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rinking Water Plant\Monthly Totals &amp; Avgs\"/>
    </mc:Choice>
  </mc:AlternateContent>
  <xr:revisionPtr revIDLastSave="0" documentId="13_ncr:1_{97965982-7DFE-45AE-8D36-BCD5AD6BEA9B}" xr6:coauthVersionLast="47" xr6:coauthVersionMax="47" xr10:uidLastSave="{00000000-0000-0000-0000-000000000000}"/>
  <bookViews>
    <workbookView xWindow="-120" yWindow="-120" windowWidth="29040" windowHeight="15840" firstSheet="8" activeTab="12" xr2:uid="{F85B8A3A-CAD9-4334-8399-09E213E973E6}"/>
  </bookViews>
  <sheets>
    <sheet name="NOTES" sheetId="13" r:id="rId1"/>
    <sheet name="Jan, 2022" sheetId="5" r:id="rId2"/>
    <sheet name="Feb, 2022" sheetId="6" r:id="rId3"/>
    <sheet name="Mar, 2022" sheetId="7" r:id="rId4"/>
    <sheet name="Apr, 2022" sheetId="8" r:id="rId5"/>
    <sheet name="May, 2022" sheetId="9" r:id="rId6"/>
    <sheet name="Jun, 2022" sheetId="10" r:id="rId7"/>
    <sheet name="July, 2022" sheetId="11" r:id="rId8"/>
    <sheet name="Aug, 2022" sheetId="12" r:id="rId9"/>
    <sheet name="Sep, 2022" sheetId="14" r:id="rId10"/>
    <sheet name="Oct, 2022" sheetId="15" r:id="rId11"/>
    <sheet name="Nov, 2022" sheetId="16" r:id="rId12"/>
    <sheet name="Dec, 2022" sheetId="17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25" i="16" l="1"/>
  <c r="AT125" i="16"/>
  <c r="AP125" i="16"/>
  <c r="AO125" i="16"/>
  <c r="AK125" i="16"/>
  <c r="AI125" i="16"/>
  <c r="AJ125" i="16"/>
  <c r="AH125" i="16"/>
  <c r="AC125" i="16"/>
  <c r="AB125" i="16"/>
  <c r="AI9" i="17"/>
  <c r="AJ125" i="17"/>
  <c r="AJ121" i="17"/>
  <c r="AJ117" i="17"/>
  <c r="AJ113" i="17"/>
  <c r="AJ109" i="17"/>
  <c r="AJ105" i="17"/>
  <c r="AJ101" i="17"/>
  <c r="AJ97" i="17"/>
  <c r="AJ93" i="17"/>
  <c r="AJ89" i="17"/>
  <c r="AJ85" i="17"/>
  <c r="AJ81" i="17"/>
  <c r="AJ77" i="17"/>
  <c r="AJ73" i="17"/>
  <c r="AJ69" i="17"/>
  <c r="AJ65" i="17"/>
  <c r="AJ61" i="17"/>
  <c r="AJ57" i="17"/>
  <c r="AJ53" i="17"/>
  <c r="AJ49" i="17"/>
  <c r="AJ45" i="17"/>
  <c r="AJ41" i="17"/>
  <c r="AJ37" i="17"/>
  <c r="AJ33" i="17"/>
  <c r="AJ29" i="17"/>
  <c r="AJ25" i="17"/>
  <c r="AJ21" i="17"/>
  <c r="AJ17" i="17"/>
  <c r="AJ13" i="17"/>
  <c r="AJ9" i="17"/>
  <c r="AJ5" i="17"/>
  <c r="AI125" i="17"/>
  <c r="AI121" i="17"/>
  <c r="AI117" i="17"/>
  <c r="AI113" i="17"/>
  <c r="AI109" i="17"/>
  <c r="AI105" i="17"/>
  <c r="AI101" i="17"/>
  <c r="AI97" i="17"/>
  <c r="AI93" i="17"/>
  <c r="AI89" i="17"/>
  <c r="AI85" i="17"/>
  <c r="AI81" i="17"/>
  <c r="AI77" i="17"/>
  <c r="AI73" i="17"/>
  <c r="AI69" i="17"/>
  <c r="AI65" i="17"/>
  <c r="AI61" i="17"/>
  <c r="AI57" i="17"/>
  <c r="AI53" i="17"/>
  <c r="AI49" i="17"/>
  <c r="AI45" i="17"/>
  <c r="AI41" i="17"/>
  <c r="AI37" i="17"/>
  <c r="AI33" i="17"/>
  <c r="AI29" i="17"/>
  <c r="AI25" i="17"/>
  <c r="AI21" i="17"/>
  <c r="AI17" i="17"/>
  <c r="AI13" i="17"/>
  <c r="AI5" i="17"/>
  <c r="AJ121" i="16"/>
  <c r="AJ117" i="16"/>
  <c r="AJ113" i="16"/>
  <c r="AJ109" i="16"/>
  <c r="AJ105" i="16"/>
  <c r="AJ101" i="16"/>
  <c r="AJ97" i="16"/>
  <c r="AJ93" i="16"/>
  <c r="AJ89" i="16"/>
  <c r="AJ85" i="16"/>
  <c r="AI121" i="16"/>
  <c r="AI117" i="16"/>
  <c r="AI113" i="16"/>
  <c r="AI109" i="16"/>
  <c r="AI105" i="16"/>
  <c r="AI101" i="16"/>
  <c r="AI97" i="16"/>
  <c r="AI93" i="16"/>
  <c r="AI89" i="16"/>
  <c r="AI85" i="16"/>
  <c r="AI81" i="16"/>
  <c r="AI77" i="16"/>
  <c r="AI73" i="16"/>
  <c r="AI69" i="16"/>
  <c r="AX5" i="14"/>
  <c r="AY5" i="14"/>
  <c r="AZ5" i="14"/>
  <c r="AZ5" i="11"/>
  <c r="AY5" i="11"/>
  <c r="AY6" i="11" s="1"/>
  <c r="AX5" i="11"/>
  <c r="AZ125" i="11"/>
  <c r="AZ126" i="11" s="1"/>
  <c r="AY125" i="11"/>
  <c r="AY126" i="11" s="1"/>
  <c r="AX125" i="11"/>
  <c r="AX126" i="11" s="1"/>
  <c r="AZ121" i="11"/>
  <c r="AZ122" i="11" s="1"/>
  <c r="AY121" i="11"/>
  <c r="AY122" i="11" s="1"/>
  <c r="AX121" i="11"/>
  <c r="AX122" i="11" s="1"/>
  <c r="AY118" i="11"/>
  <c r="AZ117" i="11"/>
  <c r="AZ118" i="11" s="1"/>
  <c r="AY117" i="11"/>
  <c r="AX117" i="11"/>
  <c r="AX118" i="11" s="1"/>
  <c r="AY114" i="11"/>
  <c r="AZ113" i="11"/>
  <c r="AZ114" i="11" s="1"/>
  <c r="AY113" i="11"/>
  <c r="AX113" i="11"/>
  <c r="AX114" i="11" s="1"/>
  <c r="AZ109" i="11"/>
  <c r="AZ110" i="11" s="1"/>
  <c r="AY109" i="11"/>
  <c r="AY110" i="11" s="1"/>
  <c r="AX109" i="11"/>
  <c r="AX110" i="11" s="1"/>
  <c r="AZ105" i="11"/>
  <c r="AZ106" i="11" s="1"/>
  <c r="AY105" i="11"/>
  <c r="AY106" i="11" s="1"/>
  <c r="AX105" i="11"/>
  <c r="AX106" i="11" s="1"/>
  <c r="AZ101" i="11"/>
  <c r="AZ102" i="11" s="1"/>
  <c r="AY101" i="11"/>
  <c r="AY102" i="11" s="1"/>
  <c r="AX101" i="11"/>
  <c r="AX102" i="11" s="1"/>
  <c r="AZ97" i="11"/>
  <c r="AZ98" i="11" s="1"/>
  <c r="AY97" i="11"/>
  <c r="AY98" i="11" s="1"/>
  <c r="AX97" i="11"/>
  <c r="AX98" i="11" s="1"/>
  <c r="AZ93" i="11"/>
  <c r="AZ94" i="11" s="1"/>
  <c r="AY93" i="11"/>
  <c r="AY94" i="11" s="1"/>
  <c r="AX93" i="11"/>
  <c r="AX94" i="11" s="1"/>
  <c r="AZ89" i="11"/>
  <c r="AZ90" i="11" s="1"/>
  <c r="AY89" i="11"/>
  <c r="AY90" i="11" s="1"/>
  <c r="AX89" i="11"/>
  <c r="AX90" i="11" s="1"/>
  <c r="AZ85" i="11"/>
  <c r="AZ86" i="11" s="1"/>
  <c r="AY85" i="11"/>
  <c r="AY86" i="11" s="1"/>
  <c r="AX85" i="11"/>
  <c r="AX86" i="11" s="1"/>
  <c r="AZ81" i="11"/>
  <c r="AZ82" i="11" s="1"/>
  <c r="AY81" i="11"/>
  <c r="AY82" i="11" s="1"/>
  <c r="AX81" i="11"/>
  <c r="AX82" i="11" s="1"/>
  <c r="AZ77" i="11"/>
  <c r="AZ78" i="11" s="1"/>
  <c r="AY77" i="11"/>
  <c r="AY78" i="11" s="1"/>
  <c r="AX77" i="11"/>
  <c r="AX78" i="11" s="1"/>
  <c r="AZ73" i="11"/>
  <c r="AZ74" i="11" s="1"/>
  <c r="AY73" i="11"/>
  <c r="AY74" i="11" s="1"/>
  <c r="AX73" i="11"/>
  <c r="AX74" i="11" s="1"/>
  <c r="AZ69" i="11"/>
  <c r="AZ70" i="11" s="1"/>
  <c r="AY69" i="11"/>
  <c r="AY70" i="11" s="1"/>
  <c r="AX69" i="11"/>
  <c r="AX70" i="11" s="1"/>
  <c r="AZ65" i="11"/>
  <c r="AZ66" i="11" s="1"/>
  <c r="AY65" i="11"/>
  <c r="AY66" i="11" s="1"/>
  <c r="AX65" i="11"/>
  <c r="AX66" i="11" s="1"/>
  <c r="AZ61" i="11"/>
  <c r="AZ62" i="11" s="1"/>
  <c r="AY61" i="11"/>
  <c r="AY62" i="11" s="1"/>
  <c r="AX61" i="11"/>
  <c r="AX62" i="11" s="1"/>
  <c r="AY58" i="11"/>
  <c r="AZ57" i="11"/>
  <c r="AZ58" i="11" s="1"/>
  <c r="AY57" i="11"/>
  <c r="AX57" i="11"/>
  <c r="AX58" i="11" s="1"/>
  <c r="AZ53" i="11"/>
  <c r="AZ54" i="11" s="1"/>
  <c r="AY53" i="11"/>
  <c r="AY54" i="11" s="1"/>
  <c r="AX53" i="11"/>
  <c r="AX54" i="11" s="1"/>
  <c r="AY50" i="11"/>
  <c r="AZ49" i="11"/>
  <c r="AZ50" i="11" s="1"/>
  <c r="AY49" i="11"/>
  <c r="AX49" i="11"/>
  <c r="AX50" i="11" s="1"/>
  <c r="AZ45" i="11"/>
  <c r="AZ46" i="11" s="1"/>
  <c r="AY45" i="11"/>
  <c r="AY46" i="11" s="1"/>
  <c r="AX45" i="11"/>
  <c r="AX46" i="11" s="1"/>
  <c r="AZ41" i="11"/>
  <c r="AZ42" i="11" s="1"/>
  <c r="AY41" i="11"/>
  <c r="AY42" i="11" s="1"/>
  <c r="AX41" i="11"/>
  <c r="AX42" i="11" s="1"/>
  <c r="AZ37" i="11"/>
  <c r="AZ38" i="11" s="1"/>
  <c r="AY37" i="11"/>
  <c r="AY38" i="11" s="1"/>
  <c r="AX37" i="11"/>
  <c r="AX38" i="11" s="1"/>
  <c r="AZ33" i="11"/>
  <c r="AZ34" i="11" s="1"/>
  <c r="AY33" i="11"/>
  <c r="AY34" i="11" s="1"/>
  <c r="AX33" i="11"/>
  <c r="AX34" i="11" s="1"/>
  <c r="AZ29" i="11"/>
  <c r="AZ30" i="11" s="1"/>
  <c r="AY29" i="11"/>
  <c r="AY30" i="11" s="1"/>
  <c r="AX29" i="11"/>
  <c r="AX30" i="11" s="1"/>
  <c r="AZ25" i="11"/>
  <c r="AZ26" i="11" s="1"/>
  <c r="AY25" i="11"/>
  <c r="AY26" i="11" s="1"/>
  <c r="AX25" i="11"/>
  <c r="AX26" i="11" s="1"/>
  <c r="AZ21" i="11"/>
  <c r="AZ22" i="11" s="1"/>
  <c r="AY21" i="11"/>
  <c r="AY22" i="11" s="1"/>
  <c r="AX21" i="11"/>
  <c r="AX22" i="11" s="1"/>
  <c r="AZ17" i="11"/>
  <c r="AZ18" i="11" s="1"/>
  <c r="AY17" i="11"/>
  <c r="AY18" i="11" s="1"/>
  <c r="AX17" i="11"/>
  <c r="AX18" i="11" s="1"/>
  <c r="AZ13" i="11"/>
  <c r="AZ14" i="11" s="1"/>
  <c r="AY13" i="11"/>
  <c r="AY14" i="11" s="1"/>
  <c r="AX13" i="11"/>
  <c r="AX14" i="11" s="1"/>
  <c r="AY10" i="11"/>
  <c r="AZ9" i="11"/>
  <c r="AZ10" i="11" s="1"/>
  <c r="AY9" i="11"/>
  <c r="AX9" i="11"/>
  <c r="AX10" i="11" s="1"/>
  <c r="AZ6" i="11"/>
  <c r="AX6" i="11"/>
  <c r="AZ5" i="10"/>
  <c r="AY5" i="10"/>
  <c r="AX5" i="10"/>
  <c r="AX6" i="10" s="1"/>
  <c r="AY122" i="10"/>
  <c r="AZ121" i="10"/>
  <c r="AZ122" i="10" s="1"/>
  <c r="AY121" i="10"/>
  <c r="AX121" i="10"/>
  <c r="AX122" i="10" s="1"/>
  <c r="AZ117" i="10"/>
  <c r="AZ118" i="10" s="1"/>
  <c r="AY117" i="10"/>
  <c r="AY118" i="10" s="1"/>
  <c r="AX117" i="10"/>
  <c r="AX118" i="10" s="1"/>
  <c r="AX114" i="10"/>
  <c r="AZ113" i="10"/>
  <c r="AZ114" i="10" s="1"/>
  <c r="AY113" i="10"/>
  <c r="AY114" i="10" s="1"/>
  <c r="AX113" i="10"/>
  <c r="AZ109" i="10"/>
  <c r="AZ110" i="10" s="1"/>
  <c r="AY109" i="10"/>
  <c r="AY110" i="10" s="1"/>
  <c r="AX109" i="10"/>
  <c r="AX110" i="10" s="1"/>
  <c r="AX106" i="10"/>
  <c r="AZ105" i="10"/>
  <c r="AZ106" i="10" s="1"/>
  <c r="AY105" i="10"/>
  <c r="AY106" i="10" s="1"/>
  <c r="AX105" i="10"/>
  <c r="AY102" i="10"/>
  <c r="AZ101" i="10"/>
  <c r="AZ102" i="10" s="1"/>
  <c r="AY101" i="10"/>
  <c r="AX101" i="10"/>
  <c r="AX102" i="10" s="1"/>
  <c r="AZ97" i="10"/>
  <c r="AZ98" i="10" s="1"/>
  <c r="AY97" i="10"/>
  <c r="AY98" i="10" s="1"/>
  <c r="AX97" i="10"/>
  <c r="AX98" i="10" s="1"/>
  <c r="AZ93" i="10"/>
  <c r="AZ94" i="10" s="1"/>
  <c r="AY93" i="10"/>
  <c r="AY94" i="10" s="1"/>
  <c r="AX93" i="10"/>
  <c r="AX94" i="10" s="1"/>
  <c r="AZ90" i="10"/>
  <c r="AZ89" i="10"/>
  <c r="AY89" i="10"/>
  <c r="AY90" i="10" s="1"/>
  <c r="AX89" i="10"/>
  <c r="AX90" i="10" s="1"/>
  <c r="AZ85" i="10"/>
  <c r="AZ86" i="10" s="1"/>
  <c r="AY85" i="10"/>
  <c r="AY86" i="10" s="1"/>
  <c r="AX85" i="10"/>
  <c r="AX86" i="10" s="1"/>
  <c r="AZ81" i="10"/>
  <c r="AZ82" i="10" s="1"/>
  <c r="AY81" i="10"/>
  <c r="AY82" i="10" s="1"/>
  <c r="AX81" i="10"/>
  <c r="AX82" i="10" s="1"/>
  <c r="AZ77" i="10"/>
  <c r="AZ78" i="10" s="1"/>
  <c r="AY77" i="10"/>
  <c r="AY78" i="10" s="1"/>
  <c r="AX77" i="10"/>
  <c r="AX78" i="10" s="1"/>
  <c r="AZ73" i="10"/>
  <c r="AZ74" i="10" s="1"/>
  <c r="AY73" i="10"/>
  <c r="AY74" i="10" s="1"/>
  <c r="AX73" i="10"/>
  <c r="AX74" i="10" s="1"/>
  <c r="AX70" i="10"/>
  <c r="AZ69" i="10"/>
  <c r="AZ70" i="10" s="1"/>
  <c r="AY69" i="10"/>
  <c r="AY70" i="10" s="1"/>
  <c r="AX69" i="10"/>
  <c r="AX66" i="10"/>
  <c r="AZ65" i="10"/>
  <c r="AZ66" i="10" s="1"/>
  <c r="AY65" i="10"/>
  <c r="AY66" i="10" s="1"/>
  <c r="AX65" i="10"/>
  <c r="AZ61" i="10"/>
  <c r="AZ62" i="10" s="1"/>
  <c r="AY61" i="10"/>
  <c r="AY62" i="10" s="1"/>
  <c r="AX61" i="10"/>
  <c r="AX62" i="10" s="1"/>
  <c r="AZ57" i="10"/>
  <c r="AZ58" i="10" s="1"/>
  <c r="AY57" i="10"/>
  <c r="AY58" i="10" s="1"/>
  <c r="AX57" i="10"/>
  <c r="AX58" i="10" s="1"/>
  <c r="AX54" i="10"/>
  <c r="AZ53" i="10"/>
  <c r="AZ54" i="10" s="1"/>
  <c r="AY53" i="10"/>
  <c r="AY54" i="10" s="1"/>
  <c r="AX53" i="10"/>
  <c r="AZ49" i="10"/>
  <c r="AZ50" i="10" s="1"/>
  <c r="AY49" i="10"/>
  <c r="AY50" i="10" s="1"/>
  <c r="AX49" i="10"/>
  <c r="AX50" i="10" s="1"/>
  <c r="AZ45" i="10"/>
  <c r="AZ46" i="10" s="1"/>
  <c r="AY45" i="10"/>
  <c r="AY46" i="10" s="1"/>
  <c r="AX45" i="10"/>
  <c r="AX46" i="10" s="1"/>
  <c r="AZ41" i="10"/>
  <c r="AZ42" i="10" s="1"/>
  <c r="AY41" i="10"/>
  <c r="AY42" i="10" s="1"/>
  <c r="AX41" i="10"/>
  <c r="AX42" i="10" s="1"/>
  <c r="AZ37" i="10"/>
  <c r="AZ38" i="10" s="1"/>
  <c r="AY37" i="10"/>
  <c r="AY38" i="10" s="1"/>
  <c r="AX37" i="10"/>
  <c r="AX38" i="10" s="1"/>
  <c r="AZ33" i="10"/>
  <c r="AZ34" i="10" s="1"/>
  <c r="AY33" i="10"/>
  <c r="AY34" i="10" s="1"/>
  <c r="AX33" i="10"/>
  <c r="AX34" i="10" s="1"/>
  <c r="AZ29" i="10"/>
  <c r="AZ30" i="10" s="1"/>
  <c r="AY29" i="10"/>
  <c r="AY30" i="10" s="1"/>
  <c r="AX29" i="10"/>
  <c r="AX30" i="10" s="1"/>
  <c r="AZ25" i="10"/>
  <c r="AZ26" i="10" s="1"/>
  <c r="AY25" i="10"/>
  <c r="AY26" i="10" s="1"/>
  <c r="AX25" i="10"/>
  <c r="AX26" i="10" s="1"/>
  <c r="AZ22" i="10"/>
  <c r="AZ21" i="10"/>
  <c r="AY21" i="10"/>
  <c r="AY22" i="10" s="1"/>
  <c r="AX21" i="10"/>
  <c r="AX22" i="10" s="1"/>
  <c r="AZ17" i="10"/>
  <c r="AZ18" i="10" s="1"/>
  <c r="AY17" i="10"/>
  <c r="AY18" i="10" s="1"/>
  <c r="AX17" i="10"/>
  <c r="AX18" i="10" s="1"/>
  <c r="AZ13" i="10"/>
  <c r="AZ14" i="10" s="1"/>
  <c r="AY13" i="10"/>
  <c r="AY14" i="10" s="1"/>
  <c r="AX13" i="10"/>
  <c r="AX14" i="10" s="1"/>
  <c r="AZ9" i="10"/>
  <c r="AZ10" i="10" s="1"/>
  <c r="AY9" i="10"/>
  <c r="AY10" i="10" s="1"/>
  <c r="AX9" i="10"/>
  <c r="AX10" i="10" s="1"/>
  <c r="AZ6" i="10"/>
  <c r="AY6" i="10"/>
  <c r="AZ5" i="9"/>
  <c r="AY5" i="9"/>
  <c r="AX5" i="9"/>
  <c r="AZ125" i="9"/>
  <c r="AZ126" i="9" s="1"/>
  <c r="AY125" i="9"/>
  <c r="AY126" i="9" s="1"/>
  <c r="AX125" i="9"/>
  <c r="AX126" i="9" s="1"/>
  <c r="AZ121" i="9"/>
  <c r="AZ122" i="9" s="1"/>
  <c r="AY121" i="9"/>
  <c r="AY122" i="9" s="1"/>
  <c r="AX121" i="9"/>
  <c r="AX122" i="9" s="1"/>
  <c r="AZ117" i="9"/>
  <c r="AZ118" i="9" s="1"/>
  <c r="AY117" i="9"/>
  <c r="AY118" i="9" s="1"/>
  <c r="AX117" i="9"/>
  <c r="AX118" i="9" s="1"/>
  <c r="AZ113" i="9"/>
  <c r="AZ114" i="9" s="1"/>
  <c r="AY113" i="9"/>
  <c r="AY114" i="9" s="1"/>
  <c r="AX113" i="9"/>
  <c r="AX114" i="9" s="1"/>
  <c r="AZ109" i="9"/>
  <c r="AZ110" i="9" s="1"/>
  <c r="AY109" i="9"/>
  <c r="AY110" i="9" s="1"/>
  <c r="AX109" i="9"/>
  <c r="AX110" i="9" s="1"/>
  <c r="AZ105" i="9"/>
  <c r="AZ106" i="9" s="1"/>
  <c r="AY105" i="9"/>
  <c r="AY106" i="9" s="1"/>
  <c r="AX105" i="9"/>
  <c r="AX106" i="9" s="1"/>
  <c r="AZ101" i="9"/>
  <c r="AZ102" i="9" s="1"/>
  <c r="AY101" i="9"/>
  <c r="AY102" i="9" s="1"/>
  <c r="AX101" i="9"/>
  <c r="AX102" i="9" s="1"/>
  <c r="AZ97" i="9"/>
  <c r="AZ98" i="9" s="1"/>
  <c r="AY97" i="9"/>
  <c r="AY98" i="9" s="1"/>
  <c r="AX97" i="9"/>
  <c r="AX98" i="9" s="1"/>
  <c r="AZ93" i="9"/>
  <c r="AZ94" i="9" s="1"/>
  <c r="AY93" i="9"/>
  <c r="AY94" i="9" s="1"/>
  <c r="AX93" i="9"/>
  <c r="AX94" i="9" s="1"/>
  <c r="AX90" i="9"/>
  <c r="AZ89" i="9"/>
  <c r="AZ90" i="9" s="1"/>
  <c r="AY89" i="9"/>
  <c r="AY90" i="9" s="1"/>
  <c r="AX89" i="9"/>
  <c r="AZ85" i="9"/>
  <c r="AZ86" i="9" s="1"/>
  <c r="AY85" i="9"/>
  <c r="AY86" i="9" s="1"/>
  <c r="AX85" i="9"/>
  <c r="AX86" i="9" s="1"/>
  <c r="AZ81" i="9"/>
  <c r="AZ82" i="9" s="1"/>
  <c r="AY81" i="9"/>
  <c r="AY82" i="9" s="1"/>
  <c r="AX81" i="9"/>
  <c r="AX82" i="9" s="1"/>
  <c r="AZ77" i="9"/>
  <c r="AZ78" i="9" s="1"/>
  <c r="AY77" i="9"/>
  <c r="AY78" i="9" s="1"/>
  <c r="AX77" i="9"/>
  <c r="AX78" i="9" s="1"/>
  <c r="AZ73" i="9"/>
  <c r="AZ74" i="9" s="1"/>
  <c r="AY73" i="9"/>
  <c r="AY74" i="9" s="1"/>
  <c r="AX73" i="9"/>
  <c r="AX74" i="9" s="1"/>
  <c r="AZ69" i="9"/>
  <c r="AZ70" i="9" s="1"/>
  <c r="AY69" i="9"/>
  <c r="AY70" i="9" s="1"/>
  <c r="AX69" i="9"/>
  <c r="AX70" i="9" s="1"/>
  <c r="AZ65" i="9"/>
  <c r="AZ66" i="9" s="1"/>
  <c r="AY65" i="9"/>
  <c r="AY66" i="9" s="1"/>
  <c r="AX65" i="9"/>
  <c r="AX66" i="9" s="1"/>
  <c r="AZ61" i="9"/>
  <c r="AZ62" i="9" s="1"/>
  <c r="AY61" i="9"/>
  <c r="AY62" i="9" s="1"/>
  <c r="AX61" i="9"/>
  <c r="AX62" i="9" s="1"/>
  <c r="AY58" i="9"/>
  <c r="AX58" i="9"/>
  <c r="AZ57" i="9"/>
  <c r="AZ58" i="9" s="1"/>
  <c r="AY57" i="9"/>
  <c r="AX57" i="9"/>
  <c r="AZ53" i="9"/>
  <c r="AZ54" i="9" s="1"/>
  <c r="AY53" i="9"/>
  <c r="AY54" i="9" s="1"/>
  <c r="AX53" i="9"/>
  <c r="AX54" i="9" s="1"/>
  <c r="AZ49" i="9"/>
  <c r="AZ50" i="9" s="1"/>
  <c r="AY49" i="9"/>
  <c r="AY50" i="9" s="1"/>
  <c r="AX49" i="9"/>
  <c r="AX50" i="9" s="1"/>
  <c r="AZ45" i="9"/>
  <c r="AZ46" i="9" s="1"/>
  <c r="AY45" i="9"/>
  <c r="AY46" i="9" s="1"/>
  <c r="AX45" i="9"/>
  <c r="AX46" i="9" s="1"/>
  <c r="AZ41" i="9"/>
  <c r="AZ42" i="9" s="1"/>
  <c r="AY41" i="9"/>
  <c r="AY42" i="9" s="1"/>
  <c r="AX41" i="9"/>
  <c r="AX42" i="9" s="1"/>
  <c r="AZ37" i="9"/>
  <c r="AZ38" i="9" s="1"/>
  <c r="AY37" i="9"/>
  <c r="AY38" i="9" s="1"/>
  <c r="AX37" i="9"/>
  <c r="AX38" i="9" s="1"/>
  <c r="AZ33" i="9"/>
  <c r="AZ34" i="9" s="1"/>
  <c r="AY33" i="9"/>
  <c r="AY34" i="9" s="1"/>
  <c r="AX33" i="9"/>
  <c r="AX34" i="9" s="1"/>
  <c r="AZ29" i="9"/>
  <c r="AZ30" i="9" s="1"/>
  <c r="AY29" i="9"/>
  <c r="AY30" i="9" s="1"/>
  <c r="AX29" i="9"/>
  <c r="AX30" i="9" s="1"/>
  <c r="AY26" i="9"/>
  <c r="AX26" i="9"/>
  <c r="AZ25" i="9"/>
  <c r="AZ26" i="9" s="1"/>
  <c r="AY25" i="9"/>
  <c r="AX25" i="9"/>
  <c r="AZ21" i="9"/>
  <c r="AZ22" i="9" s="1"/>
  <c r="AY21" i="9"/>
  <c r="AY22" i="9" s="1"/>
  <c r="AX21" i="9"/>
  <c r="AX22" i="9" s="1"/>
  <c r="AZ17" i="9"/>
  <c r="AZ18" i="9" s="1"/>
  <c r="AY17" i="9"/>
  <c r="AY18" i="9" s="1"/>
  <c r="AX17" i="9"/>
  <c r="AX18" i="9" s="1"/>
  <c r="AY14" i="9"/>
  <c r="AZ13" i="9"/>
  <c r="AZ14" i="9" s="1"/>
  <c r="AY13" i="9"/>
  <c r="AX13" i="9"/>
  <c r="AX14" i="9" s="1"/>
  <c r="AZ9" i="9"/>
  <c r="AZ10" i="9" s="1"/>
  <c r="AY9" i="9"/>
  <c r="AY10" i="9" s="1"/>
  <c r="AX9" i="9"/>
  <c r="AX10" i="9" s="1"/>
  <c r="AZ6" i="9"/>
  <c r="AY6" i="9"/>
  <c r="AX6" i="9"/>
  <c r="AZ5" i="8"/>
  <c r="AY5" i="8"/>
  <c r="AX5" i="8"/>
  <c r="AY122" i="8"/>
  <c r="AZ121" i="8"/>
  <c r="AZ122" i="8" s="1"/>
  <c r="AY121" i="8"/>
  <c r="AX121" i="8"/>
  <c r="AX122" i="8" s="1"/>
  <c r="AZ117" i="8"/>
  <c r="AZ118" i="8" s="1"/>
  <c r="AY117" i="8"/>
  <c r="AY118" i="8" s="1"/>
  <c r="AX117" i="8"/>
  <c r="AX118" i="8" s="1"/>
  <c r="AZ113" i="8"/>
  <c r="AZ114" i="8" s="1"/>
  <c r="AY113" i="8"/>
  <c r="AY114" i="8" s="1"/>
  <c r="AX113" i="8"/>
  <c r="AX114" i="8" s="1"/>
  <c r="AZ109" i="8"/>
  <c r="AZ110" i="8" s="1"/>
  <c r="AY109" i="8"/>
  <c r="AY110" i="8" s="1"/>
  <c r="AX109" i="8"/>
  <c r="AX110" i="8" s="1"/>
  <c r="AZ105" i="8"/>
  <c r="AZ106" i="8" s="1"/>
  <c r="AY105" i="8"/>
  <c r="AY106" i="8" s="1"/>
  <c r="AX105" i="8"/>
  <c r="AX106" i="8" s="1"/>
  <c r="AZ101" i="8"/>
  <c r="AZ102" i="8" s="1"/>
  <c r="AY101" i="8"/>
  <c r="AY102" i="8" s="1"/>
  <c r="AX101" i="8"/>
  <c r="AX102" i="8" s="1"/>
  <c r="AZ97" i="8"/>
  <c r="AZ98" i="8" s="1"/>
  <c r="AY97" i="8"/>
  <c r="AY98" i="8" s="1"/>
  <c r="AX97" i="8"/>
  <c r="AX98" i="8" s="1"/>
  <c r="AY94" i="8"/>
  <c r="AZ93" i="8"/>
  <c r="AZ94" i="8" s="1"/>
  <c r="AY93" i="8"/>
  <c r="AX93" i="8"/>
  <c r="AX94" i="8" s="1"/>
  <c r="AZ89" i="8"/>
  <c r="AZ90" i="8" s="1"/>
  <c r="AY89" i="8"/>
  <c r="AY90" i="8" s="1"/>
  <c r="AX89" i="8"/>
  <c r="AX90" i="8" s="1"/>
  <c r="AZ85" i="8"/>
  <c r="AZ86" i="8" s="1"/>
  <c r="AY85" i="8"/>
  <c r="AY86" i="8" s="1"/>
  <c r="AX85" i="8"/>
  <c r="AX86" i="8" s="1"/>
  <c r="AZ81" i="8"/>
  <c r="AZ82" i="8" s="1"/>
  <c r="AY81" i="8"/>
  <c r="AY82" i="8" s="1"/>
  <c r="AX81" i="8"/>
  <c r="AX82" i="8" s="1"/>
  <c r="AZ77" i="8"/>
  <c r="AZ78" i="8" s="1"/>
  <c r="AY77" i="8"/>
  <c r="AY78" i="8" s="1"/>
  <c r="AX77" i="8"/>
  <c r="AX78" i="8" s="1"/>
  <c r="AZ73" i="8"/>
  <c r="AZ74" i="8" s="1"/>
  <c r="AY73" i="8"/>
  <c r="AY74" i="8" s="1"/>
  <c r="AX73" i="8"/>
  <c r="AX74" i="8" s="1"/>
  <c r="AZ69" i="8"/>
  <c r="AZ70" i="8" s="1"/>
  <c r="AY69" i="8"/>
  <c r="AY70" i="8" s="1"/>
  <c r="AX69" i="8"/>
  <c r="AX70" i="8" s="1"/>
  <c r="AZ65" i="8"/>
  <c r="AZ66" i="8" s="1"/>
  <c r="AY65" i="8"/>
  <c r="AY66" i="8" s="1"/>
  <c r="AX65" i="8"/>
  <c r="AX66" i="8" s="1"/>
  <c r="AZ62" i="8"/>
  <c r="AZ61" i="8"/>
  <c r="AY61" i="8"/>
  <c r="AY62" i="8" s="1"/>
  <c r="AX61" i="8"/>
  <c r="AX62" i="8" s="1"/>
  <c r="AZ57" i="8"/>
  <c r="AZ58" i="8" s="1"/>
  <c r="AY57" i="8"/>
  <c r="AY58" i="8" s="1"/>
  <c r="AX57" i="8"/>
  <c r="AX58" i="8" s="1"/>
  <c r="AZ53" i="8"/>
  <c r="AZ54" i="8" s="1"/>
  <c r="AY53" i="8"/>
  <c r="AY54" i="8" s="1"/>
  <c r="AX53" i="8"/>
  <c r="AX54" i="8" s="1"/>
  <c r="AZ49" i="8"/>
  <c r="AZ50" i="8" s="1"/>
  <c r="AY49" i="8"/>
  <c r="AY50" i="8" s="1"/>
  <c r="AX49" i="8"/>
  <c r="AX50" i="8" s="1"/>
  <c r="AZ45" i="8"/>
  <c r="AZ46" i="8" s="1"/>
  <c r="AY45" i="8"/>
  <c r="AY46" i="8" s="1"/>
  <c r="AX45" i="8"/>
  <c r="AX46" i="8" s="1"/>
  <c r="AZ41" i="8"/>
  <c r="AZ42" i="8" s="1"/>
  <c r="AY41" i="8"/>
  <c r="AY42" i="8" s="1"/>
  <c r="AX41" i="8"/>
  <c r="AX42" i="8" s="1"/>
  <c r="AZ37" i="8"/>
  <c r="AZ38" i="8" s="1"/>
  <c r="AY37" i="8"/>
  <c r="AY38" i="8" s="1"/>
  <c r="AX37" i="8"/>
  <c r="AX38" i="8" s="1"/>
  <c r="AZ33" i="8"/>
  <c r="AZ34" i="8" s="1"/>
  <c r="AY33" i="8"/>
  <c r="AY34" i="8" s="1"/>
  <c r="AX33" i="8"/>
  <c r="AX34" i="8" s="1"/>
  <c r="AZ29" i="8"/>
  <c r="AZ30" i="8" s="1"/>
  <c r="AY29" i="8"/>
  <c r="AY30" i="8" s="1"/>
  <c r="AX29" i="8"/>
  <c r="AX30" i="8" s="1"/>
  <c r="AZ25" i="8"/>
  <c r="AZ26" i="8" s="1"/>
  <c r="AY25" i="8"/>
  <c r="AY26" i="8" s="1"/>
  <c r="AX25" i="8"/>
  <c r="AX26" i="8" s="1"/>
  <c r="AZ21" i="8"/>
  <c r="AZ22" i="8" s="1"/>
  <c r="AY21" i="8"/>
  <c r="AY22" i="8" s="1"/>
  <c r="AX21" i="8"/>
  <c r="AX22" i="8" s="1"/>
  <c r="AZ17" i="8"/>
  <c r="AZ18" i="8" s="1"/>
  <c r="AY17" i="8"/>
  <c r="AY18" i="8" s="1"/>
  <c r="AX17" i="8"/>
  <c r="AX18" i="8" s="1"/>
  <c r="AZ14" i="8"/>
  <c r="AZ13" i="8"/>
  <c r="AY13" i="8"/>
  <c r="AY14" i="8" s="1"/>
  <c r="AX13" i="8"/>
  <c r="AX14" i="8" s="1"/>
  <c r="AZ9" i="8"/>
  <c r="AZ10" i="8" s="1"/>
  <c r="AY9" i="8"/>
  <c r="AY10" i="8" s="1"/>
  <c r="AX9" i="8"/>
  <c r="AX10" i="8" s="1"/>
  <c r="AZ6" i="8"/>
  <c r="AY6" i="8"/>
  <c r="AX6" i="8"/>
  <c r="AZ5" i="7"/>
  <c r="AY5" i="7"/>
  <c r="AY6" i="7" s="1"/>
  <c r="AZ6" i="7"/>
  <c r="AX5" i="7"/>
  <c r="AZ125" i="7"/>
  <c r="AZ126" i="7" s="1"/>
  <c r="AY125" i="7"/>
  <c r="AY126" i="7" s="1"/>
  <c r="AX125" i="7"/>
  <c r="AX126" i="7" s="1"/>
  <c r="AZ121" i="7"/>
  <c r="AZ122" i="7" s="1"/>
  <c r="AY121" i="7"/>
  <c r="AY122" i="7" s="1"/>
  <c r="AX121" i="7"/>
  <c r="AX122" i="7" s="1"/>
  <c r="AZ117" i="7"/>
  <c r="AZ118" i="7" s="1"/>
  <c r="AY117" i="7"/>
  <c r="AY118" i="7" s="1"/>
  <c r="AX117" i="7"/>
  <c r="AX118" i="7" s="1"/>
  <c r="AZ113" i="7"/>
  <c r="AZ114" i="7" s="1"/>
  <c r="AY113" i="7"/>
  <c r="AY114" i="7" s="1"/>
  <c r="AX113" i="7"/>
  <c r="AX114" i="7" s="1"/>
  <c r="AZ109" i="7"/>
  <c r="AZ110" i="7" s="1"/>
  <c r="AY109" i="7"/>
  <c r="AY110" i="7" s="1"/>
  <c r="AX109" i="7"/>
  <c r="AX110" i="7" s="1"/>
  <c r="AZ105" i="7"/>
  <c r="AZ106" i="7" s="1"/>
  <c r="AY105" i="7"/>
  <c r="AY106" i="7" s="1"/>
  <c r="AX105" i="7"/>
  <c r="AX106" i="7" s="1"/>
  <c r="AY102" i="7"/>
  <c r="AZ101" i="7"/>
  <c r="AZ102" i="7" s="1"/>
  <c r="AY101" i="7"/>
  <c r="AX101" i="7"/>
  <c r="AX102" i="7" s="1"/>
  <c r="AZ97" i="7"/>
  <c r="AZ98" i="7" s="1"/>
  <c r="AY97" i="7"/>
  <c r="AY98" i="7" s="1"/>
  <c r="AX97" i="7"/>
  <c r="AX98" i="7" s="1"/>
  <c r="AZ93" i="7"/>
  <c r="AZ94" i="7" s="1"/>
  <c r="AY93" i="7"/>
  <c r="AY94" i="7" s="1"/>
  <c r="AX93" i="7"/>
  <c r="AX94" i="7" s="1"/>
  <c r="AZ89" i="7"/>
  <c r="AZ90" i="7" s="1"/>
  <c r="AY89" i="7"/>
  <c r="AY90" i="7" s="1"/>
  <c r="AX89" i="7"/>
  <c r="AX90" i="7" s="1"/>
  <c r="AZ85" i="7"/>
  <c r="AZ86" i="7" s="1"/>
  <c r="AY85" i="7"/>
  <c r="AY86" i="7" s="1"/>
  <c r="AX85" i="7"/>
  <c r="AX86" i="7" s="1"/>
  <c r="AZ81" i="7"/>
  <c r="AZ82" i="7" s="1"/>
  <c r="AY81" i="7"/>
  <c r="AY82" i="7" s="1"/>
  <c r="AX81" i="7"/>
  <c r="AX82" i="7" s="1"/>
  <c r="AZ77" i="7"/>
  <c r="AZ78" i="7" s="1"/>
  <c r="AY77" i="7"/>
  <c r="AY78" i="7" s="1"/>
  <c r="AX77" i="7"/>
  <c r="AX78" i="7" s="1"/>
  <c r="AZ73" i="7"/>
  <c r="AZ74" i="7" s="1"/>
  <c r="AY73" i="7"/>
  <c r="AY74" i="7" s="1"/>
  <c r="AX73" i="7"/>
  <c r="AX74" i="7" s="1"/>
  <c r="AZ69" i="7"/>
  <c r="AZ70" i="7" s="1"/>
  <c r="AY69" i="7"/>
  <c r="AY70" i="7" s="1"/>
  <c r="AX69" i="7"/>
  <c r="AX70" i="7" s="1"/>
  <c r="AZ65" i="7"/>
  <c r="AZ66" i="7" s="1"/>
  <c r="AY65" i="7"/>
  <c r="AY66" i="7" s="1"/>
  <c r="AX65" i="7"/>
  <c r="AX66" i="7" s="1"/>
  <c r="AZ61" i="7"/>
  <c r="AZ62" i="7" s="1"/>
  <c r="AY61" i="7"/>
  <c r="AY62" i="7" s="1"/>
  <c r="AX61" i="7"/>
  <c r="AX62" i="7" s="1"/>
  <c r="AZ57" i="7"/>
  <c r="AZ58" i="7" s="1"/>
  <c r="AY57" i="7"/>
  <c r="AY58" i="7" s="1"/>
  <c r="AX57" i="7"/>
  <c r="AX58" i="7" s="1"/>
  <c r="AZ53" i="7"/>
  <c r="AZ54" i="7" s="1"/>
  <c r="AY53" i="7"/>
  <c r="AY54" i="7" s="1"/>
  <c r="AX53" i="7"/>
  <c r="AX54" i="7" s="1"/>
  <c r="AZ49" i="7"/>
  <c r="AZ50" i="7" s="1"/>
  <c r="AY49" i="7"/>
  <c r="AY50" i="7" s="1"/>
  <c r="AX49" i="7"/>
  <c r="AX50" i="7" s="1"/>
  <c r="AZ45" i="7"/>
  <c r="AZ46" i="7" s="1"/>
  <c r="AY45" i="7"/>
  <c r="AY46" i="7" s="1"/>
  <c r="AX45" i="7"/>
  <c r="AX46" i="7" s="1"/>
  <c r="AZ41" i="7"/>
  <c r="AZ42" i="7" s="1"/>
  <c r="AY41" i="7"/>
  <c r="AY42" i="7" s="1"/>
  <c r="AX41" i="7"/>
  <c r="AX42" i="7" s="1"/>
  <c r="AZ37" i="7"/>
  <c r="AZ38" i="7" s="1"/>
  <c r="AY37" i="7"/>
  <c r="AY38" i="7" s="1"/>
  <c r="AX37" i="7"/>
  <c r="AX38" i="7" s="1"/>
  <c r="AZ33" i="7"/>
  <c r="AZ34" i="7" s="1"/>
  <c r="AY33" i="7"/>
  <c r="AY34" i="7" s="1"/>
  <c r="AX33" i="7"/>
  <c r="AX34" i="7" s="1"/>
  <c r="AZ29" i="7"/>
  <c r="AZ30" i="7" s="1"/>
  <c r="AY29" i="7"/>
  <c r="AY30" i="7" s="1"/>
  <c r="AX29" i="7"/>
  <c r="AX30" i="7" s="1"/>
  <c r="AZ25" i="7"/>
  <c r="AZ26" i="7" s="1"/>
  <c r="AY25" i="7"/>
  <c r="AY26" i="7" s="1"/>
  <c r="AX25" i="7"/>
  <c r="AX26" i="7" s="1"/>
  <c r="AZ21" i="7"/>
  <c r="AZ22" i="7" s="1"/>
  <c r="AY21" i="7"/>
  <c r="AY22" i="7" s="1"/>
  <c r="AX21" i="7"/>
  <c r="AX22" i="7" s="1"/>
  <c r="AZ17" i="7"/>
  <c r="AZ18" i="7" s="1"/>
  <c r="AY17" i="7"/>
  <c r="AY18" i="7" s="1"/>
  <c r="AX17" i="7"/>
  <c r="AX18" i="7" s="1"/>
  <c r="AZ13" i="7"/>
  <c r="AZ14" i="7" s="1"/>
  <c r="AY13" i="7"/>
  <c r="AY14" i="7" s="1"/>
  <c r="AX13" i="7"/>
  <c r="AX14" i="7" s="1"/>
  <c r="AZ9" i="7"/>
  <c r="AZ10" i="7" s="1"/>
  <c r="AY9" i="7"/>
  <c r="AY10" i="7" s="1"/>
  <c r="AX9" i="7"/>
  <c r="AX10" i="7" s="1"/>
  <c r="AX6" i="7"/>
  <c r="AX5" i="6"/>
  <c r="AZ5" i="6"/>
  <c r="AY5" i="6"/>
  <c r="AZ113" i="6"/>
  <c r="AZ114" i="6" s="1"/>
  <c r="AY113" i="6"/>
  <c r="AY114" i="6" s="1"/>
  <c r="AX113" i="6"/>
  <c r="AX114" i="6" s="1"/>
  <c r="AZ109" i="6"/>
  <c r="AZ110" i="6" s="1"/>
  <c r="AY109" i="6"/>
  <c r="AY110" i="6" s="1"/>
  <c r="AX109" i="6"/>
  <c r="AX110" i="6" s="1"/>
  <c r="AZ105" i="6"/>
  <c r="AZ106" i="6" s="1"/>
  <c r="AY105" i="6"/>
  <c r="AY106" i="6" s="1"/>
  <c r="AX105" i="6"/>
  <c r="AX106" i="6" s="1"/>
  <c r="AZ101" i="6"/>
  <c r="AZ102" i="6" s="1"/>
  <c r="AY101" i="6"/>
  <c r="AY102" i="6" s="1"/>
  <c r="AX101" i="6"/>
  <c r="AX102" i="6" s="1"/>
  <c r="AZ97" i="6"/>
  <c r="AZ98" i="6" s="1"/>
  <c r="AY97" i="6"/>
  <c r="AY98" i="6" s="1"/>
  <c r="AX97" i="6"/>
  <c r="AX98" i="6" s="1"/>
  <c r="AZ93" i="6"/>
  <c r="AZ94" i="6" s="1"/>
  <c r="AY93" i="6"/>
  <c r="AY94" i="6" s="1"/>
  <c r="AX93" i="6"/>
  <c r="AX94" i="6" s="1"/>
  <c r="AZ89" i="6"/>
  <c r="AZ90" i="6" s="1"/>
  <c r="AY89" i="6"/>
  <c r="AY90" i="6" s="1"/>
  <c r="AX89" i="6"/>
  <c r="AX90" i="6" s="1"/>
  <c r="AZ85" i="6"/>
  <c r="AZ86" i="6" s="1"/>
  <c r="AY85" i="6"/>
  <c r="AY86" i="6" s="1"/>
  <c r="AX85" i="6"/>
  <c r="AX86" i="6" s="1"/>
  <c r="AZ81" i="6"/>
  <c r="AZ82" i="6" s="1"/>
  <c r="AY81" i="6"/>
  <c r="AY82" i="6" s="1"/>
  <c r="AX81" i="6"/>
  <c r="AX82" i="6" s="1"/>
  <c r="AZ77" i="6"/>
  <c r="AZ78" i="6" s="1"/>
  <c r="AY77" i="6"/>
  <c r="AY78" i="6" s="1"/>
  <c r="AX77" i="6"/>
  <c r="AX78" i="6" s="1"/>
  <c r="AZ73" i="6"/>
  <c r="AZ74" i="6" s="1"/>
  <c r="AY73" i="6"/>
  <c r="AY74" i="6" s="1"/>
  <c r="AX73" i="6"/>
  <c r="AX74" i="6" s="1"/>
  <c r="AZ69" i="6"/>
  <c r="AZ70" i="6" s="1"/>
  <c r="AY69" i="6"/>
  <c r="AY70" i="6" s="1"/>
  <c r="AX69" i="6"/>
  <c r="AX70" i="6" s="1"/>
  <c r="AZ65" i="6"/>
  <c r="AZ66" i="6" s="1"/>
  <c r="AY65" i="6"/>
  <c r="AY66" i="6" s="1"/>
  <c r="AX65" i="6"/>
  <c r="AX66" i="6" s="1"/>
  <c r="AZ61" i="6"/>
  <c r="AZ62" i="6" s="1"/>
  <c r="AY61" i="6"/>
  <c r="AY62" i="6" s="1"/>
  <c r="AX61" i="6"/>
  <c r="AX62" i="6" s="1"/>
  <c r="AZ57" i="6"/>
  <c r="AZ58" i="6" s="1"/>
  <c r="AY57" i="6"/>
  <c r="AY58" i="6" s="1"/>
  <c r="AX57" i="6"/>
  <c r="AX58" i="6" s="1"/>
  <c r="AZ53" i="6"/>
  <c r="AZ54" i="6" s="1"/>
  <c r="AY53" i="6"/>
  <c r="AY54" i="6" s="1"/>
  <c r="AX53" i="6"/>
  <c r="AX54" i="6" s="1"/>
  <c r="AZ49" i="6"/>
  <c r="AZ50" i="6" s="1"/>
  <c r="AY49" i="6"/>
  <c r="AY50" i="6" s="1"/>
  <c r="AX49" i="6"/>
  <c r="AX50" i="6" s="1"/>
  <c r="AZ45" i="6"/>
  <c r="AZ46" i="6" s="1"/>
  <c r="AY45" i="6"/>
  <c r="AY46" i="6" s="1"/>
  <c r="AX45" i="6"/>
  <c r="AX46" i="6" s="1"/>
  <c r="AY42" i="6"/>
  <c r="AZ41" i="6"/>
  <c r="AZ42" i="6" s="1"/>
  <c r="AY41" i="6"/>
  <c r="AX41" i="6"/>
  <c r="AX42" i="6" s="1"/>
  <c r="AZ37" i="6"/>
  <c r="AZ38" i="6" s="1"/>
  <c r="AY37" i="6"/>
  <c r="AY38" i="6" s="1"/>
  <c r="AX37" i="6"/>
  <c r="AX38" i="6" s="1"/>
  <c r="AZ33" i="6"/>
  <c r="AZ34" i="6" s="1"/>
  <c r="AY33" i="6"/>
  <c r="AY34" i="6" s="1"/>
  <c r="AX33" i="6"/>
  <c r="AX34" i="6" s="1"/>
  <c r="AZ29" i="6"/>
  <c r="AZ30" i="6" s="1"/>
  <c r="AY29" i="6"/>
  <c r="AY30" i="6" s="1"/>
  <c r="AX29" i="6"/>
  <c r="AX30" i="6" s="1"/>
  <c r="AZ25" i="6"/>
  <c r="AZ26" i="6" s="1"/>
  <c r="AY25" i="6"/>
  <c r="AY26" i="6" s="1"/>
  <c r="AX25" i="6"/>
  <c r="AX26" i="6" s="1"/>
  <c r="AZ21" i="6"/>
  <c r="AZ22" i="6" s="1"/>
  <c r="AY21" i="6"/>
  <c r="AY22" i="6" s="1"/>
  <c r="AX21" i="6"/>
  <c r="AX22" i="6" s="1"/>
  <c r="AZ17" i="6"/>
  <c r="AZ18" i="6" s="1"/>
  <c r="AY17" i="6"/>
  <c r="AY18" i="6" s="1"/>
  <c r="AX17" i="6"/>
  <c r="AX18" i="6" s="1"/>
  <c r="AZ13" i="6"/>
  <c r="AZ14" i="6" s="1"/>
  <c r="AY13" i="6"/>
  <c r="AY14" i="6" s="1"/>
  <c r="AX13" i="6"/>
  <c r="AX14" i="6" s="1"/>
  <c r="AZ9" i="6"/>
  <c r="AZ10" i="6" s="1"/>
  <c r="AY9" i="6"/>
  <c r="AY10" i="6" s="1"/>
  <c r="AX9" i="6"/>
  <c r="AX10" i="6" s="1"/>
  <c r="AZ6" i="6"/>
  <c r="AY6" i="6"/>
  <c r="AX6" i="6"/>
  <c r="AZ125" i="5"/>
  <c r="AZ126" i="5" s="1"/>
  <c r="AY125" i="5"/>
  <c r="AY126" i="5" s="1"/>
  <c r="AX125" i="5"/>
  <c r="AX126" i="5" s="1"/>
  <c r="AZ121" i="5"/>
  <c r="AZ122" i="5" s="1"/>
  <c r="AY121" i="5"/>
  <c r="AY122" i="5" s="1"/>
  <c r="AX121" i="5"/>
  <c r="AX122" i="5" s="1"/>
  <c r="AZ117" i="5"/>
  <c r="AZ118" i="5" s="1"/>
  <c r="AY117" i="5"/>
  <c r="AY118" i="5" s="1"/>
  <c r="AX117" i="5"/>
  <c r="AX118" i="5" s="1"/>
  <c r="AZ113" i="5"/>
  <c r="AZ114" i="5" s="1"/>
  <c r="AY113" i="5"/>
  <c r="AY114" i="5" s="1"/>
  <c r="AX113" i="5"/>
  <c r="AX114" i="5" s="1"/>
  <c r="AZ109" i="5"/>
  <c r="AZ110" i="5" s="1"/>
  <c r="AY109" i="5"/>
  <c r="AY110" i="5" s="1"/>
  <c r="AX109" i="5"/>
  <c r="AX110" i="5" s="1"/>
  <c r="AZ105" i="5"/>
  <c r="AZ106" i="5" s="1"/>
  <c r="AY105" i="5"/>
  <c r="AY106" i="5" s="1"/>
  <c r="AX105" i="5"/>
  <c r="AX106" i="5" s="1"/>
  <c r="AZ101" i="5"/>
  <c r="AZ102" i="5" s="1"/>
  <c r="AY101" i="5"/>
  <c r="AY102" i="5" s="1"/>
  <c r="AX101" i="5"/>
  <c r="AX102" i="5" s="1"/>
  <c r="AZ97" i="5"/>
  <c r="AZ98" i="5" s="1"/>
  <c r="AY97" i="5"/>
  <c r="AY98" i="5" s="1"/>
  <c r="AX97" i="5"/>
  <c r="AX98" i="5" s="1"/>
  <c r="AZ93" i="5"/>
  <c r="AZ94" i="5" s="1"/>
  <c r="AY93" i="5"/>
  <c r="AY94" i="5" s="1"/>
  <c r="AX93" i="5"/>
  <c r="AX94" i="5" s="1"/>
  <c r="AZ90" i="5"/>
  <c r="AZ89" i="5"/>
  <c r="AY89" i="5"/>
  <c r="AY90" i="5" s="1"/>
  <c r="AX89" i="5"/>
  <c r="AX90" i="5" s="1"/>
  <c r="AZ85" i="5"/>
  <c r="AZ86" i="5" s="1"/>
  <c r="AY85" i="5"/>
  <c r="AY86" i="5" s="1"/>
  <c r="AX85" i="5"/>
  <c r="AX86" i="5" s="1"/>
  <c r="AZ81" i="5"/>
  <c r="AZ82" i="5" s="1"/>
  <c r="AY81" i="5"/>
  <c r="AY82" i="5" s="1"/>
  <c r="AX81" i="5"/>
  <c r="AX82" i="5" s="1"/>
  <c r="AZ77" i="5"/>
  <c r="AZ78" i="5" s="1"/>
  <c r="AY77" i="5"/>
  <c r="AY78" i="5" s="1"/>
  <c r="AX77" i="5"/>
  <c r="AX78" i="5" s="1"/>
  <c r="AZ73" i="5"/>
  <c r="AZ74" i="5" s="1"/>
  <c r="AY73" i="5"/>
  <c r="AY74" i="5" s="1"/>
  <c r="AX73" i="5"/>
  <c r="AX74" i="5" s="1"/>
  <c r="AZ69" i="5"/>
  <c r="AZ70" i="5" s="1"/>
  <c r="AY69" i="5"/>
  <c r="AY70" i="5" s="1"/>
  <c r="AX69" i="5"/>
  <c r="AX70" i="5" s="1"/>
  <c r="AZ65" i="5"/>
  <c r="AZ66" i="5" s="1"/>
  <c r="AY65" i="5"/>
  <c r="AY66" i="5" s="1"/>
  <c r="AX65" i="5"/>
  <c r="AX66" i="5" s="1"/>
  <c r="AZ61" i="5"/>
  <c r="AZ62" i="5" s="1"/>
  <c r="AY61" i="5"/>
  <c r="AY62" i="5" s="1"/>
  <c r="AX61" i="5"/>
  <c r="AX62" i="5" s="1"/>
  <c r="AZ57" i="5"/>
  <c r="AZ58" i="5" s="1"/>
  <c r="AY57" i="5"/>
  <c r="AY58" i="5" s="1"/>
  <c r="AX57" i="5"/>
  <c r="AX58" i="5" s="1"/>
  <c r="AY54" i="5"/>
  <c r="AZ53" i="5"/>
  <c r="AZ54" i="5" s="1"/>
  <c r="AY53" i="5"/>
  <c r="AX53" i="5"/>
  <c r="AX54" i="5" s="1"/>
  <c r="AZ49" i="5"/>
  <c r="AZ50" i="5" s="1"/>
  <c r="AY49" i="5"/>
  <c r="AY50" i="5" s="1"/>
  <c r="AX49" i="5"/>
  <c r="AX50" i="5" s="1"/>
  <c r="AZ45" i="5"/>
  <c r="AZ46" i="5" s="1"/>
  <c r="AY45" i="5"/>
  <c r="AY46" i="5" s="1"/>
  <c r="AX45" i="5"/>
  <c r="AX46" i="5" s="1"/>
  <c r="AZ41" i="5"/>
  <c r="AZ42" i="5" s="1"/>
  <c r="AY41" i="5"/>
  <c r="AY42" i="5" s="1"/>
  <c r="AX41" i="5"/>
  <c r="AX42" i="5" s="1"/>
  <c r="AX38" i="5"/>
  <c r="AZ37" i="5"/>
  <c r="AZ38" i="5" s="1"/>
  <c r="AY37" i="5"/>
  <c r="AY38" i="5" s="1"/>
  <c r="AX37" i="5"/>
  <c r="AZ33" i="5"/>
  <c r="AZ34" i="5" s="1"/>
  <c r="AY33" i="5"/>
  <c r="AY34" i="5" s="1"/>
  <c r="AX33" i="5"/>
  <c r="AX34" i="5" s="1"/>
  <c r="AZ29" i="5"/>
  <c r="AZ30" i="5" s="1"/>
  <c r="AY29" i="5"/>
  <c r="AY30" i="5" s="1"/>
  <c r="AX29" i="5"/>
  <c r="AX30" i="5" s="1"/>
  <c r="AZ26" i="5"/>
  <c r="AZ25" i="5"/>
  <c r="AY25" i="5"/>
  <c r="AY26" i="5" s="1"/>
  <c r="AX25" i="5"/>
  <c r="AX26" i="5" s="1"/>
  <c r="AZ21" i="5"/>
  <c r="AZ22" i="5" s="1"/>
  <c r="AY21" i="5"/>
  <c r="AY22" i="5" s="1"/>
  <c r="AX21" i="5"/>
  <c r="AX22" i="5" s="1"/>
  <c r="AZ17" i="5"/>
  <c r="AZ18" i="5" s="1"/>
  <c r="AY17" i="5"/>
  <c r="AY18" i="5" s="1"/>
  <c r="AX17" i="5"/>
  <c r="AX18" i="5" s="1"/>
  <c r="AZ13" i="5"/>
  <c r="AZ14" i="5" s="1"/>
  <c r="AY13" i="5"/>
  <c r="AY14" i="5" s="1"/>
  <c r="AX13" i="5"/>
  <c r="AX14" i="5" s="1"/>
  <c r="AY10" i="5"/>
  <c r="AZ9" i="5"/>
  <c r="AZ10" i="5" s="1"/>
  <c r="AY9" i="5"/>
  <c r="AX9" i="5"/>
  <c r="AX10" i="5" s="1"/>
  <c r="AY6" i="5"/>
  <c r="AX6" i="5"/>
  <c r="AZ6" i="5"/>
  <c r="AB9" i="5"/>
  <c r="X9" i="5"/>
  <c r="AE5" i="17"/>
  <c r="AE6" i="17" s="1"/>
  <c r="AD5" i="17"/>
  <c r="AC5" i="17"/>
  <c r="AB5" i="17"/>
  <c r="AB128" i="17" s="1"/>
  <c r="AA5" i="17"/>
  <c r="AA6" i="17" s="1"/>
  <c r="Z5" i="17"/>
  <c r="Z6" i="17" s="1"/>
  <c r="Y5" i="17"/>
  <c r="X5" i="17"/>
  <c r="X6" i="17" s="1"/>
  <c r="AZ5" i="17"/>
  <c r="AZ6" i="17" s="1"/>
  <c r="AY5" i="17"/>
  <c r="AY6" i="17" s="1"/>
  <c r="AX5" i="17"/>
  <c r="R5" i="17"/>
  <c r="R128" i="17" s="1"/>
  <c r="J5" i="17"/>
  <c r="J6" i="17" s="1"/>
  <c r="I5" i="17"/>
  <c r="H5" i="17"/>
  <c r="H6" i="17" s="1"/>
  <c r="G5" i="17"/>
  <c r="F5" i="17"/>
  <c r="F6" i="17" s="1"/>
  <c r="E5" i="17"/>
  <c r="D5" i="17"/>
  <c r="C5" i="17"/>
  <c r="C6" i="17" s="1"/>
  <c r="AT128" i="17"/>
  <c r="AP128" i="17"/>
  <c r="AO128" i="17"/>
  <c r="U128" i="17"/>
  <c r="T128" i="17"/>
  <c r="AZ125" i="17"/>
  <c r="AZ126" i="17" s="1"/>
  <c r="AY125" i="17"/>
  <c r="AY126" i="17" s="1"/>
  <c r="AX125" i="17"/>
  <c r="AX126" i="17" s="1"/>
  <c r="AK125" i="17"/>
  <c r="AH125" i="17"/>
  <c r="AE125" i="17"/>
  <c r="AE126" i="17" s="1"/>
  <c r="AD125" i="17"/>
  <c r="AD126" i="17" s="1"/>
  <c r="AC125" i="17"/>
  <c r="AC126" i="17" s="1"/>
  <c r="AB125" i="17"/>
  <c r="AB126" i="17" s="1"/>
  <c r="AA125" i="17"/>
  <c r="AA126" i="17" s="1"/>
  <c r="Z125" i="17"/>
  <c r="Z126" i="17" s="1"/>
  <c r="Y125" i="17"/>
  <c r="Y126" i="17" s="1"/>
  <c r="X125" i="17"/>
  <c r="X126" i="17" s="1"/>
  <c r="R125" i="17"/>
  <c r="R126" i="17" s="1"/>
  <c r="J125" i="17"/>
  <c r="J126" i="17" s="1"/>
  <c r="I125" i="17"/>
  <c r="I126" i="17" s="1"/>
  <c r="H125" i="17"/>
  <c r="H126" i="17" s="1"/>
  <c r="G125" i="17"/>
  <c r="G126" i="17" s="1"/>
  <c r="F125" i="17"/>
  <c r="F126" i="17" s="1"/>
  <c r="E125" i="17"/>
  <c r="E126" i="17" s="1"/>
  <c r="D125" i="17"/>
  <c r="D126" i="17" s="1"/>
  <c r="C125" i="17"/>
  <c r="C126" i="17" s="1"/>
  <c r="AZ121" i="17"/>
  <c r="AZ122" i="17" s="1"/>
  <c r="AY121" i="17"/>
  <c r="AY122" i="17" s="1"/>
  <c r="AX121" i="17"/>
  <c r="AX122" i="17" s="1"/>
  <c r="AK121" i="17"/>
  <c r="AH121" i="17"/>
  <c r="AE121" i="17"/>
  <c r="AE122" i="17" s="1"/>
  <c r="AD121" i="17"/>
  <c r="AD122" i="17" s="1"/>
  <c r="AC121" i="17"/>
  <c r="AC122" i="17" s="1"/>
  <c r="AB121" i="17"/>
  <c r="AB122" i="17" s="1"/>
  <c r="AA121" i="17"/>
  <c r="AA122" i="17" s="1"/>
  <c r="Z121" i="17"/>
  <c r="Z122" i="17" s="1"/>
  <c r="Y121" i="17"/>
  <c r="Y122" i="17" s="1"/>
  <c r="X121" i="17"/>
  <c r="X122" i="17" s="1"/>
  <c r="R121" i="17"/>
  <c r="R122" i="17" s="1"/>
  <c r="J121" i="17"/>
  <c r="J122" i="17" s="1"/>
  <c r="I121" i="17"/>
  <c r="I122" i="17" s="1"/>
  <c r="H121" i="17"/>
  <c r="H122" i="17" s="1"/>
  <c r="G121" i="17"/>
  <c r="G122" i="17" s="1"/>
  <c r="F121" i="17"/>
  <c r="F122" i="17" s="1"/>
  <c r="E121" i="17"/>
  <c r="E122" i="17" s="1"/>
  <c r="D121" i="17"/>
  <c r="D122" i="17" s="1"/>
  <c r="C121" i="17"/>
  <c r="C122" i="17" s="1"/>
  <c r="AZ117" i="17"/>
  <c r="AZ118" i="17" s="1"/>
  <c r="AY117" i="17"/>
  <c r="AY118" i="17" s="1"/>
  <c r="AX117" i="17"/>
  <c r="AX118" i="17" s="1"/>
  <c r="AK117" i="17"/>
  <c r="AH117" i="17"/>
  <c r="AE117" i="17"/>
  <c r="AE118" i="17" s="1"/>
  <c r="AD117" i="17"/>
  <c r="AD118" i="17" s="1"/>
  <c r="AC117" i="17"/>
  <c r="AC118" i="17" s="1"/>
  <c r="AB117" i="17"/>
  <c r="AB118" i="17" s="1"/>
  <c r="AA117" i="17"/>
  <c r="AA118" i="17" s="1"/>
  <c r="Z117" i="17"/>
  <c r="Z118" i="17" s="1"/>
  <c r="Y117" i="17"/>
  <c r="Y118" i="17" s="1"/>
  <c r="X117" i="17"/>
  <c r="X118" i="17" s="1"/>
  <c r="R117" i="17"/>
  <c r="R118" i="17" s="1"/>
  <c r="J117" i="17"/>
  <c r="J118" i="17" s="1"/>
  <c r="I117" i="17"/>
  <c r="I118" i="17" s="1"/>
  <c r="H117" i="17"/>
  <c r="H118" i="17" s="1"/>
  <c r="G117" i="17"/>
  <c r="G118" i="17" s="1"/>
  <c r="F117" i="17"/>
  <c r="F118" i="17" s="1"/>
  <c r="E117" i="17"/>
  <c r="E118" i="17" s="1"/>
  <c r="D117" i="17"/>
  <c r="D118" i="17" s="1"/>
  <c r="C117" i="17"/>
  <c r="C118" i="17" s="1"/>
  <c r="AZ113" i="17"/>
  <c r="AZ114" i="17" s="1"/>
  <c r="AY113" i="17"/>
  <c r="AY114" i="17" s="1"/>
  <c r="AX113" i="17"/>
  <c r="AX114" i="17" s="1"/>
  <c r="AK113" i="17"/>
  <c r="AH113" i="17"/>
  <c r="AE113" i="17"/>
  <c r="AE114" i="17" s="1"/>
  <c r="AD113" i="17"/>
  <c r="AD114" i="17" s="1"/>
  <c r="AC113" i="17"/>
  <c r="AC114" i="17" s="1"/>
  <c r="AB113" i="17"/>
  <c r="AB114" i="17" s="1"/>
  <c r="AA113" i="17"/>
  <c r="AA114" i="17" s="1"/>
  <c r="Z113" i="17"/>
  <c r="Z114" i="17" s="1"/>
  <c r="Y113" i="17"/>
  <c r="Y114" i="17" s="1"/>
  <c r="X113" i="17"/>
  <c r="X114" i="17" s="1"/>
  <c r="R113" i="17"/>
  <c r="R114" i="17" s="1"/>
  <c r="J113" i="17"/>
  <c r="J114" i="17" s="1"/>
  <c r="I113" i="17"/>
  <c r="I114" i="17" s="1"/>
  <c r="H113" i="17"/>
  <c r="H114" i="17" s="1"/>
  <c r="G113" i="17"/>
  <c r="G114" i="17" s="1"/>
  <c r="F113" i="17"/>
  <c r="F114" i="17" s="1"/>
  <c r="E113" i="17"/>
  <c r="E114" i="17" s="1"/>
  <c r="D113" i="17"/>
  <c r="D114" i="17" s="1"/>
  <c r="C113" i="17"/>
  <c r="C114" i="17" s="1"/>
  <c r="AZ109" i="17"/>
  <c r="AZ110" i="17" s="1"/>
  <c r="AY109" i="17"/>
  <c r="AY110" i="17" s="1"/>
  <c r="AX109" i="17"/>
  <c r="AX110" i="17" s="1"/>
  <c r="AK109" i="17"/>
  <c r="AH109" i="17"/>
  <c r="AE109" i="17"/>
  <c r="AE110" i="17" s="1"/>
  <c r="AD109" i="17"/>
  <c r="AD110" i="17" s="1"/>
  <c r="AC109" i="17"/>
  <c r="AC110" i="17" s="1"/>
  <c r="AB109" i="17"/>
  <c r="AB110" i="17" s="1"/>
  <c r="AA109" i="17"/>
  <c r="AA110" i="17" s="1"/>
  <c r="Z109" i="17"/>
  <c r="Z110" i="17" s="1"/>
  <c r="Y109" i="17"/>
  <c r="Y110" i="17" s="1"/>
  <c r="X109" i="17"/>
  <c r="X110" i="17" s="1"/>
  <c r="R109" i="17"/>
  <c r="R110" i="17" s="1"/>
  <c r="J109" i="17"/>
  <c r="J110" i="17" s="1"/>
  <c r="I109" i="17"/>
  <c r="I110" i="17" s="1"/>
  <c r="H109" i="17"/>
  <c r="H110" i="17" s="1"/>
  <c r="G109" i="17"/>
  <c r="G110" i="17" s="1"/>
  <c r="F109" i="17"/>
  <c r="F110" i="17" s="1"/>
  <c r="E109" i="17"/>
  <c r="E110" i="17" s="1"/>
  <c r="D109" i="17"/>
  <c r="D110" i="17" s="1"/>
  <c r="C109" i="17"/>
  <c r="C110" i="17" s="1"/>
  <c r="AZ105" i="17"/>
  <c r="AZ106" i="17" s="1"/>
  <c r="AY105" i="17"/>
  <c r="AY106" i="17" s="1"/>
  <c r="AX105" i="17"/>
  <c r="AX106" i="17" s="1"/>
  <c r="AK105" i="17"/>
  <c r="AH105" i="17"/>
  <c r="AE105" i="17"/>
  <c r="AE106" i="17" s="1"/>
  <c r="AD105" i="17"/>
  <c r="AD106" i="17" s="1"/>
  <c r="AC105" i="17"/>
  <c r="AC106" i="17" s="1"/>
  <c r="AB105" i="17"/>
  <c r="AB106" i="17" s="1"/>
  <c r="AA105" i="17"/>
  <c r="AA106" i="17" s="1"/>
  <c r="Z105" i="17"/>
  <c r="Z106" i="17" s="1"/>
  <c r="Y105" i="17"/>
  <c r="Y106" i="17" s="1"/>
  <c r="X105" i="17"/>
  <c r="X106" i="17" s="1"/>
  <c r="R105" i="17"/>
  <c r="R106" i="17" s="1"/>
  <c r="J105" i="17"/>
  <c r="J106" i="17" s="1"/>
  <c r="I105" i="17"/>
  <c r="I106" i="17" s="1"/>
  <c r="H105" i="17"/>
  <c r="H106" i="17" s="1"/>
  <c r="G105" i="17"/>
  <c r="G106" i="17" s="1"/>
  <c r="F105" i="17"/>
  <c r="F106" i="17" s="1"/>
  <c r="E105" i="17"/>
  <c r="E106" i="17" s="1"/>
  <c r="D105" i="17"/>
  <c r="D106" i="17" s="1"/>
  <c r="C105" i="17"/>
  <c r="C106" i="17" s="1"/>
  <c r="AZ101" i="17"/>
  <c r="AZ102" i="17" s="1"/>
  <c r="AY101" i="17"/>
  <c r="AY102" i="17" s="1"/>
  <c r="AX101" i="17"/>
  <c r="AX102" i="17" s="1"/>
  <c r="AK101" i="17"/>
  <c r="AH101" i="17"/>
  <c r="AE101" i="17"/>
  <c r="AE102" i="17" s="1"/>
  <c r="AD101" i="17"/>
  <c r="AD102" i="17" s="1"/>
  <c r="AC101" i="17"/>
  <c r="AC102" i="17" s="1"/>
  <c r="AB101" i="17"/>
  <c r="AB102" i="17" s="1"/>
  <c r="AA101" i="17"/>
  <c r="AA102" i="17" s="1"/>
  <c r="Z101" i="17"/>
  <c r="Z102" i="17" s="1"/>
  <c r="Y101" i="17"/>
  <c r="Y102" i="17" s="1"/>
  <c r="X101" i="17"/>
  <c r="X102" i="17" s="1"/>
  <c r="R101" i="17"/>
  <c r="R102" i="17" s="1"/>
  <c r="J101" i="17"/>
  <c r="J102" i="17" s="1"/>
  <c r="I101" i="17"/>
  <c r="I102" i="17" s="1"/>
  <c r="H101" i="17"/>
  <c r="H102" i="17" s="1"/>
  <c r="G101" i="17"/>
  <c r="G102" i="17" s="1"/>
  <c r="F101" i="17"/>
  <c r="F102" i="17" s="1"/>
  <c r="E101" i="17"/>
  <c r="E102" i="17" s="1"/>
  <c r="D101" i="17"/>
  <c r="D102" i="17" s="1"/>
  <c r="C101" i="17"/>
  <c r="C102" i="17" s="1"/>
  <c r="AZ97" i="17"/>
  <c r="AZ98" i="17" s="1"/>
  <c r="AY97" i="17"/>
  <c r="AY98" i="17" s="1"/>
  <c r="AX97" i="17"/>
  <c r="AX98" i="17" s="1"/>
  <c r="AK97" i="17"/>
  <c r="AH97" i="17"/>
  <c r="AE97" i="17"/>
  <c r="AE98" i="17" s="1"/>
  <c r="AD97" i="17"/>
  <c r="AD98" i="17" s="1"/>
  <c r="AC97" i="17"/>
  <c r="AC98" i="17" s="1"/>
  <c r="AB97" i="17"/>
  <c r="AB98" i="17" s="1"/>
  <c r="AA97" i="17"/>
  <c r="AA98" i="17" s="1"/>
  <c r="Z97" i="17"/>
  <c r="Z98" i="17" s="1"/>
  <c r="Y97" i="17"/>
  <c r="Y98" i="17" s="1"/>
  <c r="X97" i="17"/>
  <c r="X98" i="17" s="1"/>
  <c r="R97" i="17"/>
  <c r="R98" i="17" s="1"/>
  <c r="J97" i="17"/>
  <c r="J98" i="17" s="1"/>
  <c r="I97" i="17"/>
  <c r="I98" i="17" s="1"/>
  <c r="H97" i="17"/>
  <c r="H98" i="17" s="1"/>
  <c r="G97" i="17"/>
  <c r="G98" i="17" s="1"/>
  <c r="F97" i="17"/>
  <c r="F98" i="17" s="1"/>
  <c r="E97" i="17"/>
  <c r="E98" i="17" s="1"/>
  <c r="D97" i="17"/>
  <c r="D98" i="17" s="1"/>
  <c r="C97" i="17"/>
  <c r="C98" i="17" s="1"/>
  <c r="AZ93" i="17"/>
  <c r="AZ94" i="17" s="1"/>
  <c r="AY93" i="17"/>
  <c r="AY94" i="17" s="1"/>
  <c r="AX93" i="17"/>
  <c r="AX94" i="17" s="1"/>
  <c r="AK93" i="17"/>
  <c r="AH93" i="17"/>
  <c r="AE93" i="17"/>
  <c r="AE94" i="17" s="1"/>
  <c r="AD93" i="17"/>
  <c r="AD94" i="17" s="1"/>
  <c r="AC93" i="17"/>
  <c r="AC94" i="17" s="1"/>
  <c r="AB93" i="17"/>
  <c r="AB94" i="17" s="1"/>
  <c r="AA93" i="17"/>
  <c r="AA94" i="17" s="1"/>
  <c r="Z93" i="17"/>
  <c r="Z94" i="17" s="1"/>
  <c r="Y93" i="17"/>
  <c r="Y94" i="17" s="1"/>
  <c r="X93" i="17"/>
  <c r="X94" i="17" s="1"/>
  <c r="R93" i="17"/>
  <c r="R94" i="17" s="1"/>
  <c r="J93" i="17"/>
  <c r="J94" i="17" s="1"/>
  <c r="I93" i="17"/>
  <c r="I94" i="17" s="1"/>
  <c r="H93" i="17"/>
  <c r="H94" i="17" s="1"/>
  <c r="G93" i="17"/>
  <c r="G94" i="17" s="1"/>
  <c r="F93" i="17"/>
  <c r="F94" i="17" s="1"/>
  <c r="E93" i="17"/>
  <c r="E94" i="17" s="1"/>
  <c r="D93" i="17"/>
  <c r="D94" i="17" s="1"/>
  <c r="C93" i="17"/>
  <c r="C94" i="17" s="1"/>
  <c r="AZ89" i="17"/>
  <c r="AZ90" i="17" s="1"/>
  <c r="AY89" i="17"/>
  <c r="AY90" i="17" s="1"/>
  <c r="AX89" i="17"/>
  <c r="AX90" i="17" s="1"/>
  <c r="AK89" i="17"/>
  <c r="AH89" i="17"/>
  <c r="AE89" i="17"/>
  <c r="AE90" i="17" s="1"/>
  <c r="AD89" i="17"/>
  <c r="AD90" i="17" s="1"/>
  <c r="AC89" i="17"/>
  <c r="AC90" i="17" s="1"/>
  <c r="AB89" i="17"/>
  <c r="AB90" i="17" s="1"/>
  <c r="AA89" i="17"/>
  <c r="AA90" i="17" s="1"/>
  <c r="Z89" i="17"/>
  <c r="Z90" i="17" s="1"/>
  <c r="Y89" i="17"/>
  <c r="Y90" i="17" s="1"/>
  <c r="X89" i="17"/>
  <c r="X90" i="17" s="1"/>
  <c r="R89" i="17"/>
  <c r="R90" i="17" s="1"/>
  <c r="J89" i="17"/>
  <c r="J90" i="17" s="1"/>
  <c r="I89" i="17"/>
  <c r="I90" i="17" s="1"/>
  <c r="H89" i="17"/>
  <c r="H90" i="17" s="1"/>
  <c r="G89" i="17"/>
  <c r="G90" i="17" s="1"/>
  <c r="F89" i="17"/>
  <c r="F90" i="17" s="1"/>
  <c r="E89" i="17"/>
  <c r="E90" i="17" s="1"/>
  <c r="D89" i="17"/>
  <c r="D90" i="17" s="1"/>
  <c r="C89" i="17"/>
  <c r="C90" i="17" s="1"/>
  <c r="AZ85" i="17"/>
  <c r="AZ86" i="17" s="1"/>
  <c r="AY85" i="17"/>
  <c r="AY86" i="17" s="1"/>
  <c r="AX85" i="17"/>
  <c r="AX86" i="17" s="1"/>
  <c r="AK85" i="17"/>
  <c r="AH85" i="17"/>
  <c r="AE85" i="17"/>
  <c r="AE86" i="17" s="1"/>
  <c r="AD85" i="17"/>
  <c r="AD86" i="17" s="1"/>
  <c r="AC85" i="17"/>
  <c r="AC86" i="17" s="1"/>
  <c r="AB85" i="17"/>
  <c r="AB86" i="17" s="1"/>
  <c r="AA85" i="17"/>
  <c r="AA86" i="17" s="1"/>
  <c r="Z85" i="17"/>
  <c r="Z86" i="17" s="1"/>
  <c r="Y85" i="17"/>
  <c r="Y86" i="17" s="1"/>
  <c r="X85" i="17"/>
  <c r="X86" i="17" s="1"/>
  <c r="R85" i="17"/>
  <c r="R86" i="17" s="1"/>
  <c r="J85" i="17"/>
  <c r="J86" i="17" s="1"/>
  <c r="I85" i="17"/>
  <c r="I86" i="17" s="1"/>
  <c r="H85" i="17"/>
  <c r="H86" i="17" s="1"/>
  <c r="G85" i="17"/>
  <c r="G86" i="17" s="1"/>
  <c r="F85" i="17"/>
  <c r="F86" i="17" s="1"/>
  <c r="E85" i="17"/>
  <c r="E86" i="17" s="1"/>
  <c r="D85" i="17"/>
  <c r="D86" i="17" s="1"/>
  <c r="C85" i="17"/>
  <c r="C86" i="17" s="1"/>
  <c r="AZ81" i="17"/>
  <c r="AZ82" i="17" s="1"/>
  <c r="AY81" i="17"/>
  <c r="AY82" i="17" s="1"/>
  <c r="AX81" i="17"/>
  <c r="AX82" i="17" s="1"/>
  <c r="AK81" i="17"/>
  <c r="AH81" i="17"/>
  <c r="AE81" i="17"/>
  <c r="AE82" i="17" s="1"/>
  <c r="AD81" i="17"/>
  <c r="AD82" i="17" s="1"/>
  <c r="AC81" i="17"/>
  <c r="AC82" i="17" s="1"/>
  <c r="AB81" i="17"/>
  <c r="AB82" i="17" s="1"/>
  <c r="AA81" i="17"/>
  <c r="AA82" i="17" s="1"/>
  <c r="Z81" i="17"/>
  <c r="Z82" i="17" s="1"/>
  <c r="Y81" i="17"/>
  <c r="Y82" i="17" s="1"/>
  <c r="X81" i="17"/>
  <c r="X82" i="17" s="1"/>
  <c r="R81" i="17"/>
  <c r="R82" i="17" s="1"/>
  <c r="J81" i="17"/>
  <c r="J82" i="17" s="1"/>
  <c r="I81" i="17"/>
  <c r="I82" i="17" s="1"/>
  <c r="H81" i="17"/>
  <c r="H82" i="17" s="1"/>
  <c r="G81" i="17"/>
  <c r="G82" i="17" s="1"/>
  <c r="F81" i="17"/>
  <c r="F82" i="17" s="1"/>
  <c r="E81" i="17"/>
  <c r="E82" i="17" s="1"/>
  <c r="D81" i="17"/>
  <c r="D82" i="17" s="1"/>
  <c r="C81" i="17"/>
  <c r="C82" i="17" s="1"/>
  <c r="AZ77" i="17"/>
  <c r="AZ78" i="17" s="1"/>
  <c r="AY77" i="17"/>
  <c r="AY78" i="17" s="1"/>
  <c r="AX77" i="17"/>
  <c r="AX78" i="17" s="1"/>
  <c r="AK77" i="17"/>
  <c r="AH77" i="17"/>
  <c r="AE77" i="17"/>
  <c r="AE78" i="17" s="1"/>
  <c r="AD77" i="17"/>
  <c r="AD78" i="17" s="1"/>
  <c r="AC77" i="17"/>
  <c r="AC78" i="17" s="1"/>
  <c r="AB77" i="17"/>
  <c r="AB78" i="17" s="1"/>
  <c r="AA77" i="17"/>
  <c r="AA78" i="17" s="1"/>
  <c r="Z77" i="17"/>
  <c r="Z78" i="17" s="1"/>
  <c r="Y77" i="17"/>
  <c r="Y78" i="17" s="1"/>
  <c r="X77" i="17"/>
  <c r="X78" i="17" s="1"/>
  <c r="R77" i="17"/>
  <c r="R78" i="17" s="1"/>
  <c r="J77" i="17"/>
  <c r="J78" i="17" s="1"/>
  <c r="I77" i="17"/>
  <c r="I78" i="17" s="1"/>
  <c r="H77" i="17"/>
  <c r="H78" i="17" s="1"/>
  <c r="G77" i="17"/>
  <c r="G78" i="17" s="1"/>
  <c r="F77" i="17"/>
  <c r="F78" i="17" s="1"/>
  <c r="E77" i="17"/>
  <c r="E78" i="17" s="1"/>
  <c r="D77" i="17"/>
  <c r="D78" i="17" s="1"/>
  <c r="C77" i="17"/>
  <c r="C78" i="17" s="1"/>
  <c r="AZ73" i="17"/>
  <c r="AZ74" i="17" s="1"/>
  <c r="AY73" i="17"/>
  <c r="AY74" i="17" s="1"/>
  <c r="AX73" i="17"/>
  <c r="AX74" i="17" s="1"/>
  <c r="AK73" i="17"/>
  <c r="AH73" i="17"/>
  <c r="AE73" i="17"/>
  <c r="AE74" i="17" s="1"/>
  <c r="AD73" i="17"/>
  <c r="AD74" i="17" s="1"/>
  <c r="AC73" i="17"/>
  <c r="AC74" i="17" s="1"/>
  <c r="AB73" i="17"/>
  <c r="AB74" i="17" s="1"/>
  <c r="AA73" i="17"/>
  <c r="AA74" i="17" s="1"/>
  <c r="Z73" i="17"/>
  <c r="Z74" i="17" s="1"/>
  <c r="Y73" i="17"/>
  <c r="Y74" i="17" s="1"/>
  <c r="X73" i="17"/>
  <c r="X74" i="17" s="1"/>
  <c r="R73" i="17"/>
  <c r="R74" i="17" s="1"/>
  <c r="J73" i="17"/>
  <c r="J74" i="17" s="1"/>
  <c r="I73" i="17"/>
  <c r="I74" i="17" s="1"/>
  <c r="H73" i="17"/>
  <c r="H74" i="17" s="1"/>
  <c r="G73" i="17"/>
  <c r="G74" i="17" s="1"/>
  <c r="F73" i="17"/>
  <c r="F74" i="17" s="1"/>
  <c r="E73" i="17"/>
  <c r="E74" i="17" s="1"/>
  <c r="D73" i="17"/>
  <c r="D74" i="17" s="1"/>
  <c r="C73" i="17"/>
  <c r="C74" i="17" s="1"/>
  <c r="AZ69" i="17"/>
  <c r="AZ70" i="17" s="1"/>
  <c r="AY69" i="17"/>
  <c r="AY70" i="17" s="1"/>
  <c r="AX69" i="17"/>
  <c r="AX70" i="17" s="1"/>
  <c r="AK69" i="17"/>
  <c r="AH69" i="17"/>
  <c r="AE69" i="17"/>
  <c r="AE70" i="17" s="1"/>
  <c r="AD69" i="17"/>
  <c r="AD70" i="17" s="1"/>
  <c r="AC69" i="17"/>
  <c r="AC70" i="17" s="1"/>
  <c r="AB69" i="17"/>
  <c r="AB70" i="17" s="1"/>
  <c r="AA69" i="17"/>
  <c r="AA70" i="17" s="1"/>
  <c r="Z69" i="17"/>
  <c r="Z70" i="17" s="1"/>
  <c r="Y69" i="17"/>
  <c r="Y70" i="17" s="1"/>
  <c r="X69" i="17"/>
  <c r="X70" i="17" s="1"/>
  <c r="R69" i="17"/>
  <c r="R70" i="17" s="1"/>
  <c r="J69" i="17"/>
  <c r="J70" i="17" s="1"/>
  <c r="I69" i="17"/>
  <c r="I70" i="17" s="1"/>
  <c r="H69" i="17"/>
  <c r="H70" i="17" s="1"/>
  <c r="G69" i="17"/>
  <c r="G70" i="17" s="1"/>
  <c r="F69" i="17"/>
  <c r="F70" i="17" s="1"/>
  <c r="E69" i="17"/>
  <c r="E70" i="17" s="1"/>
  <c r="D69" i="17"/>
  <c r="D70" i="17" s="1"/>
  <c r="C69" i="17"/>
  <c r="C70" i="17" s="1"/>
  <c r="AZ65" i="17"/>
  <c r="AZ66" i="17" s="1"/>
  <c r="AY65" i="17"/>
  <c r="AY66" i="17" s="1"/>
  <c r="AX65" i="17"/>
  <c r="AX66" i="17" s="1"/>
  <c r="AK65" i="17"/>
  <c r="AH65" i="17"/>
  <c r="AE65" i="17"/>
  <c r="AE66" i="17" s="1"/>
  <c r="AD65" i="17"/>
  <c r="AD66" i="17" s="1"/>
  <c r="AC65" i="17"/>
  <c r="AC66" i="17" s="1"/>
  <c r="AB65" i="17"/>
  <c r="AB66" i="17" s="1"/>
  <c r="AA65" i="17"/>
  <c r="AA66" i="17" s="1"/>
  <c r="Z65" i="17"/>
  <c r="Z66" i="17" s="1"/>
  <c r="Y65" i="17"/>
  <c r="Y66" i="17" s="1"/>
  <c r="X65" i="17"/>
  <c r="X66" i="17" s="1"/>
  <c r="R65" i="17"/>
  <c r="R66" i="17" s="1"/>
  <c r="J65" i="17"/>
  <c r="J66" i="17" s="1"/>
  <c r="I65" i="17"/>
  <c r="I66" i="17" s="1"/>
  <c r="H65" i="17"/>
  <c r="H66" i="17" s="1"/>
  <c r="G65" i="17"/>
  <c r="G66" i="17" s="1"/>
  <c r="F65" i="17"/>
  <c r="F66" i="17" s="1"/>
  <c r="E65" i="17"/>
  <c r="E66" i="17" s="1"/>
  <c r="D65" i="17"/>
  <c r="D66" i="17" s="1"/>
  <c r="C65" i="17"/>
  <c r="C66" i="17" s="1"/>
  <c r="AZ61" i="17"/>
  <c r="AZ62" i="17" s="1"/>
  <c r="AY61" i="17"/>
  <c r="AY62" i="17" s="1"/>
  <c r="AX61" i="17"/>
  <c r="AX62" i="17" s="1"/>
  <c r="AK61" i="17"/>
  <c r="AH61" i="17"/>
  <c r="AE61" i="17"/>
  <c r="AE62" i="17" s="1"/>
  <c r="AD61" i="17"/>
  <c r="AD62" i="17" s="1"/>
  <c r="AC61" i="17"/>
  <c r="AC62" i="17" s="1"/>
  <c r="AB61" i="17"/>
  <c r="AB62" i="17" s="1"/>
  <c r="AA61" i="17"/>
  <c r="AA62" i="17" s="1"/>
  <c r="Z61" i="17"/>
  <c r="Z62" i="17" s="1"/>
  <c r="Y61" i="17"/>
  <c r="Y62" i="17" s="1"/>
  <c r="X61" i="17"/>
  <c r="X62" i="17" s="1"/>
  <c r="R61" i="17"/>
  <c r="R62" i="17" s="1"/>
  <c r="J61" i="17"/>
  <c r="J62" i="17" s="1"/>
  <c r="I61" i="17"/>
  <c r="I62" i="17" s="1"/>
  <c r="H61" i="17"/>
  <c r="H62" i="17" s="1"/>
  <c r="G61" i="17"/>
  <c r="G62" i="17" s="1"/>
  <c r="F61" i="17"/>
  <c r="F62" i="17" s="1"/>
  <c r="E61" i="17"/>
  <c r="E62" i="17" s="1"/>
  <c r="D61" i="17"/>
  <c r="D62" i="17" s="1"/>
  <c r="C61" i="17"/>
  <c r="C62" i="17" s="1"/>
  <c r="AZ57" i="17"/>
  <c r="AZ58" i="17" s="1"/>
  <c r="AY57" i="17"/>
  <c r="AY58" i="17" s="1"/>
  <c r="AX57" i="17"/>
  <c r="AX58" i="17" s="1"/>
  <c r="AK57" i="17"/>
  <c r="AH57" i="17"/>
  <c r="AE57" i="17"/>
  <c r="AE58" i="17" s="1"/>
  <c r="AD57" i="17"/>
  <c r="AD58" i="17" s="1"/>
  <c r="AC57" i="17"/>
  <c r="AC58" i="17" s="1"/>
  <c r="AB57" i="17"/>
  <c r="AB58" i="17" s="1"/>
  <c r="AA57" i="17"/>
  <c r="AA58" i="17" s="1"/>
  <c r="Z57" i="17"/>
  <c r="Z58" i="17" s="1"/>
  <c r="Y57" i="17"/>
  <c r="Y58" i="17" s="1"/>
  <c r="X57" i="17"/>
  <c r="X58" i="17" s="1"/>
  <c r="R57" i="17"/>
  <c r="R58" i="17" s="1"/>
  <c r="J57" i="17"/>
  <c r="J58" i="17" s="1"/>
  <c r="I57" i="17"/>
  <c r="I58" i="17" s="1"/>
  <c r="H57" i="17"/>
  <c r="H58" i="17" s="1"/>
  <c r="G57" i="17"/>
  <c r="G58" i="17" s="1"/>
  <c r="F57" i="17"/>
  <c r="F58" i="17" s="1"/>
  <c r="E57" i="17"/>
  <c r="E58" i="17" s="1"/>
  <c r="D57" i="17"/>
  <c r="D58" i="17" s="1"/>
  <c r="C57" i="17"/>
  <c r="C58" i="17" s="1"/>
  <c r="AZ53" i="17"/>
  <c r="AZ54" i="17" s="1"/>
  <c r="AY53" i="17"/>
  <c r="AY54" i="17" s="1"/>
  <c r="AX53" i="17"/>
  <c r="AX54" i="17" s="1"/>
  <c r="AK53" i="17"/>
  <c r="AH53" i="17"/>
  <c r="AE53" i="17"/>
  <c r="AE54" i="17" s="1"/>
  <c r="AD53" i="17"/>
  <c r="AD54" i="17" s="1"/>
  <c r="AC53" i="17"/>
  <c r="AC54" i="17" s="1"/>
  <c r="AB53" i="17"/>
  <c r="AB54" i="17" s="1"/>
  <c r="AA53" i="17"/>
  <c r="AA54" i="17" s="1"/>
  <c r="Z53" i="17"/>
  <c r="Z54" i="17" s="1"/>
  <c r="Y53" i="17"/>
  <c r="Y54" i="17" s="1"/>
  <c r="X53" i="17"/>
  <c r="X54" i="17" s="1"/>
  <c r="R53" i="17"/>
  <c r="R54" i="17" s="1"/>
  <c r="J53" i="17"/>
  <c r="J54" i="17" s="1"/>
  <c r="I53" i="17"/>
  <c r="I54" i="17" s="1"/>
  <c r="H53" i="17"/>
  <c r="H54" i="17" s="1"/>
  <c r="G53" i="17"/>
  <c r="G54" i="17" s="1"/>
  <c r="F53" i="17"/>
  <c r="F54" i="17" s="1"/>
  <c r="E53" i="17"/>
  <c r="E54" i="17" s="1"/>
  <c r="D53" i="17"/>
  <c r="D54" i="17" s="1"/>
  <c r="C53" i="17"/>
  <c r="C54" i="17" s="1"/>
  <c r="AZ49" i="17"/>
  <c r="AZ50" i="17" s="1"/>
  <c r="AY49" i="17"/>
  <c r="AY50" i="17" s="1"/>
  <c r="AX49" i="17"/>
  <c r="AX50" i="17" s="1"/>
  <c r="AK49" i="17"/>
  <c r="AH49" i="17"/>
  <c r="AE49" i="17"/>
  <c r="AE50" i="17" s="1"/>
  <c r="AD49" i="17"/>
  <c r="AD50" i="17" s="1"/>
  <c r="AC49" i="17"/>
  <c r="AC50" i="17" s="1"/>
  <c r="AB49" i="17"/>
  <c r="AB50" i="17" s="1"/>
  <c r="AA49" i="17"/>
  <c r="AA50" i="17" s="1"/>
  <c r="Z49" i="17"/>
  <c r="Z50" i="17" s="1"/>
  <c r="Y49" i="17"/>
  <c r="Y50" i="17" s="1"/>
  <c r="X49" i="17"/>
  <c r="X50" i="17" s="1"/>
  <c r="R49" i="17"/>
  <c r="R50" i="17" s="1"/>
  <c r="J49" i="17"/>
  <c r="J50" i="17" s="1"/>
  <c r="I49" i="17"/>
  <c r="I50" i="17" s="1"/>
  <c r="H49" i="17"/>
  <c r="H50" i="17" s="1"/>
  <c r="G49" i="17"/>
  <c r="G50" i="17" s="1"/>
  <c r="F49" i="17"/>
  <c r="F50" i="17" s="1"/>
  <c r="E49" i="17"/>
  <c r="E50" i="17" s="1"/>
  <c r="D49" i="17"/>
  <c r="D50" i="17" s="1"/>
  <c r="C49" i="17"/>
  <c r="C50" i="17" s="1"/>
  <c r="AZ45" i="17"/>
  <c r="AZ46" i="17" s="1"/>
  <c r="AY45" i="17"/>
  <c r="AY46" i="17" s="1"/>
  <c r="AX45" i="17"/>
  <c r="AX46" i="17" s="1"/>
  <c r="AK45" i="17"/>
  <c r="AH45" i="17"/>
  <c r="AE45" i="17"/>
  <c r="AE46" i="17" s="1"/>
  <c r="AD45" i="17"/>
  <c r="AD46" i="17" s="1"/>
  <c r="AC45" i="17"/>
  <c r="AC46" i="17" s="1"/>
  <c r="AB45" i="17"/>
  <c r="AB46" i="17" s="1"/>
  <c r="AA45" i="17"/>
  <c r="AA46" i="17" s="1"/>
  <c r="Z45" i="17"/>
  <c r="Z46" i="17" s="1"/>
  <c r="Y45" i="17"/>
  <c r="Y46" i="17" s="1"/>
  <c r="X45" i="17"/>
  <c r="X46" i="17" s="1"/>
  <c r="R45" i="17"/>
  <c r="R46" i="17" s="1"/>
  <c r="J45" i="17"/>
  <c r="J46" i="17" s="1"/>
  <c r="I45" i="17"/>
  <c r="I46" i="17" s="1"/>
  <c r="H45" i="17"/>
  <c r="H46" i="17" s="1"/>
  <c r="G45" i="17"/>
  <c r="G46" i="17" s="1"/>
  <c r="F45" i="17"/>
  <c r="F46" i="17" s="1"/>
  <c r="E45" i="17"/>
  <c r="E46" i="17" s="1"/>
  <c r="D45" i="17"/>
  <c r="D46" i="17" s="1"/>
  <c r="C45" i="17"/>
  <c r="C46" i="17" s="1"/>
  <c r="AZ41" i="17"/>
  <c r="AZ42" i="17" s="1"/>
  <c r="AY41" i="17"/>
  <c r="AY42" i="17" s="1"/>
  <c r="AX41" i="17"/>
  <c r="AX42" i="17" s="1"/>
  <c r="AK41" i="17"/>
  <c r="AH41" i="17"/>
  <c r="AE41" i="17"/>
  <c r="AE42" i="17" s="1"/>
  <c r="AD41" i="17"/>
  <c r="AD42" i="17" s="1"/>
  <c r="AC41" i="17"/>
  <c r="AC42" i="17" s="1"/>
  <c r="AB41" i="17"/>
  <c r="AB42" i="17" s="1"/>
  <c r="AA41" i="17"/>
  <c r="AA42" i="17" s="1"/>
  <c r="Z41" i="17"/>
  <c r="Z42" i="17" s="1"/>
  <c r="Y41" i="17"/>
  <c r="Y42" i="17" s="1"/>
  <c r="X41" i="17"/>
  <c r="X42" i="17" s="1"/>
  <c r="R41" i="17"/>
  <c r="R42" i="17" s="1"/>
  <c r="J41" i="17"/>
  <c r="J42" i="17" s="1"/>
  <c r="I41" i="17"/>
  <c r="I42" i="17" s="1"/>
  <c r="H41" i="17"/>
  <c r="H42" i="17" s="1"/>
  <c r="G41" i="17"/>
  <c r="G42" i="17" s="1"/>
  <c r="F41" i="17"/>
  <c r="F42" i="17" s="1"/>
  <c r="E41" i="17"/>
  <c r="E42" i="17" s="1"/>
  <c r="D41" i="17"/>
  <c r="D42" i="17" s="1"/>
  <c r="C41" i="17"/>
  <c r="C42" i="17" s="1"/>
  <c r="AZ37" i="17"/>
  <c r="AZ38" i="17" s="1"/>
  <c r="AY37" i="17"/>
  <c r="AY38" i="17" s="1"/>
  <c r="AX37" i="17"/>
  <c r="AX38" i="17" s="1"/>
  <c r="AK37" i="17"/>
  <c r="AH37" i="17"/>
  <c r="AE37" i="17"/>
  <c r="AE38" i="17" s="1"/>
  <c r="AD37" i="17"/>
  <c r="AD38" i="17" s="1"/>
  <c r="AC37" i="17"/>
  <c r="AC38" i="17" s="1"/>
  <c r="AB37" i="17"/>
  <c r="AB38" i="17" s="1"/>
  <c r="AA37" i="17"/>
  <c r="AA38" i="17" s="1"/>
  <c r="Z37" i="17"/>
  <c r="Z38" i="17" s="1"/>
  <c r="Y37" i="17"/>
  <c r="Y38" i="17" s="1"/>
  <c r="X37" i="17"/>
  <c r="X38" i="17" s="1"/>
  <c r="R37" i="17"/>
  <c r="R38" i="17" s="1"/>
  <c r="J37" i="17"/>
  <c r="J38" i="17" s="1"/>
  <c r="I37" i="17"/>
  <c r="I38" i="17" s="1"/>
  <c r="H37" i="17"/>
  <c r="H38" i="17" s="1"/>
  <c r="G37" i="17"/>
  <c r="G38" i="17" s="1"/>
  <c r="F37" i="17"/>
  <c r="F38" i="17" s="1"/>
  <c r="E37" i="17"/>
  <c r="E38" i="17" s="1"/>
  <c r="D37" i="17"/>
  <c r="D38" i="17" s="1"/>
  <c r="C37" i="17"/>
  <c r="C38" i="17" s="1"/>
  <c r="AZ33" i="17"/>
  <c r="AZ34" i="17" s="1"/>
  <c r="AY33" i="17"/>
  <c r="AY34" i="17" s="1"/>
  <c r="AX33" i="17"/>
  <c r="AX34" i="17" s="1"/>
  <c r="AK33" i="17"/>
  <c r="AH33" i="17"/>
  <c r="AE33" i="17"/>
  <c r="AE34" i="17" s="1"/>
  <c r="AD33" i="17"/>
  <c r="AD34" i="17" s="1"/>
  <c r="AC33" i="17"/>
  <c r="AC34" i="17" s="1"/>
  <c r="AB33" i="17"/>
  <c r="AB34" i="17" s="1"/>
  <c r="AA33" i="17"/>
  <c r="AA34" i="17" s="1"/>
  <c r="Z33" i="17"/>
  <c r="Z34" i="17" s="1"/>
  <c r="Y33" i="17"/>
  <c r="Y34" i="17" s="1"/>
  <c r="X33" i="17"/>
  <c r="X34" i="17" s="1"/>
  <c r="R33" i="17"/>
  <c r="R34" i="17" s="1"/>
  <c r="J33" i="17"/>
  <c r="J34" i="17" s="1"/>
  <c r="I33" i="17"/>
  <c r="I34" i="17" s="1"/>
  <c r="H33" i="17"/>
  <c r="H34" i="17" s="1"/>
  <c r="G33" i="17"/>
  <c r="G34" i="17" s="1"/>
  <c r="F33" i="17"/>
  <c r="F34" i="17" s="1"/>
  <c r="E33" i="17"/>
  <c r="E34" i="17" s="1"/>
  <c r="D33" i="17"/>
  <c r="D34" i="17" s="1"/>
  <c r="C33" i="17"/>
  <c r="C34" i="17" s="1"/>
  <c r="AZ29" i="17"/>
  <c r="AZ30" i="17" s="1"/>
  <c r="AY29" i="17"/>
  <c r="AY30" i="17" s="1"/>
  <c r="AX29" i="17"/>
  <c r="AX30" i="17" s="1"/>
  <c r="AK29" i="17"/>
  <c r="AH29" i="17"/>
  <c r="AE29" i="17"/>
  <c r="AE30" i="17" s="1"/>
  <c r="AD29" i="17"/>
  <c r="AD30" i="17" s="1"/>
  <c r="AC29" i="17"/>
  <c r="AC30" i="17" s="1"/>
  <c r="AB29" i="17"/>
  <c r="AB30" i="17" s="1"/>
  <c r="AA29" i="17"/>
  <c r="AA30" i="17" s="1"/>
  <c r="Z29" i="17"/>
  <c r="Z30" i="17" s="1"/>
  <c r="Y29" i="17"/>
  <c r="Y30" i="17" s="1"/>
  <c r="X29" i="17"/>
  <c r="X30" i="17" s="1"/>
  <c r="R29" i="17"/>
  <c r="R30" i="17" s="1"/>
  <c r="J29" i="17"/>
  <c r="J30" i="17" s="1"/>
  <c r="I29" i="17"/>
  <c r="I30" i="17" s="1"/>
  <c r="H29" i="17"/>
  <c r="H30" i="17" s="1"/>
  <c r="G29" i="17"/>
  <c r="G30" i="17" s="1"/>
  <c r="F29" i="17"/>
  <c r="F30" i="17" s="1"/>
  <c r="E29" i="17"/>
  <c r="E30" i="17" s="1"/>
  <c r="D29" i="17"/>
  <c r="D30" i="17" s="1"/>
  <c r="C29" i="17"/>
  <c r="C30" i="17" s="1"/>
  <c r="AZ25" i="17"/>
  <c r="AZ26" i="17" s="1"/>
  <c r="AY25" i="17"/>
  <c r="AY26" i="17" s="1"/>
  <c r="AX25" i="17"/>
  <c r="AX26" i="17" s="1"/>
  <c r="AK25" i="17"/>
  <c r="AH25" i="17"/>
  <c r="AE25" i="17"/>
  <c r="AE26" i="17" s="1"/>
  <c r="AD25" i="17"/>
  <c r="AD26" i="17" s="1"/>
  <c r="AC25" i="17"/>
  <c r="AC26" i="17" s="1"/>
  <c r="AB25" i="17"/>
  <c r="AB26" i="17" s="1"/>
  <c r="AA25" i="17"/>
  <c r="AA26" i="17" s="1"/>
  <c r="Z25" i="17"/>
  <c r="Z26" i="17" s="1"/>
  <c r="Y25" i="17"/>
  <c r="Y26" i="17" s="1"/>
  <c r="X25" i="17"/>
  <c r="X26" i="17" s="1"/>
  <c r="R25" i="17"/>
  <c r="R26" i="17" s="1"/>
  <c r="J25" i="17"/>
  <c r="J26" i="17" s="1"/>
  <c r="I25" i="17"/>
  <c r="I26" i="17" s="1"/>
  <c r="H25" i="17"/>
  <c r="H26" i="17" s="1"/>
  <c r="G25" i="17"/>
  <c r="G26" i="17" s="1"/>
  <c r="F25" i="17"/>
  <c r="F26" i="17" s="1"/>
  <c r="E25" i="17"/>
  <c r="E26" i="17" s="1"/>
  <c r="D25" i="17"/>
  <c r="D26" i="17" s="1"/>
  <c r="C25" i="17"/>
  <c r="C26" i="17" s="1"/>
  <c r="AZ21" i="17"/>
  <c r="AZ22" i="17" s="1"/>
  <c r="AY21" i="17"/>
  <c r="AY22" i="17" s="1"/>
  <c r="AX21" i="17"/>
  <c r="AX22" i="17" s="1"/>
  <c r="AK21" i="17"/>
  <c r="AH21" i="17"/>
  <c r="AE21" i="17"/>
  <c r="AE22" i="17" s="1"/>
  <c r="AD21" i="17"/>
  <c r="AD22" i="17" s="1"/>
  <c r="AC21" i="17"/>
  <c r="AC22" i="17" s="1"/>
  <c r="AB21" i="17"/>
  <c r="AB22" i="17" s="1"/>
  <c r="AA21" i="17"/>
  <c r="AA22" i="17" s="1"/>
  <c r="Z21" i="17"/>
  <c r="Z22" i="17" s="1"/>
  <c r="Y21" i="17"/>
  <c r="Y22" i="17" s="1"/>
  <c r="X21" i="17"/>
  <c r="X22" i="17" s="1"/>
  <c r="R21" i="17"/>
  <c r="R22" i="17" s="1"/>
  <c r="J21" i="17"/>
  <c r="J22" i="17" s="1"/>
  <c r="I21" i="17"/>
  <c r="I22" i="17" s="1"/>
  <c r="H21" i="17"/>
  <c r="H22" i="17" s="1"/>
  <c r="G21" i="17"/>
  <c r="G22" i="17" s="1"/>
  <c r="F21" i="17"/>
  <c r="F22" i="17" s="1"/>
  <c r="E21" i="17"/>
  <c r="E22" i="17" s="1"/>
  <c r="D21" i="17"/>
  <c r="D22" i="17" s="1"/>
  <c r="C21" i="17"/>
  <c r="C22" i="17" s="1"/>
  <c r="AZ17" i="17"/>
  <c r="AZ18" i="17" s="1"/>
  <c r="AY17" i="17"/>
  <c r="AY18" i="17" s="1"/>
  <c r="AX17" i="17"/>
  <c r="AX18" i="17" s="1"/>
  <c r="AK17" i="17"/>
  <c r="AH17" i="17"/>
  <c r="AE17" i="17"/>
  <c r="AE18" i="17" s="1"/>
  <c r="AD17" i="17"/>
  <c r="AD18" i="17" s="1"/>
  <c r="AC17" i="17"/>
  <c r="AC18" i="17" s="1"/>
  <c r="AB17" i="17"/>
  <c r="AB18" i="17" s="1"/>
  <c r="AA17" i="17"/>
  <c r="AA18" i="17" s="1"/>
  <c r="Z17" i="17"/>
  <c r="Z18" i="17" s="1"/>
  <c r="Y17" i="17"/>
  <c r="Y18" i="17" s="1"/>
  <c r="X17" i="17"/>
  <c r="X18" i="17" s="1"/>
  <c r="R17" i="17"/>
  <c r="R18" i="17" s="1"/>
  <c r="J17" i="17"/>
  <c r="J18" i="17" s="1"/>
  <c r="I17" i="17"/>
  <c r="I18" i="17" s="1"/>
  <c r="H17" i="17"/>
  <c r="H18" i="17" s="1"/>
  <c r="G17" i="17"/>
  <c r="G18" i="17" s="1"/>
  <c r="F17" i="17"/>
  <c r="F18" i="17" s="1"/>
  <c r="E17" i="17"/>
  <c r="E18" i="17" s="1"/>
  <c r="D17" i="17"/>
  <c r="D18" i="17" s="1"/>
  <c r="C17" i="17"/>
  <c r="C18" i="17" s="1"/>
  <c r="AZ13" i="17"/>
  <c r="AZ14" i="17" s="1"/>
  <c r="AY13" i="17"/>
  <c r="AY14" i="17" s="1"/>
  <c r="AX13" i="17"/>
  <c r="AX14" i="17" s="1"/>
  <c r="AK13" i="17"/>
  <c r="AH13" i="17"/>
  <c r="AE13" i="17"/>
  <c r="AE14" i="17" s="1"/>
  <c r="AD13" i="17"/>
  <c r="AD14" i="17" s="1"/>
  <c r="AC13" i="17"/>
  <c r="AC14" i="17" s="1"/>
  <c r="AB13" i="17"/>
  <c r="AB14" i="17" s="1"/>
  <c r="AA13" i="17"/>
  <c r="AA14" i="17" s="1"/>
  <c r="Z13" i="17"/>
  <c r="Z14" i="17" s="1"/>
  <c r="Y13" i="17"/>
  <c r="Y14" i="17" s="1"/>
  <c r="X13" i="17"/>
  <c r="X14" i="17" s="1"/>
  <c r="R13" i="17"/>
  <c r="R14" i="17" s="1"/>
  <c r="J13" i="17"/>
  <c r="J14" i="17" s="1"/>
  <c r="I13" i="17"/>
  <c r="I14" i="17" s="1"/>
  <c r="H13" i="17"/>
  <c r="H14" i="17" s="1"/>
  <c r="G13" i="17"/>
  <c r="G14" i="17" s="1"/>
  <c r="F13" i="17"/>
  <c r="F14" i="17" s="1"/>
  <c r="E13" i="17"/>
  <c r="E14" i="17" s="1"/>
  <c r="D13" i="17"/>
  <c r="D14" i="17" s="1"/>
  <c r="C13" i="17"/>
  <c r="C14" i="17" s="1"/>
  <c r="F10" i="17"/>
  <c r="AZ9" i="17"/>
  <c r="AZ10" i="17" s="1"/>
  <c r="AY9" i="17"/>
  <c r="AY10" i="17" s="1"/>
  <c r="AX9" i="17"/>
  <c r="AX10" i="17" s="1"/>
  <c r="AK9" i="17"/>
  <c r="AH9" i="17"/>
  <c r="AE9" i="17"/>
  <c r="AE10" i="17" s="1"/>
  <c r="AD9" i="17"/>
  <c r="AD10" i="17" s="1"/>
  <c r="AC9" i="17"/>
  <c r="AC10" i="17" s="1"/>
  <c r="AB9" i="17"/>
  <c r="AB10" i="17" s="1"/>
  <c r="AA9" i="17"/>
  <c r="AA10" i="17" s="1"/>
  <c r="Z9" i="17"/>
  <c r="Z10" i="17" s="1"/>
  <c r="Y9" i="17"/>
  <c r="Y10" i="17" s="1"/>
  <c r="X9" i="17"/>
  <c r="X10" i="17" s="1"/>
  <c r="R9" i="17"/>
  <c r="R10" i="17" s="1"/>
  <c r="J9" i="17"/>
  <c r="J10" i="17" s="1"/>
  <c r="I9" i="17"/>
  <c r="I10" i="17" s="1"/>
  <c r="H9" i="17"/>
  <c r="H10" i="17" s="1"/>
  <c r="G9" i="17"/>
  <c r="G10" i="17" s="1"/>
  <c r="F9" i="17"/>
  <c r="E9" i="17"/>
  <c r="E10" i="17" s="1"/>
  <c r="D9" i="17"/>
  <c r="D10" i="17" s="1"/>
  <c r="C9" i="17"/>
  <c r="C10" i="17" s="1"/>
  <c r="AX6" i="17"/>
  <c r="I6" i="17"/>
  <c r="G6" i="17"/>
  <c r="AK5" i="17"/>
  <c r="AH5" i="17"/>
  <c r="AD6" i="17"/>
  <c r="AC128" i="17"/>
  <c r="Y6" i="17"/>
  <c r="R6" i="17"/>
  <c r="E6" i="17"/>
  <c r="D6" i="17"/>
  <c r="AZ5" i="16"/>
  <c r="AZ6" i="16" s="1"/>
  <c r="AY5" i="16"/>
  <c r="AY6" i="16" s="1"/>
  <c r="AX5" i="16"/>
  <c r="AE5" i="16"/>
  <c r="AE6" i="16" s="1"/>
  <c r="AD5" i="16"/>
  <c r="AC5" i="16"/>
  <c r="AC6" i="16" s="1"/>
  <c r="AB5" i="16"/>
  <c r="AA5" i="16"/>
  <c r="AA6" i="16" s="1"/>
  <c r="Z5" i="16"/>
  <c r="Z6" i="16" s="1"/>
  <c r="Y5" i="16"/>
  <c r="X5" i="16"/>
  <c r="X6" i="16" s="1"/>
  <c r="R5" i="16"/>
  <c r="J5" i="16"/>
  <c r="I5" i="16"/>
  <c r="H5" i="16"/>
  <c r="G5" i="16"/>
  <c r="G6" i="16" s="1"/>
  <c r="F5" i="16"/>
  <c r="F6" i="16" s="1"/>
  <c r="E5" i="16"/>
  <c r="E6" i="16" s="1"/>
  <c r="D5" i="16"/>
  <c r="D6" i="16" s="1"/>
  <c r="C5" i="16"/>
  <c r="C6" i="16" s="1"/>
  <c r="U125" i="16"/>
  <c r="T125" i="16"/>
  <c r="AZ121" i="16"/>
  <c r="AZ122" i="16" s="1"/>
  <c r="AY121" i="16"/>
  <c r="AY122" i="16" s="1"/>
  <c r="AX121" i="16"/>
  <c r="AX122" i="16" s="1"/>
  <c r="AK121" i="16"/>
  <c r="AH121" i="16"/>
  <c r="AE121" i="16"/>
  <c r="AE122" i="16" s="1"/>
  <c r="AD121" i="16"/>
  <c r="AD122" i="16" s="1"/>
  <c r="AC121" i="16"/>
  <c r="AC122" i="16" s="1"/>
  <c r="AB121" i="16"/>
  <c r="AB122" i="16" s="1"/>
  <c r="AA121" i="16"/>
  <c r="AA122" i="16" s="1"/>
  <c r="Z121" i="16"/>
  <c r="Z122" i="16" s="1"/>
  <c r="Y121" i="16"/>
  <c r="Y122" i="16" s="1"/>
  <c r="X121" i="16"/>
  <c r="X122" i="16" s="1"/>
  <c r="R121" i="16"/>
  <c r="R122" i="16" s="1"/>
  <c r="J121" i="16"/>
  <c r="J122" i="16" s="1"/>
  <c r="I121" i="16"/>
  <c r="I122" i="16" s="1"/>
  <c r="H121" i="16"/>
  <c r="H122" i="16" s="1"/>
  <c r="G121" i="16"/>
  <c r="G122" i="16" s="1"/>
  <c r="F121" i="16"/>
  <c r="F122" i="16" s="1"/>
  <c r="E121" i="16"/>
  <c r="E122" i="16" s="1"/>
  <c r="D121" i="16"/>
  <c r="D122" i="16" s="1"/>
  <c r="C121" i="16"/>
  <c r="C122" i="16" s="1"/>
  <c r="AZ117" i="16"/>
  <c r="AZ118" i="16" s="1"/>
  <c r="AY117" i="16"/>
  <c r="AY118" i="16" s="1"/>
  <c r="AX117" i="16"/>
  <c r="AX118" i="16" s="1"/>
  <c r="AK117" i="16"/>
  <c r="AH117" i="16"/>
  <c r="AE117" i="16"/>
  <c r="AE118" i="16" s="1"/>
  <c r="AD117" i="16"/>
  <c r="AD118" i="16" s="1"/>
  <c r="AC117" i="16"/>
  <c r="AC118" i="16" s="1"/>
  <c r="AB117" i="16"/>
  <c r="AB118" i="16" s="1"/>
  <c r="AA117" i="16"/>
  <c r="AA118" i="16" s="1"/>
  <c r="Z117" i="16"/>
  <c r="Z118" i="16" s="1"/>
  <c r="Y117" i="16"/>
  <c r="Y118" i="16" s="1"/>
  <c r="X117" i="16"/>
  <c r="X118" i="16" s="1"/>
  <c r="R117" i="16"/>
  <c r="R118" i="16" s="1"/>
  <c r="J117" i="16"/>
  <c r="J118" i="16" s="1"/>
  <c r="I117" i="16"/>
  <c r="I118" i="16" s="1"/>
  <c r="H117" i="16"/>
  <c r="H118" i="16" s="1"/>
  <c r="G117" i="16"/>
  <c r="G118" i="16" s="1"/>
  <c r="F117" i="16"/>
  <c r="F118" i="16" s="1"/>
  <c r="E117" i="16"/>
  <c r="E118" i="16" s="1"/>
  <c r="D117" i="16"/>
  <c r="D118" i="16" s="1"/>
  <c r="C117" i="16"/>
  <c r="C118" i="16" s="1"/>
  <c r="AZ113" i="16"/>
  <c r="AZ114" i="16" s="1"/>
  <c r="AY113" i="16"/>
  <c r="AY114" i="16" s="1"/>
  <c r="AX113" i="16"/>
  <c r="AX114" i="16" s="1"/>
  <c r="AK113" i="16"/>
  <c r="AH113" i="16"/>
  <c r="AE113" i="16"/>
  <c r="AE114" i="16" s="1"/>
  <c r="AD113" i="16"/>
  <c r="AD114" i="16" s="1"/>
  <c r="AC113" i="16"/>
  <c r="AC114" i="16" s="1"/>
  <c r="AB113" i="16"/>
  <c r="AB114" i="16" s="1"/>
  <c r="AA113" i="16"/>
  <c r="AA114" i="16" s="1"/>
  <c r="Z113" i="16"/>
  <c r="Z114" i="16" s="1"/>
  <c r="Y113" i="16"/>
  <c r="Y114" i="16" s="1"/>
  <c r="X113" i="16"/>
  <c r="X114" i="16" s="1"/>
  <c r="R113" i="16"/>
  <c r="R114" i="16" s="1"/>
  <c r="J113" i="16"/>
  <c r="J114" i="16" s="1"/>
  <c r="I113" i="16"/>
  <c r="I114" i="16" s="1"/>
  <c r="H113" i="16"/>
  <c r="H114" i="16" s="1"/>
  <c r="G113" i="16"/>
  <c r="G114" i="16" s="1"/>
  <c r="F113" i="16"/>
  <c r="F114" i="16" s="1"/>
  <c r="E113" i="16"/>
  <c r="E114" i="16" s="1"/>
  <c r="D113" i="16"/>
  <c r="D114" i="16" s="1"/>
  <c r="C113" i="16"/>
  <c r="C114" i="16" s="1"/>
  <c r="AZ109" i="16"/>
  <c r="AZ110" i="16" s="1"/>
  <c r="AY109" i="16"/>
  <c r="AY110" i="16" s="1"/>
  <c r="AX109" i="16"/>
  <c r="AX110" i="16" s="1"/>
  <c r="AK109" i="16"/>
  <c r="AH109" i="16"/>
  <c r="AE109" i="16"/>
  <c r="AE110" i="16" s="1"/>
  <c r="AD109" i="16"/>
  <c r="AD110" i="16" s="1"/>
  <c r="AC109" i="16"/>
  <c r="AC110" i="16" s="1"/>
  <c r="AB109" i="16"/>
  <c r="AB110" i="16" s="1"/>
  <c r="AA109" i="16"/>
  <c r="AA110" i="16" s="1"/>
  <c r="Z109" i="16"/>
  <c r="Z110" i="16" s="1"/>
  <c r="Y109" i="16"/>
  <c r="Y110" i="16" s="1"/>
  <c r="X109" i="16"/>
  <c r="X110" i="16" s="1"/>
  <c r="R109" i="16"/>
  <c r="R110" i="16" s="1"/>
  <c r="J109" i="16"/>
  <c r="J110" i="16" s="1"/>
  <c r="I109" i="16"/>
  <c r="I110" i="16" s="1"/>
  <c r="H109" i="16"/>
  <c r="H110" i="16" s="1"/>
  <c r="G109" i="16"/>
  <c r="G110" i="16" s="1"/>
  <c r="F109" i="16"/>
  <c r="F110" i="16" s="1"/>
  <c r="E109" i="16"/>
  <c r="E110" i="16" s="1"/>
  <c r="D109" i="16"/>
  <c r="D110" i="16" s="1"/>
  <c r="C109" i="16"/>
  <c r="C110" i="16" s="1"/>
  <c r="AZ105" i="16"/>
  <c r="AZ106" i="16" s="1"/>
  <c r="AY105" i="16"/>
  <c r="AY106" i="16" s="1"/>
  <c r="AX105" i="16"/>
  <c r="AX106" i="16" s="1"/>
  <c r="AK105" i="16"/>
  <c r="AH105" i="16"/>
  <c r="AE105" i="16"/>
  <c r="AE106" i="16" s="1"/>
  <c r="AD105" i="16"/>
  <c r="AD106" i="16" s="1"/>
  <c r="AC105" i="16"/>
  <c r="AC106" i="16" s="1"/>
  <c r="AB105" i="16"/>
  <c r="AB106" i="16" s="1"/>
  <c r="AA105" i="16"/>
  <c r="AA106" i="16" s="1"/>
  <c r="Z105" i="16"/>
  <c r="Z106" i="16" s="1"/>
  <c r="Y105" i="16"/>
  <c r="Y106" i="16" s="1"/>
  <c r="X105" i="16"/>
  <c r="X106" i="16" s="1"/>
  <c r="R105" i="16"/>
  <c r="R106" i="16" s="1"/>
  <c r="J105" i="16"/>
  <c r="J106" i="16" s="1"/>
  <c r="I105" i="16"/>
  <c r="I106" i="16" s="1"/>
  <c r="H105" i="16"/>
  <c r="H106" i="16" s="1"/>
  <c r="G105" i="16"/>
  <c r="G106" i="16" s="1"/>
  <c r="F105" i="16"/>
  <c r="F106" i="16" s="1"/>
  <c r="E105" i="16"/>
  <c r="E106" i="16" s="1"/>
  <c r="D105" i="16"/>
  <c r="D106" i="16" s="1"/>
  <c r="C105" i="16"/>
  <c r="C106" i="16" s="1"/>
  <c r="AZ101" i="16"/>
  <c r="AZ102" i="16" s="1"/>
  <c r="AY101" i="16"/>
  <c r="AY102" i="16" s="1"/>
  <c r="AX101" i="16"/>
  <c r="AX102" i="16" s="1"/>
  <c r="AK101" i="16"/>
  <c r="AH101" i="16"/>
  <c r="AE101" i="16"/>
  <c r="AE102" i="16" s="1"/>
  <c r="AD101" i="16"/>
  <c r="AD102" i="16" s="1"/>
  <c r="AC101" i="16"/>
  <c r="AC102" i="16" s="1"/>
  <c r="AB101" i="16"/>
  <c r="AB102" i="16" s="1"/>
  <c r="AA101" i="16"/>
  <c r="AA102" i="16" s="1"/>
  <c r="Z101" i="16"/>
  <c r="Z102" i="16" s="1"/>
  <c r="Y101" i="16"/>
  <c r="Y102" i="16" s="1"/>
  <c r="X101" i="16"/>
  <c r="X102" i="16" s="1"/>
  <c r="R101" i="16"/>
  <c r="R102" i="16" s="1"/>
  <c r="J101" i="16"/>
  <c r="J102" i="16" s="1"/>
  <c r="I101" i="16"/>
  <c r="I102" i="16" s="1"/>
  <c r="H101" i="16"/>
  <c r="H102" i="16" s="1"/>
  <c r="G101" i="16"/>
  <c r="G102" i="16" s="1"/>
  <c r="F101" i="16"/>
  <c r="F102" i="16" s="1"/>
  <c r="E101" i="16"/>
  <c r="E102" i="16" s="1"/>
  <c r="D101" i="16"/>
  <c r="D102" i="16" s="1"/>
  <c r="C101" i="16"/>
  <c r="C102" i="16" s="1"/>
  <c r="AZ97" i="16"/>
  <c r="AZ98" i="16" s="1"/>
  <c r="AY97" i="16"/>
  <c r="AY98" i="16" s="1"/>
  <c r="AX97" i="16"/>
  <c r="AX98" i="16" s="1"/>
  <c r="AK97" i="16"/>
  <c r="AH97" i="16"/>
  <c r="AE97" i="16"/>
  <c r="AE98" i="16" s="1"/>
  <c r="AD97" i="16"/>
  <c r="AD98" i="16" s="1"/>
  <c r="AC97" i="16"/>
  <c r="AC98" i="16" s="1"/>
  <c r="AB97" i="16"/>
  <c r="AB98" i="16" s="1"/>
  <c r="AA97" i="16"/>
  <c r="AA98" i="16" s="1"/>
  <c r="Z97" i="16"/>
  <c r="Z98" i="16" s="1"/>
  <c r="Y97" i="16"/>
  <c r="Y98" i="16" s="1"/>
  <c r="X97" i="16"/>
  <c r="X98" i="16" s="1"/>
  <c r="R97" i="16"/>
  <c r="R98" i="16" s="1"/>
  <c r="J97" i="16"/>
  <c r="J98" i="16" s="1"/>
  <c r="I97" i="16"/>
  <c r="I98" i="16" s="1"/>
  <c r="H97" i="16"/>
  <c r="H98" i="16" s="1"/>
  <c r="G97" i="16"/>
  <c r="G98" i="16" s="1"/>
  <c r="F97" i="16"/>
  <c r="F98" i="16" s="1"/>
  <c r="E97" i="16"/>
  <c r="E98" i="16" s="1"/>
  <c r="D97" i="16"/>
  <c r="D98" i="16" s="1"/>
  <c r="C97" i="16"/>
  <c r="C98" i="16" s="1"/>
  <c r="AZ93" i="16"/>
  <c r="AZ94" i="16" s="1"/>
  <c r="AY93" i="16"/>
  <c r="AY94" i="16" s="1"/>
  <c r="AX93" i="16"/>
  <c r="AX94" i="16" s="1"/>
  <c r="AK93" i="16"/>
  <c r="AH93" i="16"/>
  <c r="AE93" i="16"/>
  <c r="AE94" i="16" s="1"/>
  <c r="AD93" i="16"/>
  <c r="AD94" i="16" s="1"/>
  <c r="AC93" i="16"/>
  <c r="AC94" i="16" s="1"/>
  <c r="AB93" i="16"/>
  <c r="AB94" i="16" s="1"/>
  <c r="AA93" i="16"/>
  <c r="AA94" i="16" s="1"/>
  <c r="Z93" i="16"/>
  <c r="Z94" i="16" s="1"/>
  <c r="Y93" i="16"/>
  <c r="Y94" i="16" s="1"/>
  <c r="X93" i="16"/>
  <c r="X94" i="16" s="1"/>
  <c r="R93" i="16"/>
  <c r="R94" i="16" s="1"/>
  <c r="J93" i="16"/>
  <c r="J94" i="16" s="1"/>
  <c r="I93" i="16"/>
  <c r="I94" i="16" s="1"/>
  <c r="H93" i="16"/>
  <c r="H94" i="16" s="1"/>
  <c r="G93" i="16"/>
  <c r="G94" i="16" s="1"/>
  <c r="F93" i="16"/>
  <c r="F94" i="16" s="1"/>
  <c r="E93" i="16"/>
  <c r="E94" i="16" s="1"/>
  <c r="D93" i="16"/>
  <c r="D94" i="16" s="1"/>
  <c r="C93" i="16"/>
  <c r="C94" i="16" s="1"/>
  <c r="AZ89" i="16"/>
  <c r="AZ90" i="16" s="1"/>
  <c r="AY89" i="16"/>
  <c r="AY90" i="16" s="1"/>
  <c r="AX89" i="16"/>
  <c r="AX90" i="16" s="1"/>
  <c r="AK89" i="16"/>
  <c r="AH89" i="16"/>
  <c r="AE89" i="16"/>
  <c r="AE90" i="16" s="1"/>
  <c r="AD89" i="16"/>
  <c r="AD90" i="16" s="1"/>
  <c r="AC89" i="16"/>
  <c r="AC90" i="16" s="1"/>
  <c r="AB89" i="16"/>
  <c r="AB90" i="16" s="1"/>
  <c r="AA89" i="16"/>
  <c r="AA90" i="16" s="1"/>
  <c r="Z89" i="16"/>
  <c r="Z90" i="16" s="1"/>
  <c r="Y89" i="16"/>
  <c r="Y90" i="16" s="1"/>
  <c r="X89" i="16"/>
  <c r="X90" i="16" s="1"/>
  <c r="R89" i="16"/>
  <c r="R90" i="16" s="1"/>
  <c r="J89" i="16"/>
  <c r="J90" i="16" s="1"/>
  <c r="I89" i="16"/>
  <c r="I90" i="16" s="1"/>
  <c r="H89" i="16"/>
  <c r="H90" i="16" s="1"/>
  <c r="G89" i="16"/>
  <c r="G90" i="16" s="1"/>
  <c r="F89" i="16"/>
  <c r="F90" i="16" s="1"/>
  <c r="E89" i="16"/>
  <c r="E90" i="16" s="1"/>
  <c r="D89" i="16"/>
  <c r="D90" i="16" s="1"/>
  <c r="C89" i="16"/>
  <c r="C90" i="16" s="1"/>
  <c r="AZ85" i="16"/>
  <c r="AZ86" i="16" s="1"/>
  <c r="AY85" i="16"/>
  <c r="AY86" i="16" s="1"/>
  <c r="AX85" i="16"/>
  <c r="AX86" i="16" s="1"/>
  <c r="AK85" i="16"/>
  <c r="AH85" i="16"/>
  <c r="AE85" i="16"/>
  <c r="AE86" i="16" s="1"/>
  <c r="AD85" i="16"/>
  <c r="AD86" i="16" s="1"/>
  <c r="AC85" i="16"/>
  <c r="AC86" i="16" s="1"/>
  <c r="AB85" i="16"/>
  <c r="AB86" i="16" s="1"/>
  <c r="AA85" i="16"/>
  <c r="AA86" i="16" s="1"/>
  <c r="Z85" i="16"/>
  <c r="Z86" i="16" s="1"/>
  <c r="Y85" i="16"/>
  <c r="Y86" i="16" s="1"/>
  <c r="X85" i="16"/>
  <c r="X86" i="16" s="1"/>
  <c r="R85" i="16"/>
  <c r="R86" i="16" s="1"/>
  <c r="J85" i="16"/>
  <c r="J86" i="16" s="1"/>
  <c r="I85" i="16"/>
  <c r="I86" i="16" s="1"/>
  <c r="H85" i="16"/>
  <c r="H86" i="16" s="1"/>
  <c r="G85" i="16"/>
  <c r="G86" i="16" s="1"/>
  <c r="F85" i="16"/>
  <c r="F86" i="16" s="1"/>
  <c r="E85" i="16"/>
  <c r="E86" i="16" s="1"/>
  <c r="D85" i="16"/>
  <c r="D86" i="16" s="1"/>
  <c r="C85" i="16"/>
  <c r="C86" i="16" s="1"/>
  <c r="AZ81" i="16"/>
  <c r="AZ82" i="16" s="1"/>
  <c r="AY81" i="16"/>
  <c r="AY82" i="16" s="1"/>
  <c r="AX81" i="16"/>
  <c r="AX82" i="16" s="1"/>
  <c r="AK81" i="16"/>
  <c r="AJ81" i="16"/>
  <c r="AH81" i="16"/>
  <c r="AE81" i="16"/>
  <c r="AE82" i="16" s="1"/>
  <c r="AD81" i="16"/>
  <c r="AD82" i="16" s="1"/>
  <c r="AC81" i="16"/>
  <c r="AC82" i="16" s="1"/>
  <c r="AB81" i="16"/>
  <c r="AB82" i="16" s="1"/>
  <c r="AA81" i="16"/>
  <c r="AA82" i="16" s="1"/>
  <c r="Z81" i="16"/>
  <c r="Z82" i="16" s="1"/>
  <c r="Y81" i="16"/>
  <c r="Y82" i="16" s="1"/>
  <c r="X81" i="16"/>
  <c r="X82" i="16" s="1"/>
  <c r="R81" i="16"/>
  <c r="R82" i="16" s="1"/>
  <c r="J81" i="16"/>
  <c r="J82" i="16" s="1"/>
  <c r="I81" i="16"/>
  <c r="I82" i="16" s="1"/>
  <c r="H81" i="16"/>
  <c r="H82" i="16" s="1"/>
  <c r="G81" i="16"/>
  <c r="G82" i="16" s="1"/>
  <c r="F81" i="16"/>
  <c r="F82" i="16" s="1"/>
  <c r="E81" i="16"/>
  <c r="E82" i="16" s="1"/>
  <c r="D81" i="16"/>
  <c r="D82" i="16" s="1"/>
  <c r="C81" i="16"/>
  <c r="C82" i="16" s="1"/>
  <c r="F78" i="16"/>
  <c r="AZ77" i="16"/>
  <c r="AZ78" i="16" s="1"/>
  <c r="AY77" i="16"/>
  <c r="AY78" i="16" s="1"/>
  <c r="AX77" i="16"/>
  <c r="AX78" i="16" s="1"/>
  <c r="AK77" i="16"/>
  <c r="AJ77" i="16"/>
  <c r="AH77" i="16"/>
  <c r="AE77" i="16"/>
  <c r="AE78" i="16" s="1"/>
  <c r="AD77" i="16"/>
  <c r="AD78" i="16" s="1"/>
  <c r="AC77" i="16"/>
  <c r="AC78" i="16" s="1"/>
  <c r="AB77" i="16"/>
  <c r="AB78" i="16" s="1"/>
  <c r="AA77" i="16"/>
  <c r="AA78" i="16" s="1"/>
  <c r="Z77" i="16"/>
  <c r="Z78" i="16" s="1"/>
  <c r="Y77" i="16"/>
  <c r="Y78" i="16" s="1"/>
  <c r="X77" i="16"/>
  <c r="X78" i="16" s="1"/>
  <c r="R77" i="16"/>
  <c r="R78" i="16" s="1"/>
  <c r="J77" i="16"/>
  <c r="J78" i="16" s="1"/>
  <c r="I77" i="16"/>
  <c r="I78" i="16" s="1"/>
  <c r="H77" i="16"/>
  <c r="H78" i="16" s="1"/>
  <c r="G77" i="16"/>
  <c r="G78" i="16" s="1"/>
  <c r="F77" i="16"/>
  <c r="E77" i="16"/>
  <c r="E78" i="16" s="1"/>
  <c r="D77" i="16"/>
  <c r="D78" i="16" s="1"/>
  <c r="C77" i="16"/>
  <c r="C78" i="16" s="1"/>
  <c r="AZ73" i="16"/>
  <c r="AZ74" i="16" s="1"/>
  <c r="AY73" i="16"/>
  <c r="AY74" i="16" s="1"/>
  <c r="AX73" i="16"/>
  <c r="AX74" i="16" s="1"/>
  <c r="AK73" i="16"/>
  <c r="AJ73" i="16"/>
  <c r="AH73" i="16"/>
  <c r="AE73" i="16"/>
  <c r="AE74" i="16" s="1"/>
  <c r="AD73" i="16"/>
  <c r="AD74" i="16" s="1"/>
  <c r="AC73" i="16"/>
  <c r="AC74" i="16" s="1"/>
  <c r="AB73" i="16"/>
  <c r="AB74" i="16" s="1"/>
  <c r="AA73" i="16"/>
  <c r="AA74" i="16" s="1"/>
  <c r="Z73" i="16"/>
  <c r="Z74" i="16" s="1"/>
  <c r="Y73" i="16"/>
  <c r="Y74" i="16" s="1"/>
  <c r="X73" i="16"/>
  <c r="X74" i="16" s="1"/>
  <c r="R73" i="16"/>
  <c r="R74" i="16" s="1"/>
  <c r="J73" i="16"/>
  <c r="J74" i="16" s="1"/>
  <c r="I73" i="16"/>
  <c r="I74" i="16" s="1"/>
  <c r="H73" i="16"/>
  <c r="H74" i="16" s="1"/>
  <c r="G73" i="16"/>
  <c r="G74" i="16" s="1"/>
  <c r="F73" i="16"/>
  <c r="F74" i="16" s="1"/>
  <c r="E73" i="16"/>
  <c r="E74" i="16" s="1"/>
  <c r="D73" i="16"/>
  <c r="D74" i="16" s="1"/>
  <c r="C73" i="16"/>
  <c r="C74" i="16" s="1"/>
  <c r="AZ69" i="16"/>
  <c r="AZ70" i="16" s="1"/>
  <c r="AY69" i="16"/>
  <c r="AY70" i="16" s="1"/>
  <c r="AX69" i="16"/>
  <c r="AX70" i="16" s="1"/>
  <c r="AK69" i="16"/>
  <c r="AJ69" i="16"/>
  <c r="AH69" i="16"/>
  <c r="AE69" i="16"/>
  <c r="AE70" i="16" s="1"/>
  <c r="AD69" i="16"/>
  <c r="AD70" i="16" s="1"/>
  <c r="AC69" i="16"/>
  <c r="AC70" i="16" s="1"/>
  <c r="AB69" i="16"/>
  <c r="AB70" i="16" s="1"/>
  <c r="AA69" i="16"/>
  <c r="AA70" i="16" s="1"/>
  <c r="Z69" i="16"/>
  <c r="Z70" i="16" s="1"/>
  <c r="Y69" i="16"/>
  <c r="Y70" i="16" s="1"/>
  <c r="X69" i="16"/>
  <c r="X70" i="16" s="1"/>
  <c r="R69" i="16"/>
  <c r="R70" i="16" s="1"/>
  <c r="J69" i="16"/>
  <c r="J70" i="16" s="1"/>
  <c r="I69" i="16"/>
  <c r="I70" i="16" s="1"/>
  <c r="H69" i="16"/>
  <c r="H70" i="16" s="1"/>
  <c r="G69" i="16"/>
  <c r="G70" i="16" s="1"/>
  <c r="F69" i="16"/>
  <c r="F70" i="16" s="1"/>
  <c r="E69" i="16"/>
  <c r="E70" i="16" s="1"/>
  <c r="D69" i="16"/>
  <c r="D70" i="16" s="1"/>
  <c r="C69" i="16"/>
  <c r="C70" i="16" s="1"/>
  <c r="AZ65" i="16"/>
  <c r="AZ66" i="16" s="1"/>
  <c r="AY65" i="16"/>
  <c r="AY66" i="16" s="1"/>
  <c r="AX65" i="16"/>
  <c r="AX66" i="16" s="1"/>
  <c r="AK65" i="16"/>
  <c r="AJ65" i="16"/>
  <c r="AI65" i="16"/>
  <c r="AH65" i="16"/>
  <c r="AE65" i="16"/>
  <c r="AE66" i="16" s="1"/>
  <c r="AD65" i="16"/>
  <c r="AD66" i="16" s="1"/>
  <c r="AC65" i="16"/>
  <c r="AC66" i="16" s="1"/>
  <c r="AB65" i="16"/>
  <c r="AB66" i="16" s="1"/>
  <c r="AA65" i="16"/>
  <c r="AA66" i="16" s="1"/>
  <c r="Z65" i="16"/>
  <c r="Z66" i="16" s="1"/>
  <c r="Y65" i="16"/>
  <c r="Y66" i="16" s="1"/>
  <c r="X65" i="16"/>
  <c r="X66" i="16" s="1"/>
  <c r="R65" i="16"/>
  <c r="R66" i="16" s="1"/>
  <c r="J65" i="16"/>
  <c r="J66" i="16" s="1"/>
  <c r="I65" i="16"/>
  <c r="I66" i="16" s="1"/>
  <c r="H65" i="16"/>
  <c r="H66" i="16" s="1"/>
  <c r="G65" i="16"/>
  <c r="G66" i="16" s="1"/>
  <c r="F65" i="16"/>
  <c r="F66" i="16" s="1"/>
  <c r="E65" i="16"/>
  <c r="E66" i="16" s="1"/>
  <c r="D65" i="16"/>
  <c r="D66" i="16" s="1"/>
  <c r="C65" i="16"/>
  <c r="C66" i="16" s="1"/>
  <c r="AZ61" i="16"/>
  <c r="AZ62" i="16" s="1"/>
  <c r="AY61" i="16"/>
  <c r="AY62" i="16" s="1"/>
  <c r="AX61" i="16"/>
  <c r="AX62" i="16" s="1"/>
  <c r="AK61" i="16"/>
  <c r="AJ61" i="16"/>
  <c r="AI61" i="16"/>
  <c r="AH61" i="16"/>
  <c r="AE61" i="16"/>
  <c r="AE62" i="16" s="1"/>
  <c r="AD61" i="16"/>
  <c r="AD62" i="16" s="1"/>
  <c r="AC61" i="16"/>
  <c r="AC62" i="16" s="1"/>
  <c r="AB61" i="16"/>
  <c r="AB62" i="16" s="1"/>
  <c r="AA61" i="16"/>
  <c r="AA62" i="16" s="1"/>
  <c r="Z61" i="16"/>
  <c r="Z62" i="16" s="1"/>
  <c r="Y61" i="16"/>
  <c r="Y62" i="16" s="1"/>
  <c r="X61" i="16"/>
  <c r="X62" i="16" s="1"/>
  <c r="R61" i="16"/>
  <c r="R62" i="16" s="1"/>
  <c r="J61" i="16"/>
  <c r="J62" i="16" s="1"/>
  <c r="I61" i="16"/>
  <c r="I62" i="16" s="1"/>
  <c r="H61" i="16"/>
  <c r="H62" i="16" s="1"/>
  <c r="G61" i="16"/>
  <c r="G62" i="16" s="1"/>
  <c r="F61" i="16"/>
  <c r="F62" i="16" s="1"/>
  <c r="E61" i="16"/>
  <c r="E62" i="16" s="1"/>
  <c r="D61" i="16"/>
  <c r="D62" i="16" s="1"/>
  <c r="C61" i="16"/>
  <c r="C62" i="16" s="1"/>
  <c r="AZ57" i="16"/>
  <c r="AZ58" i="16" s="1"/>
  <c r="AY57" i="16"/>
  <c r="AY58" i="16" s="1"/>
  <c r="AX57" i="16"/>
  <c r="AX58" i="16" s="1"/>
  <c r="AK57" i="16"/>
  <c r="AJ57" i="16"/>
  <c r="AI57" i="16"/>
  <c r="AH57" i="16"/>
  <c r="AE57" i="16"/>
  <c r="AE58" i="16" s="1"/>
  <c r="AD57" i="16"/>
  <c r="AD58" i="16" s="1"/>
  <c r="AC57" i="16"/>
  <c r="AC58" i="16" s="1"/>
  <c r="AB57" i="16"/>
  <c r="AB58" i="16" s="1"/>
  <c r="AA57" i="16"/>
  <c r="AA58" i="16" s="1"/>
  <c r="Z57" i="16"/>
  <c r="Z58" i="16" s="1"/>
  <c r="Y57" i="16"/>
  <c r="Y58" i="16" s="1"/>
  <c r="X57" i="16"/>
  <c r="X58" i="16" s="1"/>
  <c r="R57" i="16"/>
  <c r="R58" i="16" s="1"/>
  <c r="J57" i="16"/>
  <c r="J58" i="16" s="1"/>
  <c r="I57" i="16"/>
  <c r="I58" i="16" s="1"/>
  <c r="H57" i="16"/>
  <c r="H58" i="16" s="1"/>
  <c r="G57" i="16"/>
  <c r="G58" i="16" s="1"/>
  <c r="F57" i="16"/>
  <c r="F58" i="16" s="1"/>
  <c r="E57" i="16"/>
  <c r="E58" i="16" s="1"/>
  <c r="D57" i="16"/>
  <c r="D58" i="16" s="1"/>
  <c r="C57" i="16"/>
  <c r="C58" i="16" s="1"/>
  <c r="AZ53" i="16"/>
  <c r="AZ54" i="16" s="1"/>
  <c r="AY53" i="16"/>
  <c r="AY54" i="16" s="1"/>
  <c r="AX53" i="16"/>
  <c r="AX54" i="16" s="1"/>
  <c r="AK53" i="16"/>
  <c r="AJ53" i="16"/>
  <c r="AI53" i="16"/>
  <c r="AH53" i="16"/>
  <c r="AE53" i="16"/>
  <c r="AE54" i="16" s="1"/>
  <c r="AD53" i="16"/>
  <c r="AD54" i="16" s="1"/>
  <c r="AC53" i="16"/>
  <c r="AC54" i="16" s="1"/>
  <c r="AB53" i="16"/>
  <c r="AB54" i="16" s="1"/>
  <c r="AA53" i="16"/>
  <c r="AA54" i="16" s="1"/>
  <c r="Z53" i="16"/>
  <c r="Z54" i="16" s="1"/>
  <c r="Y53" i="16"/>
  <c r="Y54" i="16" s="1"/>
  <c r="X53" i="16"/>
  <c r="X54" i="16" s="1"/>
  <c r="R53" i="16"/>
  <c r="R54" i="16" s="1"/>
  <c r="J53" i="16"/>
  <c r="J54" i="16" s="1"/>
  <c r="I53" i="16"/>
  <c r="I54" i="16" s="1"/>
  <c r="H53" i="16"/>
  <c r="H54" i="16" s="1"/>
  <c r="G53" i="16"/>
  <c r="G54" i="16" s="1"/>
  <c r="F53" i="16"/>
  <c r="F54" i="16" s="1"/>
  <c r="E53" i="16"/>
  <c r="E54" i="16" s="1"/>
  <c r="D53" i="16"/>
  <c r="D54" i="16" s="1"/>
  <c r="C53" i="16"/>
  <c r="C54" i="16" s="1"/>
  <c r="AZ49" i="16"/>
  <c r="AZ50" i="16" s="1"/>
  <c r="AY49" i="16"/>
  <c r="AY50" i="16" s="1"/>
  <c r="AX49" i="16"/>
  <c r="AX50" i="16" s="1"/>
  <c r="AK49" i="16"/>
  <c r="AJ49" i="16"/>
  <c r="AI49" i="16"/>
  <c r="AH49" i="16"/>
  <c r="AE49" i="16"/>
  <c r="AE50" i="16" s="1"/>
  <c r="AD49" i="16"/>
  <c r="AD50" i="16" s="1"/>
  <c r="AC49" i="16"/>
  <c r="AC50" i="16" s="1"/>
  <c r="AB49" i="16"/>
  <c r="AB50" i="16" s="1"/>
  <c r="AA49" i="16"/>
  <c r="AA50" i="16" s="1"/>
  <c r="Z49" i="16"/>
  <c r="Z50" i="16" s="1"/>
  <c r="Y49" i="16"/>
  <c r="Y50" i="16" s="1"/>
  <c r="X49" i="16"/>
  <c r="X50" i="16" s="1"/>
  <c r="R49" i="16"/>
  <c r="R50" i="16" s="1"/>
  <c r="J49" i="16"/>
  <c r="J50" i="16" s="1"/>
  <c r="I49" i="16"/>
  <c r="I50" i="16" s="1"/>
  <c r="H49" i="16"/>
  <c r="H50" i="16" s="1"/>
  <c r="G49" i="16"/>
  <c r="G50" i="16" s="1"/>
  <c r="F49" i="16"/>
  <c r="F50" i="16" s="1"/>
  <c r="E49" i="16"/>
  <c r="E50" i="16" s="1"/>
  <c r="D49" i="16"/>
  <c r="D50" i="16" s="1"/>
  <c r="C49" i="16"/>
  <c r="C50" i="16" s="1"/>
  <c r="AZ45" i="16"/>
  <c r="AZ46" i="16" s="1"/>
  <c r="AY45" i="16"/>
  <c r="AY46" i="16" s="1"/>
  <c r="AX45" i="16"/>
  <c r="AX46" i="16" s="1"/>
  <c r="AK45" i="16"/>
  <c r="AJ45" i="16"/>
  <c r="AI45" i="16"/>
  <c r="AH45" i="16"/>
  <c r="AE45" i="16"/>
  <c r="AE46" i="16" s="1"/>
  <c r="AD45" i="16"/>
  <c r="AD46" i="16" s="1"/>
  <c r="AC45" i="16"/>
  <c r="AC46" i="16" s="1"/>
  <c r="AB45" i="16"/>
  <c r="AB46" i="16" s="1"/>
  <c r="AA45" i="16"/>
  <c r="AA46" i="16" s="1"/>
  <c r="Z45" i="16"/>
  <c r="Z46" i="16" s="1"/>
  <c r="Y45" i="16"/>
  <c r="Y46" i="16" s="1"/>
  <c r="X45" i="16"/>
  <c r="X46" i="16" s="1"/>
  <c r="R45" i="16"/>
  <c r="R46" i="16" s="1"/>
  <c r="J45" i="16"/>
  <c r="J46" i="16" s="1"/>
  <c r="I45" i="16"/>
  <c r="I46" i="16" s="1"/>
  <c r="H45" i="16"/>
  <c r="H46" i="16" s="1"/>
  <c r="G45" i="16"/>
  <c r="G46" i="16" s="1"/>
  <c r="F45" i="16"/>
  <c r="F46" i="16" s="1"/>
  <c r="E45" i="16"/>
  <c r="E46" i="16" s="1"/>
  <c r="D45" i="16"/>
  <c r="D46" i="16" s="1"/>
  <c r="C45" i="16"/>
  <c r="C46" i="16" s="1"/>
  <c r="AZ41" i="16"/>
  <c r="AZ42" i="16" s="1"/>
  <c r="AY41" i="16"/>
  <c r="AY42" i="16" s="1"/>
  <c r="AX41" i="16"/>
  <c r="AX42" i="16" s="1"/>
  <c r="AK41" i="16"/>
  <c r="AJ41" i="16"/>
  <c r="AI41" i="16"/>
  <c r="AH41" i="16"/>
  <c r="AE41" i="16"/>
  <c r="AE42" i="16" s="1"/>
  <c r="AD41" i="16"/>
  <c r="AD42" i="16" s="1"/>
  <c r="AC41" i="16"/>
  <c r="AC42" i="16" s="1"/>
  <c r="AB41" i="16"/>
  <c r="AB42" i="16" s="1"/>
  <c r="AA41" i="16"/>
  <c r="AA42" i="16" s="1"/>
  <c r="Z41" i="16"/>
  <c r="Z42" i="16" s="1"/>
  <c r="Y41" i="16"/>
  <c r="Y42" i="16" s="1"/>
  <c r="X41" i="16"/>
  <c r="X42" i="16" s="1"/>
  <c r="R41" i="16"/>
  <c r="R42" i="16" s="1"/>
  <c r="J41" i="16"/>
  <c r="J42" i="16" s="1"/>
  <c r="I41" i="16"/>
  <c r="I42" i="16" s="1"/>
  <c r="H41" i="16"/>
  <c r="H42" i="16" s="1"/>
  <c r="G41" i="16"/>
  <c r="G42" i="16" s="1"/>
  <c r="F41" i="16"/>
  <c r="F42" i="16" s="1"/>
  <c r="E41" i="16"/>
  <c r="E42" i="16" s="1"/>
  <c r="D41" i="16"/>
  <c r="D42" i="16" s="1"/>
  <c r="C41" i="16"/>
  <c r="C42" i="16" s="1"/>
  <c r="AZ37" i="16"/>
  <c r="AZ38" i="16" s="1"/>
  <c r="AY37" i="16"/>
  <c r="AY38" i="16" s="1"/>
  <c r="AX37" i="16"/>
  <c r="AX38" i="16" s="1"/>
  <c r="AK37" i="16"/>
  <c r="AJ37" i="16"/>
  <c r="AI37" i="16"/>
  <c r="AH37" i="16"/>
  <c r="AE37" i="16"/>
  <c r="AE38" i="16" s="1"/>
  <c r="AD37" i="16"/>
  <c r="AD38" i="16" s="1"/>
  <c r="AC37" i="16"/>
  <c r="AC38" i="16" s="1"/>
  <c r="AB37" i="16"/>
  <c r="AB38" i="16" s="1"/>
  <c r="AA37" i="16"/>
  <c r="AA38" i="16" s="1"/>
  <c r="Z37" i="16"/>
  <c r="Z38" i="16" s="1"/>
  <c r="Y37" i="16"/>
  <c r="Y38" i="16" s="1"/>
  <c r="X37" i="16"/>
  <c r="X38" i="16" s="1"/>
  <c r="R37" i="16"/>
  <c r="R38" i="16" s="1"/>
  <c r="J37" i="16"/>
  <c r="J38" i="16" s="1"/>
  <c r="I37" i="16"/>
  <c r="I38" i="16" s="1"/>
  <c r="H37" i="16"/>
  <c r="H38" i="16" s="1"/>
  <c r="G37" i="16"/>
  <c r="G38" i="16" s="1"/>
  <c r="F37" i="16"/>
  <c r="F38" i="16" s="1"/>
  <c r="E37" i="16"/>
  <c r="E38" i="16" s="1"/>
  <c r="D37" i="16"/>
  <c r="D38" i="16" s="1"/>
  <c r="C37" i="16"/>
  <c r="C38" i="16" s="1"/>
  <c r="AZ33" i="16"/>
  <c r="AZ34" i="16" s="1"/>
  <c r="AY33" i="16"/>
  <c r="AY34" i="16" s="1"/>
  <c r="AX33" i="16"/>
  <c r="AX34" i="16" s="1"/>
  <c r="AK33" i="16"/>
  <c r="AJ33" i="16"/>
  <c r="AI33" i="16"/>
  <c r="AH33" i="16"/>
  <c r="AE33" i="16"/>
  <c r="AE34" i="16" s="1"/>
  <c r="AD33" i="16"/>
  <c r="AD34" i="16" s="1"/>
  <c r="AC33" i="16"/>
  <c r="AC34" i="16" s="1"/>
  <c r="AB33" i="16"/>
  <c r="AB34" i="16" s="1"/>
  <c r="AA33" i="16"/>
  <c r="AA34" i="16" s="1"/>
  <c r="Z33" i="16"/>
  <c r="Z34" i="16" s="1"/>
  <c r="Y33" i="16"/>
  <c r="Y34" i="16" s="1"/>
  <c r="X33" i="16"/>
  <c r="X34" i="16" s="1"/>
  <c r="R33" i="16"/>
  <c r="R34" i="16" s="1"/>
  <c r="J33" i="16"/>
  <c r="J34" i="16" s="1"/>
  <c r="I33" i="16"/>
  <c r="I34" i="16" s="1"/>
  <c r="H33" i="16"/>
  <c r="H34" i="16" s="1"/>
  <c r="G33" i="16"/>
  <c r="G34" i="16" s="1"/>
  <c r="F33" i="16"/>
  <c r="F34" i="16" s="1"/>
  <c r="E33" i="16"/>
  <c r="E34" i="16" s="1"/>
  <c r="D33" i="16"/>
  <c r="D34" i="16" s="1"/>
  <c r="C33" i="16"/>
  <c r="C34" i="16" s="1"/>
  <c r="AZ29" i="16"/>
  <c r="AZ30" i="16" s="1"/>
  <c r="AY29" i="16"/>
  <c r="AY30" i="16" s="1"/>
  <c r="AX29" i="16"/>
  <c r="AX30" i="16" s="1"/>
  <c r="AK29" i="16"/>
  <c r="AJ29" i="16"/>
  <c r="AI29" i="16"/>
  <c r="AH29" i="16"/>
  <c r="AE29" i="16"/>
  <c r="AE30" i="16" s="1"/>
  <c r="AD29" i="16"/>
  <c r="AD30" i="16" s="1"/>
  <c r="AC29" i="16"/>
  <c r="AC30" i="16" s="1"/>
  <c r="AB29" i="16"/>
  <c r="AB30" i="16" s="1"/>
  <c r="AA29" i="16"/>
  <c r="AA30" i="16" s="1"/>
  <c r="Z29" i="16"/>
  <c r="Z30" i="16" s="1"/>
  <c r="Y29" i="16"/>
  <c r="Y30" i="16" s="1"/>
  <c r="X29" i="16"/>
  <c r="X30" i="16" s="1"/>
  <c r="R29" i="16"/>
  <c r="R30" i="16" s="1"/>
  <c r="J29" i="16"/>
  <c r="J30" i="16" s="1"/>
  <c r="I29" i="16"/>
  <c r="I30" i="16" s="1"/>
  <c r="H29" i="16"/>
  <c r="H30" i="16" s="1"/>
  <c r="G29" i="16"/>
  <c r="G30" i="16" s="1"/>
  <c r="F29" i="16"/>
  <c r="F30" i="16" s="1"/>
  <c r="E29" i="16"/>
  <c r="E30" i="16" s="1"/>
  <c r="D29" i="16"/>
  <c r="D30" i="16" s="1"/>
  <c r="C29" i="16"/>
  <c r="C30" i="16" s="1"/>
  <c r="AZ25" i="16"/>
  <c r="AZ26" i="16" s="1"/>
  <c r="AY25" i="16"/>
  <c r="AY26" i="16" s="1"/>
  <c r="AX25" i="16"/>
  <c r="AX26" i="16" s="1"/>
  <c r="AK25" i="16"/>
  <c r="AJ25" i="16"/>
  <c r="AI25" i="16"/>
  <c r="AH25" i="16"/>
  <c r="AE25" i="16"/>
  <c r="AE26" i="16" s="1"/>
  <c r="AD25" i="16"/>
  <c r="AD26" i="16" s="1"/>
  <c r="AC25" i="16"/>
  <c r="AC26" i="16" s="1"/>
  <c r="AB25" i="16"/>
  <c r="AB26" i="16" s="1"/>
  <c r="AA25" i="16"/>
  <c r="AA26" i="16" s="1"/>
  <c r="Z25" i="16"/>
  <c r="Z26" i="16" s="1"/>
  <c r="Y25" i="16"/>
  <c r="Y26" i="16" s="1"/>
  <c r="X25" i="16"/>
  <c r="X26" i="16" s="1"/>
  <c r="R25" i="16"/>
  <c r="R26" i="16" s="1"/>
  <c r="J25" i="16"/>
  <c r="J26" i="16" s="1"/>
  <c r="I25" i="16"/>
  <c r="I26" i="16" s="1"/>
  <c r="H25" i="16"/>
  <c r="H26" i="16" s="1"/>
  <c r="G25" i="16"/>
  <c r="G26" i="16" s="1"/>
  <c r="F25" i="16"/>
  <c r="F26" i="16" s="1"/>
  <c r="E25" i="16"/>
  <c r="E26" i="16" s="1"/>
  <c r="D25" i="16"/>
  <c r="D26" i="16" s="1"/>
  <c r="C25" i="16"/>
  <c r="C26" i="16" s="1"/>
  <c r="AZ21" i="16"/>
  <c r="AZ22" i="16" s="1"/>
  <c r="AY21" i="16"/>
  <c r="AY22" i="16" s="1"/>
  <c r="AX21" i="16"/>
  <c r="AX22" i="16" s="1"/>
  <c r="AK21" i="16"/>
  <c r="AJ21" i="16"/>
  <c r="AI21" i="16"/>
  <c r="AH21" i="16"/>
  <c r="AE21" i="16"/>
  <c r="AE22" i="16" s="1"/>
  <c r="AD21" i="16"/>
  <c r="AD22" i="16" s="1"/>
  <c r="AC21" i="16"/>
  <c r="AC22" i="16" s="1"/>
  <c r="AB21" i="16"/>
  <c r="AB22" i="16" s="1"/>
  <c r="AA21" i="16"/>
  <c r="AA22" i="16" s="1"/>
  <c r="Z21" i="16"/>
  <c r="Z22" i="16" s="1"/>
  <c r="Y21" i="16"/>
  <c r="Y22" i="16" s="1"/>
  <c r="X21" i="16"/>
  <c r="X22" i="16" s="1"/>
  <c r="R21" i="16"/>
  <c r="R22" i="16" s="1"/>
  <c r="J21" i="16"/>
  <c r="J22" i="16" s="1"/>
  <c r="I21" i="16"/>
  <c r="I22" i="16" s="1"/>
  <c r="H21" i="16"/>
  <c r="H22" i="16" s="1"/>
  <c r="G21" i="16"/>
  <c r="G22" i="16" s="1"/>
  <c r="F21" i="16"/>
  <c r="F22" i="16" s="1"/>
  <c r="E21" i="16"/>
  <c r="E22" i="16" s="1"/>
  <c r="D21" i="16"/>
  <c r="D22" i="16" s="1"/>
  <c r="C21" i="16"/>
  <c r="C22" i="16" s="1"/>
  <c r="AZ17" i="16"/>
  <c r="AZ18" i="16" s="1"/>
  <c r="AY17" i="16"/>
  <c r="AY18" i="16" s="1"/>
  <c r="AX17" i="16"/>
  <c r="AX18" i="16" s="1"/>
  <c r="AK17" i="16"/>
  <c r="AJ17" i="16"/>
  <c r="AI17" i="16"/>
  <c r="AH17" i="16"/>
  <c r="AE17" i="16"/>
  <c r="AE18" i="16" s="1"/>
  <c r="AD17" i="16"/>
  <c r="AD18" i="16" s="1"/>
  <c r="AC17" i="16"/>
  <c r="AC18" i="16" s="1"/>
  <c r="AB17" i="16"/>
  <c r="AB18" i="16" s="1"/>
  <c r="AA17" i="16"/>
  <c r="AA18" i="16" s="1"/>
  <c r="Z17" i="16"/>
  <c r="Z18" i="16" s="1"/>
  <c r="Y17" i="16"/>
  <c r="Y18" i="16" s="1"/>
  <c r="X17" i="16"/>
  <c r="X18" i="16" s="1"/>
  <c r="R17" i="16"/>
  <c r="R18" i="16" s="1"/>
  <c r="J17" i="16"/>
  <c r="J18" i="16" s="1"/>
  <c r="I17" i="16"/>
  <c r="I18" i="16" s="1"/>
  <c r="H17" i="16"/>
  <c r="H18" i="16" s="1"/>
  <c r="G17" i="16"/>
  <c r="G18" i="16" s="1"/>
  <c r="F17" i="16"/>
  <c r="F18" i="16" s="1"/>
  <c r="E17" i="16"/>
  <c r="E18" i="16" s="1"/>
  <c r="D17" i="16"/>
  <c r="D18" i="16" s="1"/>
  <c r="C17" i="16"/>
  <c r="C18" i="16" s="1"/>
  <c r="AZ13" i="16"/>
  <c r="AZ14" i="16" s="1"/>
  <c r="AY13" i="16"/>
  <c r="AY14" i="16" s="1"/>
  <c r="AX13" i="16"/>
  <c r="AX14" i="16" s="1"/>
  <c r="AK13" i="16"/>
  <c r="AJ13" i="16"/>
  <c r="AI13" i="16"/>
  <c r="AH13" i="16"/>
  <c r="AE13" i="16"/>
  <c r="AE14" i="16" s="1"/>
  <c r="AD13" i="16"/>
  <c r="AD14" i="16" s="1"/>
  <c r="AC13" i="16"/>
  <c r="AC14" i="16" s="1"/>
  <c r="AB13" i="16"/>
  <c r="AB14" i="16" s="1"/>
  <c r="AA13" i="16"/>
  <c r="AA14" i="16" s="1"/>
  <c r="Z13" i="16"/>
  <c r="Z14" i="16" s="1"/>
  <c r="Y13" i="16"/>
  <c r="Y14" i="16" s="1"/>
  <c r="X13" i="16"/>
  <c r="X14" i="16" s="1"/>
  <c r="R13" i="16"/>
  <c r="R14" i="16" s="1"/>
  <c r="J13" i="16"/>
  <c r="J14" i="16" s="1"/>
  <c r="I13" i="16"/>
  <c r="I14" i="16" s="1"/>
  <c r="H13" i="16"/>
  <c r="H14" i="16" s="1"/>
  <c r="G13" i="16"/>
  <c r="G14" i="16" s="1"/>
  <c r="F13" i="16"/>
  <c r="F14" i="16" s="1"/>
  <c r="E13" i="16"/>
  <c r="E14" i="16" s="1"/>
  <c r="D13" i="16"/>
  <c r="D14" i="16" s="1"/>
  <c r="C13" i="16"/>
  <c r="C14" i="16" s="1"/>
  <c r="AZ9" i="16"/>
  <c r="AZ10" i="16" s="1"/>
  <c r="AY9" i="16"/>
  <c r="AY10" i="16" s="1"/>
  <c r="AX9" i="16"/>
  <c r="AX10" i="16" s="1"/>
  <c r="AK9" i="16"/>
  <c r="AJ9" i="16"/>
  <c r="AI9" i="16"/>
  <c r="AH9" i="16"/>
  <c r="AE9" i="16"/>
  <c r="AE10" i="16" s="1"/>
  <c r="AD9" i="16"/>
  <c r="AD10" i="16" s="1"/>
  <c r="AC9" i="16"/>
  <c r="AC10" i="16" s="1"/>
  <c r="AB9" i="16"/>
  <c r="AB10" i="16" s="1"/>
  <c r="AA9" i="16"/>
  <c r="AA10" i="16" s="1"/>
  <c r="Z9" i="16"/>
  <c r="Z10" i="16" s="1"/>
  <c r="Y9" i="16"/>
  <c r="Y10" i="16" s="1"/>
  <c r="X9" i="16"/>
  <c r="X10" i="16" s="1"/>
  <c r="R9" i="16"/>
  <c r="R10" i="16" s="1"/>
  <c r="J9" i="16"/>
  <c r="J10" i="16" s="1"/>
  <c r="I9" i="16"/>
  <c r="I10" i="16" s="1"/>
  <c r="H9" i="16"/>
  <c r="H10" i="16" s="1"/>
  <c r="G9" i="16"/>
  <c r="G10" i="16" s="1"/>
  <c r="F9" i="16"/>
  <c r="F10" i="16" s="1"/>
  <c r="E9" i="16"/>
  <c r="E10" i="16" s="1"/>
  <c r="D9" i="16"/>
  <c r="D10" i="16" s="1"/>
  <c r="C9" i="16"/>
  <c r="C10" i="16" s="1"/>
  <c r="AD6" i="16"/>
  <c r="AX6" i="16"/>
  <c r="AK5" i="16"/>
  <c r="AJ5" i="16"/>
  <c r="AI5" i="16"/>
  <c r="AH5" i="16"/>
  <c r="Y6" i="16"/>
  <c r="R6" i="16"/>
  <c r="J6" i="16"/>
  <c r="I6" i="16"/>
  <c r="H6" i="16"/>
  <c r="AZ5" i="15"/>
  <c r="AZ6" i="15" s="1"/>
  <c r="AY5" i="15"/>
  <c r="AX5" i="15"/>
  <c r="AE5" i="15"/>
  <c r="AE6" i="15" s="1"/>
  <c r="AD5" i="15"/>
  <c r="AC5" i="15"/>
  <c r="AC6" i="15" s="1"/>
  <c r="AB5" i="15"/>
  <c r="AA5" i="15"/>
  <c r="Z5" i="15"/>
  <c r="Z6" i="15" s="1"/>
  <c r="Y5" i="15"/>
  <c r="Y6" i="15" s="1"/>
  <c r="X5" i="15"/>
  <c r="X6" i="15" s="1"/>
  <c r="R5" i="15"/>
  <c r="R128" i="15" s="1"/>
  <c r="J5" i="15"/>
  <c r="I5" i="15"/>
  <c r="I6" i="15" s="1"/>
  <c r="H5" i="15"/>
  <c r="G5" i="15"/>
  <c r="F5" i="15"/>
  <c r="E5" i="15"/>
  <c r="D5" i="15"/>
  <c r="C5" i="15"/>
  <c r="C6" i="15" s="1"/>
  <c r="C9" i="15"/>
  <c r="D9" i="15"/>
  <c r="D10" i="15" s="1"/>
  <c r="E9" i="15"/>
  <c r="F9" i="15"/>
  <c r="F10" i="15" s="1"/>
  <c r="G9" i="15"/>
  <c r="H9" i="15"/>
  <c r="H10" i="15" s="1"/>
  <c r="I9" i="15"/>
  <c r="I10" i="15" s="1"/>
  <c r="J9" i="15"/>
  <c r="J10" i="15" s="1"/>
  <c r="R9" i="15"/>
  <c r="R10" i="15" s="1"/>
  <c r="X9" i="15"/>
  <c r="Y9" i="15"/>
  <c r="Y10" i="15" s="1"/>
  <c r="Z9" i="15"/>
  <c r="AA9" i="15"/>
  <c r="AB9" i="15"/>
  <c r="AB10" i="15" s="1"/>
  <c r="AC9" i="15"/>
  <c r="AD9" i="15"/>
  <c r="AD10" i="15" s="1"/>
  <c r="AE9" i="15"/>
  <c r="AE10" i="15" s="1"/>
  <c r="Z13" i="15"/>
  <c r="Z14" i="15" s="1"/>
  <c r="X13" i="15"/>
  <c r="X14" i="15" s="1"/>
  <c r="E13" i="15"/>
  <c r="E14" i="15" s="1"/>
  <c r="C13" i="15"/>
  <c r="C14" i="15" s="1"/>
  <c r="AT128" i="15"/>
  <c r="AP128" i="15"/>
  <c r="AO128" i="15"/>
  <c r="U128" i="15"/>
  <c r="T128" i="15"/>
  <c r="AZ125" i="15"/>
  <c r="AZ126" i="15" s="1"/>
  <c r="AY125" i="15"/>
  <c r="AY126" i="15" s="1"/>
  <c r="AX125" i="15"/>
  <c r="AX126" i="15" s="1"/>
  <c r="AK125" i="15"/>
  <c r="AJ125" i="15"/>
  <c r="AI125" i="15"/>
  <c r="AH125" i="15"/>
  <c r="AE125" i="15"/>
  <c r="AE126" i="15" s="1"/>
  <c r="AD125" i="15"/>
  <c r="AD126" i="15" s="1"/>
  <c r="AC125" i="15"/>
  <c r="AC126" i="15" s="1"/>
  <c r="AB125" i="15"/>
  <c r="AB126" i="15" s="1"/>
  <c r="AA125" i="15"/>
  <c r="AA126" i="15" s="1"/>
  <c r="Z125" i="15"/>
  <c r="Z126" i="15" s="1"/>
  <c r="Y125" i="15"/>
  <c r="Y126" i="15" s="1"/>
  <c r="X125" i="15"/>
  <c r="X126" i="15" s="1"/>
  <c r="R125" i="15"/>
  <c r="R126" i="15" s="1"/>
  <c r="J125" i="15"/>
  <c r="J126" i="15" s="1"/>
  <c r="I125" i="15"/>
  <c r="I126" i="15" s="1"/>
  <c r="H125" i="15"/>
  <c r="H126" i="15" s="1"/>
  <c r="G125" i="15"/>
  <c r="G126" i="15" s="1"/>
  <c r="F125" i="15"/>
  <c r="F126" i="15" s="1"/>
  <c r="E125" i="15"/>
  <c r="E126" i="15" s="1"/>
  <c r="D125" i="15"/>
  <c r="D126" i="15" s="1"/>
  <c r="C125" i="15"/>
  <c r="C126" i="15" s="1"/>
  <c r="AZ121" i="15"/>
  <c r="AZ122" i="15" s="1"/>
  <c r="AY121" i="15"/>
  <c r="AY122" i="15" s="1"/>
  <c r="AX121" i="15"/>
  <c r="AX122" i="15" s="1"/>
  <c r="AK121" i="15"/>
  <c r="AJ121" i="15"/>
  <c r="AI121" i="15"/>
  <c r="AH121" i="15"/>
  <c r="AE121" i="15"/>
  <c r="AE122" i="15" s="1"/>
  <c r="AD121" i="15"/>
  <c r="AD122" i="15" s="1"/>
  <c r="AC121" i="15"/>
  <c r="AC122" i="15" s="1"/>
  <c r="AB121" i="15"/>
  <c r="AB122" i="15" s="1"/>
  <c r="AA121" i="15"/>
  <c r="AA122" i="15" s="1"/>
  <c r="Z121" i="15"/>
  <c r="Z122" i="15" s="1"/>
  <c r="Y121" i="15"/>
  <c r="Y122" i="15" s="1"/>
  <c r="X121" i="15"/>
  <c r="X122" i="15" s="1"/>
  <c r="R121" i="15"/>
  <c r="R122" i="15" s="1"/>
  <c r="J121" i="15"/>
  <c r="J122" i="15" s="1"/>
  <c r="I121" i="15"/>
  <c r="I122" i="15" s="1"/>
  <c r="H121" i="15"/>
  <c r="H122" i="15" s="1"/>
  <c r="G121" i="15"/>
  <c r="G122" i="15" s="1"/>
  <c r="F121" i="15"/>
  <c r="F122" i="15" s="1"/>
  <c r="E121" i="15"/>
  <c r="E122" i="15" s="1"/>
  <c r="D121" i="15"/>
  <c r="D122" i="15" s="1"/>
  <c r="C121" i="15"/>
  <c r="C122" i="15" s="1"/>
  <c r="AZ117" i="15"/>
  <c r="AZ118" i="15" s="1"/>
  <c r="AY117" i="15"/>
  <c r="AY118" i="15" s="1"/>
  <c r="AX117" i="15"/>
  <c r="AX118" i="15" s="1"/>
  <c r="AK117" i="15"/>
  <c r="AJ117" i="15"/>
  <c r="AI117" i="15"/>
  <c r="AH117" i="15"/>
  <c r="AE117" i="15"/>
  <c r="AE118" i="15" s="1"/>
  <c r="AD117" i="15"/>
  <c r="AD118" i="15" s="1"/>
  <c r="AC117" i="15"/>
  <c r="AC118" i="15" s="1"/>
  <c r="AB117" i="15"/>
  <c r="AB118" i="15" s="1"/>
  <c r="AA117" i="15"/>
  <c r="AA118" i="15" s="1"/>
  <c r="Z117" i="15"/>
  <c r="Z118" i="15" s="1"/>
  <c r="Y117" i="15"/>
  <c r="Y118" i="15" s="1"/>
  <c r="X117" i="15"/>
  <c r="X118" i="15" s="1"/>
  <c r="R117" i="15"/>
  <c r="R118" i="15" s="1"/>
  <c r="J117" i="15"/>
  <c r="J118" i="15" s="1"/>
  <c r="I117" i="15"/>
  <c r="I118" i="15" s="1"/>
  <c r="H117" i="15"/>
  <c r="H118" i="15" s="1"/>
  <c r="G117" i="15"/>
  <c r="G118" i="15" s="1"/>
  <c r="F117" i="15"/>
  <c r="F118" i="15" s="1"/>
  <c r="E117" i="15"/>
  <c r="E118" i="15" s="1"/>
  <c r="D117" i="15"/>
  <c r="D118" i="15" s="1"/>
  <c r="C117" i="15"/>
  <c r="C118" i="15" s="1"/>
  <c r="AZ113" i="15"/>
  <c r="AZ114" i="15" s="1"/>
  <c r="AY113" i="15"/>
  <c r="AY114" i="15" s="1"/>
  <c r="AX113" i="15"/>
  <c r="AX114" i="15" s="1"/>
  <c r="AK113" i="15"/>
  <c r="AJ113" i="15"/>
  <c r="AI113" i="15"/>
  <c r="AH113" i="15"/>
  <c r="AE113" i="15"/>
  <c r="AE114" i="15" s="1"/>
  <c r="AD113" i="15"/>
  <c r="AD114" i="15" s="1"/>
  <c r="AC113" i="15"/>
  <c r="AC114" i="15" s="1"/>
  <c r="AB113" i="15"/>
  <c r="AB114" i="15" s="1"/>
  <c r="AA113" i="15"/>
  <c r="AA114" i="15" s="1"/>
  <c r="Z113" i="15"/>
  <c r="Z114" i="15" s="1"/>
  <c r="Y113" i="15"/>
  <c r="Y114" i="15" s="1"/>
  <c r="X113" i="15"/>
  <c r="X114" i="15" s="1"/>
  <c r="R113" i="15"/>
  <c r="R114" i="15" s="1"/>
  <c r="J113" i="15"/>
  <c r="J114" i="15" s="1"/>
  <c r="I113" i="15"/>
  <c r="I114" i="15" s="1"/>
  <c r="H113" i="15"/>
  <c r="H114" i="15" s="1"/>
  <c r="G113" i="15"/>
  <c r="G114" i="15" s="1"/>
  <c r="F113" i="15"/>
  <c r="F114" i="15" s="1"/>
  <c r="E113" i="15"/>
  <c r="E114" i="15" s="1"/>
  <c r="D113" i="15"/>
  <c r="D114" i="15" s="1"/>
  <c r="C113" i="15"/>
  <c r="C114" i="15" s="1"/>
  <c r="AZ109" i="15"/>
  <c r="AZ110" i="15" s="1"/>
  <c r="AY109" i="15"/>
  <c r="AY110" i="15" s="1"/>
  <c r="AX109" i="15"/>
  <c r="AX110" i="15" s="1"/>
  <c r="AK109" i="15"/>
  <c r="AJ109" i="15"/>
  <c r="AI109" i="15"/>
  <c r="AH109" i="15"/>
  <c r="AE109" i="15"/>
  <c r="AE110" i="15" s="1"/>
  <c r="AD109" i="15"/>
  <c r="AD110" i="15" s="1"/>
  <c r="AC109" i="15"/>
  <c r="AC110" i="15" s="1"/>
  <c r="AB109" i="15"/>
  <c r="AB110" i="15" s="1"/>
  <c r="AA109" i="15"/>
  <c r="AA110" i="15" s="1"/>
  <c r="Z109" i="15"/>
  <c r="Z110" i="15" s="1"/>
  <c r="Y109" i="15"/>
  <c r="Y110" i="15" s="1"/>
  <c r="X109" i="15"/>
  <c r="X110" i="15" s="1"/>
  <c r="R109" i="15"/>
  <c r="R110" i="15" s="1"/>
  <c r="J109" i="15"/>
  <c r="J110" i="15" s="1"/>
  <c r="I109" i="15"/>
  <c r="I110" i="15" s="1"/>
  <c r="H109" i="15"/>
  <c r="H110" i="15" s="1"/>
  <c r="G109" i="15"/>
  <c r="G110" i="15" s="1"/>
  <c r="F109" i="15"/>
  <c r="F110" i="15" s="1"/>
  <c r="E109" i="15"/>
  <c r="E110" i="15" s="1"/>
  <c r="D109" i="15"/>
  <c r="D110" i="15" s="1"/>
  <c r="C109" i="15"/>
  <c r="C110" i="15" s="1"/>
  <c r="AZ105" i="15"/>
  <c r="AZ106" i="15" s="1"/>
  <c r="AY105" i="15"/>
  <c r="AY106" i="15" s="1"/>
  <c r="AX105" i="15"/>
  <c r="AX106" i="15" s="1"/>
  <c r="AK105" i="15"/>
  <c r="AJ105" i="15"/>
  <c r="AI105" i="15"/>
  <c r="AH105" i="15"/>
  <c r="AE105" i="15"/>
  <c r="AE106" i="15" s="1"/>
  <c r="AD105" i="15"/>
  <c r="AD106" i="15" s="1"/>
  <c r="AC105" i="15"/>
  <c r="AC106" i="15" s="1"/>
  <c r="AB105" i="15"/>
  <c r="AB106" i="15" s="1"/>
  <c r="AA105" i="15"/>
  <c r="AA106" i="15" s="1"/>
  <c r="Z105" i="15"/>
  <c r="Z106" i="15" s="1"/>
  <c r="Y105" i="15"/>
  <c r="Y106" i="15" s="1"/>
  <c r="X105" i="15"/>
  <c r="X106" i="15" s="1"/>
  <c r="R105" i="15"/>
  <c r="R106" i="15" s="1"/>
  <c r="J105" i="15"/>
  <c r="J106" i="15" s="1"/>
  <c r="I105" i="15"/>
  <c r="I106" i="15" s="1"/>
  <c r="H105" i="15"/>
  <c r="H106" i="15" s="1"/>
  <c r="G105" i="15"/>
  <c r="G106" i="15" s="1"/>
  <c r="F105" i="15"/>
  <c r="F106" i="15" s="1"/>
  <c r="E105" i="15"/>
  <c r="E106" i="15" s="1"/>
  <c r="D105" i="15"/>
  <c r="D106" i="15" s="1"/>
  <c r="C105" i="15"/>
  <c r="C106" i="15" s="1"/>
  <c r="AZ101" i="15"/>
  <c r="AZ102" i="15" s="1"/>
  <c r="AY101" i="15"/>
  <c r="AY102" i="15" s="1"/>
  <c r="AX101" i="15"/>
  <c r="AX102" i="15" s="1"/>
  <c r="AK101" i="15"/>
  <c r="AJ101" i="15"/>
  <c r="AI101" i="15"/>
  <c r="AH101" i="15"/>
  <c r="AE101" i="15"/>
  <c r="AE102" i="15" s="1"/>
  <c r="AD101" i="15"/>
  <c r="AD102" i="15" s="1"/>
  <c r="AC101" i="15"/>
  <c r="AC102" i="15" s="1"/>
  <c r="AB101" i="15"/>
  <c r="AB102" i="15" s="1"/>
  <c r="AA101" i="15"/>
  <c r="AA102" i="15" s="1"/>
  <c r="Z101" i="15"/>
  <c r="Z102" i="15" s="1"/>
  <c r="Y101" i="15"/>
  <c r="Y102" i="15" s="1"/>
  <c r="X101" i="15"/>
  <c r="X102" i="15" s="1"/>
  <c r="R101" i="15"/>
  <c r="R102" i="15" s="1"/>
  <c r="J101" i="15"/>
  <c r="J102" i="15" s="1"/>
  <c r="I101" i="15"/>
  <c r="I102" i="15" s="1"/>
  <c r="H101" i="15"/>
  <c r="H102" i="15" s="1"/>
  <c r="G101" i="15"/>
  <c r="G102" i="15" s="1"/>
  <c r="F101" i="15"/>
  <c r="F102" i="15" s="1"/>
  <c r="E101" i="15"/>
  <c r="E102" i="15" s="1"/>
  <c r="D101" i="15"/>
  <c r="D102" i="15" s="1"/>
  <c r="C101" i="15"/>
  <c r="C102" i="15" s="1"/>
  <c r="AZ97" i="15"/>
  <c r="AZ98" i="15" s="1"/>
  <c r="AY97" i="15"/>
  <c r="AY98" i="15" s="1"/>
  <c r="AX97" i="15"/>
  <c r="AX98" i="15" s="1"/>
  <c r="AK97" i="15"/>
  <c r="AJ97" i="15"/>
  <c r="AI97" i="15"/>
  <c r="AH97" i="15"/>
  <c r="AE97" i="15"/>
  <c r="AE98" i="15" s="1"/>
  <c r="AD97" i="15"/>
  <c r="AD98" i="15" s="1"/>
  <c r="AC97" i="15"/>
  <c r="AC98" i="15" s="1"/>
  <c r="AB97" i="15"/>
  <c r="AB98" i="15" s="1"/>
  <c r="AA97" i="15"/>
  <c r="AA98" i="15" s="1"/>
  <c r="Z97" i="15"/>
  <c r="Z98" i="15" s="1"/>
  <c r="Y97" i="15"/>
  <c r="Y98" i="15" s="1"/>
  <c r="X97" i="15"/>
  <c r="X98" i="15" s="1"/>
  <c r="R97" i="15"/>
  <c r="R98" i="15" s="1"/>
  <c r="J97" i="15"/>
  <c r="J98" i="15" s="1"/>
  <c r="I97" i="15"/>
  <c r="I98" i="15" s="1"/>
  <c r="H97" i="15"/>
  <c r="H98" i="15" s="1"/>
  <c r="G97" i="15"/>
  <c r="G98" i="15" s="1"/>
  <c r="F97" i="15"/>
  <c r="F98" i="15" s="1"/>
  <c r="E97" i="15"/>
  <c r="E98" i="15" s="1"/>
  <c r="D97" i="15"/>
  <c r="D98" i="15" s="1"/>
  <c r="C97" i="15"/>
  <c r="C98" i="15" s="1"/>
  <c r="AZ93" i="15"/>
  <c r="AZ94" i="15" s="1"/>
  <c r="AY93" i="15"/>
  <c r="AY94" i="15" s="1"/>
  <c r="AX93" i="15"/>
  <c r="AX94" i="15" s="1"/>
  <c r="AK93" i="15"/>
  <c r="AJ93" i="15"/>
  <c r="AI93" i="15"/>
  <c r="AH93" i="15"/>
  <c r="AE93" i="15"/>
  <c r="AE94" i="15" s="1"/>
  <c r="AD93" i="15"/>
  <c r="AD94" i="15" s="1"/>
  <c r="AC93" i="15"/>
  <c r="AC94" i="15" s="1"/>
  <c r="AB93" i="15"/>
  <c r="AB94" i="15" s="1"/>
  <c r="AA93" i="15"/>
  <c r="AA94" i="15" s="1"/>
  <c r="Z93" i="15"/>
  <c r="Z94" i="15" s="1"/>
  <c r="Y93" i="15"/>
  <c r="Y94" i="15" s="1"/>
  <c r="X93" i="15"/>
  <c r="X94" i="15" s="1"/>
  <c r="R93" i="15"/>
  <c r="R94" i="15" s="1"/>
  <c r="J93" i="15"/>
  <c r="J94" i="15" s="1"/>
  <c r="I93" i="15"/>
  <c r="I94" i="15" s="1"/>
  <c r="H93" i="15"/>
  <c r="H94" i="15" s="1"/>
  <c r="G93" i="15"/>
  <c r="G94" i="15" s="1"/>
  <c r="F93" i="15"/>
  <c r="F94" i="15" s="1"/>
  <c r="E93" i="15"/>
  <c r="E94" i="15" s="1"/>
  <c r="D93" i="15"/>
  <c r="D94" i="15" s="1"/>
  <c r="C93" i="15"/>
  <c r="C94" i="15" s="1"/>
  <c r="AZ89" i="15"/>
  <c r="AZ90" i="15" s="1"/>
  <c r="AY89" i="15"/>
  <c r="AY90" i="15" s="1"/>
  <c r="AX89" i="15"/>
  <c r="AX90" i="15" s="1"/>
  <c r="AK89" i="15"/>
  <c r="AJ89" i="15"/>
  <c r="AI89" i="15"/>
  <c r="AH89" i="15"/>
  <c r="AE89" i="15"/>
  <c r="AE90" i="15" s="1"/>
  <c r="AD89" i="15"/>
  <c r="AD90" i="15" s="1"/>
  <c r="AC89" i="15"/>
  <c r="AC90" i="15" s="1"/>
  <c r="AB89" i="15"/>
  <c r="AB90" i="15" s="1"/>
  <c r="AA89" i="15"/>
  <c r="AA90" i="15" s="1"/>
  <c r="Z89" i="15"/>
  <c r="Z90" i="15" s="1"/>
  <c r="Y89" i="15"/>
  <c r="Y90" i="15" s="1"/>
  <c r="X89" i="15"/>
  <c r="X90" i="15" s="1"/>
  <c r="R89" i="15"/>
  <c r="R90" i="15" s="1"/>
  <c r="J89" i="15"/>
  <c r="J90" i="15" s="1"/>
  <c r="I89" i="15"/>
  <c r="I90" i="15" s="1"/>
  <c r="H89" i="15"/>
  <c r="H90" i="15" s="1"/>
  <c r="G89" i="15"/>
  <c r="G90" i="15" s="1"/>
  <c r="F89" i="15"/>
  <c r="F90" i="15" s="1"/>
  <c r="E89" i="15"/>
  <c r="E90" i="15" s="1"/>
  <c r="D89" i="15"/>
  <c r="D90" i="15" s="1"/>
  <c r="C89" i="15"/>
  <c r="C90" i="15" s="1"/>
  <c r="AZ85" i="15"/>
  <c r="AZ86" i="15" s="1"/>
  <c r="AY85" i="15"/>
  <c r="AY86" i="15" s="1"/>
  <c r="AX85" i="15"/>
  <c r="AX86" i="15" s="1"/>
  <c r="AK85" i="15"/>
  <c r="AJ85" i="15"/>
  <c r="AI85" i="15"/>
  <c r="AH85" i="15"/>
  <c r="AE85" i="15"/>
  <c r="AE86" i="15" s="1"/>
  <c r="AD85" i="15"/>
  <c r="AD86" i="15" s="1"/>
  <c r="AC85" i="15"/>
  <c r="AC86" i="15" s="1"/>
  <c r="AB85" i="15"/>
  <c r="AB86" i="15" s="1"/>
  <c r="AA85" i="15"/>
  <c r="AA86" i="15" s="1"/>
  <c r="Z85" i="15"/>
  <c r="Z86" i="15" s="1"/>
  <c r="Y85" i="15"/>
  <c r="Y86" i="15" s="1"/>
  <c r="X85" i="15"/>
  <c r="X86" i="15" s="1"/>
  <c r="R85" i="15"/>
  <c r="R86" i="15" s="1"/>
  <c r="J85" i="15"/>
  <c r="J86" i="15" s="1"/>
  <c r="I85" i="15"/>
  <c r="I86" i="15" s="1"/>
  <c r="H85" i="15"/>
  <c r="H86" i="15" s="1"/>
  <c r="G85" i="15"/>
  <c r="G86" i="15" s="1"/>
  <c r="F85" i="15"/>
  <c r="F86" i="15" s="1"/>
  <c r="E85" i="15"/>
  <c r="E86" i="15" s="1"/>
  <c r="D85" i="15"/>
  <c r="D86" i="15" s="1"/>
  <c r="C85" i="15"/>
  <c r="C86" i="15" s="1"/>
  <c r="AZ81" i="15"/>
  <c r="AZ82" i="15" s="1"/>
  <c r="AY81" i="15"/>
  <c r="AY82" i="15" s="1"/>
  <c r="AX81" i="15"/>
  <c r="AX82" i="15" s="1"/>
  <c r="AK81" i="15"/>
  <c r="AJ81" i="15"/>
  <c r="AI81" i="15"/>
  <c r="AH81" i="15"/>
  <c r="AE81" i="15"/>
  <c r="AE82" i="15" s="1"/>
  <c r="AD81" i="15"/>
  <c r="AD82" i="15" s="1"/>
  <c r="AC81" i="15"/>
  <c r="AC82" i="15" s="1"/>
  <c r="AB81" i="15"/>
  <c r="AB82" i="15" s="1"/>
  <c r="AA81" i="15"/>
  <c r="AA82" i="15" s="1"/>
  <c r="Z81" i="15"/>
  <c r="Z82" i="15" s="1"/>
  <c r="Y81" i="15"/>
  <c r="Y82" i="15" s="1"/>
  <c r="X81" i="15"/>
  <c r="X82" i="15" s="1"/>
  <c r="R81" i="15"/>
  <c r="R82" i="15" s="1"/>
  <c r="J81" i="15"/>
  <c r="J82" i="15" s="1"/>
  <c r="I81" i="15"/>
  <c r="I82" i="15" s="1"/>
  <c r="H81" i="15"/>
  <c r="H82" i="15" s="1"/>
  <c r="G81" i="15"/>
  <c r="G82" i="15" s="1"/>
  <c r="F81" i="15"/>
  <c r="F82" i="15" s="1"/>
  <c r="E81" i="15"/>
  <c r="E82" i="15" s="1"/>
  <c r="D81" i="15"/>
  <c r="D82" i="15" s="1"/>
  <c r="C81" i="15"/>
  <c r="C82" i="15" s="1"/>
  <c r="AZ77" i="15"/>
  <c r="AZ78" i="15" s="1"/>
  <c r="AY77" i="15"/>
  <c r="AY78" i="15" s="1"/>
  <c r="AX77" i="15"/>
  <c r="AX78" i="15" s="1"/>
  <c r="AK77" i="15"/>
  <c r="AJ77" i="15"/>
  <c r="AI77" i="15"/>
  <c r="AH77" i="15"/>
  <c r="AE77" i="15"/>
  <c r="AE78" i="15" s="1"/>
  <c r="AD77" i="15"/>
  <c r="AD78" i="15" s="1"/>
  <c r="AC77" i="15"/>
  <c r="AC78" i="15" s="1"/>
  <c r="AB77" i="15"/>
  <c r="AB78" i="15" s="1"/>
  <c r="AA77" i="15"/>
  <c r="AA78" i="15" s="1"/>
  <c r="Z77" i="15"/>
  <c r="Z78" i="15" s="1"/>
  <c r="Y77" i="15"/>
  <c r="Y78" i="15" s="1"/>
  <c r="X77" i="15"/>
  <c r="X78" i="15" s="1"/>
  <c r="R77" i="15"/>
  <c r="R78" i="15" s="1"/>
  <c r="J77" i="15"/>
  <c r="J78" i="15" s="1"/>
  <c r="I77" i="15"/>
  <c r="I78" i="15" s="1"/>
  <c r="H77" i="15"/>
  <c r="H78" i="15" s="1"/>
  <c r="G77" i="15"/>
  <c r="G78" i="15" s="1"/>
  <c r="F77" i="15"/>
  <c r="F78" i="15" s="1"/>
  <c r="E77" i="15"/>
  <c r="E78" i="15" s="1"/>
  <c r="D77" i="15"/>
  <c r="D78" i="15" s="1"/>
  <c r="C77" i="15"/>
  <c r="C78" i="15" s="1"/>
  <c r="AZ73" i="15"/>
  <c r="AZ74" i="15" s="1"/>
  <c r="AY73" i="15"/>
  <c r="AY74" i="15" s="1"/>
  <c r="AX73" i="15"/>
  <c r="AX74" i="15" s="1"/>
  <c r="AK73" i="15"/>
  <c r="AJ73" i="15"/>
  <c r="AI73" i="15"/>
  <c r="AH73" i="15"/>
  <c r="AE73" i="15"/>
  <c r="AE74" i="15" s="1"/>
  <c r="AD73" i="15"/>
  <c r="AD74" i="15" s="1"/>
  <c r="AC73" i="15"/>
  <c r="AC74" i="15" s="1"/>
  <c r="AB73" i="15"/>
  <c r="AB74" i="15" s="1"/>
  <c r="AA73" i="15"/>
  <c r="AA74" i="15" s="1"/>
  <c r="Z73" i="15"/>
  <c r="Z74" i="15" s="1"/>
  <c r="Y73" i="15"/>
  <c r="Y74" i="15" s="1"/>
  <c r="X73" i="15"/>
  <c r="X74" i="15" s="1"/>
  <c r="R73" i="15"/>
  <c r="R74" i="15" s="1"/>
  <c r="J73" i="15"/>
  <c r="J74" i="15" s="1"/>
  <c r="I73" i="15"/>
  <c r="I74" i="15" s="1"/>
  <c r="H73" i="15"/>
  <c r="H74" i="15" s="1"/>
  <c r="G73" i="15"/>
  <c r="G74" i="15" s="1"/>
  <c r="F73" i="15"/>
  <c r="F74" i="15" s="1"/>
  <c r="E73" i="15"/>
  <c r="E74" i="15" s="1"/>
  <c r="D73" i="15"/>
  <c r="D74" i="15" s="1"/>
  <c r="C73" i="15"/>
  <c r="C74" i="15" s="1"/>
  <c r="AZ69" i="15"/>
  <c r="AZ70" i="15" s="1"/>
  <c r="AY69" i="15"/>
  <c r="AY70" i="15" s="1"/>
  <c r="AX69" i="15"/>
  <c r="AX70" i="15" s="1"/>
  <c r="AK69" i="15"/>
  <c r="AJ69" i="15"/>
  <c r="AI69" i="15"/>
  <c r="AH69" i="15"/>
  <c r="AE69" i="15"/>
  <c r="AE70" i="15" s="1"/>
  <c r="AD69" i="15"/>
  <c r="AD70" i="15" s="1"/>
  <c r="AC69" i="15"/>
  <c r="AC70" i="15" s="1"/>
  <c r="AB69" i="15"/>
  <c r="AB70" i="15" s="1"/>
  <c r="AA69" i="15"/>
  <c r="AA70" i="15" s="1"/>
  <c r="Z69" i="15"/>
  <c r="Z70" i="15" s="1"/>
  <c r="Y69" i="15"/>
  <c r="Y70" i="15" s="1"/>
  <c r="X69" i="15"/>
  <c r="X70" i="15" s="1"/>
  <c r="R69" i="15"/>
  <c r="R70" i="15" s="1"/>
  <c r="J69" i="15"/>
  <c r="J70" i="15" s="1"/>
  <c r="I69" i="15"/>
  <c r="I70" i="15" s="1"/>
  <c r="H69" i="15"/>
  <c r="H70" i="15" s="1"/>
  <c r="G69" i="15"/>
  <c r="G70" i="15" s="1"/>
  <c r="F69" i="15"/>
  <c r="F70" i="15" s="1"/>
  <c r="E69" i="15"/>
  <c r="E70" i="15" s="1"/>
  <c r="D69" i="15"/>
  <c r="D70" i="15" s="1"/>
  <c r="C69" i="15"/>
  <c r="C70" i="15" s="1"/>
  <c r="AZ65" i="15"/>
  <c r="AZ66" i="15" s="1"/>
  <c r="AY65" i="15"/>
  <c r="AY66" i="15" s="1"/>
  <c r="AX65" i="15"/>
  <c r="AX66" i="15" s="1"/>
  <c r="AK65" i="15"/>
  <c r="AJ65" i="15"/>
  <c r="AI65" i="15"/>
  <c r="AH65" i="15"/>
  <c r="AE65" i="15"/>
  <c r="AE66" i="15" s="1"/>
  <c r="AD65" i="15"/>
  <c r="AD66" i="15" s="1"/>
  <c r="AC65" i="15"/>
  <c r="AC66" i="15" s="1"/>
  <c r="AB65" i="15"/>
  <c r="AB66" i="15" s="1"/>
  <c r="AA65" i="15"/>
  <c r="AA66" i="15" s="1"/>
  <c r="Z65" i="15"/>
  <c r="Z66" i="15" s="1"/>
  <c r="Y65" i="15"/>
  <c r="Y66" i="15" s="1"/>
  <c r="X65" i="15"/>
  <c r="X66" i="15" s="1"/>
  <c r="R65" i="15"/>
  <c r="R66" i="15" s="1"/>
  <c r="J65" i="15"/>
  <c r="J66" i="15" s="1"/>
  <c r="I65" i="15"/>
  <c r="I66" i="15" s="1"/>
  <c r="H65" i="15"/>
  <c r="H66" i="15" s="1"/>
  <c r="G65" i="15"/>
  <c r="G66" i="15" s="1"/>
  <c r="F65" i="15"/>
  <c r="F66" i="15" s="1"/>
  <c r="E65" i="15"/>
  <c r="E66" i="15" s="1"/>
  <c r="D65" i="15"/>
  <c r="D66" i="15" s="1"/>
  <c r="C65" i="15"/>
  <c r="C66" i="15" s="1"/>
  <c r="AZ61" i="15"/>
  <c r="AZ62" i="15" s="1"/>
  <c r="AY61" i="15"/>
  <c r="AY62" i="15" s="1"/>
  <c r="AX61" i="15"/>
  <c r="AX62" i="15" s="1"/>
  <c r="AK61" i="15"/>
  <c r="AJ61" i="15"/>
  <c r="AI61" i="15"/>
  <c r="AH61" i="15"/>
  <c r="AE61" i="15"/>
  <c r="AE62" i="15" s="1"/>
  <c r="AD61" i="15"/>
  <c r="AD62" i="15" s="1"/>
  <c r="AC61" i="15"/>
  <c r="AC62" i="15" s="1"/>
  <c r="AB61" i="15"/>
  <c r="AB62" i="15" s="1"/>
  <c r="AA61" i="15"/>
  <c r="AA62" i="15" s="1"/>
  <c r="Z61" i="15"/>
  <c r="Z62" i="15" s="1"/>
  <c r="Y61" i="15"/>
  <c r="Y62" i="15" s="1"/>
  <c r="X61" i="15"/>
  <c r="X62" i="15" s="1"/>
  <c r="R61" i="15"/>
  <c r="R62" i="15" s="1"/>
  <c r="J61" i="15"/>
  <c r="J62" i="15" s="1"/>
  <c r="I61" i="15"/>
  <c r="I62" i="15" s="1"/>
  <c r="H61" i="15"/>
  <c r="H62" i="15" s="1"/>
  <c r="G61" i="15"/>
  <c r="G62" i="15" s="1"/>
  <c r="F61" i="15"/>
  <c r="F62" i="15" s="1"/>
  <c r="E61" i="15"/>
  <c r="E62" i="15" s="1"/>
  <c r="D61" i="15"/>
  <c r="D62" i="15" s="1"/>
  <c r="C61" i="15"/>
  <c r="C62" i="15" s="1"/>
  <c r="AZ57" i="15"/>
  <c r="AZ58" i="15" s="1"/>
  <c r="AY57" i="15"/>
  <c r="AY58" i="15" s="1"/>
  <c r="AX57" i="15"/>
  <c r="AX58" i="15" s="1"/>
  <c r="AK57" i="15"/>
  <c r="AJ57" i="15"/>
  <c r="AI57" i="15"/>
  <c r="AH57" i="15"/>
  <c r="AE57" i="15"/>
  <c r="AE58" i="15" s="1"/>
  <c r="AD57" i="15"/>
  <c r="AD58" i="15" s="1"/>
  <c r="AC57" i="15"/>
  <c r="AC58" i="15" s="1"/>
  <c r="AB57" i="15"/>
  <c r="AB58" i="15" s="1"/>
  <c r="AA57" i="15"/>
  <c r="AA58" i="15" s="1"/>
  <c r="Z57" i="15"/>
  <c r="Z58" i="15" s="1"/>
  <c r="Y57" i="15"/>
  <c r="Y58" i="15" s="1"/>
  <c r="X57" i="15"/>
  <c r="X58" i="15" s="1"/>
  <c r="R57" i="15"/>
  <c r="R58" i="15" s="1"/>
  <c r="J57" i="15"/>
  <c r="J58" i="15" s="1"/>
  <c r="I57" i="15"/>
  <c r="I58" i="15" s="1"/>
  <c r="H57" i="15"/>
  <c r="H58" i="15" s="1"/>
  <c r="G57" i="15"/>
  <c r="G58" i="15" s="1"/>
  <c r="F57" i="15"/>
  <c r="F58" i="15" s="1"/>
  <c r="E57" i="15"/>
  <c r="E58" i="15" s="1"/>
  <c r="D57" i="15"/>
  <c r="D58" i="15" s="1"/>
  <c r="C57" i="15"/>
  <c r="C58" i="15" s="1"/>
  <c r="AZ53" i="15"/>
  <c r="AZ54" i="15" s="1"/>
  <c r="AY53" i="15"/>
  <c r="AY54" i="15" s="1"/>
  <c r="AX53" i="15"/>
  <c r="AX54" i="15" s="1"/>
  <c r="AK53" i="15"/>
  <c r="AJ53" i="15"/>
  <c r="AI53" i="15"/>
  <c r="AH53" i="15"/>
  <c r="AE53" i="15"/>
  <c r="AE54" i="15" s="1"/>
  <c r="AD53" i="15"/>
  <c r="AD54" i="15" s="1"/>
  <c r="AC53" i="15"/>
  <c r="AC54" i="15" s="1"/>
  <c r="AB53" i="15"/>
  <c r="AB54" i="15" s="1"/>
  <c r="AA53" i="15"/>
  <c r="AA54" i="15" s="1"/>
  <c r="Z53" i="15"/>
  <c r="Z54" i="15" s="1"/>
  <c r="Y53" i="15"/>
  <c r="Y54" i="15" s="1"/>
  <c r="X53" i="15"/>
  <c r="X54" i="15" s="1"/>
  <c r="R53" i="15"/>
  <c r="R54" i="15" s="1"/>
  <c r="J53" i="15"/>
  <c r="J54" i="15" s="1"/>
  <c r="I53" i="15"/>
  <c r="I54" i="15" s="1"/>
  <c r="H53" i="15"/>
  <c r="H54" i="15" s="1"/>
  <c r="G53" i="15"/>
  <c r="G54" i="15" s="1"/>
  <c r="F53" i="15"/>
  <c r="F54" i="15" s="1"/>
  <c r="E53" i="15"/>
  <c r="E54" i="15" s="1"/>
  <c r="D53" i="15"/>
  <c r="D54" i="15" s="1"/>
  <c r="C53" i="15"/>
  <c r="C54" i="15" s="1"/>
  <c r="AZ49" i="15"/>
  <c r="AZ50" i="15" s="1"/>
  <c r="AY49" i="15"/>
  <c r="AY50" i="15" s="1"/>
  <c r="AX49" i="15"/>
  <c r="AX50" i="15" s="1"/>
  <c r="AK49" i="15"/>
  <c r="AJ49" i="15"/>
  <c r="AI49" i="15"/>
  <c r="AH49" i="15"/>
  <c r="AE49" i="15"/>
  <c r="AE50" i="15" s="1"/>
  <c r="AD49" i="15"/>
  <c r="AD50" i="15" s="1"/>
  <c r="AC49" i="15"/>
  <c r="AC50" i="15" s="1"/>
  <c r="AB49" i="15"/>
  <c r="AB50" i="15" s="1"/>
  <c r="AA49" i="15"/>
  <c r="AA50" i="15" s="1"/>
  <c r="Z49" i="15"/>
  <c r="Z50" i="15" s="1"/>
  <c r="Y49" i="15"/>
  <c r="Y50" i="15" s="1"/>
  <c r="X49" i="15"/>
  <c r="X50" i="15" s="1"/>
  <c r="R49" i="15"/>
  <c r="R50" i="15" s="1"/>
  <c r="J49" i="15"/>
  <c r="J50" i="15" s="1"/>
  <c r="I49" i="15"/>
  <c r="I50" i="15" s="1"/>
  <c r="H49" i="15"/>
  <c r="H50" i="15" s="1"/>
  <c r="G49" i="15"/>
  <c r="G50" i="15" s="1"/>
  <c r="F49" i="15"/>
  <c r="F50" i="15" s="1"/>
  <c r="E49" i="15"/>
  <c r="E50" i="15" s="1"/>
  <c r="D49" i="15"/>
  <c r="D50" i="15" s="1"/>
  <c r="C49" i="15"/>
  <c r="C50" i="15" s="1"/>
  <c r="AZ45" i="15"/>
  <c r="AZ46" i="15" s="1"/>
  <c r="AY45" i="15"/>
  <c r="AY46" i="15" s="1"/>
  <c r="AX45" i="15"/>
  <c r="AX46" i="15" s="1"/>
  <c r="AK45" i="15"/>
  <c r="AJ45" i="15"/>
  <c r="AI45" i="15"/>
  <c r="AH45" i="15"/>
  <c r="AE45" i="15"/>
  <c r="AE46" i="15" s="1"/>
  <c r="AD45" i="15"/>
  <c r="AD46" i="15" s="1"/>
  <c r="AC45" i="15"/>
  <c r="AC46" i="15" s="1"/>
  <c r="AB45" i="15"/>
  <c r="AB46" i="15" s="1"/>
  <c r="AA45" i="15"/>
  <c r="AA46" i="15" s="1"/>
  <c r="Z45" i="15"/>
  <c r="Z46" i="15" s="1"/>
  <c r="Y45" i="15"/>
  <c r="Y46" i="15" s="1"/>
  <c r="X45" i="15"/>
  <c r="X46" i="15" s="1"/>
  <c r="R45" i="15"/>
  <c r="R46" i="15" s="1"/>
  <c r="J45" i="15"/>
  <c r="J46" i="15" s="1"/>
  <c r="I45" i="15"/>
  <c r="I46" i="15" s="1"/>
  <c r="H45" i="15"/>
  <c r="H46" i="15" s="1"/>
  <c r="G45" i="15"/>
  <c r="G46" i="15" s="1"/>
  <c r="F45" i="15"/>
  <c r="F46" i="15" s="1"/>
  <c r="E45" i="15"/>
  <c r="E46" i="15" s="1"/>
  <c r="D45" i="15"/>
  <c r="D46" i="15" s="1"/>
  <c r="C45" i="15"/>
  <c r="C46" i="15" s="1"/>
  <c r="AZ41" i="15"/>
  <c r="AZ42" i="15" s="1"/>
  <c r="AY41" i="15"/>
  <c r="AY42" i="15" s="1"/>
  <c r="AX41" i="15"/>
  <c r="AX42" i="15" s="1"/>
  <c r="AK41" i="15"/>
  <c r="AJ41" i="15"/>
  <c r="AI41" i="15"/>
  <c r="AH41" i="15"/>
  <c r="AE41" i="15"/>
  <c r="AE42" i="15" s="1"/>
  <c r="AD41" i="15"/>
  <c r="AD42" i="15" s="1"/>
  <c r="AC41" i="15"/>
  <c r="AC42" i="15" s="1"/>
  <c r="AB41" i="15"/>
  <c r="AB42" i="15" s="1"/>
  <c r="AA41" i="15"/>
  <c r="AA42" i="15" s="1"/>
  <c r="Z41" i="15"/>
  <c r="Z42" i="15" s="1"/>
  <c r="Y41" i="15"/>
  <c r="Y42" i="15" s="1"/>
  <c r="X41" i="15"/>
  <c r="X42" i="15" s="1"/>
  <c r="R41" i="15"/>
  <c r="R42" i="15" s="1"/>
  <c r="J41" i="15"/>
  <c r="J42" i="15" s="1"/>
  <c r="I41" i="15"/>
  <c r="I42" i="15" s="1"/>
  <c r="H41" i="15"/>
  <c r="H42" i="15" s="1"/>
  <c r="G41" i="15"/>
  <c r="G42" i="15" s="1"/>
  <c r="F41" i="15"/>
  <c r="F42" i="15" s="1"/>
  <c r="E41" i="15"/>
  <c r="E42" i="15" s="1"/>
  <c r="D41" i="15"/>
  <c r="D42" i="15" s="1"/>
  <c r="C41" i="15"/>
  <c r="C42" i="15" s="1"/>
  <c r="AZ37" i="15"/>
  <c r="AZ38" i="15" s="1"/>
  <c r="AY37" i="15"/>
  <c r="AY38" i="15" s="1"/>
  <c r="AX37" i="15"/>
  <c r="AX38" i="15" s="1"/>
  <c r="AK37" i="15"/>
  <c r="AJ37" i="15"/>
  <c r="AI37" i="15"/>
  <c r="AH37" i="15"/>
  <c r="AE37" i="15"/>
  <c r="AE38" i="15" s="1"/>
  <c r="AD37" i="15"/>
  <c r="AD38" i="15" s="1"/>
  <c r="AC37" i="15"/>
  <c r="AC38" i="15" s="1"/>
  <c r="AB37" i="15"/>
  <c r="AB38" i="15" s="1"/>
  <c r="AA37" i="15"/>
  <c r="AA38" i="15" s="1"/>
  <c r="Z37" i="15"/>
  <c r="Z38" i="15" s="1"/>
  <c r="Y37" i="15"/>
  <c r="Y38" i="15" s="1"/>
  <c r="X37" i="15"/>
  <c r="X38" i="15" s="1"/>
  <c r="R37" i="15"/>
  <c r="R38" i="15" s="1"/>
  <c r="J37" i="15"/>
  <c r="J38" i="15" s="1"/>
  <c r="I37" i="15"/>
  <c r="I38" i="15" s="1"/>
  <c r="H37" i="15"/>
  <c r="H38" i="15" s="1"/>
  <c r="G37" i="15"/>
  <c r="G38" i="15" s="1"/>
  <c r="F37" i="15"/>
  <c r="F38" i="15" s="1"/>
  <c r="E37" i="15"/>
  <c r="E38" i="15" s="1"/>
  <c r="D37" i="15"/>
  <c r="D38" i="15" s="1"/>
  <c r="C37" i="15"/>
  <c r="C38" i="15" s="1"/>
  <c r="AZ33" i="15"/>
  <c r="AZ34" i="15" s="1"/>
  <c r="AY33" i="15"/>
  <c r="AY34" i="15" s="1"/>
  <c r="AX33" i="15"/>
  <c r="AX34" i="15" s="1"/>
  <c r="AK33" i="15"/>
  <c r="AJ33" i="15"/>
  <c r="AI33" i="15"/>
  <c r="AH33" i="15"/>
  <c r="AE33" i="15"/>
  <c r="AE34" i="15" s="1"/>
  <c r="AD33" i="15"/>
  <c r="AD34" i="15" s="1"/>
  <c r="AC33" i="15"/>
  <c r="AC34" i="15" s="1"/>
  <c r="AB33" i="15"/>
  <c r="AB34" i="15" s="1"/>
  <c r="AA33" i="15"/>
  <c r="AA34" i="15" s="1"/>
  <c r="Z33" i="15"/>
  <c r="Z34" i="15" s="1"/>
  <c r="Y33" i="15"/>
  <c r="Y34" i="15" s="1"/>
  <c r="X33" i="15"/>
  <c r="X34" i="15" s="1"/>
  <c r="R33" i="15"/>
  <c r="R34" i="15" s="1"/>
  <c r="J33" i="15"/>
  <c r="J34" i="15" s="1"/>
  <c r="I33" i="15"/>
  <c r="I34" i="15" s="1"/>
  <c r="H33" i="15"/>
  <c r="H34" i="15" s="1"/>
  <c r="G33" i="15"/>
  <c r="G34" i="15" s="1"/>
  <c r="F33" i="15"/>
  <c r="F34" i="15" s="1"/>
  <c r="E33" i="15"/>
  <c r="E34" i="15" s="1"/>
  <c r="D33" i="15"/>
  <c r="D34" i="15" s="1"/>
  <c r="C33" i="15"/>
  <c r="C34" i="15" s="1"/>
  <c r="AZ29" i="15"/>
  <c r="AZ30" i="15" s="1"/>
  <c r="AY29" i="15"/>
  <c r="AY30" i="15" s="1"/>
  <c r="AX29" i="15"/>
  <c r="AX30" i="15" s="1"/>
  <c r="AK29" i="15"/>
  <c r="AJ29" i="15"/>
  <c r="AI29" i="15"/>
  <c r="AH29" i="15"/>
  <c r="AE29" i="15"/>
  <c r="AE30" i="15" s="1"/>
  <c r="AD29" i="15"/>
  <c r="AD30" i="15" s="1"/>
  <c r="AC29" i="15"/>
  <c r="AC30" i="15" s="1"/>
  <c r="AB29" i="15"/>
  <c r="AB30" i="15" s="1"/>
  <c r="AA29" i="15"/>
  <c r="AA30" i="15" s="1"/>
  <c r="Z29" i="15"/>
  <c r="Z30" i="15" s="1"/>
  <c r="Y29" i="15"/>
  <c r="Y30" i="15" s="1"/>
  <c r="X29" i="15"/>
  <c r="X30" i="15" s="1"/>
  <c r="R29" i="15"/>
  <c r="R30" i="15" s="1"/>
  <c r="J29" i="15"/>
  <c r="J30" i="15" s="1"/>
  <c r="I29" i="15"/>
  <c r="I30" i="15" s="1"/>
  <c r="H29" i="15"/>
  <c r="H30" i="15" s="1"/>
  <c r="G29" i="15"/>
  <c r="G30" i="15" s="1"/>
  <c r="F29" i="15"/>
  <c r="F30" i="15" s="1"/>
  <c r="E29" i="15"/>
  <c r="E30" i="15" s="1"/>
  <c r="D29" i="15"/>
  <c r="D30" i="15" s="1"/>
  <c r="C29" i="15"/>
  <c r="C30" i="15" s="1"/>
  <c r="AZ25" i="15"/>
  <c r="AZ26" i="15" s="1"/>
  <c r="AY25" i="15"/>
  <c r="AY26" i="15" s="1"/>
  <c r="AX25" i="15"/>
  <c r="AX26" i="15" s="1"/>
  <c r="AK25" i="15"/>
  <c r="AJ25" i="15"/>
  <c r="AI25" i="15"/>
  <c r="AH25" i="15"/>
  <c r="AE25" i="15"/>
  <c r="AE26" i="15" s="1"/>
  <c r="AD25" i="15"/>
  <c r="AD26" i="15" s="1"/>
  <c r="AC25" i="15"/>
  <c r="AC26" i="15" s="1"/>
  <c r="AB25" i="15"/>
  <c r="AB26" i="15" s="1"/>
  <c r="AA25" i="15"/>
  <c r="AA26" i="15" s="1"/>
  <c r="Z25" i="15"/>
  <c r="Z26" i="15" s="1"/>
  <c r="Y25" i="15"/>
  <c r="Y26" i="15" s="1"/>
  <c r="X25" i="15"/>
  <c r="X26" i="15" s="1"/>
  <c r="R25" i="15"/>
  <c r="R26" i="15" s="1"/>
  <c r="J25" i="15"/>
  <c r="J26" i="15" s="1"/>
  <c r="I25" i="15"/>
  <c r="I26" i="15" s="1"/>
  <c r="H25" i="15"/>
  <c r="H26" i="15" s="1"/>
  <c r="G25" i="15"/>
  <c r="G26" i="15" s="1"/>
  <c r="F25" i="15"/>
  <c r="F26" i="15" s="1"/>
  <c r="E25" i="15"/>
  <c r="E26" i="15" s="1"/>
  <c r="D25" i="15"/>
  <c r="D26" i="15" s="1"/>
  <c r="C25" i="15"/>
  <c r="C26" i="15" s="1"/>
  <c r="AZ21" i="15"/>
  <c r="AZ22" i="15" s="1"/>
  <c r="AY21" i="15"/>
  <c r="AY22" i="15" s="1"/>
  <c r="AX21" i="15"/>
  <c r="AX22" i="15" s="1"/>
  <c r="AK21" i="15"/>
  <c r="AJ21" i="15"/>
  <c r="AI21" i="15"/>
  <c r="AH21" i="15"/>
  <c r="AE21" i="15"/>
  <c r="AE22" i="15" s="1"/>
  <c r="AD21" i="15"/>
  <c r="AD22" i="15" s="1"/>
  <c r="AC21" i="15"/>
  <c r="AC22" i="15" s="1"/>
  <c r="AB21" i="15"/>
  <c r="AB22" i="15" s="1"/>
  <c r="AA21" i="15"/>
  <c r="AA22" i="15" s="1"/>
  <c r="Z21" i="15"/>
  <c r="Z22" i="15" s="1"/>
  <c r="Y21" i="15"/>
  <c r="Y22" i="15" s="1"/>
  <c r="X21" i="15"/>
  <c r="X22" i="15" s="1"/>
  <c r="R21" i="15"/>
  <c r="R22" i="15" s="1"/>
  <c r="J21" i="15"/>
  <c r="J22" i="15" s="1"/>
  <c r="I21" i="15"/>
  <c r="I22" i="15" s="1"/>
  <c r="H21" i="15"/>
  <c r="H22" i="15" s="1"/>
  <c r="G21" i="15"/>
  <c r="G22" i="15" s="1"/>
  <c r="F21" i="15"/>
  <c r="F22" i="15" s="1"/>
  <c r="E21" i="15"/>
  <c r="E22" i="15" s="1"/>
  <c r="D21" i="15"/>
  <c r="D22" i="15" s="1"/>
  <c r="C21" i="15"/>
  <c r="C22" i="15" s="1"/>
  <c r="AZ17" i="15"/>
  <c r="AZ18" i="15" s="1"/>
  <c r="AY17" i="15"/>
  <c r="AY18" i="15" s="1"/>
  <c r="AX17" i="15"/>
  <c r="AX18" i="15" s="1"/>
  <c r="AK17" i="15"/>
  <c r="AJ17" i="15"/>
  <c r="AI17" i="15"/>
  <c r="AH17" i="15"/>
  <c r="AE17" i="15"/>
  <c r="AE18" i="15" s="1"/>
  <c r="AD17" i="15"/>
  <c r="AD18" i="15" s="1"/>
  <c r="AC17" i="15"/>
  <c r="AC18" i="15" s="1"/>
  <c r="AB17" i="15"/>
  <c r="AB18" i="15" s="1"/>
  <c r="AA17" i="15"/>
  <c r="AA18" i="15" s="1"/>
  <c r="Z17" i="15"/>
  <c r="Z18" i="15" s="1"/>
  <c r="Y17" i="15"/>
  <c r="Y18" i="15" s="1"/>
  <c r="X17" i="15"/>
  <c r="X18" i="15" s="1"/>
  <c r="R17" i="15"/>
  <c r="R18" i="15" s="1"/>
  <c r="J17" i="15"/>
  <c r="J18" i="15" s="1"/>
  <c r="I17" i="15"/>
  <c r="I18" i="15" s="1"/>
  <c r="H17" i="15"/>
  <c r="H18" i="15" s="1"/>
  <c r="G17" i="15"/>
  <c r="G18" i="15" s="1"/>
  <c r="F17" i="15"/>
  <c r="F18" i="15" s="1"/>
  <c r="E17" i="15"/>
  <c r="E18" i="15" s="1"/>
  <c r="D17" i="15"/>
  <c r="D18" i="15" s="1"/>
  <c r="C17" i="15"/>
  <c r="C18" i="15" s="1"/>
  <c r="AZ13" i="15"/>
  <c r="AZ14" i="15" s="1"/>
  <c r="AY13" i="15"/>
  <c r="AY14" i="15" s="1"/>
  <c r="AX13" i="15"/>
  <c r="AX14" i="15" s="1"/>
  <c r="AK13" i="15"/>
  <c r="AJ13" i="15"/>
  <c r="AI13" i="15"/>
  <c r="AH13" i="15"/>
  <c r="AE13" i="15"/>
  <c r="AE14" i="15" s="1"/>
  <c r="AD13" i="15"/>
  <c r="AD14" i="15" s="1"/>
  <c r="AC13" i="15"/>
  <c r="AC14" i="15" s="1"/>
  <c r="AB13" i="15"/>
  <c r="AB14" i="15" s="1"/>
  <c r="AA13" i="15"/>
  <c r="AA14" i="15" s="1"/>
  <c r="Y13" i="15"/>
  <c r="Y14" i="15" s="1"/>
  <c r="R13" i="15"/>
  <c r="R14" i="15" s="1"/>
  <c r="J13" i="15"/>
  <c r="J14" i="15" s="1"/>
  <c r="H13" i="15"/>
  <c r="H14" i="15" s="1"/>
  <c r="G13" i="15"/>
  <c r="G14" i="15" s="1"/>
  <c r="F13" i="15"/>
  <c r="F14" i="15" s="1"/>
  <c r="D13" i="15"/>
  <c r="D14" i="15" s="1"/>
  <c r="AZ9" i="15"/>
  <c r="AZ10" i="15" s="1"/>
  <c r="AY9" i="15"/>
  <c r="AY10" i="15" s="1"/>
  <c r="AX9" i="15"/>
  <c r="AX10" i="15" s="1"/>
  <c r="AK9" i="15"/>
  <c r="AJ9" i="15"/>
  <c r="AI9" i="15"/>
  <c r="AH9" i="15"/>
  <c r="AC10" i="15"/>
  <c r="AA10" i="15"/>
  <c r="G10" i="15"/>
  <c r="AY6" i="15"/>
  <c r="AX6" i="15"/>
  <c r="R6" i="15"/>
  <c r="E6" i="15"/>
  <c r="D6" i="15"/>
  <c r="AK5" i="15"/>
  <c r="AJ5" i="15"/>
  <c r="AI5" i="15"/>
  <c r="AH5" i="15"/>
  <c r="AD6" i="15"/>
  <c r="AB128" i="15"/>
  <c r="AA6" i="15"/>
  <c r="J6" i="15"/>
  <c r="H6" i="15"/>
  <c r="G6" i="15"/>
  <c r="F6" i="15"/>
  <c r="AE5" i="14"/>
  <c r="AE6" i="14" s="1"/>
  <c r="AD5" i="14"/>
  <c r="AC5" i="14"/>
  <c r="AC125" i="14" s="1"/>
  <c r="AB5" i="14"/>
  <c r="AB125" i="14" s="1"/>
  <c r="AA5" i="14"/>
  <c r="Z5" i="14"/>
  <c r="Z6" i="14" s="1"/>
  <c r="Y5" i="14"/>
  <c r="Y6" i="14" s="1"/>
  <c r="X5" i="14"/>
  <c r="X6" i="14" s="1"/>
  <c r="R5" i="14"/>
  <c r="R125" i="14" s="1"/>
  <c r="J5" i="14"/>
  <c r="I5" i="14"/>
  <c r="H5" i="14"/>
  <c r="G5" i="14"/>
  <c r="F5" i="14"/>
  <c r="F6" i="14" s="1"/>
  <c r="E5" i="14"/>
  <c r="D5" i="14"/>
  <c r="C5" i="14"/>
  <c r="C6" i="14" s="1"/>
  <c r="AT125" i="14"/>
  <c r="AP125" i="14"/>
  <c r="AO125" i="14"/>
  <c r="U125" i="14"/>
  <c r="T125" i="14"/>
  <c r="AZ121" i="14"/>
  <c r="AZ122" i="14" s="1"/>
  <c r="AY121" i="14"/>
  <c r="AY122" i="14" s="1"/>
  <c r="AX121" i="14"/>
  <c r="AX122" i="14" s="1"/>
  <c r="AK121" i="14"/>
  <c r="AJ121" i="14"/>
  <c r="AI121" i="14"/>
  <c r="AH121" i="14"/>
  <c r="AE121" i="14"/>
  <c r="AE122" i="14" s="1"/>
  <c r="AD121" i="14"/>
  <c r="AD122" i="14" s="1"/>
  <c r="AC121" i="14"/>
  <c r="AC122" i="14" s="1"/>
  <c r="AB121" i="14"/>
  <c r="AB122" i="14" s="1"/>
  <c r="AA121" i="14"/>
  <c r="AA122" i="14" s="1"/>
  <c r="Z121" i="14"/>
  <c r="Z122" i="14" s="1"/>
  <c r="Y121" i="14"/>
  <c r="Y122" i="14" s="1"/>
  <c r="X121" i="14"/>
  <c r="X122" i="14" s="1"/>
  <c r="R121" i="14"/>
  <c r="R122" i="14" s="1"/>
  <c r="J121" i="14"/>
  <c r="J122" i="14" s="1"/>
  <c r="I121" i="14"/>
  <c r="I122" i="14" s="1"/>
  <c r="H121" i="14"/>
  <c r="H122" i="14" s="1"/>
  <c r="G121" i="14"/>
  <c r="G122" i="14" s="1"/>
  <c r="F121" i="14"/>
  <c r="F122" i="14" s="1"/>
  <c r="E121" i="14"/>
  <c r="E122" i="14" s="1"/>
  <c r="D121" i="14"/>
  <c r="D122" i="14" s="1"/>
  <c r="C121" i="14"/>
  <c r="C122" i="14" s="1"/>
  <c r="AZ117" i="14"/>
  <c r="AZ118" i="14" s="1"/>
  <c r="AY117" i="14"/>
  <c r="AY118" i="14" s="1"/>
  <c r="AX117" i="14"/>
  <c r="AX118" i="14" s="1"/>
  <c r="AK117" i="14"/>
  <c r="AJ117" i="14"/>
  <c r="AI117" i="14"/>
  <c r="AH117" i="14"/>
  <c r="AE117" i="14"/>
  <c r="AE118" i="14" s="1"/>
  <c r="AD117" i="14"/>
  <c r="AD118" i="14" s="1"/>
  <c r="AC117" i="14"/>
  <c r="AC118" i="14" s="1"/>
  <c r="AB117" i="14"/>
  <c r="AB118" i="14" s="1"/>
  <c r="AA117" i="14"/>
  <c r="AA118" i="14" s="1"/>
  <c r="Z117" i="14"/>
  <c r="Z118" i="14" s="1"/>
  <c r="Y117" i="14"/>
  <c r="Y118" i="14" s="1"/>
  <c r="X117" i="14"/>
  <c r="X118" i="14" s="1"/>
  <c r="R117" i="14"/>
  <c r="R118" i="14" s="1"/>
  <c r="J117" i="14"/>
  <c r="J118" i="14" s="1"/>
  <c r="I117" i="14"/>
  <c r="I118" i="14" s="1"/>
  <c r="H117" i="14"/>
  <c r="H118" i="14" s="1"/>
  <c r="G117" i="14"/>
  <c r="G118" i="14" s="1"/>
  <c r="F117" i="14"/>
  <c r="F118" i="14" s="1"/>
  <c r="E117" i="14"/>
  <c r="E118" i="14" s="1"/>
  <c r="D117" i="14"/>
  <c r="D118" i="14" s="1"/>
  <c r="C117" i="14"/>
  <c r="C118" i="14" s="1"/>
  <c r="AZ113" i="14"/>
  <c r="AZ114" i="14" s="1"/>
  <c r="AY113" i="14"/>
  <c r="AY114" i="14" s="1"/>
  <c r="AX113" i="14"/>
  <c r="AX114" i="14" s="1"/>
  <c r="AK113" i="14"/>
  <c r="AJ113" i="14"/>
  <c r="AI113" i="14"/>
  <c r="AH113" i="14"/>
  <c r="AE113" i="14"/>
  <c r="AE114" i="14" s="1"/>
  <c r="AD113" i="14"/>
  <c r="AD114" i="14" s="1"/>
  <c r="AC113" i="14"/>
  <c r="AC114" i="14" s="1"/>
  <c r="AB113" i="14"/>
  <c r="AB114" i="14" s="1"/>
  <c r="AA113" i="14"/>
  <c r="AA114" i="14" s="1"/>
  <c r="Z113" i="14"/>
  <c r="Z114" i="14" s="1"/>
  <c r="Y113" i="14"/>
  <c r="Y114" i="14" s="1"/>
  <c r="X113" i="14"/>
  <c r="X114" i="14" s="1"/>
  <c r="R113" i="14"/>
  <c r="R114" i="14" s="1"/>
  <c r="J113" i="14"/>
  <c r="J114" i="14" s="1"/>
  <c r="I113" i="14"/>
  <c r="I114" i="14" s="1"/>
  <c r="H113" i="14"/>
  <c r="H114" i="14" s="1"/>
  <c r="G113" i="14"/>
  <c r="G114" i="14" s="1"/>
  <c r="F113" i="14"/>
  <c r="F114" i="14" s="1"/>
  <c r="E113" i="14"/>
  <c r="E114" i="14" s="1"/>
  <c r="D113" i="14"/>
  <c r="D114" i="14" s="1"/>
  <c r="C113" i="14"/>
  <c r="C114" i="14" s="1"/>
  <c r="AZ109" i="14"/>
  <c r="AZ110" i="14" s="1"/>
  <c r="AY109" i="14"/>
  <c r="AY110" i="14" s="1"/>
  <c r="AX109" i="14"/>
  <c r="AX110" i="14" s="1"/>
  <c r="AK109" i="14"/>
  <c r="AJ109" i="14"/>
  <c r="AI109" i="14"/>
  <c r="AH109" i="14"/>
  <c r="AE109" i="14"/>
  <c r="AE110" i="14" s="1"/>
  <c r="AD109" i="14"/>
  <c r="AD110" i="14" s="1"/>
  <c r="AC109" i="14"/>
  <c r="AC110" i="14" s="1"/>
  <c r="AB109" i="14"/>
  <c r="AB110" i="14" s="1"/>
  <c r="AA109" i="14"/>
  <c r="AA110" i="14" s="1"/>
  <c r="Z109" i="14"/>
  <c r="Z110" i="14" s="1"/>
  <c r="Y109" i="14"/>
  <c r="Y110" i="14" s="1"/>
  <c r="X109" i="14"/>
  <c r="X110" i="14" s="1"/>
  <c r="R109" i="14"/>
  <c r="R110" i="14" s="1"/>
  <c r="J109" i="14"/>
  <c r="J110" i="14" s="1"/>
  <c r="I109" i="14"/>
  <c r="I110" i="14" s="1"/>
  <c r="H109" i="14"/>
  <c r="H110" i="14" s="1"/>
  <c r="G109" i="14"/>
  <c r="G110" i="14" s="1"/>
  <c r="F109" i="14"/>
  <c r="F110" i="14" s="1"/>
  <c r="E109" i="14"/>
  <c r="E110" i="14" s="1"/>
  <c r="D109" i="14"/>
  <c r="D110" i="14" s="1"/>
  <c r="C109" i="14"/>
  <c r="C110" i="14" s="1"/>
  <c r="AZ105" i="14"/>
  <c r="AZ106" i="14" s="1"/>
  <c r="AY105" i="14"/>
  <c r="AY106" i="14" s="1"/>
  <c r="AX105" i="14"/>
  <c r="AX106" i="14" s="1"/>
  <c r="AK105" i="14"/>
  <c r="AJ105" i="14"/>
  <c r="AI105" i="14"/>
  <c r="AH105" i="14"/>
  <c r="AE105" i="14"/>
  <c r="AE106" i="14" s="1"/>
  <c r="AD105" i="14"/>
  <c r="AD106" i="14" s="1"/>
  <c r="AC105" i="14"/>
  <c r="AC106" i="14" s="1"/>
  <c r="AB105" i="14"/>
  <c r="AB106" i="14" s="1"/>
  <c r="AA105" i="14"/>
  <c r="AA106" i="14" s="1"/>
  <c r="Z105" i="14"/>
  <c r="Z106" i="14" s="1"/>
  <c r="Y105" i="14"/>
  <c r="Y106" i="14" s="1"/>
  <c r="X105" i="14"/>
  <c r="X106" i="14" s="1"/>
  <c r="R105" i="14"/>
  <c r="R106" i="14" s="1"/>
  <c r="J105" i="14"/>
  <c r="J106" i="14" s="1"/>
  <c r="I105" i="14"/>
  <c r="I106" i="14" s="1"/>
  <c r="H105" i="14"/>
  <c r="H106" i="14" s="1"/>
  <c r="G105" i="14"/>
  <c r="G106" i="14" s="1"/>
  <c r="F105" i="14"/>
  <c r="F106" i="14" s="1"/>
  <c r="E105" i="14"/>
  <c r="E106" i="14" s="1"/>
  <c r="D105" i="14"/>
  <c r="D106" i="14" s="1"/>
  <c r="C105" i="14"/>
  <c r="C106" i="14" s="1"/>
  <c r="AZ101" i="14"/>
  <c r="AZ102" i="14" s="1"/>
  <c r="AY101" i="14"/>
  <c r="AY102" i="14" s="1"/>
  <c r="AX101" i="14"/>
  <c r="AX102" i="14" s="1"/>
  <c r="AK101" i="14"/>
  <c r="AJ101" i="14"/>
  <c r="AI101" i="14"/>
  <c r="AH101" i="14"/>
  <c r="AE101" i="14"/>
  <c r="AE102" i="14" s="1"/>
  <c r="AD101" i="14"/>
  <c r="AD102" i="14" s="1"/>
  <c r="AC101" i="14"/>
  <c r="AC102" i="14" s="1"/>
  <c r="AB101" i="14"/>
  <c r="AB102" i="14" s="1"/>
  <c r="AA101" i="14"/>
  <c r="AA102" i="14" s="1"/>
  <c r="Z101" i="14"/>
  <c r="Z102" i="14" s="1"/>
  <c r="Y101" i="14"/>
  <c r="Y102" i="14" s="1"/>
  <c r="X101" i="14"/>
  <c r="X102" i="14" s="1"/>
  <c r="R101" i="14"/>
  <c r="R102" i="14" s="1"/>
  <c r="J101" i="14"/>
  <c r="J102" i="14" s="1"/>
  <c r="I101" i="14"/>
  <c r="I102" i="14" s="1"/>
  <c r="H101" i="14"/>
  <c r="H102" i="14" s="1"/>
  <c r="G101" i="14"/>
  <c r="G102" i="14" s="1"/>
  <c r="F101" i="14"/>
  <c r="F102" i="14" s="1"/>
  <c r="E101" i="14"/>
  <c r="E102" i="14" s="1"/>
  <c r="D101" i="14"/>
  <c r="D102" i="14" s="1"/>
  <c r="C101" i="14"/>
  <c r="C102" i="14" s="1"/>
  <c r="AZ97" i="14"/>
  <c r="AZ98" i="14" s="1"/>
  <c r="AY97" i="14"/>
  <c r="AY98" i="14" s="1"/>
  <c r="AX97" i="14"/>
  <c r="AX98" i="14" s="1"/>
  <c r="AK97" i="14"/>
  <c r="AJ97" i="14"/>
  <c r="AI97" i="14"/>
  <c r="AH97" i="14"/>
  <c r="AE97" i="14"/>
  <c r="AE98" i="14" s="1"/>
  <c r="AD97" i="14"/>
  <c r="AD98" i="14" s="1"/>
  <c r="AC97" i="14"/>
  <c r="AC98" i="14" s="1"/>
  <c r="AB97" i="14"/>
  <c r="AB98" i="14" s="1"/>
  <c r="AA97" i="14"/>
  <c r="AA98" i="14" s="1"/>
  <c r="Z97" i="14"/>
  <c r="Z98" i="14" s="1"/>
  <c r="Y97" i="14"/>
  <c r="Y98" i="14" s="1"/>
  <c r="X97" i="14"/>
  <c r="X98" i="14" s="1"/>
  <c r="R97" i="14"/>
  <c r="R98" i="14" s="1"/>
  <c r="J97" i="14"/>
  <c r="J98" i="14" s="1"/>
  <c r="I97" i="14"/>
  <c r="I98" i="14" s="1"/>
  <c r="H97" i="14"/>
  <c r="H98" i="14" s="1"/>
  <c r="G97" i="14"/>
  <c r="G98" i="14" s="1"/>
  <c r="F97" i="14"/>
  <c r="F98" i="14" s="1"/>
  <c r="E97" i="14"/>
  <c r="E98" i="14" s="1"/>
  <c r="D97" i="14"/>
  <c r="D98" i="14" s="1"/>
  <c r="C97" i="14"/>
  <c r="C98" i="14" s="1"/>
  <c r="AZ93" i="14"/>
  <c r="AZ94" i="14" s="1"/>
  <c r="AY93" i="14"/>
  <c r="AY94" i="14" s="1"/>
  <c r="AX93" i="14"/>
  <c r="AX94" i="14" s="1"/>
  <c r="AK93" i="14"/>
  <c r="AJ93" i="14"/>
  <c r="AI93" i="14"/>
  <c r="AH93" i="14"/>
  <c r="AE93" i="14"/>
  <c r="AE94" i="14" s="1"/>
  <c r="AD93" i="14"/>
  <c r="AD94" i="14" s="1"/>
  <c r="AC93" i="14"/>
  <c r="AC94" i="14" s="1"/>
  <c r="AB93" i="14"/>
  <c r="AB94" i="14" s="1"/>
  <c r="AA93" i="14"/>
  <c r="AA94" i="14" s="1"/>
  <c r="Z93" i="14"/>
  <c r="Z94" i="14" s="1"/>
  <c r="Y93" i="14"/>
  <c r="Y94" i="14" s="1"/>
  <c r="X93" i="14"/>
  <c r="X94" i="14" s="1"/>
  <c r="R93" i="14"/>
  <c r="R94" i="14" s="1"/>
  <c r="J93" i="14"/>
  <c r="J94" i="14" s="1"/>
  <c r="I93" i="14"/>
  <c r="I94" i="14" s="1"/>
  <c r="H93" i="14"/>
  <c r="H94" i="14" s="1"/>
  <c r="G93" i="14"/>
  <c r="G94" i="14" s="1"/>
  <c r="F93" i="14"/>
  <c r="F94" i="14" s="1"/>
  <c r="E93" i="14"/>
  <c r="E94" i="14" s="1"/>
  <c r="D93" i="14"/>
  <c r="D94" i="14" s="1"/>
  <c r="C93" i="14"/>
  <c r="C94" i="14" s="1"/>
  <c r="AZ89" i="14"/>
  <c r="AZ90" i="14" s="1"/>
  <c r="AY89" i="14"/>
  <c r="AY90" i="14" s="1"/>
  <c r="AX89" i="14"/>
  <c r="AX90" i="14" s="1"/>
  <c r="AK89" i="14"/>
  <c r="AJ89" i="14"/>
  <c r="AI89" i="14"/>
  <c r="AH89" i="14"/>
  <c r="AE89" i="14"/>
  <c r="AE90" i="14" s="1"/>
  <c r="AD89" i="14"/>
  <c r="AD90" i="14" s="1"/>
  <c r="AC89" i="14"/>
  <c r="AC90" i="14" s="1"/>
  <c r="AB89" i="14"/>
  <c r="AB90" i="14" s="1"/>
  <c r="AA89" i="14"/>
  <c r="AA90" i="14" s="1"/>
  <c r="Z89" i="14"/>
  <c r="Z90" i="14" s="1"/>
  <c r="Y89" i="14"/>
  <c r="Y90" i="14" s="1"/>
  <c r="X89" i="14"/>
  <c r="X90" i="14" s="1"/>
  <c r="R89" i="14"/>
  <c r="R90" i="14" s="1"/>
  <c r="J89" i="14"/>
  <c r="J90" i="14" s="1"/>
  <c r="I89" i="14"/>
  <c r="I90" i="14" s="1"/>
  <c r="H89" i="14"/>
  <c r="H90" i="14" s="1"/>
  <c r="G89" i="14"/>
  <c r="G90" i="14" s="1"/>
  <c r="F89" i="14"/>
  <c r="F90" i="14" s="1"/>
  <c r="E89" i="14"/>
  <c r="E90" i="14" s="1"/>
  <c r="D89" i="14"/>
  <c r="D90" i="14" s="1"/>
  <c r="C89" i="14"/>
  <c r="C90" i="14" s="1"/>
  <c r="AZ85" i="14"/>
  <c r="AZ86" i="14" s="1"/>
  <c r="AY85" i="14"/>
  <c r="AY86" i="14" s="1"/>
  <c r="AX85" i="14"/>
  <c r="AX86" i="14" s="1"/>
  <c r="AK85" i="14"/>
  <c r="AJ85" i="14"/>
  <c r="AI85" i="14"/>
  <c r="AH85" i="14"/>
  <c r="AE85" i="14"/>
  <c r="AE86" i="14" s="1"/>
  <c r="AD85" i="14"/>
  <c r="AD86" i="14" s="1"/>
  <c r="AC85" i="14"/>
  <c r="AC86" i="14" s="1"/>
  <c r="AB85" i="14"/>
  <c r="AB86" i="14" s="1"/>
  <c r="AA85" i="14"/>
  <c r="AA86" i="14" s="1"/>
  <c r="Z85" i="14"/>
  <c r="Z86" i="14" s="1"/>
  <c r="Y85" i="14"/>
  <c r="Y86" i="14" s="1"/>
  <c r="X85" i="14"/>
  <c r="X86" i="14" s="1"/>
  <c r="R85" i="14"/>
  <c r="R86" i="14" s="1"/>
  <c r="J85" i="14"/>
  <c r="J86" i="14" s="1"/>
  <c r="I85" i="14"/>
  <c r="I86" i="14" s="1"/>
  <c r="H85" i="14"/>
  <c r="H86" i="14" s="1"/>
  <c r="G85" i="14"/>
  <c r="G86" i="14" s="1"/>
  <c r="F85" i="14"/>
  <c r="F86" i="14" s="1"/>
  <c r="E85" i="14"/>
  <c r="E86" i="14" s="1"/>
  <c r="D85" i="14"/>
  <c r="D86" i="14" s="1"/>
  <c r="C85" i="14"/>
  <c r="C86" i="14" s="1"/>
  <c r="AZ81" i="14"/>
  <c r="AZ82" i="14" s="1"/>
  <c r="AY81" i="14"/>
  <c r="AY82" i="14" s="1"/>
  <c r="AX81" i="14"/>
  <c r="AX82" i="14" s="1"/>
  <c r="AK81" i="14"/>
  <c r="AJ81" i="14"/>
  <c r="AI81" i="14"/>
  <c r="AH81" i="14"/>
  <c r="AE81" i="14"/>
  <c r="AE82" i="14" s="1"/>
  <c r="AD81" i="14"/>
  <c r="AD82" i="14" s="1"/>
  <c r="AC81" i="14"/>
  <c r="AC82" i="14" s="1"/>
  <c r="AB81" i="14"/>
  <c r="AB82" i="14" s="1"/>
  <c r="AA81" i="14"/>
  <c r="AA82" i="14" s="1"/>
  <c r="Z81" i="14"/>
  <c r="Z82" i="14" s="1"/>
  <c r="Y81" i="14"/>
  <c r="Y82" i="14" s="1"/>
  <c r="X81" i="14"/>
  <c r="X82" i="14" s="1"/>
  <c r="R81" i="14"/>
  <c r="R82" i="14" s="1"/>
  <c r="J81" i="14"/>
  <c r="J82" i="14" s="1"/>
  <c r="I81" i="14"/>
  <c r="I82" i="14" s="1"/>
  <c r="H81" i="14"/>
  <c r="H82" i="14" s="1"/>
  <c r="G81" i="14"/>
  <c r="G82" i="14" s="1"/>
  <c r="F81" i="14"/>
  <c r="F82" i="14" s="1"/>
  <c r="E81" i="14"/>
  <c r="E82" i="14" s="1"/>
  <c r="D81" i="14"/>
  <c r="D82" i="14" s="1"/>
  <c r="C81" i="14"/>
  <c r="C82" i="14" s="1"/>
  <c r="AZ77" i="14"/>
  <c r="AZ78" i="14" s="1"/>
  <c r="AY77" i="14"/>
  <c r="AY78" i="14" s="1"/>
  <c r="AX77" i="14"/>
  <c r="AX78" i="14" s="1"/>
  <c r="AK77" i="14"/>
  <c r="AJ77" i="14"/>
  <c r="AI77" i="14"/>
  <c r="AH77" i="14"/>
  <c r="AE77" i="14"/>
  <c r="AE78" i="14" s="1"/>
  <c r="AD77" i="14"/>
  <c r="AD78" i="14" s="1"/>
  <c r="AC77" i="14"/>
  <c r="AC78" i="14" s="1"/>
  <c r="AB77" i="14"/>
  <c r="AB78" i="14" s="1"/>
  <c r="AA77" i="14"/>
  <c r="AA78" i="14" s="1"/>
  <c r="Z77" i="14"/>
  <c r="Z78" i="14" s="1"/>
  <c r="Y77" i="14"/>
  <c r="Y78" i="14" s="1"/>
  <c r="X77" i="14"/>
  <c r="X78" i="14" s="1"/>
  <c r="R77" i="14"/>
  <c r="R78" i="14" s="1"/>
  <c r="J77" i="14"/>
  <c r="J78" i="14" s="1"/>
  <c r="I77" i="14"/>
  <c r="I78" i="14" s="1"/>
  <c r="H77" i="14"/>
  <c r="H78" i="14" s="1"/>
  <c r="G77" i="14"/>
  <c r="G78" i="14" s="1"/>
  <c r="F77" i="14"/>
  <c r="F78" i="14" s="1"/>
  <c r="E77" i="14"/>
  <c r="E78" i="14" s="1"/>
  <c r="D77" i="14"/>
  <c r="D78" i="14" s="1"/>
  <c r="C77" i="14"/>
  <c r="C78" i="14" s="1"/>
  <c r="AZ73" i="14"/>
  <c r="AZ74" i="14" s="1"/>
  <c r="AY73" i="14"/>
  <c r="AY74" i="14" s="1"/>
  <c r="AX73" i="14"/>
  <c r="AX74" i="14" s="1"/>
  <c r="AK73" i="14"/>
  <c r="AJ73" i="14"/>
  <c r="AI73" i="14"/>
  <c r="AH73" i="14"/>
  <c r="AE73" i="14"/>
  <c r="AE74" i="14" s="1"/>
  <c r="AD73" i="14"/>
  <c r="AD74" i="14" s="1"/>
  <c r="AC73" i="14"/>
  <c r="AC74" i="14" s="1"/>
  <c r="AB73" i="14"/>
  <c r="AB74" i="14" s="1"/>
  <c r="AA73" i="14"/>
  <c r="AA74" i="14" s="1"/>
  <c r="Z73" i="14"/>
  <c r="Z74" i="14" s="1"/>
  <c r="Y73" i="14"/>
  <c r="Y74" i="14" s="1"/>
  <c r="X73" i="14"/>
  <c r="X74" i="14" s="1"/>
  <c r="R73" i="14"/>
  <c r="R74" i="14" s="1"/>
  <c r="J73" i="14"/>
  <c r="J74" i="14" s="1"/>
  <c r="I73" i="14"/>
  <c r="I74" i="14" s="1"/>
  <c r="H73" i="14"/>
  <c r="H74" i="14" s="1"/>
  <c r="G73" i="14"/>
  <c r="G74" i="14" s="1"/>
  <c r="F73" i="14"/>
  <c r="F74" i="14" s="1"/>
  <c r="E73" i="14"/>
  <c r="E74" i="14" s="1"/>
  <c r="D73" i="14"/>
  <c r="D74" i="14" s="1"/>
  <c r="C73" i="14"/>
  <c r="C74" i="14" s="1"/>
  <c r="AZ69" i="14"/>
  <c r="AZ70" i="14" s="1"/>
  <c r="AY69" i="14"/>
  <c r="AY70" i="14" s="1"/>
  <c r="AX69" i="14"/>
  <c r="AX70" i="14" s="1"/>
  <c r="AK69" i="14"/>
  <c r="AJ69" i="14"/>
  <c r="AI69" i="14"/>
  <c r="AH69" i="14"/>
  <c r="AE69" i="14"/>
  <c r="AE70" i="14" s="1"/>
  <c r="AD69" i="14"/>
  <c r="AD70" i="14" s="1"/>
  <c r="AC69" i="14"/>
  <c r="AC70" i="14" s="1"/>
  <c r="AB69" i="14"/>
  <c r="AB70" i="14" s="1"/>
  <c r="AA69" i="14"/>
  <c r="AA70" i="14" s="1"/>
  <c r="Z69" i="14"/>
  <c r="Z70" i="14" s="1"/>
  <c r="Y69" i="14"/>
  <c r="Y70" i="14" s="1"/>
  <c r="X69" i="14"/>
  <c r="X70" i="14" s="1"/>
  <c r="R69" i="14"/>
  <c r="R70" i="14" s="1"/>
  <c r="J69" i="14"/>
  <c r="J70" i="14" s="1"/>
  <c r="I69" i="14"/>
  <c r="I70" i="14" s="1"/>
  <c r="H69" i="14"/>
  <c r="H70" i="14" s="1"/>
  <c r="G69" i="14"/>
  <c r="G70" i="14" s="1"/>
  <c r="F69" i="14"/>
  <c r="F70" i="14" s="1"/>
  <c r="E69" i="14"/>
  <c r="E70" i="14" s="1"/>
  <c r="D69" i="14"/>
  <c r="D70" i="14" s="1"/>
  <c r="C69" i="14"/>
  <c r="C70" i="14" s="1"/>
  <c r="AZ65" i="14"/>
  <c r="AZ66" i="14" s="1"/>
  <c r="AY65" i="14"/>
  <c r="AY66" i="14" s="1"/>
  <c r="AX65" i="14"/>
  <c r="AX66" i="14" s="1"/>
  <c r="AK65" i="14"/>
  <c r="AJ65" i="14"/>
  <c r="AI65" i="14"/>
  <c r="AH65" i="14"/>
  <c r="AE65" i="14"/>
  <c r="AE66" i="14" s="1"/>
  <c r="AD65" i="14"/>
  <c r="AD66" i="14" s="1"/>
  <c r="AC65" i="14"/>
  <c r="AC66" i="14" s="1"/>
  <c r="AB65" i="14"/>
  <c r="AB66" i="14" s="1"/>
  <c r="AA65" i="14"/>
  <c r="AA66" i="14" s="1"/>
  <c r="Z65" i="14"/>
  <c r="Z66" i="14" s="1"/>
  <c r="Y65" i="14"/>
  <c r="Y66" i="14" s="1"/>
  <c r="X65" i="14"/>
  <c r="X66" i="14" s="1"/>
  <c r="R65" i="14"/>
  <c r="R66" i="14" s="1"/>
  <c r="J65" i="14"/>
  <c r="J66" i="14" s="1"/>
  <c r="I65" i="14"/>
  <c r="I66" i="14" s="1"/>
  <c r="H65" i="14"/>
  <c r="H66" i="14" s="1"/>
  <c r="G65" i="14"/>
  <c r="G66" i="14" s="1"/>
  <c r="F65" i="14"/>
  <c r="F66" i="14" s="1"/>
  <c r="E65" i="14"/>
  <c r="E66" i="14" s="1"/>
  <c r="D65" i="14"/>
  <c r="D66" i="14" s="1"/>
  <c r="C65" i="14"/>
  <c r="C66" i="14" s="1"/>
  <c r="AZ61" i="14"/>
  <c r="AZ62" i="14" s="1"/>
  <c r="AY61" i="14"/>
  <c r="AY62" i="14" s="1"/>
  <c r="AX61" i="14"/>
  <c r="AX62" i="14" s="1"/>
  <c r="AK61" i="14"/>
  <c r="AJ61" i="14"/>
  <c r="AI61" i="14"/>
  <c r="AH61" i="14"/>
  <c r="AE61" i="14"/>
  <c r="AE62" i="14" s="1"/>
  <c r="AD61" i="14"/>
  <c r="AD62" i="14" s="1"/>
  <c r="AC61" i="14"/>
  <c r="AC62" i="14" s="1"/>
  <c r="AB61" i="14"/>
  <c r="AB62" i="14" s="1"/>
  <c r="AA61" i="14"/>
  <c r="AA62" i="14" s="1"/>
  <c r="Z61" i="14"/>
  <c r="Z62" i="14" s="1"/>
  <c r="Y61" i="14"/>
  <c r="Y62" i="14" s="1"/>
  <c r="X61" i="14"/>
  <c r="X62" i="14" s="1"/>
  <c r="R61" i="14"/>
  <c r="R62" i="14" s="1"/>
  <c r="J61" i="14"/>
  <c r="J62" i="14" s="1"/>
  <c r="I61" i="14"/>
  <c r="I62" i="14" s="1"/>
  <c r="H61" i="14"/>
  <c r="H62" i="14" s="1"/>
  <c r="G61" i="14"/>
  <c r="G62" i="14" s="1"/>
  <c r="F61" i="14"/>
  <c r="F62" i="14" s="1"/>
  <c r="E61" i="14"/>
  <c r="E62" i="14" s="1"/>
  <c r="D61" i="14"/>
  <c r="D62" i="14" s="1"/>
  <c r="C61" i="14"/>
  <c r="C62" i="14" s="1"/>
  <c r="AZ57" i="14"/>
  <c r="AZ58" i="14" s="1"/>
  <c r="AY57" i="14"/>
  <c r="AY58" i="14" s="1"/>
  <c r="AX57" i="14"/>
  <c r="AX58" i="14" s="1"/>
  <c r="AK57" i="14"/>
  <c r="AJ57" i="14"/>
  <c r="AI57" i="14"/>
  <c r="AH57" i="14"/>
  <c r="AE57" i="14"/>
  <c r="AE58" i="14" s="1"/>
  <c r="AD57" i="14"/>
  <c r="AD58" i="14" s="1"/>
  <c r="AC57" i="14"/>
  <c r="AC58" i="14" s="1"/>
  <c r="AB57" i="14"/>
  <c r="AB58" i="14" s="1"/>
  <c r="AA57" i="14"/>
  <c r="AA58" i="14" s="1"/>
  <c r="Z57" i="14"/>
  <c r="Z58" i="14" s="1"/>
  <c r="Y57" i="14"/>
  <c r="Y58" i="14" s="1"/>
  <c r="X57" i="14"/>
  <c r="X58" i="14" s="1"/>
  <c r="R57" i="14"/>
  <c r="R58" i="14" s="1"/>
  <c r="J57" i="14"/>
  <c r="J58" i="14" s="1"/>
  <c r="I57" i="14"/>
  <c r="I58" i="14" s="1"/>
  <c r="H57" i="14"/>
  <c r="H58" i="14" s="1"/>
  <c r="G57" i="14"/>
  <c r="G58" i="14" s="1"/>
  <c r="F57" i="14"/>
  <c r="F58" i="14" s="1"/>
  <c r="E57" i="14"/>
  <c r="E58" i="14" s="1"/>
  <c r="D57" i="14"/>
  <c r="D58" i="14" s="1"/>
  <c r="C57" i="14"/>
  <c r="C58" i="14" s="1"/>
  <c r="AZ53" i="14"/>
  <c r="AZ54" i="14" s="1"/>
  <c r="AY53" i="14"/>
  <c r="AY54" i="14" s="1"/>
  <c r="AX53" i="14"/>
  <c r="AX54" i="14" s="1"/>
  <c r="AK53" i="14"/>
  <c r="AJ53" i="14"/>
  <c r="AI53" i="14"/>
  <c r="AH53" i="14"/>
  <c r="AE53" i="14"/>
  <c r="AE54" i="14" s="1"/>
  <c r="AD53" i="14"/>
  <c r="AD54" i="14" s="1"/>
  <c r="AC53" i="14"/>
  <c r="AC54" i="14" s="1"/>
  <c r="AB53" i="14"/>
  <c r="AB54" i="14" s="1"/>
  <c r="AA53" i="14"/>
  <c r="AA54" i="14" s="1"/>
  <c r="Z53" i="14"/>
  <c r="Z54" i="14" s="1"/>
  <c r="Y53" i="14"/>
  <c r="Y54" i="14" s="1"/>
  <c r="X53" i="14"/>
  <c r="X54" i="14" s="1"/>
  <c r="R53" i="14"/>
  <c r="R54" i="14" s="1"/>
  <c r="J53" i="14"/>
  <c r="J54" i="14" s="1"/>
  <c r="I53" i="14"/>
  <c r="I54" i="14" s="1"/>
  <c r="H53" i="14"/>
  <c r="H54" i="14" s="1"/>
  <c r="G53" i="14"/>
  <c r="G54" i="14" s="1"/>
  <c r="F53" i="14"/>
  <c r="F54" i="14" s="1"/>
  <c r="E53" i="14"/>
  <c r="E54" i="14" s="1"/>
  <c r="D53" i="14"/>
  <c r="D54" i="14" s="1"/>
  <c r="C53" i="14"/>
  <c r="C54" i="14" s="1"/>
  <c r="AZ49" i="14"/>
  <c r="AZ50" i="14" s="1"/>
  <c r="AY49" i="14"/>
  <c r="AY50" i="14" s="1"/>
  <c r="AX49" i="14"/>
  <c r="AX50" i="14" s="1"/>
  <c r="AK49" i="14"/>
  <c r="AJ49" i="14"/>
  <c r="AI49" i="14"/>
  <c r="AH49" i="14"/>
  <c r="AE49" i="14"/>
  <c r="AE50" i="14" s="1"/>
  <c r="AD49" i="14"/>
  <c r="AD50" i="14" s="1"/>
  <c r="AC49" i="14"/>
  <c r="AC50" i="14" s="1"/>
  <c r="AB49" i="14"/>
  <c r="AB50" i="14" s="1"/>
  <c r="AA49" i="14"/>
  <c r="AA50" i="14" s="1"/>
  <c r="Z49" i="14"/>
  <c r="Z50" i="14" s="1"/>
  <c r="Y49" i="14"/>
  <c r="Y50" i="14" s="1"/>
  <c r="X49" i="14"/>
  <c r="X50" i="14" s="1"/>
  <c r="R49" i="14"/>
  <c r="R50" i="14" s="1"/>
  <c r="J49" i="14"/>
  <c r="J50" i="14" s="1"/>
  <c r="I49" i="14"/>
  <c r="I50" i="14" s="1"/>
  <c r="H49" i="14"/>
  <c r="H50" i="14" s="1"/>
  <c r="G49" i="14"/>
  <c r="G50" i="14" s="1"/>
  <c r="F49" i="14"/>
  <c r="F50" i="14" s="1"/>
  <c r="E49" i="14"/>
  <c r="E50" i="14" s="1"/>
  <c r="D49" i="14"/>
  <c r="D50" i="14" s="1"/>
  <c r="C49" i="14"/>
  <c r="C50" i="14" s="1"/>
  <c r="AZ45" i="14"/>
  <c r="AZ46" i="14" s="1"/>
  <c r="AY45" i="14"/>
  <c r="AY46" i="14" s="1"/>
  <c r="AX45" i="14"/>
  <c r="AX46" i="14" s="1"/>
  <c r="AK45" i="14"/>
  <c r="AJ45" i="14"/>
  <c r="AI45" i="14"/>
  <c r="AH45" i="14"/>
  <c r="AE45" i="14"/>
  <c r="AE46" i="14" s="1"/>
  <c r="AD45" i="14"/>
  <c r="AD46" i="14" s="1"/>
  <c r="AC45" i="14"/>
  <c r="AC46" i="14" s="1"/>
  <c r="AB45" i="14"/>
  <c r="AB46" i="14" s="1"/>
  <c r="AA45" i="14"/>
  <c r="AA46" i="14" s="1"/>
  <c r="Z45" i="14"/>
  <c r="Z46" i="14" s="1"/>
  <c r="Y45" i="14"/>
  <c r="Y46" i="14" s="1"/>
  <c r="X45" i="14"/>
  <c r="X46" i="14" s="1"/>
  <c r="R45" i="14"/>
  <c r="R46" i="14" s="1"/>
  <c r="J45" i="14"/>
  <c r="J46" i="14" s="1"/>
  <c r="I45" i="14"/>
  <c r="I46" i="14" s="1"/>
  <c r="H45" i="14"/>
  <c r="H46" i="14" s="1"/>
  <c r="G45" i="14"/>
  <c r="G46" i="14" s="1"/>
  <c r="F45" i="14"/>
  <c r="F46" i="14" s="1"/>
  <c r="E45" i="14"/>
  <c r="E46" i="14" s="1"/>
  <c r="D45" i="14"/>
  <c r="D46" i="14" s="1"/>
  <c r="C45" i="14"/>
  <c r="C46" i="14" s="1"/>
  <c r="AZ41" i="14"/>
  <c r="AZ42" i="14" s="1"/>
  <c r="AY41" i="14"/>
  <c r="AY42" i="14" s="1"/>
  <c r="AX41" i="14"/>
  <c r="AX42" i="14" s="1"/>
  <c r="AK41" i="14"/>
  <c r="AJ41" i="14"/>
  <c r="AI41" i="14"/>
  <c r="AH41" i="14"/>
  <c r="AE41" i="14"/>
  <c r="AE42" i="14" s="1"/>
  <c r="AD41" i="14"/>
  <c r="AD42" i="14" s="1"/>
  <c r="AC41" i="14"/>
  <c r="AC42" i="14" s="1"/>
  <c r="AB41" i="14"/>
  <c r="AB42" i="14" s="1"/>
  <c r="AA41" i="14"/>
  <c r="AA42" i="14" s="1"/>
  <c r="Z41" i="14"/>
  <c r="Z42" i="14" s="1"/>
  <c r="Y41" i="14"/>
  <c r="Y42" i="14" s="1"/>
  <c r="X41" i="14"/>
  <c r="X42" i="14" s="1"/>
  <c r="R41" i="14"/>
  <c r="R42" i="14" s="1"/>
  <c r="J41" i="14"/>
  <c r="J42" i="14" s="1"/>
  <c r="I41" i="14"/>
  <c r="I42" i="14" s="1"/>
  <c r="H41" i="14"/>
  <c r="H42" i="14" s="1"/>
  <c r="G41" i="14"/>
  <c r="G42" i="14" s="1"/>
  <c r="F41" i="14"/>
  <c r="F42" i="14" s="1"/>
  <c r="E41" i="14"/>
  <c r="E42" i="14" s="1"/>
  <c r="D41" i="14"/>
  <c r="D42" i="14" s="1"/>
  <c r="C41" i="14"/>
  <c r="C42" i="14" s="1"/>
  <c r="AZ37" i="14"/>
  <c r="AZ38" i="14" s="1"/>
  <c r="AY37" i="14"/>
  <c r="AY38" i="14" s="1"/>
  <c r="AX37" i="14"/>
  <c r="AX38" i="14" s="1"/>
  <c r="AK37" i="14"/>
  <c r="AJ37" i="14"/>
  <c r="AI37" i="14"/>
  <c r="AH37" i="14"/>
  <c r="AE37" i="14"/>
  <c r="AE38" i="14" s="1"/>
  <c r="AD37" i="14"/>
  <c r="AD38" i="14" s="1"/>
  <c r="AC37" i="14"/>
  <c r="AC38" i="14" s="1"/>
  <c r="AB37" i="14"/>
  <c r="AB38" i="14" s="1"/>
  <c r="AA37" i="14"/>
  <c r="AA38" i="14" s="1"/>
  <c r="Z37" i="14"/>
  <c r="Z38" i="14" s="1"/>
  <c r="Y37" i="14"/>
  <c r="Y38" i="14" s="1"/>
  <c r="X37" i="14"/>
  <c r="X38" i="14" s="1"/>
  <c r="R37" i="14"/>
  <c r="R38" i="14" s="1"/>
  <c r="J37" i="14"/>
  <c r="J38" i="14" s="1"/>
  <c r="I37" i="14"/>
  <c r="I38" i="14" s="1"/>
  <c r="H37" i="14"/>
  <c r="H38" i="14" s="1"/>
  <c r="G37" i="14"/>
  <c r="G38" i="14" s="1"/>
  <c r="F37" i="14"/>
  <c r="F38" i="14" s="1"/>
  <c r="E37" i="14"/>
  <c r="E38" i="14" s="1"/>
  <c r="D37" i="14"/>
  <c r="D38" i="14" s="1"/>
  <c r="C37" i="14"/>
  <c r="C38" i="14" s="1"/>
  <c r="AZ33" i="14"/>
  <c r="AZ34" i="14" s="1"/>
  <c r="AY33" i="14"/>
  <c r="AY34" i="14" s="1"/>
  <c r="AX33" i="14"/>
  <c r="AX34" i="14" s="1"/>
  <c r="AK33" i="14"/>
  <c r="AJ33" i="14"/>
  <c r="AI33" i="14"/>
  <c r="AH33" i="14"/>
  <c r="AE33" i="14"/>
  <c r="AE34" i="14" s="1"/>
  <c r="AD33" i="14"/>
  <c r="AD34" i="14" s="1"/>
  <c r="AC33" i="14"/>
  <c r="AC34" i="14" s="1"/>
  <c r="AB33" i="14"/>
  <c r="AB34" i="14" s="1"/>
  <c r="AA33" i="14"/>
  <c r="AA34" i="14" s="1"/>
  <c r="Z33" i="14"/>
  <c r="Z34" i="14" s="1"/>
  <c r="Y33" i="14"/>
  <c r="Y34" i="14" s="1"/>
  <c r="X33" i="14"/>
  <c r="X34" i="14" s="1"/>
  <c r="R33" i="14"/>
  <c r="R34" i="14" s="1"/>
  <c r="J33" i="14"/>
  <c r="J34" i="14" s="1"/>
  <c r="I33" i="14"/>
  <c r="I34" i="14" s="1"/>
  <c r="H33" i="14"/>
  <c r="H34" i="14" s="1"/>
  <c r="G33" i="14"/>
  <c r="G34" i="14" s="1"/>
  <c r="F33" i="14"/>
  <c r="F34" i="14" s="1"/>
  <c r="E33" i="14"/>
  <c r="E34" i="14" s="1"/>
  <c r="D33" i="14"/>
  <c r="D34" i="14" s="1"/>
  <c r="C33" i="14"/>
  <c r="C34" i="14" s="1"/>
  <c r="AZ29" i="14"/>
  <c r="AZ30" i="14" s="1"/>
  <c r="AY29" i="14"/>
  <c r="AY30" i="14" s="1"/>
  <c r="AX29" i="14"/>
  <c r="AX30" i="14" s="1"/>
  <c r="AK29" i="14"/>
  <c r="AJ29" i="14"/>
  <c r="AI29" i="14"/>
  <c r="AH29" i="14"/>
  <c r="AE29" i="14"/>
  <c r="AE30" i="14" s="1"/>
  <c r="AD29" i="14"/>
  <c r="AD30" i="14" s="1"/>
  <c r="AC29" i="14"/>
  <c r="AC30" i="14" s="1"/>
  <c r="AB29" i="14"/>
  <c r="AB30" i="14" s="1"/>
  <c r="AA29" i="14"/>
  <c r="AA30" i="14" s="1"/>
  <c r="Z29" i="14"/>
  <c r="Z30" i="14" s="1"/>
  <c r="Y29" i="14"/>
  <c r="Y30" i="14" s="1"/>
  <c r="X29" i="14"/>
  <c r="X30" i="14" s="1"/>
  <c r="R29" i="14"/>
  <c r="R30" i="14" s="1"/>
  <c r="J29" i="14"/>
  <c r="J30" i="14" s="1"/>
  <c r="I29" i="14"/>
  <c r="I30" i="14" s="1"/>
  <c r="H29" i="14"/>
  <c r="H30" i="14" s="1"/>
  <c r="G29" i="14"/>
  <c r="G30" i="14" s="1"/>
  <c r="F29" i="14"/>
  <c r="F30" i="14" s="1"/>
  <c r="E29" i="14"/>
  <c r="E30" i="14" s="1"/>
  <c r="D29" i="14"/>
  <c r="D30" i="14" s="1"/>
  <c r="C29" i="14"/>
  <c r="C30" i="14" s="1"/>
  <c r="AZ25" i="14"/>
  <c r="AZ26" i="14" s="1"/>
  <c r="AY25" i="14"/>
  <c r="AY26" i="14" s="1"/>
  <c r="AX25" i="14"/>
  <c r="AX26" i="14" s="1"/>
  <c r="AK25" i="14"/>
  <c r="AJ25" i="14"/>
  <c r="AI25" i="14"/>
  <c r="AH25" i="14"/>
  <c r="AE25" i="14"/>
  <c r="AE26" i="14" s="1"/>
  <c r="AD25" i="14"/>
  <c r="AD26" i="14" s="1"/>
  <c r="AC25" i="14"/>
  <c r="AC26" i="14" s="1"/>
  <c r="AB25" i="14"/>
  <c r="AB26" i="14" s="1"/>
  <c r="AA25" i="14"/>
  <c r="AA26" i="14" s="1"/>
  <c r="Z25" i="14"/>
  <c r="Z26" i="14" s="1"/>
  <c r="Y25" i="14"/>
  <c r="Y26" i="14" s="1"/>
  <c r="X25" i="14"/>
  <c r="X26" i="14" s="1"/>
  <c r="R25" i="14"/>
  <c r="R26" i="14" s="1"/>
  <c r="J25" i="14"/>
  <c r="J26" i="14" s="1"/>
  <c r="I25" i="14"/>
  <c r="I26" i="14" s="1"/>
  <c r="H25" i="14"/>
  <c r="H26" i="14" s="1"/>
  <c r="G25" i="14"/>
  <c r="G26" i="14" s="1"/>
  <c r="F25" i="14"/>
  <c r="F26" i="14" s="1"/>
  <c r="E25" i="14"/>
  <c r="E26" i="14" s="1"/>
  <c r="D25" i="14"/>
  <c r="D26" i="14" s="1"/>
  <c r="C25" i="14"/>
  <c r="C26" i="14" s="1"/>
  <c r="AZ21" i="14"/>
  <c r="AZ22" i="14" s="1"/>
  <c r="AY21" i="14"/>
  <c r="AY22" i="14" s="1"/>
  <c r="AX21" i="14"/>
  <c r="AX22" i="14" s="1"/>
  <c r="AK21" i="14"/>
  <c r="AJ21" i="14"/>
  <c r="AI21" i="14"/>
  <c r="AH21" i="14"/>
  <c r="AE21" i="14"/>
  <c r="AE22" i="14" s="1"/>
  <c r="AD21" i="14"/>
  <c r="AD22" i="14" s="1"/>
  <c r="AC21" i="14"/>
  <c r="AC22" i="14" s="1"/>
  <c r="AB21" i="14"/>
  <c r="AB22" i="14" s="1"/>
  <c r="AA21" i="14"/>
  <c r="AA22" i="14" s="1"/>
  <c r="Z21" i="14"/>
  <c r="Z22" i="14" s="1"/>
  <c r="Y21" i="14"/>
  <c r="Y22" i="14" s="1"/>
  <c r="X21" i="14"/>
  <c r="X22" i="14" s="1"/>
  <c r="R21" i="14"/>
  <c r="R22" i="14" s="1"/>
  <c r="J21" i="14"/>
  <c r="J22" i="14" s="1"/>
  <c r="I21" i="14"/>
  <c r="I22" i="14" s="1"/>
  <c r="H21" i="14"/>
  <c r="H22" i="14" s="1"/>
  <c r="G21" i="14"/>
  <c r="G22" i="14" s="1"/>
  <c r="F21" i="14"/>
  <c r="F22" i="14" s="1"/>
  <c r="E21" i="14"/>
  <c r="E22" i="14" s="1"/>
  <c r="D21" i="14"/>
  <c r="D22" i="14" s="1"/>
  <c r="C21" i="14"/>
  <c r="C22" i="14" s="1"/>
  <c r="AZ17" i="14"/>
  <c r="AZ18" i="14" s="1"/>
  <c r="AY17" i="14"/>
  <c r="AY18" i="14" s="1"/>
  <c r="AX17" i="14"/>
  <c r="AX18" i="14" s="1"/>
  <c r="AK17" i="14"/>
  <c r="AJ17" i="14"/>
  <c r="AI17" i="14"/>
  <c r="AH17" i="14"/>
  <c r="AE17" i="14"/>
  <c r="AE18" i="14" s="1"/>
  <c r="AD17" i="14"/>
  <c r="AD18" i="14" s="1"/>
  <c r="AC17" i="14"/>
  <c r="AC18" i="14" s="1"/>
  <c r="AB17" i="14"/>
  <c r="AB18" i="14" s="1"/>
  <c r="AA17" i="14"/>
  <c r="AA18" i="14" s="1"/>
  <c r="Z17" i="14"/>
  <c r="Z18" i="14" s="1"/>
  <c r="Y17" i="14"/>
  <c r="Y18" i="14" s="1"/>
  <c r="X17" i="14"/>
  <c r="X18" i="14" s="1"/>
  <c r="R17" i="14"/>
  <c r="R18" i="14" s="1"/>
  <c r="J17" i="14"/>
  <c r="J18" i="14" s="1"/>
  <c r="I17" i="14"/>
  <c r="I18" i="14" s="1"/>
  <c r="H17" i="14"/>
  <c r="H18" i="14" s="1"/>
  <c r="G17" i="14"/>
  <c r="G18" i="14" s="1"/>
  <c r="F17" i="14"/>
  <c r="F18" i="14" s="1"/>
  <c r="E17" i="14"/>
  <c r="E18" i="14" s="1"/>
  <c r="D17" i="14"/>
  <c r="D18" i="14" s="1"/>
  <c r="C17" i="14"/>
  <c r="C18" i="14" s="1"/>
  <c r="AZ13" i="14"/>
  <c r="AZ14" i="14" s="1"/>
  <c r="AY13" i="14"/>
  <c r="AY14" i="14" s="1"/>
  <c r="AX13" i="14"/>
  <c r="AX14" i="14" s="1"/>
  <c r="AK13" i="14"/>
  <c r="AJ13" i="14"/>
  <c r="AI13" i="14"/>
  <c r="AH13" i="14"/>
  <c r="AE13" i="14"/>
  <c r="AE14" i="14" s="1"/>
  <c r="AD13" i="14"/>
  <c r="AD14" i="14" s="1"/>
  <c r="AC13" i="14"/>
  <c r="AC14" i="14" s="1"/>
  <c r="AB13" i="14"/>
  <c r="AB14" i="14" s="1"/>
  <c r="AA13" i="14"/>
  <c r="AA14" i="14" s="1"/>
  <c r="Z13" i="14"/>
  <c r="Z14" i="14" s="1"/>
  <c r="Y13" i="14"/>
  <c r="Y14" i="14" s="1"/>
  <c r="X13" i="14"/>
  <c r="X14" i="14" s="1"/>
  <c r="R13" i="14"/>
  <c r="R14" i="14" s="1"/>
  <c r="J13" i="14"/>
  <c r="J14" i="14" s="1"/>
  <c r="I13" i="14"/>
  <c r="I14" i="14" s="1"/>
  <c r="H13" i="14"/>
  <c r="H14" i="14" s="1"/>
  <c r="G13" i="14"/>
  <c r="G14" i="14" s="1"/>
  <c r="F13" i="14"/>
  <c r="F14" i="14" s="1"/>
  <c r="E13" i="14"/>
  <c r="E14" i="14" s="1"/>
  <c r="D13" i="14"/>
  <c r="D14" i="14" s="1"/>
  <c r="C13" i="14"/>
  <c r="C14" i="14" s="1"/>
  <c r="AZ9" i="14"/>
  <c r="AZ10" i="14" s="1"/>
  <c r="AY9" i="14"/>
  <c r="AY10" i="14" s="1"/>
  <c r="AX9" i="14"/>
  <c r="AX10" i="14" s="1"/>
  <c r="AK9" i="14"/>
  <c r="AJ9" i="14"/>
  <c r="AI9" i="14"/>
  <c r="AH9" i="14"/>
  <c r="AE9" i="14"/>
  <c r="AE10" i="14" s="1"/>
  <c r="AD9" i="14"/>
  <c r="AD10" i="14" s="1"/>
  <c r="AC9" i="14"/>
  <c r="AC10" i="14" s="1"/>
  <c r="AB9" i="14"/>
  <c r="AB10" i="14" s="1"/>
  <c r="AA9" i="14"/>
  <c r="AA10" i="14" s="1"/>
  <c r="Z9" i="14"/>
  <c r="Z10" i="14" s="1"/>
  <c r="Y9" i="14"/>
  <c r="Y10" i="14" s="1"/>
  <c r="X9" i="14"/>
  <c r="X10" i="14" s="1"/>
  <c r="R9" i="14"/>
  <c r="R10" i="14" s="1"/>
  <c r="J9" i="14"/>
  <c r="J10" i="14" s="1"/>
  <c r="I9" i="14"/>
  <c r="I10" i="14" s="1"/>
  <c r="H9" i="14"/>
  <c r="H10" i="14" s="1"/>
  <c r="G9" i="14"/>
  <c r="G10" i="14" s="1"/>
  <c r="F9" i="14"/>
  <c r="F10" i="14" s="1"/>
  <c r="E9" i="14"/>
  <c r="E10" i="14" s="1"/>
  <c r="D9" i="14"/>
  <c r="D10" i="14" s="1"/>
  <c r="C9" i="14"/>
  <c r="C10" i="14" s="1"/>
  <c r="AZ6" i="14"/>
  <c r="AY6" i="14"/>
  <c r="AX6" i="14"/>
  <c r="AK5" i="14"/>
  <c r="AK125" i="14" s="1"/>
  <c r="AJ5" i="14"/>
  <c r="AI5" i="14"/>
  <c r="AH5" i="14"/>
  <c r="AD6" i="14"/>
  <c r="AA6" i="14"/>
  <c r="R6" i="14"/>
  <c r="J6" i="14"/>
  <c r="I6" i="14"/>
  <c r="H6" i="14"/>
  <c r="G6" i="14"/>
  <c r="E6" i="14"/>
  <c r="D6" i="14"/>
  <c r="AZ125" i="12"/>
  <c r="AZ126" i="12" s="1"/>
  <c r="AY125" i="12"/>
  <c r="AY126" i="12" s="1"/>
  <c r="AX125" i="12"/>
  <c r="AX126" i="12" s="1"/>
  <c r="AZ121" i="12"/>
  <c r="AZ122" i="12" s="1"/>
  <c r="AY121" i="12"/>
  <c r="AY122" i="12" s="1"/>
  <c r="AX121" i="12"/>
  <c r="AX122" i="12" s="1"/>
  <c r="AZ117" i="12"/>
  <c r="AY117" i="12"/>
  <c r="AY118" i="12" s="1"/>
  <c r="AX117" i="12"/>
  <c r="AX118" i="12" s="1"/>
  <c r="AZ113" i="12"/>
  <c r="AY113" i="12"/>
  <c r="AY114" i="12" s="1"/>
  <c r="AX113" i="12"/>
  <c r="AX114" i="12" s="1"/>
  <c r="AZ109" i="12"/>
  <c r="AZ110" i="12" s="1"/>
  <c r="AY109" i="12"/>
  <c r="AY110" i="12" s="1"/>
  <c r="AX109" i="12"/>
  <c r="AX110" i="12" s="1"/>
  <c r="AZ105" i="12"/>
  <c r="AZ106" i="12" s="1"/>
  <c r="AY105" i="12"/>
  <c r="AX105" i="12"/>
  <c r="AX106" i="12" s="1"/>
  <c r="AZ101" i="12"/>
  <c r="AZ102" i="12" s="1"/>
  <c r="AY101" i="12"/>
  <c r="AY102" i="12" s="1"/>
  <c r="AX101" i="12"/>
  <c r="AX102" i="12" s="1"/>
  <c r="AZ97" i="12"/>
  <c r="AZ98" i="12" s="1"/>
  <c r="AY97" i="12"/>
  <c r="AY98" i="12" s="1"/>
  <c r="AX97" i="12"/>
  <c r="AX98" i="12" s="1"/>
  <c r="AZ93" i="12"/>
  <c r="AY93" i="12"/>
  <c r="AY94" i="12" s="1"/>
  <c r="AX93" i="12"/>
  <c r="AX94" i="12" s="1"/>
  <c r="AZ89" i="12"/>
  <c r="AZ90" i="12" s="1"/>
  <c r="AY89" i="12"/>
  <c r="AY90" i="12" s="1"/>
  <c r="AX89" i="12"/>
  <c r="AX90" i="12" s="1"/>
  <c r="AZ85" i="12"/>
  <c r="AZ86" i="12" s="1"/>
  <c r="AY85" i="12"/>
  <c r="AY86" i="12" s="1"/>
  <c r="AX85" i="12"/>
  <c r="AX86" i="12" s="1"/>
  <c r="AZ81" i="12"/>
  <c r="AZ82" i="12" s="1"/>
  <c r="AY81" i="12"/>
  <c r="AY82" i="12" s="1"/>
  <c r="AX81" i="12"/>
  <c r="AX82" i="12" s="1"/>
  <c r="AZ77" i="12"/>
  <c r="AZ78" i="12" s="1"/>
  <c r="AY77" i="12"/>
  <c r="AY78" i="12" s="1"/>
  <c r="AX77" i="12"/>
  <c r="AX78" i="12" s="1"/>
  <c r="AZ73" i="12"/>
  <c r="AZ74" i="12" s="1"/>
  <c r="AY73" i="12"/>
  <c r="AX73" i="12"/>
  <c r="AX74" i="12" s="1"/>
  <c r="AZ69" i="12"/>
  <c r="AZ70" i="12" s="1"/>
  <c r="AY69" i="12"/>
  <c r="AY70" i="12" s="1"/>
  <c r="AX69" i="12"/>
  <c r="AX70" i="12" s="1"/>
  <c r="AZ65" i="12"/>
  <c r="AZ66" i="12" s="1"/>
  <c r="AY65" i="12"/>
  <c r="AY66" i="12" s="1"/>
  <c r="AX65" i="12"/>
  <c r="AX66" i="12" s="1"/>
  <c r="AZ61" i="12"/>
  <c r="AY61" i="12"/>
  <c r="AY62" i="12" s="1"/>
  <c r="AX61" i="12"/>
  <c r="AX62" i="12" s="1"/>
  <c r="AZ57" i="12"/>
  <c r="AZ58" i="12" s="1"/>
  <c r="AY57" i="12"/>
  <c r="AY58" i="12" s="1"/>
  <c r="AX57" i="12"/>
  <c r="AX58" i="12" s="1"/>
  <c r="AZ53" i="12"/>
  <c r="AZ54" i="12" s="1"/>
  <c r="AY53" i="12"/>
  <c r="AY54" i="12" s="1"/>
  <c r="AX53" i="12"/>
  <c r="AZ49" i="12"/>
  <c r="AY49" i="12"/>
  <c r="AY50" i="12" s="1"/>
  <c r="AX49" i="12"/>
  <c r="AX50" i="12" s="1"/>
  <c r="AZ45" i="12"/>
  <c r="AY45" i="12"/>
  <c r="AY46" i="12" s="1"/>
  <c r="AX45" i="12"/>
  <c r="AX46" i="12" s="1"/>
  <c r="AZ41" i="12"/>
  <c r="AZ42" i="12" s="1"/>
  <c r="AY41" i="12"/>
  <c r="AY42" i="12" s="1"/>
  <c r="AX41" i="12"/>
  <c r="AX42" i="12" s="1"/>
  <c r="AZ37" i="12"/>
  <c r="AZ38" i="12" s="1"/>
  <c r="AY37" i="12"/>
  <c r="AY38" i="12" s="1"/>
  <c r="AX37" i="12"/>
  <c r="AX38" i="12" s="1"/>
  <c r="AZ33" i="12"/>
  <c r="AZ34" i="12" s="1"/>
  <c r="AY33" i="12"/>
  <c r="AY34" i="12" s="1"/>
  <c r="AX33" i="12"/>
  <c r="AX34" i="12" s="1"/>
  <c r="AZ29" i="12"/>
  <c r="AZ30" i="12" s="1"/>
  <c r="AY29" i="12"/>
  <c r="AX29" i="12"/>
  <c r="AX30" i="12" s="1"/>
  <c r="AZ25" i="12"/>
  <c r="AY25" i="12"/>
  <c r="AY26" i="12" s="1"/>
  <c r="AX25" i="12"/>
  <c r="AX26" i="12" s="1"/>
  <c r="AZ21" i="12"/>
  <c r="AZ22" i="12" s="1"/>
  <c r="AY21" i="12"/>
  <c r="AY22" i="12" s="1"/>
  <c r="AX21" i="12"/>
  <c r="AZ17" i="12"/>
  <c r="AZ18" i="12" s="1"/>
  <c r="AY17" i="12"/>
  <c r="AY18" i="12" s="1"/>
  <c r="AX17" i="12"/>
  <c r="AX18" i="12" s="1"/>
  <c r="AZ46" i="12"/>
  <c r="AZ26" i="12"/>
  <c r="AX13" i="12"/>
  <c r="AZ13" i="12"/>
  <c r="AZ14" i="12" s="1"/>
  <c r="AY13" i="12"/>
  <c r="AY14" i="12" s="1"/>
  <c r="AZ9" i="12"/>
  <c r="AZ10" i="12" s="1"/>
  <c r="AY9" i="12"/>
  <c r="AY10" i="12" s="1"/>
  <c r="AX9" i="12"/>
  <c r="AX10" i="12" s="1"/>
  <c r="AZ118" i="12"/>
  <c r="AZ114" i="12"/>
  <c r="AY106" i="12"/>
  <c r="AZ94" i="12"/>
  <c r="AY74" i="12"/>
  <c r="AZ62" i="12"/>
  <c r="AX54" i="12"/>
  <c r="AZ50" i="12"/>
  <c r="AY30" i="12"/>
  <c r="AX22" i="12"/>
  <c r="AX14" i="12"/>
  <c r="AZ6" i="12"/>
  <c r="AY6" i="12"/>
  <c r="AX6" i="12"/>
  <c r="AE5" i="12"/>
  <c r="AE6" i="12" s="1"/>
  <c r="AD5" i="12"/>
  <c r="AC5" i="12"/>
  <c r="AC6" i="12" s="1"/>
  <c r="AB5" i="12"/>
  <c r="AB128" i="12" s="1"/>
  <c r="AA5" i="12"/>
  <c r="AA6" i="12" s="1"/>
  <c r="Z5" i="12"/>
  <c r="Z6" i="12" s="1"/>
  <c r="Y5" i="12"/>
  <c r="Y6" i="12" s="1"/>
  <c r="X5" i="12"/>
  <c r="X6" i="12" s="1"/>
  <c r="R5" i="12"/>
  <c r="R6" i="12" s="1"/>
  <c r="J5" i="12"/>
  <c r="I5" i="12"/>
  <c r="I6" i="12" s="1"/>
  <c r="H5" i="12"/>
  <c r="H6" i="12" s="1"/>
  <c r="G5" i="12"/>
  <c r="F5" i="12"/>
  <c r="E5" i="12"/>
  <c r="E6" i="12" s="1"/>
  <c r="D5" i="12"/>
  <c r="D6" i="12" s="1"/>
  <c r="C5" i="12"/>
  <c r="C6" i="12" s="1"/>
  <c r="AT128" i="12"/>
  <c r="AP128" i="12"/>
  <c r="AO128" i="12"/>
  <c r="U128" i="12"/>
  <c r="T128" i="12"/>
  <c r="AK125" i="12"/>
  <c r="AJ125" i="12"/>
  <c r="AI125" i="12"/>
  <c r="AH125" i="12"/>
  <c r="AE125" i="12"/>
  <c r="AE126" i="12" s="1"/>
  <c r="AD125" i="12"/>
  <c r="AD126" i="12" s="1"/>
  <c r="AC125" i="12"/>
  <c r="AC126" i="12" s="1"/>
  <c r="AB125" i="12"/>
  <c r="AB126" i="12" s="1"/>
  <c r="AA125" i="12"/>
  <c r="AA126" i="12" s="1"/>
  <c r="Z125" i="12"/>
  <c r="Z126" i="12" s="1"/>
  <c r="Y125" i="12"/>
  <c r="Y126" i="12" s="1"/>
  <c r="X125" i="12"/>
  <c r="X126" i="12" s="1"/>
  <c r="R125" i="12"/>
  <c r="R126" i="12" s="1"/>
  <c r="J125" i="12"/>
  <c r="J126" i="12" s="1"/>
  <c r="I125" i="12"/>
  <c r="I126" i="12" s="1"/>
  <c r="H125" i="12"/>
  <c r="H126" i="12" s="1"/>
  <c r="G125" i="12"/>
  <c r="G126" i="12" s="1"/>
  <c r="F125" i="12"/>
  <c r="F126" i="12" s="1"/>
  <c r="E125" i="12"/>
  <c r="E126" i="12" s="1"/>
  <c r="D125" i="12"/>
  <c r="D126" i="12" s="1"/>
  <c r="C125" i="12"/>
  <c r="C126" i="12" s="1"/>
  <c r="AK121" i="12"/>
  <c r="AJ121" i="12"/>
  <c r="AI121" i="12"/>
  <c r="AH121" i="12"/>
  <c r="AE121" i="12"/>
  <c r="AE122" i="12" s="1"/>
  <c r="AD121" i="12"/>
  <c r="AD122" i="12" s="1"/>
  <c r="AC121" i="12"/>
  <c r="AC122" i="12" s="1"/>
  <c r="AB121" i="12"/>
  <c r="AB122" i="12" s="1"/>
  <c r="AA121" i="12"/>
  <c r="AA122" i="12" s="1"/>
  <c r="Z121" i="12"/>
  <c r="Z122" i="12" s="1"/>
  <c r="Y121" i="12"/>
  <c r="Y122" i="12" s="1"/>
  <c r="X121" i="12"/>
  <c r="X122" i="12" s="1"/>
  <c r="R121" i="12"/>
  <c r="R122" i="12" s="1"/>
  <c r="J121" i="12"/>
  <c r="J122" i="12" s="1"/>
  <c r="I121" i="12"/>
  <c r="I122" i="12" s="1"/>
  <c r="H121" i="12"/>
  <c r="H122" i="12" s="1"/>
  <c r="G121" i="12"/>
  <c r="G122" i="12" s="1"/>
  <c r="F121" i="12"/>
  <c r="F122" i="12" s="1"/>
  <c r="E121" i="12"/>
  <c r="E122" i="12" s="1"/>
  <c r="D121" i="12"/>
  <c r="D122" i="12" s="1"/>
  <c r="C121" i="12"/>
  <c r="C122" i="12" s="1"/>
  <c r="AK117" i="12"/>
  <c r="AJ117" i="12"/>
  <c r="AI117" i="12"/>
  <c r="AH117" i="12"/>
  <c r="AE117" i="12"/>
  <c r="AE118" i="12" s="1"/>
  <c r="AD117" i="12"/>
  <c r="AD118" i="12" s="1"/>
  <c r="AC117" i="12"/>
  <c r="AC118" i="12" s="1"/>
  <c r="AB117" i="12"/>
  <c r="AB118" i="12" s="1"/>
  <c r="AA117" i="12"/>
  <c r="AA118" i="12" s="1"/>
  <c r="Z117" i="12"/>
  <c r="Z118" i="12" s="1"/>
  <c r="Y117" i="12"/>
  <c r="Y118" i="12" s="1"/>
  <c r="X117" i="12"/>
  <c r="X118" i="12" s="1"/>
  <c r="R117" i="12"/>
  <c r="R118" i="12" s="1"/>
  <c r="J117" i="12"/>
  <c r="J118" i="12" s="1"/>
  <c r="I117" i="12"/>
  <c r="I118" i="12" s="1"/>
  <c r="H117" i="12"/>
  <c r="H118" i="12" s="1"/>
  <c r="G117" i="12"/>
  <c r="G118" i="12" s="1"/>
  <c r="F117" i="12"/>
  <c r="F118" i="12" s="1"/>
  <c r="E117" i="12"/>
  <c r="E118" i="12" s="1"/>
  <c r="D117" i="12"/>
  <c r="D118" i="12" s="1"/>
  <c r="C117" i="12"/>
  <c r="C118" i="12" s="1"/>
  <c r="AK113" i="12"/>
  <c r="AJ113" i="12"/>
  <c r="AI113" i="12"/>
  <c r="AH113" i="12"/>
  <c r="AE113" i="12"/>
  <c r="AE114" i="12" s="1"/>
  <c r="AD113" i="12"/>
  <c r="AD114" i="12" s="1"/>
  <c r="AC113" i="12"/>
  <c r="AC114" i="12" s="1"/>
  <c r="AB113" i="12"/>
  <c r="AB114" i="12" s="1"/>
  <c r="AA113" i="12"/>
  <c r="AA114" i="12" s="1"/>
  <c r="Z113" i="12"/>
  <c r="Z114" i="12" s="1"/>
  <c r="Y113" i="12"/>
  <c r="Y114" i="12" s="1"/>
  <c r="X113" i="12"/>
  <c r="X114" i="12" s="1"/>
  <c r="R113" i="12"/>
  <c r="R114" i="12" s="1"/>
  <c r="J113" i="12"/>
  <c r="J114" i="12" s="1"/>
  <c r="I113" i="12"/>
  <c r="I114" i="12" s="1"/>
  <c r="H113" i="12"/>
  <c r="H114" i="12" s="1"/>
  <c r="G113" i="12"/>
  <c r="G114" i="12" s="1"/>
  <c r="F113" i="12"/>
  <c r="F114" i="12" s="1"/>
  <c r="E113" i="12"/>
  <c r="E114" i="12" s="1"/>
  <c r="D113" i="12"/>
  <c r="D114" i="12" s="1"/>
  <c r="C113" i="12"/>
  <c r="C114" i="12" s="1"/>
  <c r="AK109" i="12"/>
  <c r="AJ109" i="12"/>
  <c r="AI109" i="12"/>
  <c r="AH109" i="12"/>
  <c r="AE109" i="12"/>
  <c r="AE110" i="12" s="1"/>
  <c r="AD109" i="12"/>
  <c r="AD110" i="12" s="1"/>
  <c r="AC109" i="12"/>
  <c r="AC110" i="12" s="1"/>
  <c r="AB109" i="12"/>
  <c r="AB110" i="12" s="1"/>
  <c r="AA109" i="12"/>
  <c r="AA110" i="12" s="1"/>
  <c r="Z109" i="12"/>
  <c r="Z110" i="12" s="1"/>
  <c r="Y109" i="12"/>
  <c r="Y110" i="12" s="1"/>
  <c r="X109" i="12"/>
  <c r="X110" i="12" s="1"/>
  <c r="R109" i="12"/>
  <c r="R110" i="12" s="1"/>
  <c r="J109" i="12"/>
  <c r="J110" i="12" s="1"/>
  <c r="I109" i="12"/>
  <c r="I110" i="12" s="1"/>
  <c r="H109" i="12"/>
  <c r="H110" i="12" s="1"/>
  <c r="G109" i="12"/>
  <c r="G110" i="12" s="1"/>
  <c r="F109" i="12"/>
  <c r="F110" i="12" s="1"/>
  <c r="E109" i="12"/>
  <c r="E110" i="12" s="1"/>
  <c r="D109" i="12"/>
  <c r="D110" i="12" s="1"/>
  <c r="C109" i="12"/>
  <c r="C110" i="12" s="1"/>
  <c r="AK105" i="12"/>
  <c r="AJ105" i="12"/>
  <c r="AI105" i="12"/>
  <c r="AH105" i="12"/>
  <c r="AE105" i="12"/>
  <c r="AE106" i="12" s="1"/>
  <c r="AD105" i="12"/>
  <c r="AD106" i="12" s="1"/>
  <c r="AC105" i="12"/>
  <c r="AC106" i="12" s="1"/>
  <c r="AB105" i="12"/>
  <c r="AB106" i="12" s="1"/>
  <c r="AA105" i="12"/>
  <c r="AA106" i="12" s="1"/>
  <c r="Z105" i="12"/>
  <c r="Z106" i="12" s="1"/>
  <c r="Y105" i="12"/>
  <c r="Y106" i="12" s="1"/>
  <c r="X105" i="12"/>
  <c r="X106" i="12" s="1"/>
  <c r="R105" i="12"/>
  <c r="R106" i="12" s="1"/>
  <c r="J105" i="12"/>
  <c r="J106" i="12" s="1"/>
  <c r="I105" i="12"/>
  <c r="I106" i="12" s="1"/>
  <c r="H105" i="12"/>
  <c r="H106" i="12" s="1"/>
  <c r="G105" i="12"/>
  <c r="G106" i="12" s="1"/>
  <c r="F105" i="12"/>
  <c r="F106" i="12" s="1"/>
  <c r="E105" i="12"/>
  <c r="E106" i="12" s="1"/>
  <c r="D105" i="12"/>
  <c r="D106" i="12" s="1"/>
  <c r="C105" i="12"/>
  <c r="C106" i="12" s="1"/>
  <c r="AK101" i="12"/>
  <c r="AJ101" i="12"/>
  <c r="AI101" i="12"/>
  <c r="AH101" i="12"/>
  <c r="AE101" i="12"/>
  <c r="AE102" i="12" s="1"/>
  <c r="AD101" i="12"/>
  <c r="AD102" i="12" s="1"/>
  <c r="AC101" i="12"/>
  <c r="AC102" i="12" s="1"/>
  <c r="AB101" i="12"/>
  <c r="AB102" i="12" s="1"/>
  <c r="AA101" i="12"/>
  <c r="AA102" i="12" s="1"/>
  <c r="Z101" i="12"/>
  <c r="Z102" i="12" s="1"/>
  <c r="Y101" i="12"/>
  <c r="Y102" i="12" s="1"/>
  <c r="X101" i="12"/>
  <c r="X102" i="12" s="1"/>
  <c r="R101" i="12"/>
  <c r="R102" i="12" s="1"/>
  <c r="J101" i="12"/>
  <c r="J102" i="12" s="1"/>
  <c r="I101" i="12"/>
  <c r="I102" i="12" s="1"/>
  <c r="H101" i="12"/>
  <c r="H102" i="12" s="1"/>
  <c r="G101" i="12"/>
  <c r="G102" i="12" s="1"/>
  <c r="F101" i="12"/>
  <c r="F102" i="12" s="1"/>
  <c r="E101" i="12"/>
  <c r="E102" i="12" s="1"/>
  <c r="D101" i="12"/>
  <c r="D102" i="12" s="1"/>
  <c r="C101" i="12"/>
  <c r="C102" i="12" s="1"/>
  <c r="AK97" i="12"/>
  <c r="AJ97" i="12"/>
  <c r="AI97" i="12"/>
  <c r="AH97" i="12"/>
  <c r="AE97" i="12"/>
  <c r="AE98" i="12" s="1"/>
  <c r="AD97" i="12"/>
  <c r="AD98" i="12" s="1"/>
  <c r="AC97" i="12"/>
  <c r="AC98" i="12" s="1"/>
  <c r="AB97" i="12"/>
  <c r="AB98" i="12" s="1"/>
  <c r="AA97" i="12"/>
  <c r="AA98" i="12" s="1"/>
  <c r="Z97" i="12"/>
  <c r="Z98" i="12" s="1"/>
  <c r="Y97" i="12"/>
  <c r="Y98" i="12" s="1"/>
  <c r="X97" i="12"/>
  <c r="X98" i="12" s="1"/>
  <c r="R97" i="12"/>
  <c r="R98" i="12" s="1"/>
  <c r="J97" i="12"/>
  <c r="J98" i="12" s="1"/>
  <c r="I97" i="12"/>
  <c r="I98" i="12" s="1"/>
  <c r="H97" i="12"/>
  <c r="H98" i="12" s="1"/>
  <c r="G97" i="12"/>
  <c r="G98" i="12" s="1"/>
  <c r="F97" i="12"/>
  <c r="F98" i="12" s="1"/>
  <c r="E97" i="12"/>
  <c r="E98" i="12" s="1"/>
  <c r="D97" i="12"/>
  <c r="D98" i="12" s="1"/>
  <c r="C97" i="12"/>
  <c r="C98" i="12" s="1"/>
  <c r="AK93" i="12"/>
  <c r="AJ93" i="12"/>
  <c r="AI93" i="12"/>
  <c r="AH93" i="12"/>
  <c r="AE93" i="12"/>
  <c r="AE94" i="12" s="1"/>
  <c r="AD93" i="12"/>
  <c r="AD94" i="12" s="1"/>
  <c r="AC93" i="12"/>
  <c r="AC94" i="12" s="1"/>
  <c r="AB93" i="12"/>
  <c r="AB94" i="12" s="1"/>
  <c r="AA93" i="12"/>
  <c r="AA94" i="12" s="1"/>
  <c r="Z93" i="12"/>
  <c r="Z94" i="12" s="1"/>
  <c r="Y93" i="12"/>
  <c r="Y94" i="12" s="1"/>
  <c r="X93" i="12"/>
  <c r="X94" i="12" s="1"/>
  <c r="R93" i="12"/>
  <c r="R94" i="12" s="1"/>
  <c r="J93" i="12"/>
  <c r="J94" i="12" s="1"/>
  <c r="I93" i="12"/>
  <c r="I94" i="12" s="1"/>
  <c r="H93" i="12"/>
  <c r="H94" i="12" s="1"/>
  <c r="G93" i="12"/>
  <c r="G94" i="12" s="1"/>
  <c r="F93" i="12"/>
  <c r="F94" i="12" s="1"/>
  <c r="E93" i="12"/>
  <c r="E94" i="12" s="1"/>
  <c r="D93" i="12"/>
  <c r="D94" i="12" s="1"/>
  <c r="C93" i="12"/>
  <c r="C94" i="12" s="1"/>
  <c r="AK89" i="12"/>
  <c r="AJ89" i="12"/>
  <c r="AI89" i="12"/>
  <c r="AH89" i="12"/>
  <c r="AE89" i="12"/>
  <c r="AE90" i="12" s="1"/>
  <c r="AD89" i="12"/>
  <c r="AD90" i="12" s="1"/>
  <c r="AC89" i="12"/>
  <c r="AC90" i="12" s="1"/>
  <c r="AB89" i="12"/>
  <c r="AB90" i="12" s="1"/>
  <c r="AA89" i="12"/>
  <c r="AA90" i="12" s="1"/>
  <c r="Z89" i="12"/>
  <c r="Z90" i="12" s="1"/>
  <c r="Y89" i="12"/>
  <c r="Y90" i="12" s="1"/>
  <c r="X89" i="12"/>
  <c r="X90" i="12" s="1"/>
  <c r="R89" i="12"/>
  <c r="R90" i="12" s="1"/>
  <c r="J89" i="12"/>
  <c r="J90" i="12" s="1"/>
  <c r="I89" i="12"/>
  <c r="I90" i="12" s="1"/>
  <c r="H89" i="12"/>
  <c r="H90" i="12" s="1"/>
  <c r="G89" i="12"/>
  <c r="G90" i="12" s="1"/>
  <c r="F89" i="12"/>
  <c r="F90" i="12" s="1"/>
  <c r="E89" i="12"/>
  <c r="E90" i="12" s="1"/>
  <c r="D89" i="12"/>
  <c r="D90" i="12" s="1"/>
  <c r="C89" i="12"/>
  <c r="C90" i="12" s="1"/>
  <c r="AK85" i="12"/>
  <c r="AJ85" i="12"/>
  <c r="AI85" i="12"/>
  <c r="AH85" i="12"/>
  <c r="AE85" i="12"/>
  <c r="AE86" i="12" s="1"/>
  <c r="AD85" i="12"/>
  <c r="AD86" i="12" s="1"/>
  <c r="AC85" i="12"/>
  <c r="AC86" i="12" s="1"/>
  <c r="AB85" i="12"/>
  <c r="AB86" i="12" s="1"/>
  <c r="AA85" i="12"/>
  <c r="AA86" i="12" s="1"/>
  <c r="Z85" i="12"/>
  <c r="Z86" i="12" s="1"/>
  <c r="Y85" i="12"/>
  <c r="Y86" i="12" s="1"/>
  <c r="X85" i="12"/>
  <c r="X86" i="12" s="1"/>
  <c r="R85" i="12"/>
  <c r="R86" i="12" s="1"/>
  <c r="J85" i="12"/>
  <c r="J86" i="12" s="1"/>
  <c r="I85" i="12"/>
  <c r="I86" i="12" s="1"/>
  <c r="H85" i="12"/>
  <c r="H86" i="12" s="1"/>
  <c r="G85" i="12"/>
  <c r="G86" i="12" s="1"/>
  <c r="F85" i="12"/>
  <c r="F86" i="12" s="1"/>
  <c r="E85" i="12"/>
  <c r="E86" i="12" s="1"/>
  <c r="D85" i="12"/>
  <c r="D86" i="12" s="1"/>
  <c r="C85" i="12"/>
  <c r="C86" i="12" s="1"/>
  <c r="AK81" i="12"/>
  <c r="AJ81" i="12"/>
  <c r="AI81" i="12"/>
  <c r="AH81" i="12"/>
  <c r="AE81" i="12"/>
  <c r="AE82" i="12" s="1"/>
  <c r="AD81" i="12"/>
  <c r="AD82" i="12" s="1"/>
  <c r="AC81" i="12"/>
  <c r="AC82" i="12" s="1"/>
  <c r="AB81" i="12"/>
  <c r="AB82" i="12" s="1"/>
  <c r="AA81" i="12"/>
  <c r="AA82" i="12" s="1"/>
  <c r="Z81" i="12"/>
  <c r="Z82" i="12" s="1"/>
  <c r="Y81" i="12"/>
  <c r="Y82" i="12" s="1"/>
  <c r="X81" i="12"/>
  <c r="X82" i="12" s="1"/>
  <c r="R81" i="12"/>
  <c r="R82" i="12" s="1"/>
  <c r="J81" i="12"/>
  <c r="J82" i="12" s="1"/>
  <c r="I81" i="12"/>
  <c r="I82" i="12" s="1"/>
  <c r="H81" i="12"/>
  <c r="H82" i="12" s="1"/>
  <c r="G81" i="12"/>
  <c r="G82" i="12" s="1"/>
  <c r="F81" i="12"/>
  <c r="F82" i="12" s="1"/>
  <c r="E81" i="12"/>
  <c r="E82" i="12" s="1"/>
  <c r="D81" i="12"/>
  <c r="D82" i="12" s="1"/>
  <c r="C81" i="12"/>
  <c r="C82" i="12" s="1"/>
  <c r="AK77" i="12"/>
  <c r="AJ77" i="12"/>
  <c r="AI77" i="12"/>
  <c r="AH77" i="12"/>
  <c r="AE77" i="12"/>
  <c r="AE78" i="12" s="1"/>
  <c r="AD77" i="12"/>
  <c r="AD78" i="12" s="1"/>
  <c r="AC77" i="12"/>
  <c r="AC78" i="12" s="1"/>
  <c r="AB77" i="12"/>
  <c r="AB78" i="12" s="1"/>
  <c r="AA77" i="12"/>
  <c r="AA78" i="12" s="1"/>
  <c r="Z77" i="12"/>
  <c r="Z78" i="12" s="1"/>
  <c r="Y77" i="12"/>
  <c r="Y78" i="12" s="1"/>
  <c r="X77" i="12"/>
  <c r="X78" i="12" s="1"/>
  <c r="R77" i="12"/>
  <c r="R78" i="12" s="1"/>
  <c r="J77" i="12"/>
  <c r="J78" i="12" s="1"/>
  <c r="I77" i="12"/>
  <c r="I78" i="12" s="1"/>
  <c r="H77" i="12"/>
  <c r="H78" i="12" s="1"/>
  <c r="G77" i="12"/>
  <c r="G78" i="12" s="1"/>
  <c r="F77" i="12"/>
  <c r="F78" i="12" s="1"/>
  <c r="E77" i="12"/>
  <c r="E78" i="12" s="1"/>
  <c r="D77" i="12"/>
  <c r="D78" i="12" s="1"/>
  <c r="C77" i="12"/>
  <c r="C78" i="12" s="1"/>
  <c r="AK73" i="12"/>
  <c r="AJ73" i="12"/>
  <c r="AI73" i="12"/>
  <c r="AH73" i="12"/>
  <c r="AE73" i="12"/>
  <c r="AE74" i="12" s="1"/>
  <c r="AD73" i="12"/>
  <c r="AD74" i="12" s="1"/>
  <c r="AC73" i="12"/>
  <c r="AC74" i="12" s="1"/>
  <c r="AB73" i="12"/>
  <c r="AB74" i="12" s="1"/>
  <c r="AA73" i="12"/>
  <c r="AA74" i="12" s="1"/>
  <c r="Z73" i="12"/>
  <c r="Z74" i="12" s="1"/>
  <c r="Y73" i="12"/>
  <c r="Y74" i="12" s="1"/>
  <c r="X73" i="12"/>
  <c r="X74" i="12" s="1"/>
  <c r="R73" i="12"/>
  <c r="R74" i="12" s="1"/>
  <c r="J73" i="12"/>
  <c r="J74" i="12" s="1"/>
  <c r="I73" i="12"/>
  <c r="I74" i="12" s="1"/>
  <c r="H73" i="12"/>
  <c r="H74" i="12" s="1"/>
  <c r="G73" i="12"/>
  <c r="G74" i="12" s="1"/>
  <c r="F73" i="12"/>
  <c r="F74" i="12" s="1"/>
  <c r="E73" i="12"/>
  <c r="E74" i="12" s="1"/>
  <c r="D73" i="12"/>
  <c r="D74" i="12" s="1"/>
  <c r="C73" i="12"/>
  <c r="C74" i="12" s="1"/>
  <c r="AK69" i="12"/>
  <c r="AJ69" i="12"/>
  <c r="AI69" i="12"/>
  <c r="AH69" i="12"/>
  <c r="AE69" i="12"/>
  <c r="AE70" i="12" s="1"/>
  <c r="AD69" i="12"/>
  <c r="AD70" i="12" s="1"/>
  <c r="AC69" i="12"/>
  <c r="AC70" i="12" s="1"/>
  <c r="AB69" i="12"/>
  <c r="AB70" i="12" s="1"/>
  <c r="AA69" i="12"/>
  <c r="AA70" i="12" s="1"/>
  <c r="Z69" i="12"/>
  <c r="Z70" i="12" s="1"/>
  <c r="Y69" i="12"/>
  <c r="Y70" i="12" s="1"/>
  <c r="X69" i="12"/>
  <c r="X70" i="12" s="1"/>
  <c r="R69" i="12"/>
  <c r="R70" i="12" s="1"/>
  <c r="J69" i="12"/>
  <c r="J70" i="12" s="1"/>
  <c r="I69" i="12"/>
  <c r="I70" i="12" s="1"/>
  <c r="H69" i="12"/>
  <c r="H70" i="12" s="1"/>
  <c r="G69" i="12"/>
  <c r="G70" i="12" s="1"/>
  <c r="F69" i="12"/>
  <c r="F70" i="12" s="1"/>
  <c r="E69" i="12"/>
  <c r="E70" i="12" s="1"/>
  <c r="D69" i="12"/>
  <c r="D70" i="12" s="1"/>
  <c r="C69" i="12"/>
  <c r="C70" i="12" s="1"/>
  <c r="AK65" i="12"/>
  <c r="AJ65" i="12"/>
  <c r="AI65" i="12"/>
  <c r="AH65" i="12"/>
  <c r="AE65" i="12"/>
  <c r="AE66" i="12" s="1"/>
  <c r="AD65" i="12"/>
  <c r="AD66" i="12" s="1"/>
  <c r="AC65" i="12"/>
  <c r="AC66" i="12" s="1"/>
  <c r="AB65" i="12"/>
  <c r="AB66" i="12" s="1"/>
  <c r="AA65" i="12"/>
  <c r="AA66" i="12" s="1"/>
  <c r="Z65" i="12"/>
  <c r="Z66" i="12" s="1"/>
  <c r="Y65" i="12"/>
  <c r="Y66" i="12" s="1"/>
  <c r="X65" i="12"/>
  <c r="X66" i="12" s="1"/>
  <c r="R65" i="12"/>
  <c r="R66" i="12" s="1"/>
  <c r="J65" i="12"/>
  <c r="J66" i="12" s="1"/>
  <c r="I65" i="12"/>
  <c r="I66" i="12" s="1"/>
  <c r="H65" i="12"/>
  <c r="H66" i="12" s="1"/>
  <c r="G65" i="12"/>
  <c r="G66" i="12" s="1"/>
  <c r="F65" i="12"/>
  <c r="F66" i="12" s="1"/>
  <c r="E65" i="12"/>
  <c r="E66" i="12" s="1"/>
  <c r="D65" i="12"/>
  <c r="D66" i="12" s="1"/>
  <c r="C65" i="12"/>
  <c r="C66" i="12" s="1"/>
  <c r="AK61" i="12"/>
  <c r="AJ61" i="12"/>
  <c r="AI61" i="12"/>
  <c r="AH61" i="12"/>
  <c r="AE61" i="12"/>
  <c r="AE62" i="12" s="1"/>
  <c r="AD61" i="12"/>
  <c r="AD62" i="12" s="1"/>
  <c r="AC61" i="12"/>
  <c r="AC62" i="12" s="1"/>
  <c r="AB61" i="12"/>
  <c r="AB62" i="12" s="1"/>
  <c r="AA61" i="12"/>
  <c r="AA62" i="12" s="1"/>
  <c r="Z61" i="12"/>
  <c r="Z62" i="12" s="1"/>
  <c r="Y61" i="12"/>
  <c r="Y62" i="12" s="1"/>
  <c r="X61" i="12"/>
  <c r="X62" i="12" s="1"/>
  <c r="R61" i="12"/>
  <c r="R62" i="12" s="1"/>
  <c r="J61" i="12"/>
  <c r="J62" i="12" s="1"/>
  <c r="I61" i="12"/>
  <c r="I62" i="12" s="1"/>
  <c r="H61" i="12"/>
  <c r="H62" i="12" s="1"/>
  <c r="G61" i="12"/>
  <c r="G62" i="12" s="1"/>
  <c r="F61" i="12"/>
  <c r="F62" i="12" s="1"/>
  <c r="E61" i="12"/>
  <c r="E62" i="12" s="1"/>
  <c r="D61" i="12"/>
  <c r="D62" i="12" s="1"/>
  <c r="C61" i="12"/>
  <c r="C62" i="12" s="1"/>
  <c r="AK57" i="12"/>
  <c r="AJ57" i="12"/>
  <c r="AI57" i="12"/>
  <c r="AH57" i="12"/>
  <c r="AE57" i="12"/>
  <c r="AE58" i="12" s="1"/>
  <c r="AD57" i="12"/>
  <c r="AD58" i="12" s="1"/>
  <c r="AC57" i="12"/>
  <c r="AC58" i="12" s="1"/>
  <c r="AB57" i="12"/>
  <c r="AB58" i="12" s="1"/>
  <c r="AA57" i="12"/>
  <c r="AA58" i="12" s="1"/>
  <c r="Z57" i="12"/>
  <c r="Z58" i="12" s="1"/>
  <c r="Y57" i="12"/>
  <c r="Y58" i="12" s="1"/>
  <c r="X57" i="12"/>
  <c r="X58" i="12" s="1"/>
  <c r="R57" i="12"/>
  <c r="R58" i="12" s="1"/>
  <c r="J57" i="12"/>
  <c r="J58" i="12" s="1"/>
  <c r="I57" i="12"/>
  <c r="I58" i="12" s="1"/>
  <c r="H57" i="12"/>
  <c r="H58" i="12" s="1"/>
  <c r="G57" i="12"/>
  <c r="G58" i="12" s="1"/>
  <c r="F57" i="12"/>
  <c r="F58" i="12" s="1"/>
  <c r="E57" i="12"/>
  <c r="E58" i="12" s="1"/>
  <c r="D57" i="12"/>
  <c r="D58" i="12" s="1"/>
  <c r="C57" i="12"/>
  <c r="C58" i="12" s="1"/>
  <c r="AK53" i="12"/>
  <c r="AJ53" i="12"/>
  <c r="AI53" i="12"/>
  <c r="AH53" i="12"/>
  <c r="AE53" i="12"/>
  <c r="AE54" i="12" s="1"/>
  <c r="AD53" i="12"/>
  <c r="AD54" i="12" s="1"/>
  <c r="AC53" i="12"/>
  <c r="AC54" i="12" s="1"/>
  <c r="AB53" i="12"/>
  <c r="AB54" i="12" s="1"/>
  <c r="AA53" i="12"/>
  <c r="AA54" i="12" s="1"/>
  <c r="Z53" i="12"/>
  <c r="Z54" i="12" s="1"/>
  <c r="Y53" i="12"/>
  <c r="Y54" i="12" s="1"/>
  <c r="X53" i="12"/>
  <c r="X54" i="12" s="1"/>
  <c r="R53" i="12"/>
  <c r="R54" i="12" s="1"/>
  <c r="J53" i="12"/>
  <c r="J54" i="12" s="1"/>
  <c r="I53" i="12"/>
  <c r="I54" i="12" s="1"/>
  <c r="H53" i="12"/>
  <c r="H54" i="12" s="1"/>
  <c r="G53" i="12"/>
  <c r="G54" i="12" s="1"/>
  <c r="F53" i="12"/>
  <c r="F54" i="12" s="1"/>
  <c r="E53" i="12"/>
  <c r="E54" i="12" s="1"/>
  <c r="D53" i="12"/>
  <c r="D54" i="12" s="1"/>
  <c r="C53" i="12"/>
  <c r="C54" i="12" s="1"/>
  <c r="AK49" i="12"/>
  <c r="AJ49" i="12"/>
  <c r="AI49" i="12"/>
  <c r="AH49" i="12"/>
  <c r="AE49" i="12"/>
  <c r="AE50" i="12" s="1"/>
  <c r="AD49" i="12"/>
  <c r="AD50" i="12" s="1"/>
  <c r="AC49" i="12"/>
  <c r="AC50" i="12" s="1"/>
  <c r="AB49" i="12"/>
  <c r="AB50" i="12" s="1"/>
  <c r="AA49" i="12"/>
  <c r="AA50" i="12" s="1"/>
  <c r="Z49" i="12"/>
  <c r="Z50" i="12" s="1"/>
  <c r="Y49" i="12"/>
  <c r="Y50" i="12" s="1"/>
  <c r="X49" i="12"/>
  <c r="X50" i="12" s="1"/>
  <c r="R49" i="12"/>
  <c r="R50" i="12" s="1"/>
  <c r="J49" i="12"/>
  <c r="J50" i="12" s="1"/>
  <c r="I49" i="12"/>
  <c r="I50" i="12" s="1"/>
  <c r="H49" i="12"/>
  <c r="H50" i="12" s="1"/>
  <c r="G49" i="12"/>
  <c r="G50" i="12" s="1"/>
  <c r="F49" i="12"/>
  <c r="F50" i="12" s="1"/>
  <c r="E49" i="12"/>
  <c r="E50" i="12" s="1"/>
  <c r="D49" i="12"/>
  <c r="D50" i="12" s="1"/>
  <c r="C49" i="12"/>
  <c r="C50" i="12" s="1"/>
  <c r="AK45" i="12"/>
  <c r="AJ45" i="12"/>
  <c r="AI45" i="12"/>
  <c r="AH45" i="12"/>
  <c r="AE45" i="12"/>
  <c r="AE46" i="12" s="1"/>
  <c r="AD45" i="12"/>
  <c r="AD46" i="12" s="1"/>
  <c r="AC45" i="12"/>
  <c r="AC46" i="12" s="1"/>
  <c r="AB45" i="12"/>
  <c r="AB46" i="12" s="1"/>
  <c r="AA45" i="12"/>
  <c r="AA46" i="12" s="1"/>
  <c r="Z45" i="12"/>
  <c r="Z46" i="12" s="1"/>
  <c r="Y45" i="12"/>
  <c r="Y46" i="12" s="1"/>
  <c r="X45" i="12"/>
  <c r="X46" i="12" s="1"/>
  <c r="R45" i="12"/>
  <c r="R46" i="12" s="1"/>
  <c r="J45" i="12"/>
  <c r="J46" i="12" s="1"/>
  <c r="I45" i="12"/>
  <c r="I46" i="12" s="1"/>
  <c r="H45" i="12"/>
  <c r="H46" i="12" s="1"/>
  <c r="G45" i="12"/>
  <c r="G46" i="12" s="1"/>
  <c r="F45" i="12"/>
  <c r="F46" i="12" s="1"/>
  <c r="E45" i="12"/>
  <c r="E46" i="12" s="1"/>
  <c r="D45" i="12"/>
  <c r="D46" i="12" s="1"/>
  <c r="C45" i="12"/>
  <c r="C46" i="12" s="1"/>
  <c r="AK41" i="12"/>
  <c r="AJ41" i="12"/>
  <c r="AI41" i="12"/>
  <c r="AH41" i="12"/>
  <c r="AE41" i="12"/>
  <c r="AE42" i="12" s="1"/>
  <c r="AD41" i="12"/>
  <c r="AD42" i="12" s="1"/>
  <c r="AC41" i="12"/>
  <c r="AC42" i="12" s="1"/>
  <c r="AB41" i="12"/>
  <c r="AB42" i="12" s="1"/>
  <c r="AA41" i="12"/>
  <c r="AA42" i="12" s="1"/>
  <c r="Z41" i="12"/>
  <c r="Z42" i="12" s="1"/>
  <c r="Y41" i="12"/>
  <c r="Y42" i="12" s="1"/>
  <c r="X41" i="12"/>
  <c r="X42" i="12" s="1"/>
  <c r="R41" i="12"/>
  <c r="R42" i="12" s="1"/>
  <c r="J41" i="12"/>
  <c r="J42" i="12" s="1"/>
  <c r="I41" i="12"/>
  <c r="I42" i="12" s="1"/>
  <c r="H41" i="12"/>
  <c r="H42" i="12" s="1"/>
  <c r="G41" i="12"/>
  <c r="G42" i="12" s="1"/>
  <c r="F41" i="12"/>
  <c r="F42" i="12" s="1"/>
  <c r="E41" i="12"/>
  <c r="E42" i="12" s="1"/>
  <c r="D41" i="12"/>
  <c r="D42" i="12" s="1"/>
  <c r="C41" i="12"/>
  <c r="C42" i="12" s="1"/>
  <c r="AK37" i="12"/>
  <c r="AJ37" i="12"/>
  <c r="AI37" i="12"/>
  <c r="AH37" i="12"/>
  <c r="AE37" i="12"/>
  <c r="AE38" i="12" s="1"/>
  <c r="AD37" i="12"/>
  <c r="AD38" i="12" s="1"/>
  <c r="AC37" i="12"/>
  <c r="AC38" i="12" s="1"/>
  <c r="AB37" i="12"/>
  <c r="AB38" i="12" s="1"/>
  <c r="AA37" i="12"/>
  <c r="AA38" i="12" s="1"/>
  <c r="Z37" i="12"/>
  <c r="Z38" i="12" s="1"/>
  <c r="Y37" i="12"/>
  <c r="Y38" i="12" s="1"/>
  <c r="X37" i="12"/>
  <c r="X38" i="12" s="1"/>
  <c r="R37" i="12"/>
  <c r="R38" i="12" s="1"/>
  <c r="J37" i="12"/>
  <c r="J38" i="12" s="1"/>
  <c r="I37" i="12"/>
  <c r="I38" i="12" s="1"/>
  <c r="H37" i="12"/>
  <c r="H38" i="12" s="1"/>
  <c r="G37" i="12"/>
  <c r="G38" i="12" s="1"/>
  <c r="F37" i="12"/>
  <c r="F38" i="12" s="1"/>
  <c r="E37" i="12"/>
  <c r="E38" i="12" s="1"/>
  <c r="D37" i="12"/>
  <c r="D38" i="12" s="1"/>
  <c r="C37" i="12"/>
  <c r="C38" i="12" s="1"/>
  <c r="AK33" i="12"/>
  <c r="AJ33" i="12"/>
  <c r="AI33" i="12"/>
  <c r="AH33" i="12"/>
  <c r="AE33" i="12"/>
  <c r="AE34" i="12" s="1"/>
  <c r="AD33" i="12"/>
  <c r="AD34" i="12" s="1"/>
  <c r="AC33" i="12"/>
  <c r="AC34" i="12" s="1"/>
  <c r="AB33" i="12"/>
  <c r="AB34" i="12" s="1"/>
  <c r="AA33" i="12"/>
  <c r="AA34" i="12" s="1"/>
  <c r="Z33" i="12"/>
  <c r="Z34" i="12" s="1"/>
  <c r="Y33" i="12"/>
  <c r="Y34" i="12" s="1"/>
  <c r="X33" i="12"/>
  <c r="X34" i="12" s="1"/>
  <c r="R33" i="12"/>
  <c r="R34" i="12" s="1"/>
  <c r="J33" i="12"/>
  <c r="J34" i="12" s="1"/>
  <c r="I33" i="12"/>
  <c r="I34" i="12" s="1"/>
  <c r="H33" i="12"/>
  <c r="H34" i="12" s="1"/>
  <c r="G33" i="12"/>
  <c r="G34" i="12" s="1"/>
  <c r="F33" i="12"/>
  <c r="F34" i="12" s="1"/>
  <c r="E33" i="12"/>
  <c r="E34" i="12" s="1"/>
  <c r="D33" i="12"/>
  <c r="D34" i="12" s="1"/>
  <c r="C33" i="12"/>
  <c r="C34" i="12" s="1"/>
  <c r="AK29" i="12"/>
  <c r="AJ29" i="12"/>
  <c r="AI29" i="12"/>
  <c r="AH29" i="12"/>
  <c r="AE29" i="12"/>
  <c r="AE30" i="12" s="1"/>
  <c r="AD29" i="12"/>
  <c r="AD30" i="12" s="1"/>
  <c r="AC29" i="12"/>
  <c r="AC30" i="12" s="1"/>
  <c r="AB29" i="12"/>
  <c r="AB30" i="12" s="1"/>
  <c r="AA29" i="12"/>
  <c r="AA30" i="12" s="1"/>
  <c r="Z29" i="12"/>
  <c r="Z30" i="12" s="1"/>
  <c r="Y29" i="12"/>
  <c r="Y30" i="12" s="1"/>
  <c r="X29" i="12"/>
  <c r="X30" i="12" s="1"/>
  <c r="R29" i="12"/>
  <c r="R30" i="12" s="1"/>
  <c r="J29" i="12"/>
  <c r="J30" i="12" s="1"/>
  <c r="I29" i="12"/>
  <c r="I30" i="12" s="1"/>
  <c r="H29" i="12"/>
  <c r="H30" i="12" s="1"/>
  <c r="G29" i="12"/>
  <c r="G30" i="12" s="1"/>
  <c r="F29" i="12"/>
  <c r="F30" i="12" s="1"/>
  <c r="E29" i="12"/>
  <c r="E30" i="12" s="1"/>
  <c r="D29" i="12"/>
  <c r="D30" i="12" s="1"/>
  <c r="C29" i="12"/>
  <c r="C30" i="12" s="1"/>
  <c r="AK25" i="12"/>
  <c r="AJ25" i="12"/>
  <c r="AI25" i="12"/>
  <c r="AH25" i="12"/>
  <c r="AE25" i="12"/>
  <c r="AE26" i="12" s="1"/>
  <c r="AD25" i="12"/>
  <c r="AD26" i="12" s="1"/>
  <c r="AC25" i="12"/>
  <c r="AC26" i="12" s="1"/>
  <c r="AB25" i="12"/>
  <c r="AB26" i="12" s="1"/>
  <c r="AA25" i="12"/>
  <c r="AA26" i="12" s="1"/>
  <c r="Z25" i="12"/>
  <c r="Z26" i="12" s="1"/>
  <c r="Y25" i="12"/>
  <c r="Y26" i="12" s="1"/>
  <c r="X25" i="12"/>
  <c r="X26" i="12" s="1"/>
  <c r="R25" i="12"/>
  <c r="R26" i="12" s="1"/>
  <c r="J25" i="12"/>
  <c r="J26" i="12" s="1"/>
  <c r="I25" i="12"/>
  <c r="I26" i="12" s="1"/>
  <c r="H25" i="12"/>
  <c r="H26" i="12" s="1"/>
  <c r="G25" i="12"/>
  <c r="G26" i="12" s="1"/>
  <c r="F25" i="12"/>
  <c r="F26" i="12" s="1"/>
  <c r="E25" i="12"/>
  <c r="E26" i="12" s="1"/>
  <c r="D25" i="12"/>
  <c r="D26" i="12" s="1"/>
  <c r="C25" i="12"/>
  <c r="C26" i="12" s="1"/>
  <c r="AK21" i="12"/>
  <c r="AJ21" i="12"/>
  <c r="AI21" i="12"/>
  <c r="AH21" i="12"/>
  <c r="AE21" i="12"/>
  <c r="AE22" i="12" s="1"/>
  <c r="AD21" i="12"/>
  <c r="AD22" i="12" s="1"/>
  <c r="AC21" i="12"/>
  <c r="AC22" i="12" s="1"/>
  <c r="AB21" i="12"/>
  <c r="AB22" i="12" s="1"/>
  <c r="AA21" i="12"/>
  <c r="AA22" i="12" s="1"/>
  <c r="Z21" i="12"/>
  <c r="Z22" i="12" s="1"/>
  <c r="Y21" i="12"/>
  <c r="Y22" i="12" s="1"/>
  <c r="X21" i="12"/>
  <c r="X22" i="12" s="1"/>
  <c r="R21" i="12"/>
  <c r="R22" i="12" s="1"/>
  <c r="J21" i="12"/>
  <c r="J22" i="12" s="1"/>
  <c r="I21" i="12"/>
  <c r="I22" i="12" s="1"/>
  <c r="H21" i="12"/>
  <c r="H22" i="12" s="1"/>
  <c r="G21" i="12"/>
  <c r="G22" i="12" s="1"/>
  <c r="F21" i="12"/>
  <c r="F22" i="12" s="1"/>
  <c r="E21" i="12"/>
  <c r="E22" i="12" s="1"/>
  <c r="D21" i="12"/>
  <c r="D22" i="12" s="1"/>
  <c r="C21" i="12"/>
  <c r="C22" i="12" s="1"/>
  <c r="AK17" i="12"/>
  <c r="AJ17" i="12"/>
  <c r="AI17" i="12"/>
  <c r="AH17" i="12"/>
  <c r="AE17" i="12"/>
  <c r="AE18" i="12" s="1"/>
  <c r="AD17" i="12"/>
  <c r="AD18" i="12" s="1"/>
  <c r="AC17" i="12"/>
  <c r="AC18" i="12" s="1"/>
  <c r="AB17" i="12"/>
  <c r="AB18" i="12" s="1"/>
  <c r="AA17" i="12"/>
  <c r="AA18" i="12" s="1"/>
  <c r="Z17" i="12"/>
  <c r="Z18" i="12" s="1"/>
  <c r="Y17" i="12"/>
  <c r="Y18" i="12" s="1"/>
  <c r="X17" i="12"/>
  <c r="X18" i="12" s="1"/>
  <c r="R17" i="12"/>
  <c r="R18" i="12" s="1"/>
  <c r="J17" i="12"/>
  <c r="J18" i="12" s="1"/>
  <c r="I17" i="12"/>
  <c r="I18" i="12" s="1"/>
  <c r="H17" i="12"/>
  <c r="H18" i="12" s="1"/>
  <c r="G17" i="12"/>
  <c r="G18" i="12" s="1"/>
  <c r="F17" i="12"/>
  <c r="F18" i="12" s="1"/>
  <c r="E17" i="12"/>
  <c r="E18" i="12" s="1"/>
  <c r="D17" i="12"/>
  <c r="D18" i="12" s="1"/>
  <c r="C17" i="12"/>
  <c r="C18" i="12" s="1"/>
  <c r="AK13" i="12"/>
  <c r="AJ13" i="12"/>
  <c r="AI13" i="12"/>
  <c r="AH13" i="12"/>
  <c r="AE13" i="12"/>
  <c r="AE14" i="12" s="1"/>
  <c r="AD13" i="12"/>
  <c r="AD14" i="12" s="1"/>
  <c r="AC13" i="12"/>
  <c r="AC14" i="12" s="1"/>
  <c r="AB13" i="12"/>
  <c r="AB14" i="12" s="1"/>
  <c r="AA13" i="12"/>
  <c r="AA14" i="12" s="1"/>
  <c r="Z13" i="12"/>
  <c r="Z14" i="12" s="1"/>
  <c r="Y13" i="12"/>
  <c r="Y14" i="12" s="1"/>
  <c r="X13" i="12"/>
  <c r="X14" i="12" s="1"/>
  <c r="R13" i="12"/>
  <c r="R14" i="12" s="1"/>
  <c r="J13" i="12"/>
  <c r="J14" i="12" s="1"/>
  <c r="I13" i="12"/>
  <c r="I14" i="12" s="1"/>
  <c r="H13" i="12"/>
  <c r="H14" i="12" s="1"/>
  <c r="G13" i="12"/>
  <c r="G14" i="12" s="1"/>
  <c r="F13" i="12"/>
  <c r="F14" i="12" s="1"/>
  <c r="E13" i="12"/>
  <c r="E14" i="12" s="1"/>
  <c r="D13" i="12"/>
  <c r="D14" i="12" s="1"/>
  <c r="C13" i="12"/>
  <c r="C14" i="12" s="1"/>
  <c r="AK9" i="12"/>
  <c r="AJ9" i="12"/>
  <c r="AI9" i="12"/>
  <c r="AH9" i="12"/>
  <c r="AE9" i="12"/>
  <c r="AE10" i="12" s="1"/>
  <c r="AD9" i="12"/>
  <c r="AD10" i="12" s="1"/>
  <c r="AC9" i="12"/>
  <c r="AC10" i="12" s="1"/>
  <c r="AB9" i="12"/>
  <c r="AB10" i="12" s="1"/>
  <c r="AA9" i="12"/>
  <c r="AA10" i="12" s="1"/>
  <c r="Z9" i="12"/>
  <c r="Z10" i="12" s="1"/>
  <c r="Y9" i="12"/>
  <c r="Y10" i="12" s="1"/>
  <c r="X9" i="12"/>
  <c r="X10" i="12" s="1"/>
  <c r="R9" i="12"/>
  <c r="R10" i="12" s="1"/>
  <c r="J9" i="12"/>
  <c r="J10" i="12" s="1"/>
  <c r="I9" i="12"/>
  <c r="I10" i="12" s="1"/>
  <c r="H9" i="12"/>
  <c r="H10" i="12" s="1"/>
  <c r="G9" i="12"/>
  <c r="G10" i="12" s="1"/>
  <c r="F9" i="12"/>
  <c r="F10" i="12" s="1"/>
  <c r="E9" i="12"/>
  <c r="E10" i="12" s="1"/>
  <c r="D9" i="12"/>
  <c r="D10" i="12" s="1"/>
  <c r="C9" i="12"/>
  <c r="C10" i="12" s="1"/>
  <c r="G6" i="12"/>
  <c r="F6" i="12"/>
  <c r="AK5" i="12"/>
  <c r="AJ5" i="12"/>
  <c r="AI5" i="12"/>
  <c r="AH5" i="12"/>
  <c r="AD6" i="12"/>
  <c r="J6" i="12"/>
  <c r="AE5" i="11"/>
  <c r="AE6" i="11" s="1"/>
  <c r="AD5" i="11"/>
  <c r="AC5" i="11"/>
  <c r="AC6" i="11" s="1"/>
  <c r="AB5" i="11"/>
  <c r="AB128" i="11" s="1"/>
  <c r="AA5" i="11"/>
  <c r="AA6" i="11" s="1"/>
  <c r="Z5" i="11"/>
  <c r="Y5" i="11"/>
  <c r="Y6" i="11" s="1"/>
  <c r="X5" i="11"/>
  <c r="R5" i="11"/>
  <c r="R128" i="11" s="1"/>
  <c r="J5" i="11"/>
  <c r="I5" i="11"/>
  <c r="I6" i="11" s="1"/>
  <c r="H5" i="11"/>
  <c r="G5" i="11"/>
  <c r="F5" i="11"/>
  <c r="E5" i="11"/>
  <c r="E6" i="11" s="1"/>
  <c r="D5" i="11"/>
  <c r="C5" i="11"/>
  <c r="C6" i="11" s="1"/>
  <c r="AT128" i="11"/>
  <c r="AP128" i="11"/>
  <c r="AO128" i="11"/>
  <c r="U128" i="11"/>
  <c r="T128" i="11"/>
  <c r="AK125" i="11"/>
  <c r="AJ125" i="11"/>
  <c r="AI125" i="11"/>
  <c r="AH125" i="11"/>
  <c r="AE125" i="11"/>
  <c r="AE126" i="11" s="1"/>
  <c r="AD125" i="11"/>
  <c r="AD126" i="11" s="1"/>
  <c r="AC125" i="11"/>
  <c r="AC126" i="11" s="1"/>
  <c r="AB125" i="11"/>
  <c r="AB126" i="11" s="1"/>
  <c r="AA125" i="11"/>
  <c r="AA126" i="11" s="1"/>
  <c r="Z125" i="11"/>
  <c r="Z126" i="11" s="1"/>
  <c r="Y125" i="11"/>
  <c r="Y126" i="11" s="1"/>
  <c r="X125" i="11"/>
  <c r="X126" i="11" s="1"/>
  <c r="R125" i="11"/>
  <c r="R126" i="11" s="1"/>
  <c r="J125" i="11"/>
  <c r="J126" i="11" s="1"/>
  <c r="I125" i="11"/>
  <c r="I126" i="11" s="1"/>
  <c r="H125" i="11"/>
  <c r="H126" i="11" s="1"/>
  <c r="G125" i="11"/>
  <c r="G126" i="11" s="1"/>
  <c r="F125" i="11"/>
  <c r="F126" i="11" s="1"/>
  <c r="E125" i="11"/>
  <c r="E126" i="11" s="1"/>
  <c r="D125" i="11"/>
  <c r="D126" i="11" s="1"/>
  <c r="C125" i="11"/>
  <c r="C126" i="11" s="1"/>
  <c r="AK121" i="11"/>
  <c r="AJ121" i="11"/>
  <c r="AI121" i="11"/>
  <c r="AH121" i="11"/>
  <c r="AE121" i="11"/>
  <c r="AE122" i="11" s="1"/>
  <c r="AD121" i="11"/>
  <c r="AD122" i="11" s="1"/>
  <c r="AC121" i="11"/>
  <c r="AC122" i="11" s="1"/>
  <c r="AB121" i="11"/>
  <c r="AB122" i="11" s="1"/>
  <c r="AA121" i="11"/>
  <c r="AA122" i="11" s="1"/>
  <c r="Z121" i="11"/>
  <c r="Z122" i="11" s="1"/>
  <c r="Y121" i="11"/>
  <c r="Y122" i="11" s="1"/>
  <c r="X121" i="11"/>
  <c r="X122" i="11" s="1"/>
  <c r="R121" i="11"/>
  <c r="R122" i="11" s="1"/>
  <c r="J121" i="11"/>
  <c r="J122" i="11" s="1"/>
  <c r="I121" i="11"/>
  <c r="I122" i="11" s="1"/>
  <c r="H121" i="11"/>
  <c r="H122" i="11" s="1"/>
  <c r="G121" i="11"/>
  <c r="G122" i="11" s="1"/>
  <c r="F121" i="11"/>
  <c r="F122" i="11" s="1"/>
  <c r="E121" i="11"/>
  <c r="E122" i="11" s="1"/>
  <c r="D121" i="11"/>
  <c r="D122" i="11" s="1"/>
  <c r="C121" i="11"/>
  <c r="C122" i="11" s="1"/>
  <c r="AK117" i="11"/>
  <c r="AJ117" i="11"/>
  <c r="AI117" i="11"/>
  <c r="AH117" i="11"/>
  <c r="AE117" i="11"/>
  <c r="AE118" i="11" s="1"/>
  <c r="AD117" i="11"/>
  <c r="AD118" i="11" s="1"/>
  <c r="AC117" i="11"/>
  <c r="AC118" i="11" s="1"/>
  <c r="AB117" i="11"/>
  <c r="AB118" i="11" s="1"/>
  <c r="AA117" i="11"/>
  <c r="AA118" i="11" s="1"/>
  <c r="Z117" i="11"/>
  <c r="Z118" i="11" s="1"/>
  <c r="Y117" i="11"/>
  <c r="Y118" i="11" s="1"/>
  <c r="X117" i="11"/>
  <c r="X118" i="11" s="1"/>
  <c r="R117" i="11"/>
  <c r="R118" i="11" s="1"/>
  <c r="J117" i="11"/>
  <c r="J118" i="11" s="1"/>
  <c r="I117" i="11"/>
  <c r="I118" i="11" s="1"/>
  <c r="H117" i="11"/>
  <c r="H118" i="11" s="1"/>
  <c r="G117" i="11"/>
  <c r="G118" i="11" s="1"/>
  <c r="F117" i="11"/>
  <c r="F118" i="11" s="1"/>
  <c r="E117" i="11"/>
  <c r="E118" i="11" s="1"/>
  <c r="D117" i="11"/>
  <c r="D118" i="11" s="1"/>
  <c r="C117" i="11"/>
  <c r="C118" i="11" s="1"/>
  <c r="AK113" i="11"/>
  <c r="AJ113" i="11"/>
  <c r="AI113" i="11"/>
  <c r="AH113" i="11"/>
  <c r="AE113" i="11"/>
  <c r="AE114" i="11" s="1"/>
  <c r="AD113" i="11"/>
  <c r="AD114" i="11" s="1"/>
  <c r="AC113" i="11"/>
  <c r="AC114" i="11" s="1"/>
  <c r="AB113" i="11"/>
  <c r="AB114" i="11" s="1"/>
  <c r="AA113" i="11"/>
  <c r="AA114" i="11" s="1"/>
  <c r="Z113" i="11"/>
  <c r="Z114" i="11" s="1"/>
  <c r="Y113" i="11"/>
  <c r="Y114" i="11" s="1"/>
  <c r="X113" i="11"/>
  <c r="X114" i="11" s="1"/>
  <c r="R113" i="11"/>
  <c r="R114" i="11" s="1"/>
  <c r="J113" i="11"/>
  <c r="J114" i="11" s="1"/>
  <c r="I113" i="11"/>
  <c r="I114" i="11" s="1"/>
  <c r="H113" i="11"/>
  <c r="H114" i="11" s="1"/>
  <c r="G113" i="11"/>
  <c r="G114" i="11" s="1"/>
  <c r="F113" i="11"/>
  <c r="F114" i="11" s="1"/>
  <c r="E113" i="11"/>
  <c r="E114" i="11" s="1"/>
  <c r="D113" i="11"/>
  <c r="D114" i="11" s="1"/>
  <c r="C113" i="11"/>
  <c r="C114" i="11" s="1"/>
  <c r="AK109" i="11"/>
  <c r="AJ109" i="11"/>
  <c r="AI109" i="11"/>
  <c r="AH109" i="11"/>
  <c r="AE109" i="11"/>
  <c r="AE110" i="11" s="1"/>
  <c r="AD109" i="11"/>
  <c r="AD110" i="11" s="1"/>
  <c r="AC109" i="11"/>
  <c r="AC110" i="11" s="1"/>
  <c r="AB109" i="11"/>
  <c r="AB110" i="11" s="1"/>
  <c r="AA109" i="11"/>
  <c r="AA110" i="11" s="1"/>
  <c r="Z109" i="11"/>
  <c r="Z110" i="11" s="1"/>
  <c r="Y109" i="11"/>
  <c r="Y110" i="11" s="1"/>
  <c r="X109" i="11"/>
  <c r="X110" i="11" s="1"/>
  <c r="R109" i="11"/>
  <c r="R110" i="11" s="1"/>
  <c r="J109" i="11"/>
  <c r="J110" i="11" s="1"/>
  <c r="I109" i="11"/>
  <c r="I110" i="11" s="1"/>
  <c r="H109" i="11"/>
  <c r="H110" i="11" s="1"/>
  <c r="G109" i="11"/>
  <c r="G110" i="11" s="1"/>
  <c r="F109" i="11"/>
  <c r="F110" i="11" s="1"/>
  <c r="E109" i="11"/>
  <c r="E110" i="11" s="1"/>
  <c r="D109" i="11"/>
  <c r="D110" i="11" s="1"/>
  <c r="C109" i="11"/>
  <c r="C110" i="11" s="1"/>
  <c r="AK105" i="11"/>
  <c r="AJ105" i="11"/>
  <c r="AI105" i="11"/>
  <c r="AH105" i="11"/>
  <c r="AE105" i="11"/>
  <c r="AE106" i="11" s="1"/>
  <c r="AD105" i="11"/>
  <c r="AD106" i="11" s="1"/>
  <c r="AC105" i="11"/>
  <c r="AC106" i="11" s="1"/>
  <c r="AB105" i="11"/>
  <c r="AB106" i="11" s="1"/>
  <c r="AA105" i="11"/>
  <c r="AA106" i="11" s="1"/>
  <c r="Z105" i="11"/>
  <c r="Z106" i="11" s="1"/>
  <c r="Y105" i="11"/>
  <c r="Y106" i="11" s="1"/>
  <c r="X105" i="11"/>
  <c r="X106" i="11" s="1"/>
  <c r="R105" i="11"/>
  <c r="R106" i="11" s="1"/>
  <c r="J105" i="11"/>
  <c r="J106" i="11" s="1"/>
  <c r="I105" i="11"/>
  <c r="I106" i="11" s="1"/>
  <c r="H105" i="11"/>
  <c r="H106" i="11" s="1"/>
  <c r="G105" i="11"/>
  <c r="G106" i="11" s="1"/>
  <c r="F105" i="11"/>
  <c r="F106" i="11" s="1"/>
  <c r="E105" i="11"/>
  <c r="E106" i="11" s="1"/>
  <c r="D105" i="11"/>
  <c r="D106" i="11" s="1"/>
  <c r="C105" i="11"/>
  <c r="C106" i="11" s="1"/>
  <c r="Z102" i="11"/>
  <c r="AK101" i="11"/>
  <c r="AJ101" i="11"/>
  <c r="AI101" i="11"/>
  <c r="AH101" i="11"/>
  <c r="AE101" i="11"/>
  <c r="AE102" i="11" s="1"/>
  <c r="AD101" i="11"/>
  <c r="AD102" i="11" s="1"/>
  <c r="AC101" i="11"/>
  <c r="AC102" i="11" s="1"/>
  <c r="AB101" i="11"/>
  <c r="AB102" i="11" s="1"/>
  <c r="AA101" i="11"/>
  <c r="AA102" i="11" s="1"/>
  <c r="Z101" i="11"/>
  <c r="Y101" i="11"/>
  <c r="Y102" i="11" s="1"/>
  <c r="X101" i="11"/>
  <c r="X102" i="11" s="1"/>
  <c r="R101" i="11"/>
  <c r="R102" i="11" s="1"/>
  <c r="J101" i="11"/>
  <c r="J102" i="11" s="1"/>
  <c r="I101" i="11"/>
  <c r="I102" i="11" s="1"/>
  <c r="H101" i="11"/>
  <c r="H102" i="11" s="1"/>
  <c r="G101" i="11"/>
  <c r="G102" i="11" s="1"/>
  <c r="F101" i="11"/>
  <c r="F102" i="11" s="1"/>
  <c r="E101" i="11"/>
  <c r="E102" i="11" s="1"/>
  <c r="D101" i="11"/>
  <c r="D102" i="11" s="1"/>
  <c r="C101" i="11"/>
  <c r="C102" i="11" s="1"/>
  <c r="AK97" i="11"/>
  <c r="AJ97" i="11"/>
  <c r="AI97" i="11"/>
  <c r="AH97" i="11"/>
  <c r="AE97" i="11"/>
  <c r="AE98" i="11" s="1"/>
  <c r="AD97" i="11"/>
  <c r="AD98" i="11" s="1"/>
  <c r="AC97" i="11"/>
  <c r="AC98" i="11" s="1"/>
  <c r="AB97" i="11"/>
  <c r="AB98" i="11" s="1"/>
  <c r="AA97" i="11"/>
  <c r="AA98" i="11" s="1"/>
  <c r="Z97" i="11"/>
  <c r="Z98" i="11" s="1"/>
  <c r="Y97" i="11"/>
  <c r="Y98" i="11" s="1"/>
  <c r="X97" i="11"/>
  <c r="X98" i="11" s="1"/>
  <c r="R97" i="11"/>
  <c r="R98" i="11" s="1"/>
  <c r="J97" i="11"/>
  <c r="J98" i="11" s="1"/>
  <c r="I97" i="11"/>
  <c r="I98" i="11" s="1"/>
  <c r="H97" i="11"/>
  <c r="H98" i="11" s="1"/>
  <c r="G97" i="11"/>
  <c r="G98" i="11" s="1"/>
  <c r="F97" i="11"/>
  <c r="F98" i="11" s="1"/>
  <c r="E97" i="11"/>
  <c r="E98" i="11" s="1"/>
  <c r="D97" i="11"/>
  <c r="D98" i="11" s="1"/>
  <c r="C97" i="11"/>
  <c r="C98" i="11" s="1"/>
  <c r="AK93" i="11"/>
  <c r="AJ93" i="11"/>
  <c r="AI93" i="11"/>
  <c r="AH93" i="11"/>
  <c r="AE93" i="11"/>
  <c r="AE94" i="11" s="1"/>
  <c r="AD93" i="11"/>
  <c r="AD94" i="11" s="1"/>
  <c r="AC93" i="11"/>
  <c r="AC94" i="11" s="1"/>
  <c r="AB93" i="11"/>
  <c r="AB94" i="11" s="1"/>
  <c r="AA93" i="11"/>
  <c r="AA94" i="11" s="1"/>
  <c r="Z93" i="11"/>
  <c r="Z94" i="11" s="1"/>
  <c r="Y93" i="11"/>
  <c r="Y94" i="11" s="1"/>
  <c r="X93" i="11"/>
  <c r="X94" i="11" s="1"/>
  <c r="R93" i="11"/>
  <c r="R94" i="11" s="1"/>
  <c r="J93" i="11"/>
  <c r="J94" i="11" s="1"/>
  <c r="I93" i="11"/>
  <c r="I94" i="11" s="1"/>
  <c r="H93" i="11"/>
  <c r="H94" i="11" s="1"/>
  <c r="G93" i="11"/>
  <c r="G94" i="11" s="1"/>
  <c r="F93" i="11"/>
  <c r="F94" i="11" s="1"/>
  <c r="E93" i="11"/>
  <c r="E94" i="11" s="1"/>
  <c r="D93" i="11"/>
  <c r="D94" i="11" s="1"/>
  <c r="C93" i="11"/>
  <c r="C94" i="11" s="1"/>
  <c r="AK89" i="11"/>
  <c r="AJ89" i="11"/>
  <c r="AI89" i="11"/>
  <c r="AH89" i="11"/>
  <c r="AE89" i="11"/>
  <c r="AE90" i="11" s="1"/>
  <c r="AD89" i="11"/>
  <c r="AD90" i="11" s="1"/>
  <c r="AC89" i="11"/>
  <c r="AC90" i="11" s="1"/>
  <c r="AB89" i="11"/>
  <c r="AB90" i="11" s="1"/>
  <c r="AA89" i="11"/>
  <c r="AA90" i="11" s="1"/>
  <c r="Z89" i="11"/>
  <c r="Z90" i="11" s="1"/>
  <c r="Y89" i="11"/>
  <c r="Y90" i="11" s="1"/>
  <c r="X89" i="11"/>
  <c r="X90" i="11" s="1"/>
  <c r="R89" i="11"/>
  <c r="R90" i="11" s="1"/>
  <c r="J89" i="11"/>
  <c r="J90" i="11" s="1"/>
  <c r="I89" i="11"/>
  <c r="I90" i="11" s="1"/>
  <c r="H89" i="11"/>
  <c r="H90" i="11" s="1"/>
  <c r="G89" i="11"/>
  <c r="G90" i="11" s="1"/>
  <c r="F89" i="11"/>
  <c r="F90" i="11" s="1"/>
  <c r="E89" i="11"/>
  <c r="E90" i="11" s="1"/>
  <c r="D89" i="11"/>
  <c r="D90" i="11" s="1"/>
  <c r="C89" i="11"/>
  <c r="C90" i="11" s="1"/>
  <c r="AK85" i="11"/>
  <c r="AJ85" i="11"/>
  <c r="AI85" i="11"/>
  <c r="AH85" i="11"/>
  <c r="AE85" i="11"/>
  <c r="AE86" i="11" s="1"/>
  <c r="AD85" i="11"/>
  <c r="AD86" i="11" s="1"/>
  <c r="AC85" i="11"/>
  <c r="AC86" i="11" s="1"/>
  <c r="AB85" i="11"/>
  <c r="AB86" i="11" s="1"/>
  <c r="AA85" i="11"/>
  <c r="AA86" i="11" s="1"/>
  <c r="Z85" i="11"/>
  <c r="Z86" i="11" s="1"/>
  <c r="Y85" i="11"/>
  <c r="Y86" i="11" s="1"/>
  <c r="X85" i="11"/>
  <c r="X86" i="11" s="1"/>
  <c r="R85" i="11"/>
  <c r="R86" i="11" s="1"/>
  <c r="J85" i="11"/>
  <c r="J86" i="11" s="1"/>
  <c r="I85" i="11"/>
  <c r="I86" i="11" s="1"/>
  <c r="H85" i="11"/>
  <c r="H86" i="11" s="1"/>
  <c r="G85" i="11"/>
  <c r="G86" i="11" s="1"/>
  <c r="F85" i="11"/>
  <c r="F86" i="11" s="1"/>
  <c r="E85" i="11"/>
  <c r="E86" i="11" s="1"/>
  <c r="D85" i="11"/>
  <c r="D86" i="11" s="1"/>
  <c r="C85" i="11"/>
  <c r="C86" i="11" s="1"/>
  <c r="AK81" i="11"/>
  <c r="AJ81" i="11"/>
  <c r="AI81" i="11"/>
  <c r="AH81" i="11"/>
  <c r="AE81" i="11"/>
  <c r="AE82" i="11" s="1"/>
  <c r="AD81" i="11"/>
  <c r="AD82" i="11" s="1"/>
  <c r="AC81" i="11"/>
  <c r="AC82" i="11" s="1"/>
  <c r="AB81" i="11"/>
  <c r="AB82" i="11" s="1"/>
  <c r="AA81" i="11"/>
  <c r="AA82" i="11" s="1"/>
  <c r="Z81" i="11"/>
  <c r="Z82" i="11" s="1"/>
  <c r="Y81" i="11"/>
  <c r="Y82" i="11" s="1"/>
  <c r="X81" i="11"/>
  <c r="X82" i="11" s="1"/>
  <c r="R81" i="11"/>
  <c r="R82" i="11" s="1"/>
  <c r="J81" i="11"/>
  <c r="J82" i="11" s="1"/>
  <c r="I81" i="11"/>
  <c r="I82" i="11" s="1"/>
  <c r="H81" i="11"/>
  <c r="H82" i="11" s="1"/>
  <c r="G81" i="11"/>
  <c r="G82" i="11" s="1"/>
  <c r="F81" i="11"/>
  <c r="F82" i="11" s="1"/>
  <c r="E81" i="11"/>
  <c r="E82" i="11" s="1"/>
  <c r="D81" i="11"/>
  <c r="D82" i="11" s="1"/>
  <c r="C81" i="11"/>
  <c r="C82" i="11" s="1"/>
  <c r="AK77" i="11"/>
  <c r="AJ77" i="11"/>
  <c r="AI77" i="11"/>
  <c r="AH77" i="11"/>
  <c r="AE77" i="11"/>
  <c r="AE78" i="11" s="1"/>
  <c r="AD77" i="11"/>
  <c r="AD78" i="11" s="1"/>
  <c r="AC77" i="11"/>
  <c r="AC78" i="11" s="1"/>
  <c r="AB77" i="11"/>
  <c r="AB78" i="11" s="1"/>
  <c r="AA77" i="11"/>
  <c r="AA78" i="11" s="1"/>
  <c r="Z77" i="11"/>
  <c r="Z78" i="11" s="1"/>
  <c r="Y77" i="11"/>
  <c r="Y78" i="11" s="1"/>
  <c r="X77" i="11"/>
  <c r="X78" i="11" s="1"/>
  <c r="R77" i="11"/>
  <c r="R78" i="11" s="1"/>
  <c r="J77" i="11"/>
  <c r="J78" i="11" s="1"/>
  <c r="I77" i="11"/>
  <c r="I78" i="11" s="1"/>
  <c r="H77" i="11"/>
  <c r="H78" i="11" s="1"/>
  <c r="G77" i="11"/>
  <c r="G78" i="11" s="1"/>
  <c r="F77" i="11"/>
  <c r="F78" i="11" s="1"/>
  <c r="E77" i="11"/>
  <c r="E78" i="11" s="1"/>
  <c r="D77" i="11"/>
  <c r="D78" i="11" s="1"/>
  <c r="C77" i="11"/>
  <c r="C78" i="11" s="1"/>
  <c r="AK73" i="11"/>
  <c r="AJ73" i="11"/>
  <c r="AI73" i="11"/>
  <c r="AH73" i="11"/>
  <c r="AE73" i="11"/>
  <c r="AE74" i="11" s="1"/>
  <c r="AD73" i="11"/>
  <c r="AD74" i="11" s="1"/>
  <c r="AC73" i="11"/>
  <c r="AC74" i="11" s="1"/>
  <c r="AB73" i="11"/>
  <c r="AB74" i="11" s="1"/>
  <c r="AA73" i="11"/>
  <c r="AA74" i="11" s="1"/>
  <c r="Z73" i="11"/>
  <c r="Z74" i="11" s="1"/>
  <c r="Y73" i="11"/>
  <c r="Y74" i="11" s="1"/>
  <c r="X73" i="11"/>
  <c r="X74" i="11" s="1"/>
  <c r="R73" i="11"/>
  <c r="R74" i="11" s="1"/>
  <c r="J73" i="11"/>
  <c r="J74" i="11" s="1"/>
  <c r="I73" i="11"/>
  <c r="I74" i="11" s="1"/>
  <c r="H73" i="11"/>
  <c r="H74" i="11" s="1"/>
  <c r="G73" i="11"/>
  <c r="G74" i="11" s="1"/>
  <c r="F73" i="11"/>
  <c r="F74" i="11" s="1"/>
  <c r="E73" i="11"/>
  <c r="E74" i="11" s="1"/>
  <c r="D73" i="11"/>
  <c r="D74" i="11" s="1"/>
  <c r="C73" i="11"/>
  <c r="C74" i="11" s="1"/>
  <c r="AE70" i="11"/>
  <c r="G70" i="11"/>
  <c r="AK69" i="11"/>
  <c r="AJ69" i="11"/>
  <c r="AI69" i="11"/>
  <c r="AH69" i="11"/>
  <c r="AE69" i="11"/>
  <c r="AD69" i="11"/>
  <c r="AD70" i="11" s="1"/>
  <c r="AC69" i="11"/>
  <c r="AC70" i="11" s="1"/>
  <c r="AB69" i="11"/>
  <c r="AB70" i="11" s="1"/>
  <c r="AA69" i="11"/>
  <c r="AA70" i="11" s="1"/>
  <c r="Z69" i="11"/>
  <c r="Z70" i="11" s="1"/>
  <c r="Y69" i="11"/>
  <c r="Y70" i="11" s="1"/>
  <c r="X69" i="11"/>
  <c r="X70" i="11" s="1"/>
  <c r="R69" i="11"/>
  <c r="R70" i="11" s="1"/>
  <c r="J69" i="11"/>
  <c r="J70" i="11" s="1"/>
  <c r="I69" i="11"/>
  <c r="I70" i="11" s="1"/>
  <c r="H69" i="11"/>
  <c r="H70" i="11" s="1"/>
  <c r="G69" i="11"/>
  <c r="F69" i="11"/>
  <c r="F70" i="11" s="1"/>
  <c r="E69" i="11"/>
  <c r="E70" i="11" s="1"/>
  <c r="D69" i="11"/>
  <c r="D70" i="11" s="1"/>
  <c r="C69" i="11"/>
  <c r="C70" i="11" s="1"/>
  <c r="AK65" i="11"/>
  <c r="AJ65" i="11"/>
  <c r="AI65" i="11"/>
  <c r="AH65" i="11"/>
  <c r="AE65" i="11"/>
  <c r="AE66" i="11" s="1"/>
  <c r="AD65" i="11"/>
  <c r="AD66" i="11" s="1"/>
  <c r="AC65" i="11"/>
  <c r="AC66" i="11" s="1"/>
  <c r="AB65" i="11"/>
  <c r="AB66" i="11" s="1"/>
  <c r="AA65" i="11"/>
  <c r="AA66" i="11" s="1"/>
  <c r="Z65" i="11"/>
  <c r="Z66" i="11" s="1"/>
  <c r="Y65" i="11"/>
  <c r="Y66" i="11" s="1"/>
  <c r="X65" i="11"/>
  <c r="X66" i="11" s="1"/>
  <c r="R65" i="11"/>
  <c r="R66" i="11" s="1"/>
  <c r="J65" i="11"/>
  <c r="J66" i="11" s="1"/>
  <c r="I65" i="11"/>
  <c r="I66" i="11" s="1"/>
  <c r="H65" i="11"/>
  <c r="H66" i="11" s="1"/>
  <c r="G65" i="11"/>
  <c r="G66" i="11" s="1"/>
  <c r="F65" i="11"/>
  <c r="F66" i="11" s="1"/>
  <c r="E65" i="11"/>
  <c r="E66" i="11" s="1"/>
  <c r="D65" i="11"/>
  <c r="D66" i="11" s="1"/>
  <c r="C65" i="11"/>
  <c r="C66" i="11" s="1"/>
  <c r="AK61" i="11"/>
  <c r="AJ61" i="11"/>
  <c r="AI61" i="11"/>
  <c r="AH61" i="11"/>
  <c r="AE61" i="11"/>
  <c r="AE62" i="11" s="1"/>
  <c r="AD61" i="11"/>
  <c r="AD62" i="11" s="1"/>
  <c r="AC61" i="11"/>
  <c r="AC62" i="11" s="1"/>
  <c r="AB61" i="11"/>
  <c r="AB62" i="11" s="1"/>
  <c r="AA61" i="11"/>
  <c r="AA62" i="11" s="1"/>
  <c r="Z61" i="11"/>
  <c r="Z62" i="11" s="1"/>
  <c r="Y61" i="11"/>
  <c r="Y62" i="11" s="1"/>
  <c r="X61" i="11"/>
  <c r="X62" i="11" s="1"/>
  <c r="R61" i="11"/>
  <c r="R62" i="11" s="1"/>
  <c r="J61" i="11"/>
  <c r="J62" i="11" s="1"/>
  <c r="I61" i="11"/>
  <c r="I62" i="11" s="1"/>
  <c r="H61" i="11"/>
  <c r="H62" i="11" s="1"/>
  <c r="G61" i="11"/>
  <c r="G62" i="11" s="1"/>
  <c r="F61" i="11"/>
  <c r="F62" i="11" s="1"/>
  <c r="E61" i="11"/>
  <c r="E62" i="11" s="1"/>
  <c r="D61" i="11"/>
  <c r="D62" i="11" s="1"/>
  <c r="C61" i="11"/>
  <c r="C62" i="11" s="1"/>
  <c r="AK57" i="11"/>
  <c r="AJ57" i="11"/>
  <c r="AI57" i="11"/>
  <c r="AH57" i="11"/>
  <c r="AE57" i="11"/>
  <c r="AE58" i="11" s="1"/>
  <c r="AD57" i="11"/>
  <c r="AD58" i="11" s="1"/>
  <c r="AC57" i="11"/>
  <c r="AC58" i="11" s="1"/>
  <c r="AB57" i="11"/>
  <c r="AB58" i="11" s="1"/>
  <c r="AA57" i="11"/>
  <c r="AA58" i="11" s="1"/>
  <c r="Z57" i="11"/>
  <c r="Z58" i="11" s="1"/>
  <c r="Y57" i="11"/>
  <c r="Y58" i="11" s="1"/>
  <c r="X57" i="11"/>
  <c r="X58" i="11" s="1"/>
  <c r="R57" i="11"/>
  <c r="R58" i="11" s="1"/>
  <c r="J57" i="11"/>
  <c r="J58" i="11" s="1"/>
  <c r="I57" i="11"/>
  <c r="I58" i="11" s="1"/>
  <c r="H57" i="11"/>
  <c r="H58" i="11" s="1"/>
  <c r="G57" i="11"/>
  <c r="G58" i="11" s="1"/>
  <c r="F57" i="11"/>
  <c r="F58" i="11" s="1"/>
  <c r="E57" i="11"/>
  <c r="E58" i="11" s="1"/>
  <c r="D57" i="11"/>
  <c r="D58" i="11" s="1"/>
  <c r="C57" i="11"/>
  <c r="C58" i="11" s="1"/>
  <c r="AK53" i="11"/>
  <c r="AJ53" i="11"/>
  <c r="AI53" i="11"/>
  <c r="AH53" i="11"/>
  <c r="AE53" i="11"/>
  <c r="AE54" i="11" s="1"/>
  <c r="AD53" i="11"/>
  <c r="AD54" i="11" s="1"/>
  <c r="AC53" i="11"/>
  <c r="AC54" i="11" s="1"/>
  <c r="AB53" i="11"/>
  <c r="AB54" i="11" s="1"/>
  <c r="AA53" i="11"/>
  <c r="AA54" i="11" s="1"/>
  <c r="Z53" i="11"/>
  <c r="Z54" i="11" s="1"/>
  <c r="Y53" i="11"/>
  <c r="Y54" i="11" s="1"/>
  <c r="X53" i="11"/>
  <c r="X54" i="11" s="1"/>
  <c r="R53" i="11"/>
  <c r="J53" i="11"/>
  <c r="J54" i="11" s="1"/>
  <c r="I53" i="11"/>
  <c r="I54" i="11" s="1"/>
  <c r="H53" i="11"/>
  <c r="H54" i="11" s="1"/>
  <c r="G53" i="11"/>
  <c r="G54" i="11" s="1"/>
  <c r="F53" i="11"/>
  <c r="F54" i="11" s="1"/>
  <c r="E53" i="11"/>
  <c r="E54" i="11" s="1"/>
  <c r="D53" i="11"/>
  <c r="D54" i="11" s="1"/>
  <c r="C53" i="11"/>
  <c r="C54" i="11" s="1"/>
  <c r="AK49" i="11"/>
  <c r="AJ49" i="11"/>
  <c r="AI49" i="11"/>
  <c r="AH49" i="11"/>
  <c r="AE49" i="11"/>
  <c r="AE50" i="11" s="1"/>
  <c r="AD49" i="11"/>
  <c r="AD50" i="11" s="1"/>
  <c r="AC49" i="11"/>
  <c r="AC50" i="11" s="1"/>
  <c r="AB49" i="11"/>
  <c r="AB50" i="11" s="1"/>
  <c r="AA49" i="11"/>
  <c r="AA50" i="11" s="1"/>
  <c r="Z49" i="11"/>
  <c r="Z50" i="11" s="1"/>
  <c r="Y49" i="11"/>
  <c r="Y50" i="11" s="1"/>
  <c r="X49" i="11"/>
  <c r="X50" i="11" s="1"/>
  <c r="R49" i="11"/>
  <c r="R50" i="11" s="1"/>
  <c r="J49" i="11"/>
  <c r="J50" i="11" s="1"/>
  <c r="I49" i="11"/>
  <c r="I50" i="11" s="1"/>
  <c r="H49" i="11"/>
  <c r="H50" i="11" s="1"/>
  <c r="G49" i="11"/>
  <c r="G50" i="11" s="1"/>
  <c r="F49" i="11"/>
  <c r="F50" i="11" s="1"/>
  <c r="E49" i="11"/>
  <c r="E50" i="11" s="1"/>
  <c r="D49" i="11"/>
  <c r="D50" i="11" s="1"/>
  <c r="C49" i="11"/>
  <c r="C50" i="11" s="1"/>
  <c r="I46" i="11"/>
  <c r="AK45" i="11"/>
  <c r="AJ45" i="11"/>
  <c r="AI45" i="11"/>
  <c r="AH45" i="11"/>
  <c r="AE45" i="11"/>
  <c r="AE46" i="11" s="1"/>
  <c r="AD45" i="11"/>
  <c r="AD46" i="11" s="1"/>
  <c r="AC45" i="11"/>
  <c r="AC46" i="11" s="1"/>
  <c r="AB45" i="11"/>
  <c r="AB46" i="11" s="1"/>
  <c r="AA45" i="11"/>
  <c r="AA46" i="11" s="1"/>
  <c r="Z45" i="11"/>
  <c r="Z46" i="11" s="1"/>
  <c r="Y45" i="11"/>
  <c r="Y46" i="11" s="1"/>
  <c r="X45" i="11"/>
  <c r="X46" i="11" s="1"/>
  <c r="R45" i="11"/>
  <c r="R46" i="11" s="1"/>
  <c r="J45" i="11"/>
  <c r="J46" i="11" s="1"/>
  <c r="I45" i="11"/>
  <c r="H45" i="11"/>
  <c r="H46" i="11" s="1"/>
  <c r="G45" i="11"/>
  <c r="G46" i="11" s="1"/>
  <c r="F45" i="11"/>
  <c r="F46" i="11" s="1"/>
  <c r="E45" i="11"/>
  <c r="E46" i="11" s="1"/>
  <c r="D45" i="11"/>
  <c r="D46" i="11" s="1"/>
  <c r="C45" i="11"/>
  <c r="C46" i="11" s="1"/>
  <c r="AK41" i="11"/>
  <c r="AJ41" i="11"/>
  <c r="AI41" i="11"/>
  <c r="AH41" i="11"/>
  <c r="AE41" i="11"/>
  <c r="AE42" i="11" s="1"/>
  <c r="AD41" i="11"/>
  <c r="AD42" i="11" s="1"/>
  <c r="AC41" i="11"/>
  <c r="AC42" i="11" s="1"/>
  <c r="AB41" i="11"/>
  <c r="AB42" i="11" s="1"/>
  <c r="AA41" i="11"/>
  <c r="AA42" i="11" s="1"/>
  <c r="Z41" i="11"/>
  <c r="Z42" i="11" s="1"/>
  <c r="Y41" i="11"/>
  <c r="Y42" i="11" s="1"/>
  <c r="X41" i="11"/>
  <c r="X42" i="11" s="1"/>
  <c r="R41" i="11"/>
  <c r="R42" i="11" s="1"/>
  <c r="J41" i="11"/>
  <c r="J42" i="11" s="1"/>
  <c r="I41" i="11"/>
  <c r="I42" i="11" s="1"/>
  <c r="H41" i="11"/>
  <c r="H42" i="11" s="1"/>
  <c r="G41" i="11"/>
  <c r="G42" i="11" s="1"/>
  <c r="F41" i="11"/>
  <c r="F42" i="11" s="1"/>
  <c r="E41" i="11"/>
  <c r="E42" i="11" s="1"/>
  <c r="D41" i="11"/>
  <c r="D42" i="11" s="1"/>
  <c r="C41" i="11"/>
  <c r="C42" i="11" s="1"/>
  <c r="AK37" i="11"/>
  <c r="AJ37" i="11"/>
  <c r="AI37" i="11"/>
  <c r="AH37" i="11"/>
  <c r="AE37" i="11"/>
  <c r="AE38" i="11" s="1"/>
  <c r="AD37" i="11"/>
  <c r="AD38" i="11" s="1"/>
  <c r="AC37" i="11"/>
  <c r="AC38" i="11" s="1"/>
  <c r="AB37" i="11"/>
  <c r="AB38" i="11" s="1"/>
  <c r="AA37" i="11"/>
  <c r="AA38" i="11" s="1"/>
  <c r="Z37" i="11"/>
  <c r="Z38" i="11" s="1"/>
  <c r="Y37" i="11"/>
  <c r="Y38" i="11" s="1"/>
  <c r="X37" i="11"/>
  <c r="X38" i="11" s="1"/>
  <c r="R37" i="11"/>
  <c r="R38" i="11" s="1"/>
  <c r="J37" i="11"/>
  <c r="J38" i="11" s="1"/>
  <c r="I37" i="11"/>
  <c r="I38" i="11" s="1"/>
  <c r="H37" i="11"/>
  <c r="H38" i="11" s="1"/>
  <c r="G37" i="11"/>
  <c r="G38" i="11" s="1"/>
  <c r="F37" i="11"/>
  <c r="F38" i="11" s="1"/>
  <c r="E37" i="11"/>
  <c r="E38" i="11" s="1"/>
  <c r="D37" i="11"/>
  <c r="D38" i="11" s="1"/>
  <c r="C37" i="11"/>
  <c r="C38" i="11" s="1"/>
  <c r="X34" i="11"/>
  <c r="AK33" i="11"/>
  <c r="AJ33" i="11"/>
  <c r="AI33" i="11"/>
  <c r="AH33" i="11"/>
  <c r="AE33" i="11"/>
  <c r="AE34" i="11" s="1"/>
  <c r="AD33" i="11"/>
  <c r="AD34" i="11" s="1"/>
  <c r="AC33" i="11"/>
  <c r="AC34" i="11" s="1"/>
  <c r="AB33" i="11"/>
  <c r="AB34" i="11" s="1"/>
  <c r="AA33" i="11"/>
  <c r="AA34" i="11" s="1"/>
  <c r="Z33" i="11"/>
  <c r="Z34" i="11" s="1"/>
  <c r="Y33" i="11"/>
  <c r="Y34" i="11" s="1"/>
  <c r="X33" i="11"/>
  <c r="R33" i="11"/>
  <c r="R34" i="11" s="1"/>
  <c r="J33" i="11"/>
  <c r="J34" i="11" s="1"/>
  <c r="I33" i="11"/>
  <c r="I34" i="11" s="1"/>
  <c r="H33" i="11"/>
  <c r="H34" i="11" s="1"/>
  <c r="G33" i="11"/>
  <c r="G34" i="11" s="1"/>
  <c r="F33" i="11"/>
  <c r="F34" i="11" s="1"/>
  <c r="E33" i="11"/>
  <c r="E34" i="11" s="1"/>
  <c r="D33" i="11"/>
  <c r="D34" i="11" s="1"/>
  <c r="C33" i="11"/>
  <c r="C34" i="11" s="1"/>
  <c r="F30" i="11"/>
  <c r="AK29" i="11"/>
  <c r="AJ29" i="11"/>
  <c r="AI29" i="11"/>
  <c r="AH29" i="11"/>
  <c r="AE29" i="11"/>
  <c r="AE30" i="11" s="1"/>
  <c r="AD29" i="11"/>
  <c r="AD30" i="11" s="1"/>
  <c r="AC29" i="11"/>
  <c r="AC30" i="11" s="1"/>
  <c r="AB29" i="11"/>
  <c r="AB30" i="11" s="1"/>
  <c r="AA29" i="11"/>
  <c r="AA30" i="11" s="1"/>
  <c r="Z29" i="11"/>
  <c r="Z30" i="11" s="1"/>
  <c r="Y29" i="11"/>
  <c r="Y30" i="11" s="1"/>
  <c r="X29" i="11"/>
  <c r="X30" i="11" s="1"/>
  <c r="R29" i="11"/>
  <c r="R30" i="11" s="1"/>
  <c r="J29" i="11"/>
  <c r="J30" i="11" s="1"/>
  <c r="I29" i="11"/>
  <c r="I30" i="11" s="1"/>
  <c r="H29" i="11"/>
  <c r="H30" i="11" s="1"/>
  <c r="G29" i="11"/>
  <c r="G30" i="11" s="1"/>
  <c r="F29" i="11"/>
  <c r="E29" i="11"/>
  <c r="E30" i="11" s="1"/>
  <c r="D29" i="11"/>
  <c r="D30" i="11" s="1"/>
  <c r="C29" i="11"/>
  <c r="C30" i="11" s="1"/>
  <c r="AK25" i="11"/>
  <c r="AJ25" i="11"/>
  <c r="AI25" i="11"/>
  <c r="AH25" i="11"/>
  <c r="AE25" i="11"/>
  <c r="AE26" i="11" s="1"/>
  <c r="AD25" i="11"/>
  <c r="AD26" i="11" s="1"/>
  <c r="AC25" i="11"/>
  <c r="AC26" i="11" s="1"/>
  <c r="AB25" i="11"/>
  <c r="AB26" i="11" s="1"/>
  <c r="AA25" i="11"/>
  <c r="AA26" i="11" s="1"/>
  <c r="Z25" i="11"/>
  <c r="Z26" i="11" s="1"/>
  <c r="Y25" i="11"/>
  <c r="Y26" i="11" s="1"/>
  <c r="X25" i="11"/>
  <c r="X26" i="11" s="1"/>
  <c r="R25" i="11"/>
  <c r="R26" i="11" s="1"/>
  <c r="J25" i="11"/>
  <c r="J26" i="11" s="1"/>
  <c r="I25" i="11"/>
  <c r="I26" i="11" s="1"/>
  <c r="H25" i="11"/>
  <c r="H26" i="11" s="1"/>
  <c r="G25" i="11"/>
  <c r="G26" i="11" s="1"/>
  <c r="F25" i="11"/>
  <c r="F26" i="11" s="1"/>
  <c r="E25" i="11"/>
  <c r="E26" i="11" s="1"/>
  <c r="D25" i="11"/>
  <c r="D26" i="11" s="1"/>
  <c r="C25" i="11"/>
  <c r="C26" i="11" s="1"/>
  <c r="AK21" i="11"/>
  <c r="AJ21" i="11"/>
  <c r="AI21" i="11"/>
  <c r="AH21" i="11"/>
  <c r="AE21" i="11"/>
  <c r="AE22" i="11" s="1"/>
  <c r="AD21" i="11"/>
  <c r="AD22" i="11" s="1"/>
  <c r="AC21" i="11"/>
  <c r="AC22" i="11" s="1"/>
  <c r="AB21" i="11"/>
  <c r="AB22" i="11" s="1"/>
  <c r="AA21" i="11"/>
  <c r="AA22" i="11" s="1"/>
  <c r="Z21" i="11"/>
  <c r="Z22" i="11" s="1"/>
  <c r="Y21" i="11"/>
  <c r="Y22" i="11" s="1"/>
  <c r="X21" i="11"/>
  <c r="X22" i="11" s="1"/>
  <c r="R21" i="11"/>
  <c r="R22" i="11" s="1"/>
  <c r="J21" i="11"/>
  <c r="J22" i="11" s="1"/>
  <c r="I21" i="11"/>
  <c r="I22" i="11" s="1"/>
  <c r="H21" i="11"/>
  <c r="H22" i="11" s="1"/>
  <c r="G21" i="11"/>
  <c r="G22" i="11" s="1"/>
  <c r="F21" i="11"/>
  <c r="F22" i="11" s="1"/>
  <c r="E21" i="11"/>
  <c r="E22" i="11" s="1"/>
  <c r="D21" i="11"/>
  <c r="D22" i="11" s="1"/>
  <c r="C21" i="11"/>
  <c r="C22" i="11" s="1"/>
  <c r="F18" i="11"/>
  <c r="AK17" i="11"/>
  <c r="AJ17" i="11"/>
  <c r="AI17" i="11"/>
  <c r="AH17" i="11"/>
  <c r="AE17" i="11"/>
  <c r="AE18" i="11" s="1"/>
  <c r="AD17" i="11"/>
  <c r="AD18" i="11" s="1"/>
  <c r="AC17" i="11"/>
  <c r="AC18" i="11" s="1"/>
  <c r="AB17" i="11"/>
  <c r="AB18" i="11" s="1"/>
  <c r="AA17" i="11"/>
  <c r="AA18" i="11" s="1"/>
  <c r="Z17" i="11"/>
  <c r="Z18" i="11" s="1"/>
  <c r="Y17" i="11"/>
  <c r="Y18" i="11" s="1"/>
  <c r="X17" i="11"/>
  <c r="X18" i="11" s="1"/>
  <c r="R17" i="11"/>
  <c r="R18" i="11" s="1"/>
  <c r="J17" i="11"/>
  <c r="J18" i="11" s="1"/>
  <c r="I17" i="11"/>
  <c r="I18" i="11" s="1"/>
  <c r="H17" i="11"/>
  <c r="H18" i="11" s="1"/>
  <c r="G17" i="11"/>
  <c r="G18" i="11" s="1"/>
  <c r="F17" i="11"/>
  <c r="E17" i="11"/>
  <c r="E18" i="11" s="1"/>
  <c r="D17" i="11"/>
  <c r="D18" i="11" s="1"/>
  <c r="C17" i="11"/>
  <c r="C18" i="11" s="1"/>
  <c r="AK13" i="11"/>
  <c r="AJ13" i="11"/>
  <c r="AI13" i="11"/>
  <c r="AH13" i="11"/>
  <c r="AE13" i="11"/>
  <c r="AE14" i="11" s="1"/>
  <c r="AD13" i="11"/>
  <c r="AD14" i="11" s="1"/>
  <c r="AC13" i="11"/>
  <c r="AC14" i="11" s="1"/>
  <c r="AB13" i="11"/>
  <c r="AB14" i="11" s="1"/>
  <c r="AA13" i="11"/>
  <c r="AA14" i="11" s="1"/>
  <c r="Z13" i="11"/>
  <c r="Z14" i="11" s="1"/>
  <c r="Y13" i="11"/>
  <c r="Y14" i="11" s="1"/>
  <c r="X13" i="11"/>
  <c r="X14" i="11" s="1"/>
  <c r="R13" i="11"/>
  <c r="R14" i="11" s="1"/>
  <c r="J13" i="11"/>
  <c r="J14" i="11" s="1"/>
  <c r="I13" i="11"/>
  <c r="I14" i="11" s="1"/>
  <c r="H13" i="11"/>
  <c r="H14" i="11" s="1"/>
  <c r="G13" i="11"/>
  <c r="G14" i="11" s="1"/>
  <c r="F13" i="11"/>
  <c r="F14" i="11" s="1"/>
  <c r="E13" i="11"/>
  <c r="E14" i="11" s="1"/>
  <c r="D13" i="11"/>
  <c r="D14" i="11" s="1"/>
  <c r="C13" i="11"/>
  <c r="C14" i="11" s="1"/>
  <c r="AK9" i="11"/>
  <c r="AJ9" i="11"/>
  <c r="AI9" i="11"/>
  <c r="AH9" i="11"/>
  <c r="AE9" i="11"/>
  <c r="AE10" i="11" s="1"/>
  <c r="AD9" i="11"/>
  <c r="AD10" i="11" s="1"/>
  <c r="AC9" i="11"/>
  <c r="AC10" i="11" s="1"/>
  <c r="AB9" i="11"/>
  <c r="AB10" i="11" s="1"/>
  <c r="AA9" i="11"/>
  <c r="AA10" i="11" s="1"/>
  <c r="Z9" i="11"/>
  <c r="Z10" i="11" s="1"/>
  <c r="Y9" i="11"/>
  <c r="Y10" i="11" s="1"/>
  <c r="X9" i="11"/>
  <c r="X10" i="11" s="1"/>
  <c r="R9" i="11"/>
  <c r="R10" i="11" s="1"/>
  <c r="J9" i="11"/>
  <c r="J10" i="11" s="1"/>
  <c r="I9" i="11"/>
  <c r="I10" i="11" s="1"/>
  <c r="H9" i="11"/>
  <c r="H10" i="11" s="1"/>
  <c r="G9" i="11"/>
  <c r="G10" i="11" s="1"/>
  <c r="F9" i="11"/>
  <c r="F10" i="11" s="1"/>
  <c r="E9" i="11"/>
  <c r="E10" i="11" s="1"/>
  <c r="D9" i="11"/>
  <c r="D10" i="11" s="1"/>
  <c r="C9" i="11"/>
  <c r="C10" i="11" s="1"/>
  <c r="Z6" i="11"/>
  <c r="X6" i="11"/>
  <c r="F6" i="11"/>
  <c r="D6" i="11"/>
  <c r="AK5" i="11"/>
  <c r="AJ5" i="11"/>
  <c r="AI5" i="11"/>
  <c r="AH5" i="11"/>
  <c r="AD6" i="11"/>
  <c r="J6" i="11"/>
  <c r="H6" i="11"/>
  <c r="G6" i="11"/>
  <c r="AE5" i="10"/>
  <c r="AE6" i="10" s="1"/>
  <c r="AD5" i="10"/>
  <c r="AC5" i="10"/>
  <c r="AB5" i="10"/>
  <c r="AB124" i="10" s="1"/>
  <c r="AA5" i="10"/>
  <c r="Z5" i="10"/>
  <c r="Y5" i="10"/>
  <c r="Y6" i="10" s="1"/>
  <c r="X5" i="10"/>
  <c r="X6" i="10" s="1"/>
  <c r="R5" i="10"/>
  <c r="R124" i="10" s="1"/>
  <c r="J5" i="10"/>
  <c r="J6" i="10" s="1"/>
  <c r="I5" i="10"/>
  <c r="I6" i="10" s="1"/>
  <c r="H5" i="10"/>
  <c r="H6" i="10" s="1"/>
  <c r="G5" i="10"/>
  <c r="F5" i="10"/>
  <c r="E5" i="10"/>
  <c r="D5" i="10"/>
  <c r="C5" i="10"/>
  <c r="C6" i="10" s="1"/>
  <c r="AT124" i="10"/>
  <c r="AP124" i="10"/>
  <c r="AO124" i="10"/>
  <c r="U124" i="10"/>
  <c r="T124" i="10"/>
  <c r="AK121" i="10"/>
  <c r="AJ121" i="10"/>
  <c r="AI121" i="10"/>
  <c r="AH121" i="10"/>
  <c r="AE121" i="10"/>
  <c r="AE122" i="10" s="1"/>
  <c r="AD121" i="10"/>
  <c r="AD122" i="10" s="1"/>
  <c r="AC121" i="10"/>
  <c r="AC122" i="10" s="1"/>
  <c r="AB121" i="10"/>
  <c r="AB122" i="10" s="1"/>
  <c r="AA121" i="10"/>
  <c r="AA122" i="10" s="1"/>
  <c r="Z121" i="10"/>
  <c r="Z122" i="10" s="1"/>
  <c r="Y121" i="10"/>
  <c r="Y122" i="10" s="1"/>
  <c r="X121" i="10"/>
  <c r="X122" i="10" s="1"/>
  <c r="R121" i="10"/>
  <c r="R122" i="10" s="1"/>
  <c r="J121" i="10"/>
  <c r="J122" i="10" s="1"/>
  <c r="I121" i="10"/>
  <c r="I122" i="10" s="1"/>
  <c r="H121" i="10"/>
  <c r="H122" i="10" s="1"/>
  <c r="G121" i="10"/>
  <c r="G122" i="10" s="1"/>
  <c r="F121" i="10"/>
  <c r="F122" i="10" s="1"/>
  <c r="E121" i="10"/>
  <c r="E122" i="10" s="1"/>
  <c r="D121" i="10"/>
  <c r="D122" i="10" s="1"/>
  <c r="C121" i="10"/>
  <c r="C122" i="10" s="1"/>
  <c r="AK117" i="10"/>
  <c r="AJ117" i="10"/>
  <c r="AI117" i="10"/>
  <c r="AH117" i="10"/>
  <c r="AE117" i="10"/>
  <c r="AE118" i="10" s="1"/>
  <c r="AD117" i="10"/>
  <c r="AD118" i="10" s="1"/>
  <c r="AC117" i="10"/>
  <c r="AC118" i="10" s="1"/>
  <c r="AB117" i="10"/>
  <c r="AB118" i="10" s="1"/>
  <c r="AA117" i="10"/>
  <c r="AA118" i="10" s="1"/>
  <c r="Z117" i="10"/>
  <c r="Z118" i="10" s="1"/>
  <c r="Y117" i="10"/>
  <c r="Y118" i="10" s="1"/>
  <c r="X117" i="10"/>
  <c r="X118" i="10" s="1"/>
  <c r="R117" i="10"/>
  <c r="R118" i="10" s="1"/>
  <c r="J117" i="10"/>
  <c r="J118" i="10" s="1"/>
  <c r="I117" i="10"/>
  <c r="I118" i="10" s="1"/>
  <c r="H117" i="10"/>
  <c r="H118" i="10" s="1"/>
  <c r="G117" i="10"/>
  <c r="G118" i="10" s="1"/>
  <c r="F117" i="10"/>
  <c r="F118" i="10" s="1"/>
  <c r="E117" i="10"/>
  <c r="E118" i="10" s="1"/>
  <c r="D117" i="10"/>
  <c r="D118" i="10" s="1"/>
  <c r="C117" i="10"/>
  <c r="C118" i="10" s="1"/>
  <c r="AK113" i="10"/>
  <c r="AJ113" i="10"/>
  <c r="AI113" i="10"/>
  <c r="AH113" i="10"/>
  <c r="AE113" i="10"/>
  <c r="AE114" i="10" s="1"/>
  <c r="AD113" i="10"/>
  <c r="AD114" i="10" s="1"/>
  <c r="AC113" i="10"/>
  <c r="AC114" i="10" s="1"/>
  <c r="AB113" i="10"/>
  <c r="AB114" i="10" s="1"/>
  <c r="AA113" i="10"/>
  <c r="AA114" i="10" s="1"/>
  <c r="Z113" i="10"/>
  <c r="Z114" i="10" s="1"/>
  <c r="Y113" i="10"/>
  <c r="Y114" i="10" s="1"/>
  <c r="X113" i="10"/>
  <c r="X114" i="10" s="1"/>
  <c r="R113" i="10"/>
  <c r="R114" i="10" s="1"/>
  <c r="J113" i="10"/>
  <c r="J114" i="10" s="1"/>
  <c r="I113" i="10"/>
  <c r="I114" i="10" s="1"/>
  <c r="H113" i="10"/>
  <c r="H114" i="10" s="1"/>
  <c r="G113" i="10"/>
  <c r="G114" i="10" s="1"/>
  <c r="F113" i="10"/>
  <c r="F114" i="10" s="1"/>
  <c r="E113" i="10"/>
  <c r="E114" i="10" s="1"/>
  <c r="D113" i="10"/>
  <c r="D114" i="10" s="1"/>
  <c r="C113" i="10"/>
  <c r="C114" i="10" s="1"/>
  <c r="AK109" i="10"/>
  <c r="AJ109" i="10"/>
  <c r="AI109" i="10"/>
  <c r="AH109" i="10"/>
  <c r="AE109" i="10"/>
  <c r="AE110" i="10" s="1"/>
  <c r="AD109" i="10"/>
  <c r="AD110" i="10" s="1"/>
  <c r="AC109" i="10"/>
  <c r="AC110" i="10" s="1"/>
  <c r="AB109" i="10"/>
  <c r="AB110" i="10" s="1"/>
  <c r="AA109" i="10"/>
  <c r="AA110" i="10" s="1"/>
  <c r="Z109" i="10"/>
  <c r="Z110" i="10" s="1"/>
  <c r="Y109" i="10"/>
  <c r="Y110" i="10" s="1"/>
  <c r="X109" i="10"/>
  <c r="X110" i="10" s="1"/>
  <c r="R109" i="10"/>
  <c r="R110" i="10" s="1"/>
  <c r="J109" i="10"/>
  <c r="J110" i="10" s="1"/>
  <c r="I109" i="10"/>
  <c r="I110" i="10" s="1"/>
  <c r="H109" i="10"/>
  <c r="H110" i="10" s="1"/>
  <c r="G109" i="10"/>
  <c r="G110" i="10" s="1"/>
  <c r="F109" i="10"/>
  <c r="F110" i="10" s="1"/>
  <c r="E109" i="10"/>
  <c r="E110" i="10" s="1"/>
  <c r="D109" i="10"/>
  <c r="D110" i="10" s="1"/>
  <c r="C109" i="10"/>
  <c r="C110" i="10" s="1"/>
  <c r="AK105" i="10"/>
  <c r="AJ105" i="10"/>
  <c r="AI105" i="10"/>
  <c r="AH105" i="10"/>
  <c r="AE105" i="10"/>
  <c r="AE106" i="10" s="1"/>
  <c r="AD105" i="10"/>
  <c r="AD106" i="10" s="1"/>
  <c r="AC105" i="10"/>
  <c r="AC106" i="10" s="1"/>
  <c r="AB105" i="10"/>
  <c r="AB106" i="10" s="1"/>
  <c r="AA105" i="10"/>
  <c r="AA106" i="10" s="1"/>
  <c r="Z105" i="10"/>
  <c r="Z106" i="10" s="1"/>
  <c r="Y105" i="10"/>
  <c r="Y106" i="10" s="1"/>
  <c r="X105" i="10"/>
  <c r="X106" i="10" s="1"/>
  <c r="R105" i="10"/>
  <c r="R106" i="10" s="1"/>
  <c r="J105" i="10"/>
  <c r="J106" i="10" s="1"/>
  <c r="I105" i="10"/>
  <c r="I106" i="10" s="1"/>
  <c r="H105" i="10"/>
  <c r="H106" i="10" s="1"/>
  <c r="G105" i="10"/>
  <c r="G106" i="10" s="1"/>
  <c r="F105" i="10"/>
  <c r="F106" i="10" s="1"/>
  <c r="E105" i="10"/>
  <c r="E106" i="10" s="1"/>
  <c r="D105" i="10"/>
  <c r="D106" i="10" s="1"/>
  <c r="C105" i="10"/>
  <c r="C106" i="10" s="1"/>
  <c r="AK101" i="10"/>
  <c r="AJ101" i="10"/>
  <c r="AI101" i="10"/>
  <c r="AH101" i="10"/>
  <c r="AE101" i="10"/>
  <c r="AE102" i="10" s="1"/>
  <c r="AD101" i="10"/>
  <c r="AD102" i="10" s="1"/>
  <c r="AC101" i="10"/>
  <c r="AC102" i="10" s="1"/>
  <c r="AB101" i="10"/>
  <c r="AB102" i="10" s="1"/>
  <c r="AA101" i="10"/>
  <c r="AA102" i="10" s="1"/>
  <c r="Z101" i="10"/>
  <c r="Z102" i="10" s="1"/>
  <c r="Y101" i="10"/>
  <c r="Y102" i="10" s="1"/>
  <c r="X101" i="10"/>
  <c r="X102" i="10" s="1"/>
  <c r="R101" i="10"/>
  <c r="R102" i="10" s="1"/>
  <c r="J101" i="10"/>
  <c r="J102" i="10" s="1"/>
  <c r="I101" i="10"/>
  <c r="I102" i="10" s="1"/>
  <c r="H101" i="10"/>
  <c r="H102" i="10" s="1"/>
  <c r="G101" i="10"/>
  <c r="G102" i="10" s="1"/>
  <c r="F101" i="10"/>
  <c r="F102" i="10" s="1"/>
  <c r="E101" i="10"/>
  <c r="E102" i="10" s="1"/>
  <c r="D101" i="10"/>
  <c r="D102" i="10" s="1"/>
  <c r="C101" i="10"/>
  <c r="C102" i="10" s="1"/>
  <c r="Z98" i="10"/>
  <c r="AK97" i="10"/>
  <c r="AJ97" i="10"/>
  <c r="AI97" i="10"/>
  <c r="AH97" i="10"/>
  <c r="AE97" i="10"/>
  <c r="AE98" i="10" s="1"/>
  <c r="AD97" i="10"/>
  <c r="AD98" i="10" s="1"/>
  <c r="AC97" i="10"/>
  <c r="AC98" i="10" s="1"/>
  <c r="AB97" i="10"/>
  <c r="AB98" i="10" s="1"/>
  <c r="AA97" i="10"/>
  <c r="AA98" i="10" s="1"/>
  <c r="Z97" i="10"/>
  <c r="Y97" i="10"/>
  <c r="Y98" i="10" s="1"/>
  <c r="X97" i="10"/>
  <c r="X98" i="10" s="1"/>
  <c r="R97" i="10"/>
  <c r="R98" i="10" s="1"/>
  <c r="J97" i="10"/>
  <c r="J98" i="10" s="1"/>
  <c r="I97" i="10"/>
  <c r="I98" i="10" s="1"/>
  <c r="H97" i="10"/>
  <c r="H98" i="10" s="1"/>
  <c r="G97" i="10"/>
  <c r="G98" i="10" s="1"/>
  <c r="F97" i="10"/>
  <c r="F98" i="10" s="1"/>
  <c r="E97" i="10"/>
  <c r="E98" i="10" s="1"/>
  <c r="D97" i="10"/>
  <c r="D98" i="10" s="1"/>
  <c r="C97" i="10"/>
  <c r="C98" i="10" s="1"/>
  <c r="AK93" i="10"/>
  <c r="AJ93" i="10"/>
  <c r="AI93" i="10"/>
  <c r="AH93" i="10"/>
  <c r="AE93" i="10"/>
  <c r="AE94" i="10" s="1"/>
  <c r="AD93" i="10"/>
  <c r="AD94" i="10" s="1"/>
  <c r="AC93" i="10"/>
  <c r="AC94" i="10" s="1"/>
  <c r="AB93" i="10"/>
  <c r="AB94" i="10" s="1"/>
  <c r="AA93" i="10"/>
  <c r="AA94" i="10" s="1"/>
  <c r="Z93" i="10"/>
  <c r="Z94" i="10" s="1"/>
  <c r="Y93" i="10"/>
  <c r="Y94" i="10" s="1"/>
  <c r="X93" i="10"/>
  <c r="X94" i="10" s="1"/>
  <c r="R93" i="10"/>
  <c r="R94" i="10" s="1"/>
  <c r="J93" i="10"/>
  <c r="J94" i="10" s="1"/>
  <c r="I93" i="10"/>
  <c r="I94" i="10" s="1"/>
  <c r="H93" i="10"/>
  <c r="H94" i="10" s="1"/>
  <c r="G93" i="10"/>
  <c r="G94" i="10" s="1"/>
  <c r="F93" i="10"/>
  <c r="F94" i="10" s="1"/>
  <c r="E93" i="10"/>
  <c r="E94" i="10" s="1"/>
  <c r="D93" i="10"/>
  <c r="D94" i="10" s="1"/>
  <c r="C93" i="10"/>
  <c r="C94" i="10" s="1"/>
  <c r="AK89" i="10"/>
  <c r="AJ89" i="10"/>
  <c r="AI89" i="10"/>
  <c r="AH89" i="10"/>
  <c r="AE89" i="10"/>
  <c r="AE90" i="10" s="1"/>
  <c r="AD89" i="10"/>
  <c r="AD90" i="10" s="1"/>
  <c r="AC89" i="10"/>
  <c r="AC90" i="10" s="1"/>
  <c r="AB89" i="10"/>
  <c r="AB90" i="10" s="1"/>
  <c r="AA89" i="10"/>
  <c r="AA90" i="10" s="1"/>
  <c r="Z89" i="10"/>
  <c r="Z90" i="10" s="1"/>
  <c r="Y89" i="10"/>
  <c r="Y90" i="10" s="1"/>
  <c r="X89" i="10"/>
  <c r="X90" i="10" s="1"/>
  <c r="R89" i="10"/>
  <c r="R90" i="10" s="1"/>
  <c r="J89" i="10"/>
  <c r="J90" i="10" s="1"/>
  <c r="I89" i="10"/>
  <c r="I90" i="10" s="1"/>
  <c r="H89" i="10"/>
  <c r="H90" i="10" s="1"/>
  <c r="G89" i="10"/>
  <c r="G90" i="10" s="1"/>
  <c r="F89" i="10"/>
  <c r="F90" i="10" s="1"/>
  <c r="E89" i="10"/>
  <c r="E90" i="10" s="1"/>
  <c r="D89" i="10"/>
  <c r="D90" i="10" s="1"/>
  <c r="C89" i="10"/>
  <c r="C90" i="10" s="1"/>
  <c r="AK85" i="10"/>
  <c r="AJ85" i="10"/>
  <c r="AI85" i="10"/>
  <c r="AH85" i="10"/>
  <c r="AE85" i="10"/>
  <c r="AE86" i="10" s="1"/>
  <c r="AD85" i="10"/>
  <c r="AD86" i="10" s="1"/>
  <c r="AC85" i="10"/>
  <c r="AC86" i="10" s="1"/>
  <c r="AB85" i="10"/>
  <c r="AB86" i="10" s="1"/>
  <c r="AA85" i="10"/>
  <c r="AA86" i="10" s="1"/>
  <c r="Z85" i="10"/>
  <c r="Z86" i="10" s="1"/>
  <c r="Y85" i="10"/>
  <c r="Y86" i="10" s="1"/>
  <c r="X85" i="10"/>
  <c r="X86" i="10" s="1"/>
  <c r="R85" i="10"/>
  <c r="R86" i="10" s="1"/>
  <c r="J85" i="10"/>
  <c r="J86" i="10" s="1"/>
  <c r="I85" i="10"/>
  <c r="I86" i="10" s="1"/>
  <c r="H85" i="10"/>
  <c r="H86" i="10" s="1"/>
  <c r="G85" i="10"/>
  <c r="G86" i="10" s="1"/>
  <c r="F85" i="10"/>
  <c r="F86" i="10" s="1"/>
  <c r="E85" i="10"/>
  <c r="E86" i="10" s="1"/>
  <c r="D85" i="10"/>
  <c r="D86" i="10" s="1"/>
  <c r="C85" i="10"/>
  <c r="C86" i="10" s="1"/>
  <c r="AK81" i="10"/>
  <c r="AJ81" i="10"/>
  <c r="AI81" i="10"/>
  <c r="AH81" i="10"/>
  <c r="AE81" i="10"/>
  <c r="AE82" i="10" s="1"/>
  <c r="AD81" i="10"/>
  <c r="AD82" i="10" s="1"/>
  <c r="AC81" i="10"/>
  <c r="AC82" i="10" s="1"/>
  <c r="AB81" i="10"/>
  <c r="AB82" i="10" s="1"/>
  <c r="AA81" i="10"/>
  <c r="AA82" i="10" s="1"/>
  <c r="Z81" i="10"/>
  <c r="Z82" i="10" s="1"/>
  <c r="Y81" i="10"/>
  <c r="Y82" i="10" s="1"/>
  <c r="X81" i="10"/>
  <c r="X82" i="10" s="1"/>
  <c r="R81" i="10"/>
  <c r="R82" i="10" s="1"/>
  <c r="J81" i="10"/>
  <c r="J82" i="10" s="1"/>
  <c r="I81" i="10"/>
  <c r="I82" i="10" s="1"/>
  <c r="H81" i="10"/>
  <c r="H82" i="10" s="1"/>
  <c r="G81" i="10"/>
  <c r="G82" i="10" s="1"/>
  <c r="F81" i="10"/>
  <c r="F82" i="10" s="1"/>
  <c r="E81" i="10"/>
  <c r="E82" i="10" s="1"/>
  <c r="D81" i="10"/>
  <c r="D82" i="10" s="1"/>
  <c r="C81" i="10"/>
  <c r="C82" i="10" s="1"/>
  <c r="AK77" i="10"/>
  <c r="AJ77" i="10"/>
  <c r="AI77" i="10"/>
  <c r="AH77" i="10"/>
  <c r="AE77" i="10"/>
  <c r="AE78" i="10" s="1"/>
  <c r="AD77" i="10"/>
  <c r="AD78" i="10" s="1"/>
  <c r="AC77" i="10"/>
  <c r="AC78" i="10" s="1"/>
  <c r="AB77" i="10"/>
  <c r="AB78" i="10" s="1"/>
  <c r="AA77" i="10"/>
  <c r="AA78" i="10" s="1"/>
  <c r="Z77" i="10"/>
  <c r="Z78" i="10" s="1"/>
  <c r="Y77" i="10"/>
  <c r="Y78" i="10" s="1"/>
  <c r="X77" i="10"/>
  <c r="X78" i="10" s="1"/>
  <c r="R77" i="10"/>
  <c r="R78" i="10" s="1"/>
  <c r="J77" i="10"/>
  <c r="J78" i="10" s="1"/>
  <c r="I77" i="10"/>
  <c r="I78" i="10" s="1"/>
  <c r="H77" i="10"/>
  <c r="H78" i="10" s="1"/>
  <c r="G77" i="10"/>
  <c r="G78" i="10" s="1"/>
  <c r="F77" i="10"/>
  <c r="F78" i="10" s="1"/>
  <c r="E77" i="10"/>
  <c r="E78" i="10" s="1"/>
  <c r="D77" i="10"/>
  <c r="D78" i="10" s="1"/>
  <c r="C77" i="10"/>
  <c r="C78" i="10" s="1"/>
  <c r="R74" i="10"/>
  <c r="AK73" i="10"/>
  <c r="AJ73" i="10"/>
  <c r="AI73" i="10"/>
  <c r="AH73" i="10"/>
  <c r="AE73" i="10"/>
  <c r="AE74" i="10" s="1"/>
  <c r="AD73" i="10"/>
  <c r="AD74" i="10" s="1"/>
  <c r="AC73" i="10"/>
  <c r="AC74" i="10" s="1"/>
  <c r="AB73" i="10"/>
  <c r="AB74" i="10" s="1"/>
  <c r="AA73" i="10"/>
  <c r="AA74" i="10" s="1"/>
  <c r="Z73" i="10"/>
  <c r="Z74" i="10" s="1"/>
  <c r="Y73" i="10"/>
  <c r="Y74" i="10" s="1"/>
  <c r="X73" i="10"/>
  <c r="X74" i="10" s="1"/>
  <c r="R73" i="10"/>
  <c r="J73" i="10"/>
  <c r="J74" i="10" s="1"/>
  <c r="I73" i="10"/>
  <c r="I74" i="10" s="1"/>
  <c r="H73" i="10"/>
  <c r="H74" i="10" s="1"/>
  <c r="G73" i="10"/>
  <c r="G74" i="10" s="1"/>
  <c r="F73" i="10"/>
  <c r="F74" i="10" s="1"/>
  <c r="E73" i="10"/>
  <c r="E74" i="10" s="1"/>
  <c r="D73" i="10"/>
  <c r="D74" i="10" s="1"/>
  <c r="C73" i="10"/>
  <c r="C74" i="10" s="1"/>
  <c r="AK69" i="10"/>
  <c r="AJ69" i="10"/>
  <c r="AI69" i="10"/>
  <c r="AH69" i="10"/>
  <c r="AE69" i="10"/>
  <c r="AE70" i="10" s="1"/>
  <c r="AD69" i="10"/>
  <c r="AD70" i="10" s="1"/>
  <c r="AC69" i="10"/>
  <c r="AC70" i="10" s="1"/>
  <c r="AB69" i="10"/>
  <c r="AB70" i="10" s="1"/>
  <c r="AA69" i="10"/>
  <c r="AA70" i="10" s="1"/>
  <c r="Z69" i="10"/>
  <c r="Z70" i="10" s="1"/>
  <c r="Y69" i="10"/>
  <c r="Y70" i="10" s="1"/>
  <c r="X69" i="10"/>
  <c r="X70" i="10" s="1"/>
  <c r="R69" i="10"/>
  <c r="R70" i="10" s="1"/>
  <c r="J69" i="10"/>
  <c r="J70" i="10" s="1"/>
  <c r="I69" i="10"/>
  <c r="I70" i="10" s="1"/>
  <c r="H69" i="10"/>
  <c r="H70" i="10" s="1"/>
  <c r="G69" i="10"/>
  <c r="G70" i="10" s="1"/>
  <c r="F69" i="10"/>
  <c r="F70" i="10" s="1"/>
  <c r="E69" i="10"/>
  <c r="E70" i="10" s="1"/>
  <c r="D69" i="10"/>
  <c r="D70" i="10" s="1"/>
  <c r="C69" i="10"/>
  <c r="C70" i="10" s="1"/>
  <c r="AD66" i="10"/>
  <c r="AK65" i="10"/>
  <c r="AJ65" i="10"/>
  <c r="AI65" i="10"/>
  <c r="AH65" i="10"/>
  <c r="AE65" i="10"/>
  <c r="AE66" i="10" s="1"/>
  <c r="AD65" i="10"/>
  <c r="AC65" i="10"/>
  <c r="AC66" i="10" s="1"/>
  <c r="AB65" i="10"/>
  <c r="AB66" i="10" s="1"/>
  <c r="AA65" i="10"/>
  <c r="AA66" i="10" s="1"/>
  <c r="Z65" i="10"/>
  <c r="Z66" i="10" s="1"/>
  <c r="Y65" i="10"/>
  <c r="Y66" i="10" s="1"/>
  <c r="X65" i="10"/>
  <c r="X66" i="10" s="1"/>
  <c r="R65" i="10"/>
  <c r="R66" i="10" s="1"/>
  <c r="J65" i="10"/>
  <c r="J66" i="10" s="1"/>
  <c r="I65" i="10"/>
  <c r="I66" i="10" s="1"/>
  <c r="H65" i="10"/>
  <c r="H66" i="10" s="1"/>
  <c r="G65" i="10"/>
  <c r="G66" i="10" s="1"/>
  <c r="F65" i="10"/>
  <c r="F66" i="10" s="1"/>
  <c r="E65" i="10"/>
  <c r="E66" i="10" s="1"/>
  <c r="D65" i="10"/>
  <c r="D66" i="10" s="1"/>
  <c r="C65" i="10"/>
  <c r="C66" i="10" s="1"/>
  <c r="AK61" i="10"/>
  <c r="AJ61" i="10"/>
  <c r="AI61" i="10"/>
  <c r="AH61" i="10"/>
  <c r="AE61" i="10"/>
  <c r="AE62" i="10" s="1"/>
  <c r="AD61" i="10"/>
  <c r="AD62" i="10" s="1"/>
  <c r="AC61" i="10"/>
  <c r="AC62" i="10" s="1"/>
  <c r="AB61" i="10"/>
  <c r="AB62" i="10" s="1"/>
  <c r="AA61" i="10"/>
  <c r="AA62" i="10" s="1"/>
  <c r="Z61" i="10"/>
  <c r="Z62" i="10" s="1"/>
  <c r="Y61" i="10"/>
  <c r="Y62" i="10" s="1"/>
  <c r="X61" i="10"/>
  <c r="X62" i="10" s="1"/>
  <c r="R61" i="10"/>
  <c r="R62" i="10" s="1"/>
  <c r="J61" i="10"/>
  <c r="J62" i="10" s="1"/>
  <c r="I61" i="10"/>
  <c r="I62" i="10" s="1"/>
  <c r="H61" i="10"/>
  <c r="H62" i="10" s="1"/>
  <c r="G61" i="10"/>
  <c r="G62" i="10" s="1"/>
  <c r="F61" i="10"/>
  <c r="F62" i="10" s="1"/>
  <c r="E61" i="10"/>
  <c r="E62" i="10" s="1"/>
  <c r="D61" i="10"/>
  <c r="D62" i="10" s="1"/>
  <c r="C61" i="10"/>
  <c r="C62" i="10" s="1"/>
  <c r="AK57" i="10"/>
  <c r="AJ57" i="10"/>
  <c r="AI57" i="10"/>
  <c r="AH57" i="10"/>
  <c r="AE57" i="10"/>
  <c r="AE58" i="10" s="1"/>
  <c r="AD57" i="10"/>
  <c r="AD58" i="10" s="1"/>
  <c r="AC57" i="10"/>
  <c r="AC58" i="10" s="1"/>
  <c r="AB57" i="10"/>
  <c r="AB58" i="10" s="1"/>
  <c r="AA57" i="10"/>
  <c r="AA58" i="10" s="1"/>
  <c r="Z57" i="10"/>
  <c r="Z58" i="10" s="1"/>
  <c r="Y57" i="10"/>
  <c r="Y58" i="10" s="1"/>
  <c r="X57" i="10"/>
  <c r="X58" i="10" s="1"/>
  <c r="R57" i="10"/>
  <c r="R58" i="10" s="1"/>
  <c r="J57" i="10"/>
  <c r="J58" i="10" s="1"/>
  <c r="I57" i="10"/>
  <c r="I58" i="10" s="1"/>
  <c r="H57" i="10"/>
  <c r="H58" i="10" s="1"/>
  <c r="G57" i="10"/>
  <c r="G58" i="10" s="1"/>
  <c r="F57" i="10"/>
  <c r="F58" i="10" s="1"/>
  <c r="E57" i="10"/>
  <c r="E58" i="10" s="1"/>
  <c r="D57" i="10"/>
  <c r="D58" i="10" s="1"/>
  <c r="C57" i="10"/>
  <c r="C58" i="10" s="1"/>
  <c r="AK53" i="10"/>
  <c r="AJ53" i="10"/>
  <c r="AI53" i="10"/>
  <c r="AH53" i="10"/>
  <c r="AE53" i="10"/>
  <c r="AE54" i="10" s="1"/>
  <c r="AD53" i="10"/>
  <c r="AD54" i="10" s="1"/>
  <c r="AC53" i="10"/>
  <c r="AC54" i="10" s="1"/>
  <c r="AB53" i="10"/>
  <c r="AB54" i="10" s="1"/>
  <c r="AA53" i="10"/>
  <c r="AA54" i="10" s="1"/>
  <c r="Z53" i="10"/>
  <c r="Z54" i="10" s="1"/>
  <c r="Y53" i="10"/>
  <c r="Y54" i="10" s="1"/>
  <c r="X53" i="10"/>
  <c r="X54" i="10" s="1"/>
  <c r="R53" i="10"/>
  <c r="R54" i="10" s="1"/>
  <c r="J53" i="10"/>
  <c r="J54" i="10" s="1"/>
  <c r="I53" i="10"/>
  <c r="I54" i="10" s="1"/>
  <c r="H53" i="10"/>
  <c r="H54" i="10" s="1"/>
  <c r="G53" i="10"/>
  <c r="G54" i="10" s="1"/>
  <c r="F53" i="10"/>
  <c r="F54" i="10" s="1"/>
  <c r="E53" i="10"/>
  <c r="E54" i="10" s="1"/>
  <c r="D53" i="10"/>
  <c r="D54" i="10" s="1"/>
  <c r="C53" i="10"/>
  <c r="C54" i="10" s="1"/>
  <c r="AK49" i="10"/>
  <c r="AJ49" i="10"/>
  <c r="AI49" i="10"/>
  <c r="AH49" i="10"/>
  <c r="AE49" i="10"/>
  <c r="AE50" i="10" s="1"/>
  <c r="AD49" i="10"/>
  <c r="AD50" i="10" s="1"/>
  <c r="AC49" i="10"/>
  <c r="AC50" i="10" s="1"/>
  <c r="AB49" i="10"/>
  <c r="AB50" i="10" s="1"/>
  <c r="AA49" i="10"/>
  <c r="AA50" i="10" s="1"/>
  <c r="Z49" i="10"/>
  <c r="Z50" i="10" s="1"/>
  <c r="Y49" i="10"/>
  <c r="Y50" i="10" s="1"/>
  <c r="X49" i="10"/>
  <c r="X50" i="10" s="1"/>
  <c r="R49" i="10"/>
  <c r="R50" i="10" s="1"/>
  <c r="J49" i="10"/>
  <c r="J50" i="10" s="1"/>
  <c r="I49" i="10"/>
  <c r="I50" i="10" s="1"/>
  <c r="H49" i="10"/>
  <c r="H50" i="10" s="1"/>
  <c r="G49" i="10"/>
  <c r="G50" i="10" s="1"/>
  <c r="F49" i="10"/>
  <c r="F50" i="10" s="1"/>
  <c r="E49" i="10"/>
  <c r="E50" i="10" s="1"/>
  <c r="D49" i="10"/>
  <c r="D50" i="10" s="1"/>
  <c r="C49" i="10"/>
  <c r="C50" i="10" s="1"/>
  <c r="AK45" i="10"/>
  <c r="AJ45" i="10"/>
  <c r="AI45" i="10"/>
  <c r="AH45" i="10"/>
  <c r="AE45" i="10"/>
  <c r="AE46" i="10" s="1"/>
  <c r="AD45" i="10"/>
  <c r="AD46" i="10" s="1"/>
  <c r="AC45" i="10"/>
  <c r="AC46" i="10" s="1"/>
  <c r="AB45" i="10"/>
  <c r="AB46" i="10" s="1"/>
  <c r="AA45" i="10"/>
  <c r="AA46" i="10" s="1"/>
  <c r="Z45" i="10"/>
  <c r="Z46" i="10" s="1"/>
  <c r="Y45" i="10"/>
  <c r="Y46" i="10" s="1"/>
  <c r="X45" i="10"/>
  <c r="X46" i="10" s="1"/>
  <c r="R45" i="10"/>
  <c r="R46" i="10" s="1"/>
  <c r="J45" i="10"/>
  <c r="J46" i="10" s="1"/>
  <c r="I45" i="10"/>
  <c r="I46" i="10" s="1"/>
  <c r="H45" i="10"/>
  <c r="H46" i="10" s="1"/>
  <c r="G45" i="10"/>
  <c r="G46" i="10" s="1"/>
  <c r="F45" i="10"/>
  <c r="F46" i="10" s="1"/>
  <c r="E45" i="10"/>
  <c r="E46" i="10" s="1"/>
  <c r="D45" i="10"/>
  <c r="D46" i="10" s="1"/>
  <c r="C45" i="10"/>
  <c r="C46" i="10" s="1"/>
  <c r="AK41" i="10"/>
  <c r="AJ41" i="10"/>
  <c r="AI41" i="10"/>
  <c r="AH41" i="10"/>
  <c r="AE41" i="10"/>
  <c r="AE42" i="10" s="1"/>
  <c r="AD41" i="10"/>
  <c r="AD42" i="10" s="1"/>
  <c r="AC41" i="10"/>
  <c r="AC42" i="10" s="1"/>
  <c r="AB41" i="10"/>
  <c r="AB42" i="10" s="1"/>
  <c r="AA41" i="10"/>
  <c r="AA42" i="10" s="1"/>
  <c r="Z41" i="10"/>
  <c r="Z42" i="10" s="1"/>
  <c r="Y41" i="10"/>
  <c r="Y42" i="10" s="1"/>
  <c r="X41" i="10"/>
  <c r="X42" i="10" s="1"/>
  <c r="R41" i="10"/>
  <c r="R42" i="10" s="1"/>
  <c r="J41" i="10"/>
  <c r="J42" i="10" s="1"/>
  <c r="I41" i="10"/>
  <c r="I42" i="10" s="1"/>
  <c r="H41" i="10"/>
  <c r="H42" i="10" s="1"/>
  <c r="G41" i="10"/>
  <c r="G42" i="10" s="1"/>
  <c r="F41" i="10"/>
  <c r="F42" i="10" s="1"/>
  <c r="E41" i="10"/>
  <c r="E42" i="10" s="1"/>
  <c r="D41" i="10"/>
  <c r="D42" i="10" s="1"/>
  <c r="C41" i="10"/>
  <c r="C42" i="10" s="1"/>
  <c r="AA38" i="10"/>
  <c r="AK37" i="10"/>
  <c r="AJ37" i="10"/>
  <c r="AI37" i="10"/>
  <c r="AH37" i="10"/>
  <c r="AE37" i="10"/>
  <c r="AE38" i="10" s="1"/>
  <c r="AD37" i="10"/>
  <c r="AD38" i="10" s="1"/>
  <c r="AC37" i="10"/>
  <c r="AC38" i="10" s="1"/>
  <c r="AB37" i="10"/>
  <c r="AB38" i="10" s="1"/>
  <c r="AA37" i="10"/>
  <c r="Z37" i="10"/>
  <c r="Z38" i="10" s="1"/>
  <c r="Y37" i="10"/>
  <c r="Y38" i="10" s="1"/>
  <c r="X37" i="10"/>
  <c r="X38" i="10" s="1"/>
  <c r="R37" i="10"/>
  <c r="R38" i="10" s="1"/>
  <c r="J37" i="10"/>
  <c r="J38" i="10" s="1"/>
  <c r="I37" i="10"/>
  <c r="I38" i="10" s="1"/>
  <c r="H37" i="10"/>
  <c r="H38" i="10" s="1"/>
  <c r="G37" i="10"/>
  <c r="G38" i="10" s="1"/>
  <c r="F37" i="10"/>
  <c r="F38" i="10" s="1"/>
  <c r="E37" i="10"/>
  <c r="E38" i="10" s="1"/>
  <c r="D37" i="10"/>
  <c r="D38" i="10" s="1"/>
  <c r="C37" i="10"/>
  <c r="C38" i="10" s="1"/>
  <c r="AK33" i="10"/>
  <c r="AJ33" i="10"/>
  <c r="AI33" i="10"/>
  <c r="AH33" i="10"/>
  <c r="AE33" i="10"/>
  <c r="AE34" i="10" s="1"/>
  <c r="AD33" i="10"/>
  <c r="AD34" i="10" s="1"/>
  <c r="AC33" i="10"/>
  <c r="AC34" i="10" s="1"/>
  <c r="AB33" i="10"/>
  <c r="AB34" i="10" s="1"/>
  <c r="AA33" i="10"/>
  <c r="AA34" i="10" s="1"/>
  <c r="Z33" i="10"/>
  <c r="Z34" i="10" s="1"/>
  <c r="Y33" i="10"/>
  <c r="Y34" i="10" s="1"/>
  <c r="X33" i="10"/>
  <c r="X34" i="10" s="1"/>
  <c r="R33" i="10"/>
  <c r="R34" i="10" s="1"/>
  <c r="J33" i="10"/>
  <c r="J34" i="10" s="1"/>
  <c r="I33" i="10"/>
  <c r="I34" i="10" s="1"/>
  <c r="H33" i="10"/>
  <c r="H34" i="10" s="1"/>
  <c r="G33" i="10"/>
  <c r="G34" i="10" s="1"/>
  <c r="F33" i="10"/>
  <c r="F34" i="10" s="1"/>
  <c r="E33" i="10"/>
  <c r="E34" i="10" s="1"/>
  <c r="D33" i="10"/>
  <c r="D34" i="10" s="1"/>
  <c r="C33" i="10"/>
  <c r="C34" i="10" s="1"/>
  <c r="AK29" i="10"/>
  <c r="AJ29" i="10"/>
  <c r="AI29" i="10"/>
  <c r="AH29" i="10"/>
  <c r="AE29" i="10"/>
  <c r="AE30" i="10" s="1"/>
  <c r="AD29" i="10"/>
  <c r="AD30" i="10" s="1"/>
  <c r="AC29" i="10"/>
  <c r="AC30" i="10" s="1"/>
  <c r="AB29" i="10"/>
  <c r="AB30" i="10" s="1"/>
  <c r="AA29" i="10"/>
  <c r="AA30" i="10" s="1"/>
  <c r="Z29" i="10"/>
  <c r="Z30" i="10" s="1"/>
  <c r="Y29" i="10"/>
  <c r="Y30" i="10" s="1"/>
  <c r="X29" i="10"/>
  <c r="X30" i="10" s="1"/>
  <c r="R29" i="10"/>
  <c r="R30" i="10" s="1"/>
  <c r="J29" i="10"/>
  <c r="J30" i="10" s="1"/>
  <c r="I29" i="10"/>
  <c r="I30" i="10" s="1"/>
  <c r="H29" i="10"/>
  <c r="H30" i="10" s="1"/>
  <c r="G29" i="10"/>
  <c r="G30" i="10" s="1"/>
  <c r="F29" i="10"/>
  <c r="F30" i="10" s="1"/>
  <c r="E29" i="10"/>
  <c r="E30" i="10" s="1"/>
  <c r="D29" i="10"/>
  <c r="D30" i="10" s="1"/>
  <c r="C29" i="10"/>
  <c r="C30" i="10" s="1"/>
  <c r="AK25" i="10"/>
  <c r="AJ25" i="10"/>
  <c r="AI25" i="10"/>
  <c r="AH25" i="10"/>
  <c r="AE25" i="10"/>
  <c r="AE26" i="10" s="1"/>
  <c r="AD25" i="10"/>
  <c r="AD26" i="10" s="1"/>
  <c r="AC25" i="10"/>
  <c r="AC26" i="10" s="1"/>
  <c r="AB25" i="10"/>
  <c r="AB26" i="10" s="1"/>
  <c r="AA25" i="10"/>
  <c r="AA26" i="10" s="1"/>
  <c r="Z25" i="10"/>
  <c r="Z26" i="10" s="1"/>
  <c r="Y25" i="10"/>
  <c r="Y26" i="10" s="1"/>
  <c r="X25" i="10"/>
  <c r="X26" i="10" s="1"/>
  <c r="R25" i="10"/>
  <c r="R26" i="10" s="1"/>
  <c r="J25" i="10"/>
  <c r="J26" i="10" s="1"/>
  <c r="I25" i="10"/>
  <c r="I26" i="10" s="1"/>
  <c r="H25" i="10"/>
  <c r="H26" i="10" s="1"/>
  <c r="G25" i="10"/>
  <c r="G26" i="10" s="1"/>
  <c r="F25" i="10"/>
  <c r="F26" i="10" s="1"/>
  <c r="E25" i="10"/>
  <c r="E26" i="10" s="1"/>
  <c r="D25" i="10"/>
  <c r="D26" i="10" s="1"/>
  <c r="C25" i="10"/>
  <c r="C26" i="10" s="1"/>
  <c r="AK21" i="10"/>
  <c r="AJ21" i="10"/>
  <c r="AI21" i="10"/>
  <c r="AH21" i="10"/>
  <c r="AE21" i="10"/>
  <c r="AE22" i="10" s="1"/>
  <c r="AD21" i="10"/>
  <c r="AD22" i="10" s="1"/>
  <c r="AC21" i="10"/>
  <c r="AC22" i="10" s="1"/>
  <c r="AB21" i="10"/>
  <c r="AB22" i="10" s="1"/>
  <c r="AA21" i="10"/>
  <c r="AA22" i="10" s="1"/>
  <c r="Z21" i="10"/>
  <c r="Z22" i="10" s="1"/>
  <c r="Y21" i="10"/>
  <c r="Y22" i="10" s="1"/>
  <c r="X21" i="10"/>
  <c r="X22" i="10" s="1"/>
  <c r="R21" i="10"/>
  <c r="R22" i="10" s="1"/>
  <c r="J21" i="10"/>
  <c r="J22" i="10" s="1"/>
  <c r="I21" i="10"/>
  <c r="I22" i="10" s="1"/>
  <c r="H21" i="10"/>
  <c r="H22" i="10" s="1"/>
  <c r="G21" i="10"/>
  <c r="G22" i="10" s="1"/>
  <c r="F21" i="10"/>
  <c r="F22" i="10" s="1"/>
  <c r="E21" i="10"/>
  <c r="E22" i="10" s="1"/>
  <c r="D21" i="10"/>
  <c r="D22" i="10" s="1"/>
  <c r="C21" i="10"/>
  <c r="C22" i="10" s="1"/>
  <c r="D18" i="10"/>
  <c r="AK17" i="10"/>
  <c r="AJ17" i="10"/>
  <c r="AI17" i="10"/>
  <c r="AH17" i="10"/>
  <c r="AE17" i="10"/>
  <c r="AE18" i="10" s="1"/>
  <c r="AD17" i="10"/>
  <c r="AD18" i="10" s="1"/>
  <c r="AC17" i="10"/>
  <c r="AC18" i="10" s="1"/>
  <c r="AB17" i="10"/>
  <c r="AB18" i="10" s="1"/>
  <c r="AA17" i="10"/>
  <c r="AA18" i="10" s="1"/>
  <c r="Z17" i="10"/>
  <c r="Z18" i="10" s="1"/>
  <c r="Y17" i="10"/>
  <c r="Y18" i="10" s="1"/>
  <c r="X17" i="10"/>
  <c r="X18" i="10" s="1"/>
  <c r="R17" i="10"/>
  <c r="R18" i="10" s="1"/>
  <c r="J17" i="10"/>
  <c r="J18" i="10" s="1"/>
  <c r="I17" i="10"/>
  <c r="I18" i="10" s="1"/>
  <c r="H17" i="10"/>
  <c r="H18" i="10" s="1"/>
  <c r="G17" i="10"/>
  <c r="G18" i="10" s="1"/>
  <c r="F17" i="10"/>
  <c r="F18" i="10" s="1"/>
  <c r="E17" i="10"/>
  <c r="E18" i="10" s="1"/>
  <c r="D17" i="10"/>
  <c r="C17" i="10"/>
  <c r="C18" i="10" s="1"/>
  <c r="AK13" i="10"/>
  <c r="AJ13" i="10"/>
  <c r="AI13" i="10"/>
  <c r="AH13" i="10"/>
  <c r="AE13" i="10"/>
  <c r="AE14" i="10" s="1"/>
  <c r="AD13" i="10"/>
  <c r="AD14" i="10" s="1"/>
  <c r="AC13" i="10"/>
  <c r="AC14" i="10" s="1"/>
  <c r="AB13" i="10"/>
  <c r="AB14" i="10" s="1"/>
  <c r="AA13" i="10"/>
  <c r="AA14" i="10" s="1"/>
  <c r="Z13" i="10"/>
  <c r="Z14" i="10" s="1"/>
  <c r="Y13" i="10"/>
  <c r="Y14" i="10" s="1"/>
  <c r="X13" i="10"/>
  <c r="X14" i="10" s="1"/>
  <c r="R13" i="10"/>
  <c r="R14" i="10" s="1"/>
  <c r="J13" i="10"/>
  <c r="J14" i="10" s="1"/>
  <c r="I13" i="10"/>
  <c r="I14" i="10" s="1"/>
  <c r="H13" i="10"/>
  <c r="H14" i="10" s="1"/>
  <c r="G13" i="10"/>
  <c r="G14" i="10" s="1"/>
  <c r="F13" i="10"/>
  <c r="F14" i="10" s="1"/>
  <c r="E13" i="10"/>
  <c r="E14" i="10" s="1"/>
  <c r="D13" i="10"/>
  <c r="D14" i="10" s="1"/>
  <c r="C13" i="10"/>
  <c r="C14" i="10" s="1"/>
  <c r="AK9" i="10"/>
  <c r="AJ9" i="10"/>
  <c r="AI9" i="10"/>
  <c r="AH9" i="10"/>
  <c r="AE9" i="10"/>
  <c r="AE10" i="10" s="1"/>
  <c r="AD9" i="10"/>
  <c r="AD10" i="10" s="1"/>
  <c r="AC9" i="10"/>
  <c r="AC10" i="10" s="1"/>
  <c r="AB9" i="10"/>
  <c r="AB10" i="10" s="1"/>
  <c r="AA9" i="10"/>
  <c r="AA10" i="10" s="1"/>
  <c r="Z9" i="10"/>
  <c r="Z10" i="10" s="1"/>
  <c r="Y9" i="10"/>
  <c r="Y10" i="10" s="1"/>
  <c r="X9" i="10"/>
  <c r="X10" i="10" s="1"/>
  <c r="R9" i="10"/>
  <c r="R10" i="10" s="1"/>
  <c r="J9" i="10"/>
  <c r="J10" i="10" s="1"/>
  <c r="I9" i="10"/>
  <c r="I10" i="10" s="1"/>
  <c r="H9" i="10"/>
  <c r="H10" i="10" s="1"/>
  <c r="G9" i="10"/>
  <c r="G10" i="10" s="1"/>
  <c r="F9" i="10"/>
  <c r="F10" i="10" s="1"/>
  <c r="E9" i="10"/>
  <c r="E10" i="10" s="1"/>
  <c r="D9" i="10"/>
  <c r="D10" i="10" s="1"/>
  <c r="C9" i="10"/>
  <c r="C10" i="10" s="1"/>
  <c r="AK5" i="10"/>
  <c r="AJ5" i="10"/>
  <c r="AI5" i="10"/>
  <c r="AH5" i="10"/>
  <c r="AD6" i="10"/>
  <c r="AC124" i="10"/>
  <c r="AA6" i="10"/>
  <c r="Z6" i="10"/>
  <c r="G6" i="10"/>
  <c r="F6" i="10"/>
  <c r="E6" i="10"/>
  <c r="D6" i="10"/>
  <c r="AE5" i="9"/>
  <c r="AD5" i="9"/>
  <c r="AD6" i="9" s="1"/>
  <c r="AC5" i="9"/>
  <c r="AC128" i="9" s="1"/>
  <c r="AB5" i="9"/>
  <c r="AA5" i="9"/>
  <c r="AA6" i="9" s="1"/>
  <c r="Z5" i="9"/>
  <c r="Z6" i="9" s="1"/>
  <c r="Y5" i="9"/>
  <c r="Y6" i="9" s="1"/>
  <c r="X5" i="9"/>
  <c r="X6" i="9" s="1"/>
  <c r="R5" i="9"/>
  <c r="J5" i="9"/>
  <c r="I5" i="9"/>
  <c r="I6" i="9" s="1"/>
  <c r="H5" i="9"/>
  <c r="G5" i="9"/>
  <c r="G6" i="9" s="1"/>
  <c r="F5" i="9"/>
  <c r="E5" i="9"/>
  <c r="E6" i="9" s="1"/>
  <c r="D5" i="9"/>
  <c r="C5" i="9"/>
  <c r="C6" i="9" s="1"/>
  <c r="AT128" i="9"/>
  <c r="AP128" i="9"/>
  <c r="AO128" i="9"/>
  <c r="U128" i="9"/>
  <c r="T128" i="9"/>
  <c r="AK125" i="9"/>
  <c r="AJ125" i="9"/>
  <c r="AI125" i="9"/>
  <c r="AH125" i="9"/>
  <c r="AE125" i="9"/>
  <c r="AE126" i="9" s="1"/>
  <c r="AD125" i="9"/>
  <c r="AD126" i="9" s="1"/>
  <c r="AC125" i="9"/>
  <c r="AC126" i="9" s="1"/>
  <c r="AB125" i="9"/>
  <c r="AB126" i="9" s="1"/>
  <c r="AA125" i="9"/>
  <c r="AA126" i="9" s="1"/>
  <c r="Z125" i="9"/>
  <c r="Z126" i="9" s="1"/>
  <c r="Y125" i="9"/>
  <c r="Y126" i="9" s="1"/>
  <c r="X125" i="9"/>
  <c r="X126" i="9" s="1"/>
  <c r="R125" i="9"/>
  <c r="R126" i="9" s="1"/>
  <c r="J125" i="9"/>
  <c r="J126" i="9" s="1"/>
  <c r="I125" i="9"/>
  <c r="I126" i="9" s="1"/>
  <c r="H125" i="9"/>
  <c r="H126" i="9" s="1"/>
  <c r="G125" i="9"/>
  <c r="G126" i="9" s="1"/>
  <c r="F125" i="9"/>
  <c r="F126" i="9" s="1"/>
  <c r="E125" i="9"/>
  <c r="E126" i="9" s="1"/>
  <c r="D125" i="9"/>
  <c r="D126" i="9" s="1"/>
  <c r="C125" i="9"/>
  <c r="C126" i="9" s="1"/>
  <c r="AK121" i="9"/>
  <c r="AJ121" i="9"/>
  <c r="AI121" i="9"/>
  <c r="AH121" i="9"/>
  <c r="AE121" i="9"/>
  <c r="AE122" i="9" s="1"/>
  <c r="AD121" i="9"/>
  <c r="AD122" i="9" s="1"/>
  <c r="AC121" i="9"/>
  <c r="AC122" i="9" s="1"/>
  <c r="AB121" i="9"/>
  <c r="AB122" i="9" s="1"/>
  <c r="AA121" i="9"/>
  <c r="AA122" i="9" s="1"/>
  <c r="Z121" i="9"/>
  <c r="Z122" i="9" s="1"/>
  <c r="Y121" i="9"/>
  <c r="Y122" i="9" s="1"/>
  <c r="X121" i="9"/>
  <c r="X122" i="9" s="1"/>
  <c r="R121" i="9"/>
  <c r="R122" i="9" s="1"/>
  <c r="J121" i="9"/>
  <c r="J122" i="9" s="1"/>
  <c r="I121" i="9"/>
  <c r="I122" i="9" s="1"/>
  <c r="H121" i="9"/>
  <c r="H122" i="9" s="1"/>
  <c r="G121" i="9"/>
  <c r="G122" i="9" s="1"/>
  <c r="F121" i="9"/>
  <c r="F122" i="9" s="1"/>
  <c r="E121" i="9"/>
  <c r="E122" i="9" s="1"/>
  <c r="D121" i="9"/>
  <c r="D122" i="9" s="1"/>
  <c r="C121" i="9"/>
  <c r="C122" i="9" s="1"/>
  <c r="AK117" i="9"/>
  <c r="AJ117" i="9"/>
  <c r="AI117" i="9"/>
  <c r="AH117" i="9"/>
  <c r="AE117" i="9"/>
  <c r="AE118" i="9" s="1"/>
  <c r="AD117" i="9"/>
  <c r="AD118" i="9" s="1"/>
  <c r="AC117" i="9"/>
  <c r="AC118" i="9" s="1"/>
  <c r="AB117" i="9"/>
  <c r="AB118" i="9" s="1"/>
  <c r="AA117" i="9"/>
  <c r="AA118" i="9" s="1"/>
  <c r="Z117" i="9"/>
  <c r="Z118" i="9" s="1"/>
  <c r="Y117" i="9"/>
  <c r="Y118" i="9" s="1"/>
  <c r="X117" i="9"/>
  <c r="X118" i="9" s="1"/>
  <c r="R117" i="9"/>
  <c r="R118" i="9" s="1"/>
  <c r="J117" i="9"/>
  <c r="J118" i="9" s="1"/>
  <c r="I117" i="9"/>
  <c r="I118" i="9" s="1"/>
  <c r="H117" i="9"/>
  <c r="H118" i="9" s="1"/>
  <c r="G117" i="9"/>
  <c r="G118" i="9" s="1"/>
  <c r="F117" i="9"/>
  <c r="F118" i="9" s="1"/>
  <c r="E117" i="9"/>
  <c r="E118" i="9" s="1"/>
  <c r="D117" i="9"/>
  <c r="D118" i="9" s="1"/>
  <c r="C117" i="9"/>
  <c r="C118" i="9" s="1"/>
  <c r="AK113" i="9"/>
  <c r="AJ113" i="9"/>
  <c r="AI113" i="9"/>
  <c r="AH113" i="9"/>
  <c r="AE113" i="9"/>
  <c r="AE114" i="9" s="1"/>
  <c r="AD113" i="9"/>
  <c r="AD114" i="9" s="1"/>
  <c r="AC113" i="9"/>
  <c r="AC114" i="9" s="1"/>
  <c r="AB113" i="9"/>
  <c r="AB114" i="9" s="1"/>
  <c r="AA113" i="9"/>
  <c r="AA114" i="9" s="1"/>
  <c r="Z113" i="9"/>
  <c r="Z114" i="9" s="1"/>
  <c r="Y113" i="9"/>
  <c r="Y114" i="9" s="1"/>
  <c r="X113" i="9"/>
  <c r="X114" i="9" s="1"/>
  <c r="R113" i="9"/>
  <c r="R114" i="9" s="1"/>
  <c r="J113" i="9"/>
  <c r="J114" i="9" s="1"/>
  <c r="I113" i="9"/>
  <c r="I114" i="9" s="1"/>
  <c r="H113" i="9"/>
  <c r="H114" i="9" s="1"/>
  <c r="G113" i="9"/>
  <c r="G114" i="9" s="1"/>
  <c r="F113" i="9"/>
  <c r="F114" i="9" s="1"/>
  <c r="E113" i="9"/>
  <c r="E114" i="9" s="1"/>
  <c r="D113" i="9"/>
  <c r="D114" i="9" s="1"/>
  <c r="C113" i="9"/>
  <c r="C114" i="9" s="1"/>
  <c r="AK109" i="9"/>
  <c r="AJ109" i="9"/>
  <c r="AI109" i="9"/>
  <c r="AH109" i="9"/>
  <c r="AE109" i="9"/>
  <c r="AE110" i="9" s="1"/>
  <c r="AD109" i="9"/>
  <c r="AD110" i="9" s="1"/>
  <c r="AC109" i="9"/>
  <c r="AC110" i="9" s="1"/>
  <c r="AB109" i="9"/>
  <c r="AB110" i="9" s="1"/>
  <c r="AA109" i="9"/>
  <c r="AA110" i="9" s="1"/>
  <c r="Z109" i="9"/>
  <c r="Z110" i="9" s="1"/>
  <c r="Y109" i="9"/>
  <c r="Y110" i="9" s="1"/>
  <c r="X109" i="9"/>
  <c r="X110" i="9" s="1"/>
  <c r="R109" i="9"/>
  <c r="R110" i="9" s="1"/>
  <c r="J109" i="9"/>
  <c r="J110" i="9" s="1"/>
  <c r="I109" i="9"/>
  <c r="I110" i="9" s="1"/>
  <c r="H109" i="9"/>
  <c r="H110" i="9" s="1"/>
  <c r="G109" i="9"/>
  <c r="G110" i="9" s="1"/>
  <c r="F109" i="9"/>
  <c r="F110" i="9" s="1"/>
  <c r="E109" i="9"/>
  <c r="E110" i="9" s="1"/>
  <c r="D109" i="9"/>
  <c r="D110" i="9" s="1"/>
  <c r="C109" i="9"/>
  <c r="C110" i="9" s="1"/>
  <c r="AK105" i="9"/>
  <c r="AJ105" i="9"/>
  <c r="AI105" i="9"/>
  <c r="AH105" i="9"/>
  <c r="AE105" i="9"/>
  <c r="AE106" i="9" s="1"/>
  <c r="AD105" i="9"/>
  <c r="AD106" i="9" s="1"/>
  <c r="AC105" i="9"/>
  <c r="AC106" i="9" s="1"/>
  <c r="AB105" i="9"/>
  <c r="AB106" i="9" s="1"/>
  <c r="AA105" i="9"/>
  <c r="AA106" i="9" s="1"/>
  <c r="Z105" i="9"/>
  <c r="Z106" i="9" s="1"/>
  <c r="Y105" i="9"/>
  <c r="Y106" i="9" s="1"/>
  <c r="X105" i="9"/>
  <c r="X106" i="9" s="1"/>
  <c r="R105" i="9"/>
  <c r="R106" i="9" s="1"/>
  <c r="J105" i="9"/>
  <c r="J106" i="9" s="1"/>
  <c r="I105" i="9"/>
  <c r="I106" i="9" s="1"/>
  <c r="H105" i="9"/>
  <c r="H106" i="9" s="1"/>
  <c r="G105" i="9"/>
  <c r="G106" i="9" s="1"/>
  <c r="F105" i="9"/>
  <c r="F106" i="9" s="1"/>
  <c r="E105" i="9"/>
  <c r="E106" i="9" s="1"/>
  <c r="D105" i="9"/>
  <c r="D106" i="9" s="1"/>
  <c r="C105" i="9"/>
  <c r="C106" i="9" s="1"/>
  <c r="AK101" i="9"/>
  <c r="AJ101" i="9"/>
  <c r="AI101" i="9"/>
  <c r="AH101" i="9"/>
  <c r="AE101" i="9"/>
  <c r="AE102" i="9" s="1"/>
  <c r="AD101" i="9"/>
  <c r="AD102" i="9" s="1"/>
  <c r="AC101" i="9"/>
  <c r="AC102" i="9" s="1"/>
  <c r="AB101" i="9"/>
  <c r="AB102" i="9" s="1"/>
  <c r="AA101" i="9"/>
  <c r="AA102" i="9" s="1"/>
  <c r="Z101" i="9"/>
  <c r="Z102" i="9" s="1"/>
  <c r="Y101" i="9"/>
  <c r="Y102" i="9" s="1"/>
  <c r="X101" i="9"/>
  <c r="X102" i="9" s="1"/>
  <c r="R101" i="9"/>
  <c r="R102" i="9" s="1"/>
  <c r="J101" i="9"/>
  <c r="J102" i="9" s="1"/>
  <c r="I101" i="9"/>
  <c r="I102" i="9" s="1"/>
  <c r="H101" i="9"/>
  <c r="H102" i="9" s="1"/>
  <c r="G101" i="9"/>
  <c r="G102" i="9" s="1"/>
  <c r="F101" i="9"/>
  <c r="F102" i="9" s="1"/>
  <c r="E101" i="9"/>
  <c r="E102" i="9" s="1"/>
  <c r="D101" i="9"/>
  <c r="D102" i="9" s="1"/>
  <c r="C101" i="9"/>
  <c r="C102" i="9" s="1"/>
  <c r="AK97" i="9"/>
  <c r="AJ97" i="9"/>
  <c r="AI97" i="9"/>
  <c r="AH97" i="9"/>
  <c r="AE97" i="9"/>
  <c r="AE98" i="9" s="1"/>
  <c r="AD97" i="9"/>
  <c r="AD98" i="9" s="1"/>
  <c r="AC97" i="9"/>
  <c r="AC98" i="9" s="1"/>
  <c r="AB97" i="9"/>
  <c r="AB98" i="9" s="1"/>
  <c r="AA97" i="9"/>
  <c r="AA98" i="9" s="1"/>
  <c r="Z97" i="9"/>
  <c r="Z98" i="9" s="1"/>
  <c r="Y97" i="9"/>
  <c r="Y98" i="9" s="1"/>
  <c r="X97" i="9"/>
  <c r="X98" i="9" s="1"/>
  <c r="R97" i="9"/>
  <c r="R98" i="9" s="1"/>
  <c r="J97" i="9"/>
  <c r="J98" i="9" s="1"/>
  <c r="I97" i="9"/>
  <c r="I98" i="9" s="1"/>
  <c r="H97" i="9"/>
  <c r="H98" i="9" s="1"/>
  <c r="G97" i="9"/>
  <c r="G98" i="9" s="1"/>
  <c r="F97" i="9"/>
  <c r="F98" i="9" s="1"/>
  <c r="E97" i="9"/>
  <c r="E98" i="9" s="1"/>
  <c r="D97" i="9"/>
  <c r="D98" i="9" s="1"/>
  <c r="C97" i="9"/>
  <c r="C98" i="9" s="1"/>
  <c r="AK93" i="9"/>
  <c r="AJ93" i="9"/>
  <c r="AI93" i="9"/>
  <c r="AH93" i="9"/>
  <c r="AE93" i="9"/>
  <c r="AE94" i="9" s="1"/>
  <c r="AD93" i="9"/>
  <c r="AD94" i="9" s="1"/>
  <c r="AC93" i="9"/>
  <c r="AC94" i="9" s="1"/>
  <c r="AB93" i="9"/>
  <c r="AB94" i="9" s="1"/>
  <c r="AA93" i="9"/>
  <c r="AA94" i="9" s="1"/>
  <c r="Z93" i="9"/>
  <c r="Z94" i="9" s="1"/>
  <c r="Y93" i="9"/>
  <c r="Y94" i="9" s="1"/>
  <c r="X93" i="9"/>
  <c r="X94" i="9" s="1"/>
  <c r="R93" i="9"/>
  <c r="R94" i="9" s="1"/>
  <c r="J93" i="9"/>
  <c r="J94" i="9" s="1"/>
  <c r="I93" i="9"/>
  <c r="I94" i="9" s="1"/>
  <c r="H93" i="9"/>
  <c r="H94" i="9" s="1"/>
  <c r="G93" i="9"/>
  <c r="G94" i="9" s="1"/>
  <c r="F93" i="9"/>
  <c r="F94" i="9" s="1"/>
  <c r="E93" i="9"/>
  <c r="E94" i="9" s="1"/>
  <c r="D93" i="9"/>
  <c r="D94" i="9" s="1"/>
  <c r="C93" i="9"/>
  <c r="C94" i="9" s="1"/>
  <c r="AK89" i="9"/>
  <c r="AJ89" i="9"/>
  <c r="AI89" i="9"/>
  <c r="AH89" i="9"/>
  <c r="AE89" i="9"/>
  <c r="AE90" i="9" s="1"/>
  <c r="AD89" i="9"/>
  <c r="AD90" i="9" s="1"/>
  <c r="AC89" i="9"/>
  <c r="AC90" i="9" s="1"/>
  <c r="AB89" i="9"/>
  <c r="AB90" i="9" s="1"/>
  <c r="AA89" i="9"/>
  <c r="AA90" i="9" s="1"/>
  <c r="Z89" i="9"/>
  <c r="Z90" i="9" s="1"/>
  <c r="Y89" i="9"/>
  <c r="Y90" i="9" s="1"/>
  <c r="X89" i="9"/>
  <c r="X90" i="9" s="1"/>
  <c r="R89" i="9"/>
  <c r="R90" i="9" s="1"/>
  <c r="J89" i="9"/>
  <c r="J90" i="9" s="1"/>
  <c r="I89" i="9"/>
  <c r="I90" i="9" s="1"/>
  <c r="H89" i="9"/>
  <c r="H90" i="9" s="1"/>
  <c r="G89" i="9"/>
  <c r="G90" i="9" s="1"/>
  <c r="F89" i="9"/>
  <c r="F90" i="9" s="1"/>
  <c r="E89" i="9"/>
  <c r="E90" i="9" s="1"/>
  <c r="D89" i="9"/>
  <c r="D90" i="9" s="1"/>
  <c r="C89" i="9"/>
  <c r="C90" i="9" s="1"/>
  <c r="AK85" i="9"/>
  <c r="AJ85" i="9"/>
  <c r="AI85" i="9"/>
  <c r="AH85" i="9"/>
  <c r="AE85" i="9"/>
  <c r="AE86" i="9" s="1"/>
  <c r="AD85" i="9"/>
  <c r="AD86" i="9" s="1"/>
  <c r="AC85" i="9"/>
  <c r="AC86" i="9" s="1"/>
  <c r="AB85" i="9"/>
  <c r="AB86" i="9" s="1"/>
  <c r="AA85" i="9"/>
  <c r="AA86" i="9" s="1"/>
  <c r="Z85" i="9"/>
  <c r="Z86" i="9" s="1"/>
  <c r="Y85" i="9"/>
  <c r="Y86" i="9" s="1"/>
  <c r="X85" i="9"/>
  <c r="X86" i="9" s="1"/>
  <c r="R85" i="9"/>
  <c r="R86" i="9" s="1"/>
  <c r="J85" i="9"/>
  <c r="J86" i="9" s="1"/>
  <c r="I85" i="9"/>
  <c r="I86" i="9" s="1"/>
  <c r="H85" i="9"/>
  <c r="H86" i="9" s="1"/>
  <c r="G85" i="9"/>
  <c r="G86" i="9" s="1"/>
  <c r="F85" i="9"/>
  <c r="F86" i="9" s="1"/>
  <c r="E85" i="9"/>
  <c r="E86" i="9" s="1"/>
  <c r="D85" i="9"/>
  <c r="D86" i="9" s="1"/>
  <c r="C85" i="9"/>
  <c r="C86" i="9" s="1"/>
  <c r="AK81" i="9"/>
  <c r="AJ81" i="9"/>
  <c r="AI81" i="9"/>
  <c r="AH81" i="9"/>
  <c r="AE81" i="9"/>
  <c r="AE82" i="9" s="1"/>
  <c r="AD81" i="9"/>
  <c r="AD82" i="9" s="1"/>
  <c r="AC81" i="9"/>
  <c r="AC82" i="9" s="1"/>
  <c r="AB81" i="9"/>
  <c r="AB82" i="9" s="1"/>
  <c r="AA81" i="9"/>
  <c r="AA82" i="9" s="1"/>
  <c r="Z81" i="9"/>
  <c r="Z82" i="9" s="1"/>
  <c r="Y81" i="9"/>
  <c r="Y82" i="9" s="1"/>
  <c r="X81" i="9"/>
  <c r="X82" i="9" s="1"/>
  <c r="R81" i="9"/>
  <c r="R82" i="9" s="1"/>
  <c r="J81" i="9"/>
  <c r="J82" i="9" s="1"/>
  <c r="I81" i="9"/>
  <c r="I82" i="9" s="1"/>
  <c r="H81" i="9"/>
  <c r="H82" i="9" s="1"/>
  <c r="G81" i="9"/>
  <c r="G82" i="9" s="1"/>
  <c r="F81" i="9"/>
  <c r="F82" i="9" s="1"/>
  <c r="E81" i="9"/>
  <c r="E82" i="9" s="1"/>
  <c r="D81" i="9"/>
  <c r="D82" i="9" s="1"/>
  <c r="C81" i="9"/>
  <c r="C82" i="9" s="1"/>
  <c r="Z78" i="9"/>
  <c r="AK77" i="9"/>
  <c r="AJ77" i="9"/>
  <c r="AI77" i="9"/>
  <c r="AH77" i="9"/>
  <c r="AE77" i="9"/>
  <c r="AE78" i="9" s="1"/>
  <c r="AD77" i="9"/>
  <c r="AD78" i="9" s="1"/>
  <c r="AC77" i="9"/>
  <c r="AC78" i="9" s="1"/>
  <c r="AB77" i="9"/>
  <c r="AB78" i="9" s="1"/>
  <c r="AA77" i="9"/>
  <c r="AA78" i="9" s="1"/>
  <c r="Z77" i="9"/>
  <c r="Y77" i="9"/>
  <c r="Y78" i="9" s="1"/>
  <c r="X77" i="9"/>
  <c r="X78" i="9" s="1"/>
  <c r="R77" i="9"/>
  <c r="R78" i="9" s="1"/>
  <c r="J77" i="9"/>
  <c r="J78" i="9" s="1"/>
  <c r="I77" i="9"/>
  <c r="I78" i="9" s="1"/>
  <c r="H77" i="9"/>
  <c r="H78" i="9" s="1"/>
  <c r="G77" i="9"/>
  <c r="G78" i="9" s="1"/>
  <c r="F77" i="9"/>
  <c r="F78" i="9" s="1"/>
  <c r="E77" i="9"/>
  <c r="E78" i="9" s="1"/>
  <c r="D77" i="9"/>
  <c r="D78" i="9" s="1"/>
  <c r="C77" i="9"/>
  <c r="C78" i="9" s="1"/>
  <c r="AK73" i="9"/>
  <c r="AJ73" i="9"/>
  <c r="AI73" i="9"/>
  <c r="AH73" i="9"/>
  <c r="AE73" i="9"/>
  <c r="AE74" i="9" s="1"/>
  <c r="AD73" i="9"/>
  <c r="AD74" i="9" s="1"/>
  <c r="AC73" i="9"/>
  <c r="AC74" i="9" s="1"/>
  <c r="AB73" i="9"/>
  <c r="AB74" i="9" s="1"/>
  <c r="AA73" i="9"/>
  <c r="AA74" i="9" s="1"/>
  <c r="Z73" i="9"/>
  <c r="Z74" i="9" s="1"/>
  <c r="Y73" i="9"/>
  <c r="Y74" i="9" s="1"/>
  <c r="X73" i="9"/>
  <c r="X74" i="9" s="1"/>
  <c r="R73" i="9"/>
  <c r="R74" i="9" s="1"/>
  <c r="J73" i="9"/>
  <c r="J74" i="9" s="1"/>
  <c r="I73" i="9"/>
  <c r="I74" i="9" s="1"/>
  <c r="H73" i="9"/>
  <c r="H74" i="9" s="1"/>
  <c r="G73" i="9"/>
  <c r="G74" i="9" s="1"/>
  <c r="F73" i="9"/>
  <c r="F74" i="9" s="1"/>
  <c r="E73" i="9"/>
  <c r="E74" i="9" s="1"/>
  <c r="D73" i="9"/>
  <c r="D74" i="9" s="1"/>
  <c r="C73" i="9"/>
  <c r="C74" i="9" s="1"/>
  <c r="AK69" i="9"/>
  <c r="AJ69" i="9"/>
  <c r="AI69" i="9"/>
  <c r="AH69" i="9"/>
  <c r="AE69" i="9"/>
  <c r="AE70" i="9" s="1"/>
  <c r="AD69" i="9"/>
  <c r="AD70" i="9" s="1"/>
  <c r="AC69" i="9"/>
  <c r="AC70" i="9" s="1"/>
  <c r="AB69" i="9"/>
  <c r="AB70" i="9" s="1"/>
  <c r="AA69" i="9"/>
  <c r="AA70" i="9" s="1"/>
  <c r="Z69" i="9"/>
  <c r="Z70" i="9" s="1"/>
  <c r="Y69" i="9"/>
  <c r="Y70" i="9" s="1"/>
  <c r="X69" i="9"/>
  <c r="X70" i="9" s="1"/>
  <c r="R69" i="9"/>
  <c r="R70" i="9" s="1"/>
  <c r="J69" i="9"/>
  <c r="J70" i="9" s="1"/>
  <c r="I69" i="9"/>
  <c r="I70" i="9" s="1"/>
  <c r="H69" i="9"/>
  <c r="H70" i="9" s="1"/>
  <c r="G69" i="9"/>
  <c r="G70" i="9" s="1"/>
  <c r="F69" i="9"/>
  <c r="F70" i="9" s="1"/>
  <c r="E69" i="9"/>
  <c r="E70" i="9" s="1"/>
  <c r="D69" i="9"/>
  <c r="D70" i="9" s="1"/>
  <c r="C69" i="9"/>
  <c r="C70" i="9" s="1"/>
  <c r="AK65" i="9"/>
  <c r="AJ65" i="9"/>
  <c r="AI65" i="9"/>
  <c r="AH65" i="9"/>
  <c r="AE65" i="9"/>
  <c r="AE66" i="9" s="1"/>
  <c r="AD65" i="9"/>
  <c r="AD66" i="9" s="1"/>
  <c r="AC65" i="9"/>
  <c r="AC66" i="9" s="1"/>
  <c r="AB65" i="9"/>
  <c r="AB66" i="9" s="1"/>
  <c r="AA65" i="9"/>
  <c r="AA66" i="9" s="1"/>
  <c r="Z65" i="9"/>
  <c r="Z66" i="9" s="1"/>
  <c r="Y65" i="9"/>
  <c r="Y66" i="9" s="1"/>
  <c r="X65" i="9"/>
  <c r="X66" i="9" s="1"/>
  <c r="R65" i="9"/>
  <c r="R66" i="9" s="1"/>
  <c r="J65" i="9"/>
  <c r="J66" i="9" s="1"/>
  <c r="I65" i="9"/>
  <c r="I66" i="9" s="1"/>
  <c r="H65" i="9"/>
  <c r="H66" i="9" s="1"/>
  <c r="G65" i="9"/>
  <c r="G66" i="9" s="1"/>
  <c r="F65" i="9"/>
  <c r="F66" i="9" s="1"/>
  <c r="E65" i="9"/>
  <c r="E66" i="9" s="1"/>
  <c r="D65" i="9"/>
  <c r="D66" i="9" s="1"/>
  <c r="C65" i="9"/>
  <c r="C66" i="9" s="1"/>
  <c r="AK61" i="9"/>
  <c r="AJ61" i="9"/>
  <c r="AI61" i="9"/>
  <c r="AH61" i="9"/>
  <c r="AE61" i="9"/>
  <c r="AE62" i="9" s="1"/>
  <c r="AD61" i="9"/>
  <c r="AD62" i="9" s="1"/>
  <c r="AC61" i="9"/>
  <c r="AC62" i="9" s="1"/>
  <c r="AB61" i="9"/>
  <c r="AB62" i="9" s="1"/>
  <c r="AA61" i="9"/>
  <c r="AA62" i="9" s="1"/>
  <c r="Z61" i="9"/>
  <c r="Z62" i="9" s="1"/>
  <c r="Y61" i="9"/>
  <c r="Y62" i="9" s="1"/>
  <c r="X61" i="9"/>
  <c r="X62" i="9" s="1"/>
  <c r="R61" i="9"/>
  <c r="R62" i="9" s="1"/>
  <c r="J61" i="9"/>
  <c r="J62" i="9" s="1"/>
  <c r="I61" i="9"/>
  <c r="I62" i="9" s="1"/>
  <c r="H61" i="9"/>
  <c r="H62" i="9" s="1"/>
  <c r="G61" i="9"/>
  <c r="G62" i="9" s="1"/>
  <c r="F61" i="9"/>
  <c r="F62" i="9" s="1"/>
  <c r="E61" i="9"/>
  <c r="E62" i="9" s="1"/>
  <c r="D61" i="9"/>
  <c r="D62" i="9" s="1"/>
  <c r="C61" i="9"/>
  <c r="C62" i="9" s="1"/>
  <c r="AK57" i="9"/>
  <c r="AJ57" i="9"/>
  <c r="AI57" i="9"/>
  <c r="AH57" i="9"/>
  <c r="AE57" i="9"/>
  <c r="AE58" i="9" s="1"/>
  <c r="AD57" i="9"/>
  <c r="AD58" i="9" s="1"/>
  <c r="AC57" i="9"/>
  <c r="AC58" i="9" s="1"/>
  <c r="AB57" i="9"/>
  <c r="AB58" i="9" s="1"/>
  <c r="AA57" i="9"/>
  <c r="AA58" i="9" s="1"/>
  <c r="Z57" i="9"/>
  <c r="Z58" i="9" s="1"/>
  <c r="Y57" i="9"/>
  <c r="Y58" i="9" s="1"/>
  <c r="X57" i="9"/>
  <c r="X58" i="9" s="1"/>
  <c r="R57" i="9"/>
  <c r="R58" i="9" s="1"/>
  <c r="J57" i="9"/>
  <c r="J58" i="9" s="1"/>
  <c r="I57" i="9"/>
  <c r="I58" i="9" s="1"/>
  <c r="H57" i="9"/>
  <c r="H58" i="9" s="1"/>
  <c r="G57" i="9"/>
  <c r="G58" i="9" s="1"/>
  <c r="F57" i="9"/>
  <c r="F58" i="9" s="1"/>
  <c r="E57" i="9"/>
  <c r="E58" i="9" s="1"/>
  <c r="D57" i="9"/>
  <c r="D58" i="9" s="1"/>
  <c r="C57" i="9"/>
  <c r="C58" i="9" s="1"/>
  <c r="AK53" i="9"/>
  <c r="AJ53" i="9"/>
  <c r="AI53" i="9"/>
  <c r="AH53" i="9"/>
  <c r="AE53" i="9"/>
  <c r="AE54" i="9" s="1"/>
  <c r="AD53" i="9"/>
  <c r="AD54" i="9" s="1"/>
  <c r="AC53" i="9"/>
  <c r="AC54" i="9" s="1"/>
  <c r="AB53" i="9"/>
  <c r="AB54" i="9" s="1"/>
  <c r="AA53" i="9"/>
  <c r="AA54" i="9" s="1"/>
  <c r="Z53" i="9"/>
  <c r="Z54" i="9" s="1"/>
  <c r="Y53" i="9"/>
  <c r="Y54" i="9" s="1"/>
  <c r="X53" i="9"/>
  <c r="X54" i="9" s="1"/>
  <c r="R53" i="9"/>
  <c r="R54" i="9" s="1"/>
  <c r="J53" i="9"/>
  <c r="J54" i="9" s="1"/>
  <c r="I53" i="9"/>
  <c r="I54" i="9" s="1"/>
  <c r="H53" i="9"/>
  <c r="H54" i="9" s="1"/>
  <c r="G53" i="9"/>
  <c r="G54" i="9" s="1"/>
  <c r="F53" i="9"/>
  <c r="F54" i="9" s="1"/>
  <c r="E53" i="9"/>
  <c r="E54" i="9" s="1"/>
  <c r="D53" i="9"/>
  <c r="D54" i="9" s="1"/>
  <c r="C53" i="9"/>
  <c r="C54" i="9" s="1"/>
  <c r="AK49" i="9"/>
  <c r="AJ49" i="9"/>
  <c r="AI49" i="9"/>
  <c r="AH49" i="9"/>
  <c r="AE49" i="9"/>
  <c r="AE50" i="9" s="1"/>
  <c r="AD49" i="9"/>
  <c r="AD50" i="9" s="1"/>
  <c r="AC49" i="9"/>
  <c r="AC50" i="9" s="1"/>
  <c r="AB49" i="9"/>
  <c r="AB50" i="9" s="1"/>
  <c r="AA49" i="9"/>
  <c r="AA50" i="9" s="1"/>
  <c r="Z49" i="9"/>
  <c r="Z50" i="9" s="1"/>
  <c r="Y49" i="9"/>
  <c r="Y50" i="9" s="1"/>
  <c r="X49" i="9"/>
  <c r="X50" i="9" s="1"/>
  <c r="R49" i="9"/>
  <c r="R50" i="9" s="1"/>
  <c r="J49" i="9"/>
  <c r="J50" i="9" s="1"/>
  <c r="I49" i="9"/>
  <c r="I50" i="9" s="1"/>
  <c r="H49" i="9"/>
  <c r="H50" i="9" s="1"/>
  <c r="G49" i="9"/>
  <c r="G50" i="9" s="1"/>
  <c r="F49" i="9"/>
  <c r="F50" i="9" s="1"/>
  <c r="E49" i="9"/>
  <c r="E50" i="9" s="1"/>
  <c r="D49" i="9"/>
  <c r="D50" i="9" s="1"/>
  <c r="C49" i="9"/>
  <c r="C50" i="9" s="1"/>
  <c r="AK45" i="9"/>
  <c r="AJ45" i="9"/>
  <c r="AI45" i="9"/>
  <c r="AH45" i="9"/>
  <c r="AE45" i="9"/>
  <c r="AE46" i="9" s="1"/>
  <c r="AD45" i="9"/>
  <c r="AD46" i="9" s="1"/>
  <c r="AC45" i="9"/>
  <c r="AC46" i="9" s="1"/>
  <c r="AB45" i="9"/>
  <c r="AB46" i="9" s="1"/>
  <c r="AA45" i="9"/>
  <c r="AA46" i="9" s="1"/>
  <c r="Z45" i="9"/>
  <c r="Z46" i="9" s="1"/>
  <c r="Y45" i="9"/>
  <c r="Y46" i="9" s="1"/>
  <c r="X45" i="9"/>
  <c r="X46" i="9" s="1"/>
  <c r="R45" i="9"/>
  <c r="R46" i="9" s="1"/>
  <c r="J45" i="9"/>
  <c r="J46" i="9" s="1"/>
  <c r="I45" i="9"/>
  <c r="I46" i="9" s="1"/>
  <c r="H45" i="9"/>
  <c r="H46" i="9" s="1"/>
  <c r="G45" i="9"/>
  <c r="G46" i="9" s="1"/>
  <c r="F45" i="9"/>
  <c r="F46" i="9" s="1"/>
  <c r="E45" i="9"/>
  <c r="E46" i="9" s="1"/>
  <c r="D45" i="9"/>
  <c r="D46" i="9" s="1"/>
  <c r="C45" i="9"/>
  <c r="C46" i="9" s="1"/>
  <c r="AK41" i="9"/>
  <c r="AJ41" i="9"/>
  <c r="AI41" i="9"/>
  <c r="AH41" i="9"/>
  <c r="AE41" i="9"/>
  <c r="AE42" i="9" s="1"/>
  <c r="AD41" i="9"/>
  <c r="AD42" i="9" s="1"/>
  <c r="AC41" i="9"/>
  <c r="AC42" i="9" s="1"/>
  <c r="AB41" i="9"/>
  <c r="AB42" i="9" s="1"/>
  <c r="AA41" i="9"/>
  <c r="AA42" i="9" s="1"/>
  <c r="Z41" i="9"/>
  <c r="Z42" i="9" s="1"/>
  <c r="Y41" i="9"/>
  <c r="Y42" i="9" s="1"/>
  <c r="X41" i="9"/>
  <c r="X42" i="9" s="1"/>
  <c r="R41" i="9"/>
  <c r="R42" i="9" s="1"/>
  <c r="J41" i="9"/>
  <c r="J42" i="9" s="1"/>
  <c r="I41" i="9"/>
  <c r="I42" i="9" s="1"/>
  <c r="H41" i="9"/>
  <c r="H42" i="9" s="1"/>
  <c r="G41" i="9"/>
  <c r="G42" i="9" s="1"/>
  <c r="F41" i="9"/>
  <c r="F42" i="9" s="1"/>
  <c r="E41" i="9"/>
  <c r="E42" i="9" s="1"/>
  <c r="D41" i="9"/>
  <c r="D42" i="9" s="1"/>
  <c r="C41" i="9"/>
  <c r="C42" i="9" s="1"/>
  <c r="AK37" i="9"/>
  <c r="AJ37" i="9"/>
  <c r="AI37" i="9"/>
  <c r="AH37" i="9"/>
  <c r="AE37" i="9"/>
  <c r="AE38" i="9" s="1"/>
  <c r="AD37" i="9"/>
  <c r="AD38" i="9" s="1"/>
  <c r="AC37" i="9"/>
  <c r="AC38" i="9" s="1"/>
  <c r="AB37" i="9"/>
  <c r="AB38" i="9" s="1"/>
  <c r="AA37" i="9"/>
  <c r="AA38" i="9" s="1"/>
  <c r="Z37" i="9"/>
  <c r="Z38" i="9" s="1"/>
  <c r="Y37" i="9"/>
  <c r="Y38" i="9" s="1"/>
  <c r="X37" i="9"/>
  <c r="X38" i="9" s="1"/>
  <c r="R37" i="9"/>
  <c r="R38" i="9" s="1"/>
  <c r="J37" i="9"/>
  <c r="J38" i="9" s="1"/>
  <c r="I37" i="9"/>
  <c r="I38" i="9" s="1"/>
  <c r="H37" i="9"/>
  <c r="H38" i="9" s="1"/>
  <c r="G37" i="9"/>
  <c r="G38" i="9" s="1"/>
  <c r="F37" i="9"/>
  <c r="F38" i="9" s="1"/>
  <c r="E37" i="9"/>
  <c r="E38" i="9" s="1"/>
  <c r="D37" i="9"/>
  <c r="D38" i="9" s="1"/>
  <c r="C37" i="9"/>
  <c r="C38" i="9" s="1"/>
  <c r="AK33" i="9"/>
  <c r="AJ33" i="9"/>
  <c r="AI33" i="9"/>
  <c r="AH33" i="9"/>
  <c r="AE33" i="9"/>
  <c r="AE34" i="9" s="1"/>
  <c r="AD33" i="9"/>
  <c r="AD34" i="9" s="1"/>
  <c r="AC33" i="9"/>
  <c r="AC34" i="9" s="1"/>
  <c r="AB33" i="9"/>
  <c r="AB34" i="9" s="1"/>
  <c r="AA33" i="9"/>
  <c r="AA34" i="9" s="1"/>
  <c r="Z33" i="9"/>
  <c r="Z34" i="9" s="1"/>
  <c r="Y33" i="9"/>
  <c r="Y34" i="9" s="1"/>
  <c r="X33" i="9"/>
  <c r="X34" i="9" s="1"/>
  <c r="R33" i="9"/>
  <c r="R34" i="9" s="1"/>
  <c r="J33" i="9"/>
  <c r="J34" i="9" s="1"/>
  <c r="I33" i="9"/>
  <c r="I34" i="9" s="1"/>
  <c r="H33" i="9"/>
  <c r="H34" i="9" s="1"/>
  <c r="G33" i="9"/>
  <c r="G34" i="9" s="1"/>
  <c r="F33" i="9"/>
  <c r="F34" i="9" s="1"/>
  <c r="E33" i="9"/>
  <c r="E34" i="9" s="1"/>
  <c r="D33" i="9"/>
  <c r="D34" i="9" s="1"/>
  <c r="C33" i="9"/>
  <c r="C34" i="9" s="1"/>
  <c r="AK29" i="9"/>
  <c r="AJ29" i="9"/>
  <c r="AI29" i="9"/>
  <c r="AH29" i="9"/>
  <c r="AE29" i="9"/>
  <c r="AE30" i="9" s="1"/>
  <c r="AD29" i="9"/>
  <c r="AD30" i="9" s="1"/>
  <c r="AC29" i="9"/>
  <c r="AC30" i="9" s="1"/>
  <c r="AB29" i="9"/>
  <c r="AB30" i="9" s="1"/>
  <c r="AA29" i="9"/>
  <c r="AA30" i="9" s="1"/>
  <c r="Z29" i="9"/>
  <c r="Z30" i="9" s="1"/>
  <c r="Y29" i="9"/>
  <c r="Y30" i="9" s="1"/>
  <c r="X29" i="9"/>
  <c r="X30" i="9" s="1"/>
  <c r="R29" i="9"/>
  <c r="R30" i="9" s="1"/>
  <c r="J29" i="9"/>
  <c r="J30" i="9" s="1"/>
  <c r="I29" i="9"/>
  <c r="I30" i="9" s="1"/>
  <c r="H29" i="9"/>
  <c r="H30" i="9" s="1"/>
  <c r="G29" i="9"/>
  <c r="G30" i="9" s="1"/>
  <c r="F29" i="9"/>
  <c r="F30" i="9" s="1"/>
  <c r="E29" i="9"/>
  <c r="E30" i="9" s="1"/>
  <c r="D29" i="9"/>
  <c r="D30" i="9" s="1"/>
  <c r="C29" i="9"/>
  <c r="C30" i="9" s="1"/>
  <c r="AK25" i="9"/>
  <c r="AJ25" i="9"/>
  <c r="AI25" i="9"/>
  <c r="AH25" i="9"/>
  <c r="AE25" i="9"/>
  <c r="AE26" i="9" s="1"/>
  <c r="AD25" i="9"/>
  <c r="AD26" i="9" s="1"/>
  <c r="AC25" i="9"/>
  <c r="AC26" i="9" s="1"/>
  <c r="AB25" i="9"/>
  <c r="AB26" i="9" s="1"/>
  <c r="AA25" i="9"/>
  <c r="AA26" i="9" s="1"/>
  <c r="Z25" i="9"/>
  <c r="Z26" i="9" s="1"/>
  <c r="Y25" i="9"/>
  <c r="Y26" i="9" s="1"/>
  <c r="X25" i="9"/>
  <c r="X26" i="9" s="1"/>
  <c r="R25" i="9"/>
  <c r="R26" i="9" s="1"/>
  <c r="J25" i="9"/>
  <c r="J26" i="9" s="1"/>
  <c r="I25" i="9"/>
  <c r="I26" i="9" s="1"/>
  <c r="H25" i="9"/>
  <c r="H26" i="9" s="1"/>
  <c r="G25" i="9"/>
  <c r="G26" i="9" s="1"/>
  <c r="F25" i="9"/>
  <c r="F26" i="9" s="1"/>
  <c r="E25" i="9"/>
  <c r="E26" i="9" s="1"/>
  <c r="D25" i="9"/>
  <c r="D26" i="9" s="1"/>
  <c r="C25" i="9"/>
  <c r="C26" i="9" s="1"/>
  <c r="AK21" i="9"/>
  <c r="AJ21" i="9"/>
  <c r="AI21" i="9"/>
  <c r="AH21" i="9"/>
  <c r="AE21" i="9"/>
  <c r="AE22" i="9" s="1"/>
  <c r="AD21" i="9"/>
  <c r="AD22" i="9" s="1"/>
  <c r="AC21" i="9"/>
  <c r="AC22" i="9" s="1"/>
  <c r="AB21" i="9"/>
  <c r="AB22" i="9" s="1"/>
  <c r="AA21" i="9"/>
  <c r="AA22" i="9" s="1"/>
  <c r="Z21" i="9"/>
  <c r="Z22" i="9" s="1"/>
  <c r="Y21" i="9"/>
  <c r="Y22" i="9" s="1"/>
  <c r="X21" i="9"/>
  <c r="X22" i="9" s="1"/>
  <c r="R21" i="9"/>
  <c r="R22" i="9" s="1"/>
  <c r="J21" i="9"/>
  <c r="J22" i="9" s="1"/>
  <c r="I21" i="9"/>
  <c r="I22" i="9" s="1"/>
  <c r="H21" i="9"/>
  <c r="H22" i="9" s="1"/>
  <c r="G21" i="9"/>
  <c r="G22" i="9" s="1"/>
  <c r="F21" i="9"/>
  <c r="F22" i="9" s="1"/>
  <c r="E21" i="9"/>
  <c r="E22" i="9" s="1"/>
  <c r="D21" i="9"/>
  <c r="D22" i="9" s="1"/>
  <c r="C21" i="9"/>
  <c r="C22" i="9" s="1"/>
  <c r="AK17" i="9"/>
  <c r="AJ17" i="9"/>
  <c r="AI17" i="9"/>
  <c r="AH17" i="9"/>
  <c r="AE17" i="9"/>
  <c r="AE18" i="9" s="1"/>
  <c r="AD17" i="9"/>
  <c r="AD18" i="9" s="1"/>
  <c r="AC17" i="9"/>
  <c r="AC18" i="9" s="1"/>
  <c r="AB17" i="9"/>
  <c r="AB18" i="9" s="1"/>
  <c r="AA17" i="9"/>
  <c r="AA18" i="9" s="1"/>
  <c r="Z17" i="9"/>
  <c r="Z18" i="9" s="1"/>
  <c r="Y17" i="9"/>
  <c r="Y18" i="9" s="1"/>
  <c r="X17" i="9"/>
  <c r="X18" i="9" s="1"/>
  <c r="R17" i="9"/>
  <c r="R18" i="9" s="1"/>
  <c r="J17" i="9"/>
  <c r="J18" i="9" s="1"/>
  <c r="I17" i="9"/>
  <c r="I18" i="9" s="1"/>
  <c r="H17" i="9"/>
  <c r="H18" i="9" s="1"/>
  <c r="G17" i="9"/>
  <c r="G18" i="9" s="1"/>
  <c r="F17" i="9"/>
  <c r="F18" i="9" s="1"/>
  <c r="E17" i="9"/>
  <c r="E18" i="9" s="1"/>
  <c r="D17" i="9"/>
  <c r="D18" i="9" s="1"/>
  <c r="C17" i="9"/>
  <c r="C18" i="9" s="1"/>
  <c r="AK13" i="9"/>
  <c r="AJ13" i="9"/>
  <c r="AI13" i="9"/>
  <c r="AH13" i="9"/>
  <c r="AE13" i="9"/>
  <c r="AE14" i="9" s="1"/>
  <c r="AD13" i="9"/>
  <c r="AD14" i="9" s="1"/>
  <c r="AC13" i="9"/>
  <c r="AC14" i="9" s="1"/>
  <c r="AB13" i="9"/>
  <c r="AB14" i="9" s="1"/>
  <c r="AA13" i="9"/>
  <c r="AA14" i="9" s="1"/>
  <c r="Z13" i="9"/>
  <c r="Z14" i="9" s="1"/>
  <c r="Y13" i="9"/>
  <c r="Y14" i="9" s="1"/>
  <c r="X13" i="9"/>
  <c r="X14" i="9" s="1"/>
  <c r="R13" i="9"/>
  <c r="R14" i="9" s="1"/>
  <c r="J13" i="9"/>
  <c r="J14" i="9" s="1"/>
  <c r="I13" i="9"/>
  <c r="I14" i="9" s="1"/>
  <c r="H13" i="9"/>
  <c r="H14" i="9" s="1"/>
  <c r="G13" i="9"/>
  <c r="G14" i="9" s="1"/>
  <c r="F13" i="9"/>
  <c r="F14" i="9" s="1"/>
  <c r="E13" i="9"/>
  <c r="E14" i="9" s="1"/>
  <c r="D13" i="9"/>
  <c r="D14" i="9" s="1"/>
  <c r="C13" i="9"/>
  <c r="C14" i="9" s="1"/>
  <c r="AK9" i="9"/>
  <c r="AJ9" i="9"/>
  <c r="AI9" i="9"/>
  <c r="AH9" i="9"/>
  <c r="AE9" i="9"/>
  <c r="AE10" i="9" s="1"/>
  <c r="AD9" i="9"/>
  <c r="AD10" i="9" s="1"/>
  <c r="AC9" i="9"/>
  <c r="AC10" i="9" s="1"/>
  <c r="AB9" i="9"/>
  <c r="AB10" i="9" s="1"/>
  <c r="AA9" i="9"/>
  <c r="AA10" i="9" s="1"/>
  <c r="Z9" i="9"/>
  <c r="Z10" i="9" s="1"/>
  <c r="Y9" i="9"/>
  <c r="Y10" i="9" s="1"/>
  <c r="X9" i="9"/>
  <c r="X10" i="9" s="1"/>
  <c r="R9" i="9"/>
  <c r="R10" i="9" s="1"/>
  <c r="J9" i="9"/>
  <c r="J10" i="9" s="1"/>
  <c r="I9" i="9"/>
  <c r="I10" i="9" s="1"/>
  <c r="H9" i="9"/>
  <c r="H10" i="9" s="1"/>
  <c r="G9" i="9"/>
  <c r="G10" i="9" s="1"/>
  <c r="F9" i="9"/>
  <c r="F10" i="9" s="1"/>
  <c r="E9" i="9"/>
  <c r="E10" i="9" s="1"/>
  <c r="D9" i="9"/>
  <c r="D10" i="9" s="1"/>
  <c r="C9" i="9"/>
  <c r="C10" i="9" s="1"/>
  <c r="AK5" i="9"/>
  <c r="AJ5" i="9"/>
  <c r="AI5" i="9"/>
  <c r="AH5" i="9"/>
  <c r="AE6" i="9"/>
  <c r="AB128" i="9"/>
  <c r="R128" i="9"/>
  <c r="J6" i="9"/>
  <c r="H6" i="9"/>
  <c r="F6" i="9"/>
  <c r="D6" i="9"/>
  <c r="AT124" i="8"/>
  <c r="AP124" i="8"/>
  <c r="AO124" i="8"/>
  <c r="AE5" i="8"/>
  <c r="AD5" i="8"/>
  <c r="AD6" i="8" s="1"/>
  <c r="AC5" i="8"/>
  <c r="AC124" i="8" s="1"/>
  <c r="AB5" i="8"/>
  <c r="AB124" i="8" s="1"/>
  <c r="AA5" i="8"/>
  <c r="AA6" i="8" s="1"/>
  <c r="Z5" i="8"/>
  <c r="Y5" i="8"/>
  <c r="X5" i="8"/>
  <c r="X6" i="8" s="1"/>
  <c r="AE6" i="8"/>
  <c r="R5" i="8"/>
  <c r="R124" i="8" s="1"/>
  <c r="J5" i="8"/>
  <c r="I5" i="8"/>
  <c r="I6" i="8" s="1"/>
  <c r="H5" i="8"/>
  <c r="H6" i="8" s="1"/>
  <c r="G5" i="8"/>
  <c r="F5" i="8"/>
  <c r="F6" i="8" s="1"/>
  <c r="E5" i="8"/>
  <c r="D5" i="8"/>
  <c r="D6" i="8" s="1"/>
  <c r="C5" i="8"/>
  <c r="C6" i="8" s="1"/>
  <c r="U124" i="8"/>
  <c r="T124" i="8"/>
  <c r="AK121" i="8"/>
  <c r="AJ121" i="8"/>
  <c r="AI121" i="8"/>
  <c r="AH121" i="8"/>
  <c r="AE121" i="8"/>
  <c r="AE122" i="8" s="1"/>
  <c r="AD121" i="8"/>
  <c r="AD122" i="8" s="1"/>
  <c r="AC121" i="8"/>
  <c r="AC122" i="8" s="1"/>
  <c r="AB121" i="8"/>
  <c r="AB122" i="8" s="1"/>
  <c r="AA121" i="8"/>
  <c r="AA122" i="8" s="1"/>
  <c r="Z121" i="8"/>
  <c r="Z122" i="8" s="1"/>
  <c r="Y121" i="8"/>
  <c r="Y122" i="8" s="1"/>
  <c r="X121" i="8"/>
  <c r="X122" i="8" s="1"/>
  <c r="R121" i="8"/>
  <c r="R122" i="8" s="1"/>
  <c r="J121" i="8"/>
  <c r="J122" i="8" s="1"/>
  <c r="I121" i="8"/>
  <c r="I122" i="8" s="1"/>
  <c r="H121" i="8"/>
  <c r="H122" i="8" s="1"/>
  <c r="G121" i="8"/>
  <c r="G122" i="8" s="1"/>
  <c r="F121" i="8"/>
  <c r="F122" i="8" s="1"/>
  <c r="E121" i="8"/>
  <c r="E122" i="8" s="1"/>
  <c r="D121" i="8"/>
  <c r="D122" i="8" s="1"/>
  <c r="C121" i="8"/>
  <c r="C122" i="8" s="1"/>
  <c r="AK117" i="8"/>
  <c r="AJ117" i="8"/>
  <c r="AI117" i="8"/>
  <c r="AH117" i="8"/>
  <c r="AE117" i="8"/>
  <c r="AE118" i="8" s="1"/>
  <c r="AD117" i="8"/>
  <c r="AD118" i="8" s="1"/>
  <c r="AC117" i="8"/>
  <c r="AC118" i="8" s="1"/>
  <c r="AB117" i="8"/>
  <c r="AB118" i="8" s="1"/>
  <c r="AA117" i="8"/>
  <c r="AA118" i="8" s="1"/>
  <c r="Z117" i="8"/>
  <c r="Z118" i="8" s="1"/>
  <c r="Y117" i="8"/>
  <c r="Y118" i="8" s="1"/>
  <c r="X117" i="8"/>
  <c r="X118" i="8" s="1"/>
  <c r="R117" i="8"/>
  <c r="R118" i="8" s="1"/>
  <c r="J117" i="8"/>
  <c r="J118" i="8" s="1"/>
  <c r="I117" i="8"/>
  <c r="I118" i="8" s="1"/>
  <c r="H117" i="8"/>
  <c r="H118" i="8" s="1"/>
  <c r="G117" i="8"/>
  <c r="G118" i="8" s="1"/>
  <c r="F117" i="8"/>
  <c r="F118" i="8" s="1"/>
  <c r="E117" i="8"/>
  <c r="E118" i="8" s="1"/>
  <c r="D117" i="8"/>
  <c r="D118" i="8" s="1"/>
  <c r="C117" i="8"/>
  <c r="C118" i="8" s="1"/>
  <c r="AK113" i="8"/>
  <c r="AJ113" i="8"/>
  <c r="AI113" i="8"/>
  <c r="AH113" i="8"/>
  <c r="AE113" i="8"/>
  <c r="AE114" i="8" s="1"/>
  <c r="AD113" i="8"/>
  <c r="AD114" i="8" s="1"/>
  <c r="AC113" i="8"/>
  <c r="AC114" i="8" s="1"/>
  <c r="AB113" i="8"/>
  <c r="AB114" i="8" s="1"/>
  <c r="AA113" i="8"/>
  <c r="AA114" i="8" s="1"/>
  <c r="Z113" i="8"/>
  <c r="Z114" i="8" s="1"/>
  <c r="Y113" i="8"/>
  <c r="Y114" i="8" s="1"/>
  <c r="X113" i="8"/>
  <c r="X114" i="8" s="1"/>
  <c r="R113" i="8"/>
  <c r="R114" i="8" s="1"/>
  <c r="J113" i="8"/>
  <c r="J114" i="8" s="1"/>
  <c r="I113" i="8"/>
  <c r="I114" i="8" s="1"/>
  <c r="H113" i="8"/>
  <c r="H114" i="8" s="1"/>
  <c r="G113" i="8"/>
  <c r="G114" i="8" s="1"/>
  <c r="F113" i="8"/>
  <c r="F114" i="8" s="1"/>
  <c r="E113" i="8"/>
  <c r="E114" i="8" s="1"/>
  <c r="D113" i="8"/>
  <c r="D114" i="8" s="1"/>
  <c r="C113" i="8"/>
  <c r="C114" i="8" s="1"/>
  <c r="AK109" i="8"/>
  <c r="AJ109" i="8"/>
  <c r="AI109" i="8"/>
  <c r="AH109" i="8"/>
  <c r="AE109" i="8"/>
  <c r="AE110" i="8" s="1"/>
  <c r="AD109" i="8"/>
  <c r="AD110" i="8" s="1"/>
  <c r="AC109" i="8"/>
  <c r="AC110" i="8" s="1"/>
  <c r="AB109" i="8"/>
  <c r="AB110" i="8" s="1"/>
  <c r="AA109" i="8"/>
  <c r="AA110" i="8" s="1"/>
  <c r="Z109" i="8"/>
  <c r="Z110" i="8" s="1"/>
  <c r="Y109" i="8"/>
  <c r="Y110" i="8" s="1"/>
  <c r="X109" i="8"/>
  <c r="X110" i="8" s="1"/>
  <c r="R109" i="8"/>
  <c r="R110" i="8" s="1"/>
  <c r="J109" i="8"/>
  <c r="J110" i="8" s="1"/>
  <c r="I109" i="8"/>
  <c r="I110" i="8" s="1"/>
  <c r="H109" i="8"/>
  <c r="H110" i="8" s="1"/>
  <c r="G109" i="8"/>
  <c r="G110" i="8" s="1"/>
  <c r="F109" i="8"/>
  <c r="F110" i="8" s="1"/>
  <c r="E109" i="8"/>
  <c r="E110" i="8" s="1"/>
  <c r="D109" i="8"/>
  <c r="D110" i="8" s="1"/>
  <c r="C109" i="8"/>
  <c r="C110" i="8" s="1"/>
  <c r="AK105" i="8"/>
  <c r="AJ105" i="8"/>
  <c r="AI105" i="8"/>
  <c r="AH105" i="8"/>
  <c r="AE105" i="8"/>
  <c r="AE106" i="8" s="1"/>
  <c r="AD105" i="8"/>
  <c r="AD106" i="8" s="1"/>
  <c r="AC105" i="8"/>
  <c r="AC106" i="8" s="1"/>
  <c r="AB105" i="8"/>
  <c r="AB106" i="8" s="1"/>
  <c r="AA105" i="8"/>
  <c r="AA106" i="8" s="1"/>
  <c r="Z105" i="8"/>
  <c r="Z106" i="8" s="1"/>
  <c r="Y105" i="8"/>
  <c r="Y106" i="8" s="1"/>
  <c r="X105" i="8"/>
  <c r="X106" i="8" s="1"/>
  <c r="R105" i="8"/>
  <c r="R106" i="8" s="1"/>
  <c r="J105" i="8"/>
  <c r="J106" i="8" s="1"/>
  <c r="I105" i="8"/>
  <c r="I106" i="8" s="1"/>
  <c r="H105" i="8"/>
  <c r="H106" i="8" s="1"/>
  <c r="G105" i="8"/>
  <c r="G106" i="8" s="1"/>
  <c r="F105" i="8"/>
  <c r="F106" i="8" s="1"/>
  <c r="E105" i="8"/>
  <c r="E106" i="8" s="1"/>
  <c r="D105" i="8"/>
  <c r="D106" i="8" s="1"/>
  <c r="C105" i="8"/>
  <c r="C106" i="8" s="1"/>
  <c r="AK101" i="8"/>
  <c r="AJ101" i="8"/>
  <c r="AI101" i="8"/>
  <c r="AH101" i="8"/>
  <c r="AE101" i="8"/>
  <c r="AE102" i="8" s="1"/>
  <c r="AD101" i="8"/>
  <c r="AD102" i="8" s="1"/>
  <c r="AC101" i="8"/>
  <c r="AC102" i="8" s="1"/>
  <c r="AB101" i="8"/>
  <c r="AB102" i="8" s="1"/>
  <c r="AA101" i="8"/>
  <c r="AA102" i="8" s="1"/>
  <c r="Z101" i="8"/>
  <c r="Z102" i="8" s="1"/>
  <c r="Y101" i="8"/>
  <c r="Y102" i="8" s="1"/>
  <c r="X101" i="8"/>
  <c r="X102" i="8" s="1"/>
  <c r="R101" i="8"/>
  <c r="R102" i="8" s="1"/>
  <c r="J101" i="8"/>
  <c r="J102" i="8" s="1"/>
  <c r="I101" i="8"/>
  <c r="I102" i="8" s="1"/>
  <c r="H101" i="8"/>
  <c r="H102" i="8" s="1"/>
  <c r="G101" i="8"/>
  <c r="G102" i="8" s="1"/>
  <c r="F101" i="8"/>
  <c r="F102" i="8" s="1"/>
  <c r="E101" i="8"/>
  <c r="E102" i="8" s="1"/>
  <c r="D101" i="8"/>
  <c r="D102" i="8" s="1"/>
  <c r="C101" i="8"/>
  <c r="C102" i="8" s="1"/>
  <c r="AK97" i="8"/>
  <c r="AJ97" i="8"/>
  <c r="AI97" i="8"/>
  <c r="AH97" i="8"/>
  <c r="AE97" i="8"/>
  <c r="AE98" i="8" s="1"/>
  <c r="AD97" i="8"/>
  <c r="AD98" i="8" s="1"/>
  <c r="AC97" i="8"/>
  <c r="AC98" i="8" s="1"/>
  <c r="AB97" i="8"/>
  <c r="AB98" i="8" s="1"/>
  <c r="AA97" i="8"/>
  <c r="AA98" i="8" s="1"/>
  <c r="Z97" i="8"/>
  <c r="Z98" i="8" s="1"/>
  <c r="Y97" i="8"/>
  <c r="Y98" i="8" s="1"/>
  <c r="X97" i="8"/>
  <c r="X98" i="8" s="1"/>
  <c r="R97" i="8"/>
  <c r="R98" i="8" s="1"/>
  <c r="J97" i="8"/>
  <c r="J98" i="8" s="1"/>
  <c r="I97" i="8"/>
  <c r="I98" i="8" s="1"/>
  <c r="H97" i="8"/>
  <c r="H98" i="8" s="1"/>
  <c r="G97" i="8"/>
  <c r="G98" i="8" s="1"/>
  <c r="F97" i="8"/>
  <c r="F98" i="8" s="1"/>
  <c r="E97" i="8"/>
  <c r="E98" i="8" s="1"/>
  <c r="D97" i="8"/>
  <c r="D98" i="8" s="1"/>
  <c r="C97" i="8"/>
  <c r="C98" i="8" s="1"/>
  <c r="AK93" i="8"/>
  <c r="AJ93" i="8"/>
  <c r="AI93" i="8"/>
  <c r="AH93" i="8"/>
  <c r="AE93" i="8"/>
  <c r="AE94" i="8" s="1"/>
  <c r="AD93" i="8"/>
  <c r="AD94" i="8" s="1"/>
  <c r="AC93" i="8"/>
  <c r="AC94" i="8" s="1"/>
  <c r="AB93" i="8"/>
  <c r="AB94" i="8" s="1"/>
  <c r="AA93" i="8"/>
  <c r="AA94" i="8" s="1"/>
  <c r="Z93" i="8"/>
  <c r="Z94" i="8" s="1"/>
  <c r="Y93" i="8"/>
  <c r="Y94" i="8" s="1"/>
  <c r="X93" i="8"/>
  <c r="X94" i="8" s="1"/>
  <c r="R93" i="8"/>
  <c r="R94" i="8" s="1"/>
  <c r="J93" i="8"/>
  <c r="J94" i="8" s="1"/>
  <c r="I93" i="8"/>
  <c r="I94" i="8" s="1"/>
  <c r="H93" i="8"/>
  <c r="H94" i="8" s="1"/>
  <c r="G93" i="8"/>
  <c r="G94" i="8" s="1"/>
  <c r="F93" i="8"/>
  <c r="F94" i="8" s="1"/>
  <c r="E93" i="8"/>
  <c r="E94" i="8" s="1"/>
  <c r="D93" i="8"/>
  <c r="D94" i="8" s="1"/>
  <c r="C93" i="8"/>
  <c r="C94" i="8" s="1"/>
  <c r="AK89" i="8"/>
  <c r="AJ89" i="8"/>
  <c r="AI89" i="8"/>
  <c r="AH89" i="8"/>
  <c r="AE89" i="8"/>
  <c r="AE90" i="8" s="1"/>
  <c r="AD89" i="8"/>
  <c r="AD90" i="8" s="1"/>
  <c r="AC89" i="8"/>
  <c r="AC90" i="8" s="1"/>
  <c r="AB89" i="8"/>
  <c r="AB90" i="8" s="1"/>
  <c r="AA89" i="8"/>
  <c r="AA90" i="8" s="1"/>
  <c r="Z89" i="8"/>
  <c r="Z90" i="8" s="1"/>
  <c r="Y89" i="8"/>
  <c r="Y90" i="8" s="1"/>
  <c r="X89" i="8"/>
  <c r="X90" i="8" s="1"/>
  <c r="R89" i="8"/>
  <c r="R90" i="8" s="1"/>
  <c r="J89" i="8"/>
  <c r="J90" i="8" s="1"/>
  <c r="I89" i="8"/>
  <c r="I90" i="8" s="1"/>
  <c r="H89" i="8"/>
  <c r="H90" i="8" s="1"/>
  <c r="G89" i="8"/>
  <c r="G90" i="8" s="1"/>
  <c r="F89" i="8"/>
  <c r="F90" i="8" s="1"/>
  <c r="E89" i="8"/>
  <c r="E90" i="8" s="1"/>
  <c r="D89" i="8"/>
  <c r="D90" i="8" s="1"/>
  <c r="C89" i="8"/>
  <c r="C90" i="8" s="1"/>
  <c r="AK85" i="8"/>
  <c r="AJ85" i="8"/>
  <c r="AI85" i="8"/>
  <c r="AH85" i="8"/>
  <c r="AE85" i="8"/>
  <c r="AE86" i="8" s="1"/>
  <c r="AD85" i="8"/>
  <c r="AD86" i="8" s="1"/>
  <c r="AC85" i="8"/>
  <c r="AC86" i="8" s="1"/>
  <c r="AB85" i="8"/>
  <c r="AB86" i="8" s="1"/>
  <c r="AA85" i="8"/>
  <c r="AA86" i="8" s="1"/>
  <c r="Z85" i="8"/>
  <c r="Z86" i="8" s="1"/>
  <c r="Y85" i="8"/>
  <c r="Y86" i="8" s="1"/>
  <c r="X85" i="8"/>
  <c r="X86" i="8" s="1"/>
  <c r="R85" i="8"/>
  <c r="R86" i="8" s="1"/>
  <c r="J85" i="8"/>
  <c r="J86" i="8" s="1"/>
  <c r="I85" i="8"/>
  <c r="I86" i="8" s="1"/>
  <c r="H85" i="8"/>
  <c r="H86" i="8" s="1"/>
  <c r="G85" i="8"/>
  <c r="G86" i="8" s="1"/>
  <c r="F85" i="8"/>
  <c r="F86" i="8" s="1"/>
  <c r="E85" i="8"/>
  <c r="E86" i="8" s="1"/>
  <c r="D85" i="8"/>
  <c r="D86" i="8" s="1"/>
  <c r="C85" i="8"/>
  <c r="C86" i="8" s="1"/>
  <c r="AK81" i="8"/>
  <c r="AJ81" i="8"/>
  <c r="AI81" i="8"/>
  <c r="AH81" i="8"/>
  <c r="AE81" i="8"/>
  <c r="AE82" i="8" s="1"/>
  <c r="AD81" i="8"/>
  <c r="AD82" i="8" s="1"/>
  <c r="AC81" i="8"/>
  <c r="AC82" i="8" s="1"/>
  <c r="AB81" i="8"/>
  <c r="AB82" i="8" s="1"/>
  <c r="AA81" i="8"/>
  <c r="AA82" i="8" s="1"/>
  <c r="Z81" i="8"/>
  <c r="Z82" i="8" s="1"/>
  <c r="Y81" i="8"/>
  <c r="Y82" i="8" s="1"/>
  <c r="X81" i="8"/>
  <c r="X82" i="8" s="1"/>
  <c r="R81" i="8"/>
  <c r="R82" i="8" s="1"/>
  <c r="J81" i="8"/>
  <c r="J82" i="8" s="1"/>
  <c r="I81" i="8"/>
  <c r="I82" i="8" s="1"/>
  <c r="H81" i="8"/>
  <c r="H82" i="8" s="1"/>
  <c r="G81" i="8"/>
  <c r="G82" i="8" s="1"/>
  <c r="F81" i="8"/>
  <c r="F82" i="8" s="1"/>
  <c r="E81" i="8"/>
  <c r="E82" i="8" s="1"/>
  <c r="D81" i="8"/>
  <c r="D82" i="8" s="1"/>
  <c r="C81" i="8"/>
  <c r="C82" i="8" s="1"/>
  <c r="AK77" i="8"/>
  <c r="AJ77" i="8"/>
  <c r="AI77" i="8"/>
  <c r="AH77" i="8"/>
  <c r="AE77" i="8"/>
  <c r="AE78" i="8" s="1"/>
  <c r="AD77" i="8"/>
  <c r="AD78" i="8" s="1"/>
  <c r="AC77" i="8"/>
  <c r="AC78" i="8" s="1"/>
  <c r="AB77" i="8"/>
  <c r="AB78" i="8" s="1"/>
  <c r="AA77" i="8"/>
  <c r="AA78" i="8" s="1"/>
  <c r="Z77" i="8"/>
  <c r="Z78" i="8" s="1"/>
  <c r="Y77" i="8"/>
  <c r="Y78" i="8" s="1"/>
  <c r="X77" i="8"/>
  <c r="X78" i="8" s="1"/>
  <c r="R77" i="8"/>
  <c r="R78" i="8" s="1"/>
  <c r="J77" i="8"/>
  <c r="J78" i="8" s="1"/>
  <c r="I77" i="8"/>
  <c r="I78" i="8" s="1"/>
  <c r="H77" i="8"/>
  <c r="H78" i="8" s="1"/>
  <c r="G77" i="8"/>
  <c r="G78" i="8" s="1"/>
  <c r="F77" i="8"/>
  <c r="F78" i="8" s="1"/>
  <c r="E77" i="8"/>
  <c r="E78" i="8" s="1"/>
  <c r="D77" i="8"/>
  <c r="D78" i="8" s="1"/>
  <c r="C77" i="8"/>
  <c r="C78" i="8" s="1"/>
  <c r="AK73" i="8"/>
  <c r="AJ73" i="8"/>
  <c r="AI73" i="8"/>
  <c r="AH73" i="8"/>
  <c r="AE73" i="8"/>
  <c r="AE74" i="8" s="1"/>
  <c r="AD73" i="8"/>
  <c r="AD74" i="8" s="1"/>
  <c r="AC73" i="8"/>
  <c r="AC74" i="8" s="1"/>
  <c r="AB73" i="8"/>
  <c r="AB74" i="8" s="1"/>
  <c r="AA73" i="8"/>
  <c r="AA74" i="8" s="1"/>
  <c r="Z73" i="8"/>
  <c r="Z74" i="8" s="1"/>
  <c r="Y73" i="8"/>
  <c r="Y74" i="8" s="1"/>
  <c r="X73" i="8"/>
  <c r="X74" i="8" s="1"/>
  <c r="R73" i="8"/>
  <c r="R74" i="8" s="1"/>
  <c r="J73" i="8"/>
  <c r="J74" i="8" s="1"/>
  <c r="I73" i="8"/>
  <c r="I74" i="8" s="1"/>
  <c r="H73" i="8"/>
  <c r="H74" i="8" s="1"/>
  <c r="G73" i="8"/>
  <c r="G74" i="8" s="1"/>
  <c r="F73" i="8"/>
  <c r="F74" i="8" s="1"/>
  <c r="E73" i="8"/>
  <c r="E74" i="8" s="1"/>
  <c r="D73" i="8"/>
  <c r="D74" i="8" s="1"/>
  <c r="C73" i="8"/>
  <c r="C74" i="8" s="1"/>
  <c r="AK69" i="8"/>
  <c r="AJ69" i="8"/>
  <c r="AI69" i="8"/>
  <c r="AH69" i="8"/>
  <c r="AE69" i="8"/>
  <c r="AE70" i="8" s="1"/>
  <c r="AD69" i="8"/>
  <c r="AD70" i="8" s="1"/>
  <c r="AC69" i="8"/>
  <c r="AC70" i="8" s="1"/>
  <c r="AB69" i="8"/>
  <c r="AB70" i="8" s="1"/>
  <c r="AA69" i="8"/>
  <c r="AA70" i="8" s="1"/>
  <c r="Z69" i="8"/>
  <c r="Z70" i="8" s="1"/>
  <c r="Y69" i="8"/>
  <c r="Y70" i="8" s="1"/>
  <c r="X69" i="8"/>
  <c r="X70" i="8" s="1"/>
  <c r="R69" i="8"/>
  <c r="R70" i="8" s="1"/>
  <c r="J69" i="8"/>
  <c r="J70" i="8" s="1"/>
  <c r="I69" i="8"/>
  <c r="I70" i="8" s="1"/>
  <c r="H69" i="8"/>
  <c r="H70" i="8" s="1"/>
  <c r="G69" i="8"/>
  <c r="G70" i="8" s="1"/>
  <c r="F69" i="8"/>
  <c r="F70" i="8" s="1"/>
  <c r="E69" i="8"/>
  <c r="E70" i="8" s="1"/>
  <c r="D69" i="8"/>
  <c r="D70" i="8" s="1"/>
  <c r="C69" i="8"/>
  <c r="C70" i="8" s="1"/>
  <c r="AK65" i="8"/>
  <c r="AJ65" i="8"/>
  <c r="AI65" i="8"/>
  <c r="AH65" i="8"/>
  <c r="AE65" i="8"/>
  <c r="AE66" i="8" s="1"/>
  <c r="AD65" i="8"/>
  <c r="AD66" i="8" s="1"/>
  <c r="AC65" i="8"/>
  <c r="AC66" i="8" s="1"/>
  <c r="AB65" i="8"/>
  <c r="AB66" i="8" s="1"/>
  <c r="AA65" i="8"/>
  <c r="AA66" i="8" s="1"/>
  <c r="Z65" i="8"/>
  <c r="Z66" i="8" s="1"/>
  <c r="Y65" i="8"/>
  <c r="Y66" i="8" s="1"/>
  <c r="X65" i="8"/>
  <c r="X66" i="8" s="1"/>
  <c r="R65" i="8"/>
  <c r="R66" i="8" s="1"/>
  <c r="J65" i="8"/>
  <c r="J66" i="8" s="1"/>
  <c r="I65" i="8"/>
  <c r="I66" i="8" s="1"/>
  <c r="H65" i="8"/>
  <c r="H66" i="8" s="1"/>
  <c r="G65" i="8"/>
  <c r="G66" i="8" s="1"/>
  <c r="F65" i="8"/>
  <c r="F66" i="8" s="1"/>
  <c r="E65" i="8"/>
  <c r="E66" i="8" s="1"/>
  <c r="D65" i="8"/>
  <c r="D66" i="8" s="1"/>
  <c r="C65" i="8"/>
  <c r="C66" i="8" s="1"/>
  <c r="AK61" i="8"/>
  <c r="AJ61" i="8"/>
  <c r="AI61" i="8"/>
  <c r="AH61" i="8"/>
  <c r="AE61" i="8"/>
  <c r="AE62" i="8" s="1"/>
  <c r="AD61" i="8"/>
  <c r="AD62" i="8" s="1"/>
  <c r="AC61" i="8"/>
  <c r="AC62" i="8" s="1"/>
  <c r="AB61" i="8"/>
  <c r="AB62" i="8" s="1"/>
  <c r="AA61" i="8"/>
  <c r="AA62" i="8" s="1"/>
  <c r="Z61" i="8"/>
  <c r="Z62" i="8" s="1"/>
  <c r="Y61" i="8"/>
  <c r="Y62" i="8" s="1"/>
  <c r="X61" i="8"/>
  <c r="X62" i="8" s="1"/>
  <c r="R61" i="8"/>
  <c r="R62" i="8" s="1"/>
  <c r="J61" i="8"/>
  <c r="J62" i="8" s="1"/>
  <c r="I61" i="8"/>
  <c r="I62" i="8" s="1"/>
  <c r="H61" i="8"/>
  <c r="H62" i="8" s="1"/>
  <c r="G61" i="8"/>
  <c r="G62" i="8" s="1"/>
  <c r="F61" i="8"/>
  <c r="F62" i="8" s="1"/>
  <c r="E61" i="8"/>
  <c r="E62" i="8" s="1"/>
  <c r="D61" i="8"/>
  <c r="D62" i="8" s="1"/>
  <c r="C61" i="8"/>
  <c r="C62" i="8" s="1"/>
  <c r="AK57" i="8"/>
  <c r="AJ57" i="8"/>
  <c r="AI57" i="8"/>
  <c r="AH57" i="8"/>
  <c r="AE57" i="8"/>
  <c r="AE58" i="8" s="1"/>
  <c r="AD57" i="8"/>
  <c r="AD58" i="8" s="1"/>
  <c r="AC57" i="8"/>
  <c r="AC58" i="8" s="1"/>
  <c r="AB57" i="8"/>
  <c r="AB58" i="8" s="1"/>
  <c r="AA57" i="8"/>
  <c r="AA58" i="8" s="1"/>
  <c r="Z57" i="8"/>
  <c r="Z58" i="8" s="1"/>
  <c r="Y57" i="8"/>
  <c r="Y58" i="8" s="1"/>
  <c r="X57" i="8"/>
  <c r="X58" i="8" s="1"/>
  <c r="R57" i="8"/>
  <c r="R58" i="8" s="1"/>
  <c r="J57" i="8"/>
  <c r="J58" i="8" s="1"/>
  <c r="I57" i="8"/>
  <c r="I58" i="8" s="1"/>
  <c r="H57" i="8"/>
  <c r="H58" i="8" s="1"/>
  <c r="G57" i="8"/>
  <c r="G58" i="8" s="1"/>
  <c r="F57" i="8"/>
  <c r="F58" i="8" s="1"/>
  <c r="E57" i="8"/>
  <c r="E58" i="8" s="1"/>
  <c r="D57" i="8"/>
  <c r="D58" i="8" s="1"/>
  <c r="C57" i="8"/>
  <c r="C58" i="8" s="1"/>
  <c r="AK53" i="8"/>
  <c r="AJ53" i="8"/>
  <c r="AI53" i="8"/>
  <c r="AH53" i="8"/>
  <c r="AE53" i="8"/>
  <c r="AE54" i="8" s="1"/>
  <c r="AD53" i="8"/>
  <c r="AD54" i="8" s="1"/>
  <c r="AC53" i="8"/>
  <c r="AC54" i="8" s="1"/>
  <c r="AB53" i="8"/>
  <c r="AB54" i="8" s="1"/>
  <c r="AA53" i="8"/>
  <c r="AA54" i="8" s="1"/>
  <c r="Z53" i="8"/>
  <c r="Z54" i="8" s="1"/>
  <c r="Y53" i="8"/>
  <c r="Y54" i="8" s="1"/>
  <c r="X53" i="8"/>
  <c r="X54" i="8" s="1"/>
  <c r="R53" i="8"/>
  <c r="R54" i="8" s="1"/>
  <c r="J53" i="8"/>
  <c r="J54" i="8" s="1"/>
  <c r="I53" i="8"/>
  <c r="I54" i="8" s="1"/>
  <c r="H53" i="8"/>
  <c r="H54" i="8" s="1"/>
  <c r="G53" i="8"/>
  <c r="G54" i="8" s="1"/>
  <c r="F53" i="8"/>
  <c r="F54" i="8" s="1"/>
  <c r="E53" i="8"/>
  <c r="E54" i="8" s="1"/>
  <c r="D53" i="8"/>
  <c r="D54" i="8" s="1"/>
  <c r="C53" i="8"/>
  <c r="C54" i="8" s="1"/>
  <c r="AK49" i="8"/>
  <c r="AJ49" i="8"/>
  <c r="AI49" i="8"/>
  <c r="AH49" i="8"/>
  <c r="AE49" i="8"/>
  <c r="AE50" i="8" s="1"/>
  <c r="AD49" i="8"/>
  <c r="AD50" i="8" s="1"/>
  <c r="AC49" i="8"/>
  <c r="AC50" i="8" s="1"/>
  <c r="AB49" i="8"/>
  <c r="AB50" i="8" s="1"/>
  <c r="AA49" i="8"/>
  <c r="AA50" i="8" s="1"/>
  <c r="Z49" i="8"/>
  <c r="Z50" i="8" s="1"/>
  <c r="Y49" i="8"/>
  <c r="Y50" i="8" s="1"/>
  <c r="X49" i="8"/>
  <c r="X50" i="8" s="1"/>
  <c r="R49" i="8"/>
  <c r="R50" i="8" s="1"/>
  <c r="J49" i="8"/>
  <c r="J50" i="8" s="1"/>
  <c r="I49" i="8"/>
  <c r="I50" i="8" s="1"/>
  <c r="H49" i="8"/>
  <c r="H50" i="8" s="1"/>
  <c r="G49" i="8"/>
  <c r="G50" i="8" s="1"/>
  <c r="F49" i="8"/>
  <c r="F50" i="8" s="1"/>
  <c r="E49" i="8"/>
  <c r="E50" i="8" s="1"/>
  <c r="D49" i="8"/>
  <c r="D50" i="8" s="1"/>
  <c r="C49" i="8"/>
  <c r="C50" i="8" s="1"/>
  <c r="AK45" i="8"/>
  <c r="AJ45" i="8"/>
  <c r="AI45" i="8"/>
  <c r="AH45" i="8"/>
  <c r="AE45" i="8"/>
  <c r="AE46" i="8" s="1"/>
  <c r="AD45" i="8"/>
  <c r="AD46" i="8" s="1"/>
  <c r="AC45" i="8"/>
  <c r="AC46" i="8" s="1"/>
  <c r="AB45" i="8"/>
  <c r="AB46" i="8" s="1"/>
  <c r="AA45" i="8"/>
  <c r="AA46" i="8" s="1"/>
  <c r="Z45" i="8"/>
  <c r="Z46" i="8" s="1"/>
  <c r="Y45" i="8"/>
  <c r="Y46" i="8" s="1"/>
  <c r="X45" i="8"/>
  <c r="X46" i="8" s="1"/>
  <c r="R45" i="8"/>
  <c r="R46" i="8" s="1"/>
  <c r="J45" i="8"/>
  <c r="J46" i="8" s="1"/>
  <c r="I45" i="8"/>
  <c r="I46" i="8" s="1"/>
  <c r="H45" i="8"/>
  <c r="H46" i="8" s="1"/>
  <c r="G45" i="8"/>
  <c r="G46" i="8" s="1"/>
  <c r="F45" i="8"/>
  <c r="F46" i="8" s="1"/>
  <c r="E45" i="8"/>
  <c r="E46" i="8" s="1"/>
  <c r="D45" i="8"/>
  <c r="D46" i="8" s="1"/>
  <c r="C45" i="8"/>
  <c r="C46" i="8" s="1"/>
  <c r="AK41" i="8"/>
  <c r="AJ41" i="8"/>
  <c r="AI41" i="8"/>
  <c r="AH41" i="8"/>
  <c r="AE41" i="8"/>
  <c r="AE42" i="8" s="1"/>
  <c r="AD41" i="8"/>
  <c r="AD42" i="8" s="1"/>
  <c r="AC41" i="8"/>
  <c r="AC42" i="8" s="1"/>
  <c r="AB41" i="8"/>
  <c r="AB42" i="8" s="1"/>
  <c r="AA41" i="8"/>
  <c r="AA42" i="8" s="1"/>
  <c r="Z41" i="8"/>
  <c r="Z42" i="8" s="1"/>
  <c r="Y41" i="8"/>
  <c r="Y42" i="8" s="1"/>
  <c r="X41" i="8"/>
  <c r="X42" i="8" s="1"/>
  <c r="R41" i="8"/>
  <c r="R42" i="8" s="1"/>
  <c r="J41" i="8"/>
  <c r="J42" i="8" s="1"/>
  <c r="I41" i="8"/>
  <c r="I42" i="8" s="1"/>
  <c r="H41" i="8"/>
  <c r="H42" i="8" s="1"/>
  <c r="G41" i="8"/>
  <c r="G42" i="8" s="1"/>
  <c r="F41" i="8"/>
  <c r="F42" i="8" s="1"/>
  <c r="E41" i="8"/>
  <c r="E42" i="8" s="1"/>
  <c r="D41" i="8"/>
  <c r="D42" i="8" s="1"/>
  <c r="C41" i="8"/>
  <c r="C42" i="8" s="1"/>
  <c r="AK37" i="8"/>
  <c r="AJ37" i="8"/>
  <c r="AI37" i="8"/>
  <c r="AH37" i="8"/>
  <c r="AE37" i="8"/>
  <c r="AE38" i="8" s="1"/>
  <c r="AD37" i="8"/>
  <c r="AD38" i="8" s="1"/>
  <c r="AC37" i="8"/>
  <c r="AC38" i="8" s="1"/>
  <c r="AB37" i="8"/>
  <c r="AB38" i="8" s="1"/>
  <c r="AA37" i="8"/>
  <c r="AA38" i="8" s="1"/>
  <c r="Z37" i="8"/>
  <c r="Z38" i="8" s="1"/>
  <c r="Y37" i="8"/>
  <c r="Y38" i="8" s="1"/>
  <c r="X37" i="8"/>
  <c r="X38" i="8" s="1"/>
  <c r="R37" i="8"/>
  <c r="R38" i="8" s="1"/>
  <c r="J37" i="8"/>
  <c r="J38" i="8" s="1"/>
  <c r="I37" i="8"/>
  <c r="I38" i="8" s="1"/>
  <c r="H37" i="8"/>
  <c r="H38" i="8" s="1"/>
  <c r="G37" i="8"/>
  <c r="G38" i="8" s="1"/>
  <c r="F37" i="8"/>
  <c r="F38" i="8" s="1"/>
  <c r="E37" i="8"/>
  <c r="E38" i="8" s="1"/>
  <c r="D37" i="8"/>
  <c r="D38" i="8" s="1"/>
  <c r="C37" i="8"/>
  <c r="C38" i="8" s="1"/>
  <c r="AK33" i="8"/>
  <c r="AJ33" i="8"/>
  <c r="AI33" i="8"/>
  <c r="AH33" i="8"/>
  <c r="AE33" i="8"/>
  <c r="AE34" i="8" s="1"/>
  <c r="AD33" i="8"/>
  <c r="AD34" i="8" s="1"/>
  <c r="AC33" i="8"/>
  <c r="AC34" i="8" s="1"/>
  <c r="AB33" i="8"/>
  <c r="AB34" i="8" s="1"/>
  <c r="AA33" i="8"/>
  <c r="AA34" i="8" s="1"/>
  <c r="Z33" i="8"/>
  <c r="Z34" i="8" s="1"/>
  <c r="Y33" i="8"/>
  <c r="Y34" i="8" s="1"/>
  <c r="X33" i="8"/>
  <c r="X34" i="8" s="1"/>
  <c r="R33" i="8"/>
  <c r="R34" i="8" s="1"/>
  <c r="J33" i="8"/>
  <c r="J34" i="8" s="1"/>
  <c r="I33" i="8"/>
  <c r="I34" i="8" s="1"/>
  <c r="H33" i="8"/>
  <c r="H34" i="8" s="1"/>
  <c r="G33" i="8"/>
  <c r="G34" i="8" s="1"/>
  <c r="F33" i="8"/>
  <c r="F34" i="8" s="1"/>
  <c r="E33" i="8"/>
  <c r="E34" i="8" s="1"/>
  <c r="D33" i="8"/>
  <c r="D34" i="8" s="1"/>
  <c r="C33" i="8"/>
  <c r="C34" i="8" s="1"/>
  <c r="AK29" i="8"/>
  <c r="AJ29" i="8"/>
  <c r="AI29" i="8"/>
  <c r="AH29" i="8"/>
  <c r="AE29" i="8"/>
  <c r="AE30" i="8" s="1"/>
  <c r="AD29" i="8"/>
  <c r="AD30" i="8" s="1"/>
  <c r="AC29" i="8"/>
  <c r="AC30" i="8" s="1"/>
  <c r="AB29" i="8"/>
  <c r="AB30" i="8" s="1"/>
  <c r="AA29" i="8"/>
  <c r="AA30" i="8" s="1"/>
  <c r="Z29" i="8"/>
  <c r="Z30" i="8" s="1"/>
  <c r="Y29" i="8"/>
  <c r="Y30" i="8" s="1"/>
  <c r="X29" i="8"/>
  <c r="X30" i="8" s="1"/>
  <c r="R29" i="8"/>
  <c r="R30" i="8" s="1"/>
  <c r="J29" i="8"/>
  <c r="J30" i="8" s="1"/>
  <c r="I29" i="8"/>
  <c r="I30" i="8" s="1"/>
  <c r="H29" i="8"/>
  <c r="H30" i="8" s="1"/>
  <c r="G29" i="8"/>
  <c r="G30" i="8" s="1"/>
  <c r="F29" i="8"/>
  <c r="F30" i="8" s="1"/>
  <c r="E29" i="8"/>
  <c r="E30" i="8" s="1"/>
  <c r="D29" i="8"/>
  <c r="D30" i="8" s="1"/>
  <c r="C29" i="8"/>
  <c r="C30" i="8" s="1"/>
  <c r="AK25" i="8"/>
  <c r="AJ25" i="8"/>
  <c r="AI25" i="8"/>
  <c r="AH25" i="8"/>
  <c r="AE25" i="8"/>
  <c r="AE26" i="8" s="1"/>
  <c r="AD25" i="8"/>
  <c r="AD26" i="8" s="1"/>
  <c r="AC25" i="8"/>
  <c r="AC26" i="8" s="1"/>
  <c r="AB25" i="8"/>
  <c r="AB26" i="8" s="1"/>
  <c r="AA25" i="8"/>
  <c r="AA26" i="8" s="1"/>
  <c r="Z25" i="8"/>
  <c r="Z26" i="8" s="1"/>
  <c r="Y25" i="8"/>
  <c r="Y26" i="8" s="1"/>
  <c r="X25" i="8"/>
  <c r="X26" i="8" s="1"/>
  <c r="R25" i="8"/>
  <c r="R26" i="8" s="1"/>
  <c r="J25" i="8"/>
  <c r="J26" i="8" s="1"/>
  <c r="I25" i="8"/>
  <c r="I26" i="8" s="1"/>
  <c r="H25" i="8"/>
  <c r="H26" i="8" s="1"/>
  <c r="G25" i="8"/>
  <c r="G26" i="8" s="1"/>
  <c r="F25" i="8"/>
  <c r="F26" i="8" s="1"/>
  <c r="E25" i="8"/>
  <c r="E26" i="8" s="1"/>
  <c r="D25" i="8"/>
  <c r="D26" i="8" s="1"/>
  <c r="C25" i="8"/>
  <c r="C26" i="8" s="1"/>
  <c r="AK21" i="8"/>
  <c r="AJ21" i="8"/>
  <c r="AI21" i="8"/>
  <c r="AH21" i="8"/>
  <c r="AE21" i="8"/>
  <c r="AE22" i="8" s="1"/>
  <c r="AD21" i="8"/>
  <c r="AD22" i="8" s="1"/>
  <c r="AC21" i="8"/>
  <c r="AC22" i="8" s="1"/>
  <c r="AB21" i="8"/>
  <c r="AB22" i="8" s="1"/>
  <c r="AA21" i="8"/>
  <c r="AA22" i="8" s="1"/>
  <c r="Z21" i="8"/>
  <c r="Z22" i="8" s="1"/>
  <c r="Y21" i="8"/>
  <c r="Y22" i="8" s="1"/>
  <c r="X21" i="8"/>
  <c r="X22" i="8" s="1"/>
  <c r="R21" i="8"/>
  <c r="R22" i="8" s="1"/>
  <c r="J21" i="8"/>
  <c r="J22" i="8" s="1"/>
  <c r="I21" i="8"/>
  <c r="I22" i="8" s="1"/>
  <c r="H21" i="8"/>
  <c r="H22" i="8" s="1"/>
  <c r="G21" i="8"/>
  <c r="G22" i="8" s="1"/>
  <c r="F21" i="8"/>
  <c r="F22" i="8" s="1"/>
  <c r="E21" i="8"/>
  <c r="E22" i="8" s="1"/>
  <c r="D21" i="8"/>
  <c r="D22" i="8" s="1"/>
  <c r="C21" i="8"/>
  <c r="C22" i="8" s="1"/>
  <c r="AK17" i="8"/>
  <c r="AJ17" i="8"/>
  <c r="AI17" i="8"/>
  <c r="AH17" i="8"/>
  <c r="AE17" i="8"/>
  <c r="AE18" i="8" s="1"/>
  <c r="AD17" i="8"/>
  <c r="AD18" i="8" s="1"/>
  <c r="AC17" i="8"/>
  <c r="AC18" i="8" s="1"/>
  <c r="AB17" i="8"/>
  <c r="AB18" i="8" s="1"/>
  <c r="AA17" i="8"/>
  <c r="AA18" i="8" s="1"/>
  <c r="Z17" i="8"/>
  <c r="Z18" i="8" s="1"/>
  <c r="Y17" i="8"/>
  <c r="Y18" i="8" s="1"/>
  <c r="X17" i="8"/>
  <c r="X18" i="8" s="1"/>
  <c r="R17" i="8"/>
  <c r="R18" i="8" s="1"/>
  <c r="J17" i="8"/>
  <c r="J18" i="8" s="1"/>
  <c r="I17" i="8"/>
  <c r="I18" i="8" s="1"/>
  <c r="H17" i="8"/>
  <c r="H18" i="8" s="1"/>
  <c r="G17" i="8"/>
  <c r="G18" i="8" s="1"/>
  <c r="F17" i="8"/>
  <c r="F18" i="8" s="1"/>
  <c r="E17" i="8"/>
  <c r="E18" i="8" s="1"/>
  <c r="D17" i="8"/>
  <c r="D18" i="8" s="1"/>
  <c r="C17" i="8"/>
  <c r="C18" i="8" s="1"/>
  <c r="AK13" i="8"/>
  <c r="AJ13" i="8"/>
  <c r="AI13" i="8"/>
  <c r="AH13" i="8"/>
  <c r="AE13" i="8"/>
  <c r="AE14" i="8" s="1"/>
  <c r="AD13" i="8"/>
  <c r="AD14" i="8" s="1"/>
  <c r="AC13" i="8"/>
  <c r="AC14" i="8" s="1"/>
  <c r="AB13" i="8"/>
  <c r="AB14" i="8" s="1"/>
  <c r="AA13" i="8"/>
  <c r="AA14" i="8" s="1"/>
  <c r="Z13" i="8"/>
  <c r="Z14" i="8" s="1"/>
  <c r="Y13" i="8"/>
  <c r="Y14" i="8" s="1"/>
  <c r="X13" i="8"/>
  <c r="X14" i="8" s="1"/>
  <c r="R13" i="8"/>
  <c r="R14" i="8" s="1"/>
  <c r="J13" i="8"/>
  <c r="J14" i="8" s="1"/>
  <c r="I13" i="8"/>
  <c r="I14" i="8" s="1"/>
  <c r="H13" i="8"/>
  <c r="H14" i="8" s="1"/>
  <c r="G13" i="8"/>
  <c r="G14" i="8" s="1"/>
  <c r="F13" i="8"/>
  <c r="F14" i="8" s="1"/>
  <c r="E13" i="8"/>
  <c r="E14" i="8" s="1"/>
  <c r="D13" i="8"/>
  <c r="D14" i="8" s="1"/>
  <c r="C13" i="8"/>
  <c r="C14" i="8" s="1"/>
  <c r="AK9" i="8"/>
  <c r="AJ9" i="8"/>
  <c r="AI9" i="8"/>
  <c r="AH9" i="8"/>
  <c r="AE9" i="8"/>
  <c r="AE10" i="8" s="1"/>
  <c r="AD9" i="8"/>
  <c r="AD10" i="8" s="1"/>
  <c r="AC9" i="8"/>
  <c r="AC10" i="8" s="1"/>
  <c r="AB9" i="8"/>
  <c r="AB10" i="8" s="1"/>
  <c r="AA9" i="8"/>
  <c r="AA10" i="8" s="1"/>
  <c r="Z9" i="8"/>
  <c r="Z10" i="8" s="1"/>
  <c r="Y9" i="8"/>
  <c r="Y10" i="8" s="1"/>
  <c r="X9" i="8"/>
  <c r="X10" i="8" s="1"/>
  <c r="R9" i="8"/>
  <c r="R10" i="8" s="1"/>
  <c r="J9" i="8"/>
  <c r="J10" i="8" s="1"/>
  <c r="I9" i="8"/>
  <c r="I10" i="8" s="1"/>
  <c r="H9" i="8"/>
  <c r="H10" i="8" s="1"/>
  <c r="G9" i="8"/>
  <c r="G10" i="8" s="1"/>
  <c r="F9" i="8"/>
  <c r="F10" i="8" s="1"/>
  <c r="E9" i="8"/>
  <c r="E10" i="8" s="1"/>
  <c r="D9" i="8"/>
  <c r="D10" i="8" s="1"/>
  <c r="C9" i="8"/>
  <c r="C10" i="8" s="1"/>
  <c r="AK5" i="8"/>
  <c r="AJ5" i="8"/>
  <c r="AI5" i="8"/>
  <c r="AH5" i="8"/>
  <c r="Z6" i="8"/>
  <c r="Y6" i="8"/>
  <c r="J6" i="8"/>
  <c r="G6" i="8"/>
  <c r="E6" i="8"/>
  <c r="X9" i="7"/>
  <c r="AB9" i="7"/>
  <c r="AP117" i="6"/>
  <c r="AO117" i="6"/>
  <c r="AU117" i="6"/>
  <c r="T117" i="6"/>
  <c r="U117" i="6"/>
  <c r="R5" i="7"/>
  <c r="R128" i="7" s="1"/>
  <c r="AE5" i="7"/>
  <c r="AD5" i="7"/>
  <c r="AD6" i="7" s="1"/>
  <c r="AC5" i="7"/>
  <c r="AC128" i="7" s="1"/>
  <c r="AB5" i="7"/>
  <c r="AB6" i="7" s="1"/>
  <c r="AA5" i="7"/>
  <c r="AA6" i="7" s="1"/>
  <c r="Z5" i="7"/>
  <c r="Z6" i="7" s="1"/>
  <c r="Y5" i="7"/>
  <c r="Y6" i="7" s="1"/>
  <c r="X5" i="7"/>
  <c r="X6" i="7" s="1"/>
  <c r="AE6" i="7"/>
  <c r="J5" i="7"/>
  <c r="J6" i="7" s="1"/>
  <c r="I5" i="7"/>
  <c r="I6" i="7" s="1"/>
  <c r="H5" i="7"/>
  <c r="H6" i="7" s="1"/>
  <c r="G5" i="7"/>
  <c r="G6" i="7" s="1"/>
  <c r="F5" i="7"/>
  <c r="E5" i="7"/>
  <c r="E6" i="7" s="1"/>
  <c r="D5" i="7"/>
  <c r="D6" i="7" s="1"/>
  <c r="C5" i="7"/>
  <c r="C6" i="7" s="1"/>
  <c r="AT128" i="7"/>
  <c r="AP128" i="7"/>
  <c r="AO128" i="7"/>
  <c r="U128" i="7"/>
  <c r="T128" i="7"/>
  <c r="AK125" i="7"/>
  <c r="AJ125" i="7"/>
  <c r="AI125" i="7"/>
  <c r="AH125" i="7"/>
  <c r="AE125" i="7"/>
  <c r="AE126" i="7" s="1"/>
  <c r="AD125" i="7"/>
  <c r="AD126" i="7" s="1"/>
  <c r="AC125" i="7"/>
  <c r="AC126" i="7" s="1"/>
  <c r="AB125" i="7"/>
  <c r="AB126" i="7" s="1"/>
  <c r="AA125" i="7"/>
  <c r="AA126" i="7" s="1"/>
  <c r="Z125" i="7"/>
  <c r="Z126" i="7" s="1"/>
  <c r="Y125" i="7"/>
  <c r="Y126" i="7" s="1"/>
  <c r="X125" i="7"/>
  <c r="X126" i="7" s="1"/>
  <c r="R125" i="7"/>
  <c r="R126" i="7" s="1"/>
  <c r="J125" i="7"/>
  <c r="J126" i="7" s="1"/>
  <c r="I125" i="7"/>
  <c r="I126" i="7" s="1"/>
  <c r="H125" i="7"/>
  <c r="H126" i="7" s="1"/>
  <c r="G125" i="7"/>
  <c r="G126" i="7" s="1"/>
  <c r="F125" i="7"/>
  <c r="F126" i="7" s="1"/>
  <c r="E125" i="7"/>
  <c r="E126" i="7" s="1"/>
  <c r="D125" i="7"/>
  <c r="D126" i="7" s="1"/>
  <c r="C125" i="7"/>
  <c r="C126" i="7" s="1"/>
  <c r="AA122" i="7"/>
  <c r="AK121" i="7"/>
  <c r="AJ121" i="7"/>
  <c r="AI121" i="7"/>
  <c r="AH121" i="7"/>
  <c r="AE121" i="7"/>
  <c r="AE122" i="7" s="1"/>
  <c r="AD121" i="7"/>
  <c r="AD122" i="7" s="1"/>
  <c r="AC121" i="7"/>
  <c r="AC122" i="7" s="1"/>
  <c r="AB121" i="7"/>
  <c r="AB122" i="7" s="1"/>
  <c r="AA121" i="7"/>
  <c r="Z121" i="7"/>
  <c r="Z122" i="7" s="1"/>
  <c r="Y121" i="7"/>
  <c r="Y122" i="7" s="1"/>
  <c r="X121" i="7"/>
  <c r="X122" i="7" s="1"/>
  <c r="R121" i="7"/>
  <c r="R122" i="7" s="1"/>
  <c r="J121" i="7"/>
  <c r="J122" i="7" s="1"/>
  <c r="I121" i="7"/>
  <c r="I122" i="7" s="1"/>
  <c r="H121" i="7"/>
  <c r="H122" i="7" s="1"/>
  <c r="G121" i="7"/>
  <c r="G122" i="7" s="1"/>
  <c r="F121" i="7"/>
  <c r="F122" i="7" s="1"/>
  <c r="E121" i="7"/>
  <c r="E122" i="7" s="1"/>
  <c r="D121" i="7"/>
  <c r="D122" i="7" s="1"/>
  <c r="C121" i="7"/>
  <c r="C122" i="7" s="1"/>
  <c r="X118" i="7"/>
  <c r="AK117" i="7"/>
  <c r="AJ117" i="7"/>
  <c r="AI117" i="7"/>
  <c r="AH117" i="7"/>
  <c r="AE117" i="7"/>
  <c r="AE118" i="7" s="1"/>
  <c r="AD117" i="7"/>
  <c r="AD118" i="7" s="1"/>
  <c r="AC117" i="7"/>
  <c r="AC118" i="7" s="1"/>
  <c r="AB117" i="7"/>
  <c r="AB118" i="7" s="1"/>
  <c r="AA117" i="7"/>
  <c r="AA118" i="7" s="1"/>
  <c r="Z117" i="7"/>
  <c r="Z118" i="7" s="1"/>
  <c r="Y117" i="7"/>
  <c r="Y118" i="7" s="1"/>
  <c r="X117" i="7"/>
  <c r="R117" i="7"/>
  <c r="R118" i="7" s="1"/>
  <c r="J117" i="7"/>
  <c r="J118" i="7" s="1"/>
  <c r="I117" i="7"/>
  <c r="I118" i="7" s="1"/>
  <c r="H117" i="7"/>
  <c r="H118" i="7" s="1"/>
  <c r="G117" i="7"/>
  <c r="G118" i="7" s="1"/>
  <c r="F117" i="7"/>
  <c r="F118" i="7" s="1"/>
  <c r="E117" i="7"/>
  <c r="E118" i="7" s="1"/>
  <c r="D117" i="7"/>
  <c r="D118" i="7" s="1"/>
  <c r="C117" i="7"/>
  <c r="C118" i="7" s="1"/>
  <c r="AK113" i="7"/>
  <c r="AJ113" i="7"/>
  <c r="AI113" i="7"/>
  <c r="AH113" i="7"/>
  <c r="AE113" i="7"/>
  <c r="AE114" i="7" s="1"/>
  <c r="AD113" i="7"/>
  <c r="AD114" i="7" s="1"/>
  <c r="AC113" i="7"/>
  <c r="AC114" i="7" s="1"/>
  <c r="AB113" i="7"/>
  <c r="AB114" i="7" s="1"/>
  <c r="AA113" i="7"/>
  <c r="AA114" i="7" s="1"/>
  <c r="Z113" i="7"/>
  <c r="Z114" i="7" s="1"/>
  <c r="Y113" i="7"/>
  <c r="Y114" i="7" s="1"/>
  <c r="X113" i="7"/>
  <c r="X114" i="7" s="1"/>
  <c r="R113" i="7"/>
  <c r="R114" i="7" s="1"/>
  <c r="J113" i="7"/>
  <c r="J114" i="7" s="1"/>
  <c r="I113" i="7"/>
  <c r="I114" i="7" s="1"/>
  <c r="H113" i="7"/>
  <c r="H114" i="7" s="1"/>
  <c r="G113" i="7"/>
  <c r="G114" i="7" s="1"/>
  <c r="F113" i="7"/>
  <c r="F114" i="7" s="1"/>
  <c r="E113" i="7"/>
  <c r="E114" i="7" s="1"/>
  <c r="D113" i="7"/>
  <c r="D114" i="7" s="1"/>
  <c r="C113" i="7"/>
  <c r="C114" i="7" s="1"/>
  <c r="D110" i="7"/>
  <c r="AK109" i="7"/>
  <c r="AJ109" i="7"/>
  <c r="AI109" i="7"/>
  <c r="AH109" i="7"/>
  <c r="AE109" i="7"/>
  <c r="AE110" i="7" s="1"/>
  <c r="AD109" i="7"/>
  <c r="AD110" i="7" s="1"/>
  <c r="AC109" i="7"/>
  <c r="AC110" i="7" s="1"/>
  <c r="AB109" i="7"/>
  <c r="AB110" i="7" s="1"/>
  <c r="AA109" i="7"/>
  <c r="AA110" i="7" s="1"/>
  <c r="Z109" i="7"/>
  <c r="Z110" i="7" s="1"/>
  <c r="Y109" i="7"/>
  <c r="Y110" i="7" s="1"/>
  <c r="X109" i="7"/>
  <c r="X110" i="7" s="1"/>
  <c r="R109" i="7"/>
  <c r="R110" i="7" s="1"/>
  <c r="J109" i="7"/>
  <c r="J110" i="7" s="1"/>
  <c r="I109" i="7"/>
  <c r="I110" i="7" s="1"/>
  <c r="H109" i="7"/>
  <c r="H110" i="7" s="1"/>
  <c r="G109" i="7"/>
  <c r="G110" i="7" s="1"/>
  <c r="F109" i="7"/>
  <c r="F110" i="7" s="1"/>
  <c r="E109" i="7"/>
  <c r="E110" i="7" s="1"/>
  <c r="D109" i="7"/>
  <c r="C109" i="7"/>
  <c r="C110" i="7" s="1"/>
  <c r="AK105" i="7"/>
  <c r="AJ105" i="7"/>
  <c r="AI105" i="7"/>
  <c r="AH105" i="7"/>
  <c r="AE105" i="7"/>
  <c r="AE106" i="7" s="1"/>
  <c r="AD105" i="7"/>
  <c r="AD106" i="7" s="1"/>
  <c r="AC105" i="7"/>
  <c r="AC106" i="7" s="1"/>
  <c r="AB105" i="7"/>
  <c r="AB106" i="7" s="1"/>
  <c r="AA105" i="7"/>
  <c r="AA106" i="7" s="1"/>
  <c r="Z105" i="7"/>
  <c r="Z106" i="7" s="1"/>
  <c r="Y105" i="7"/>
  <c r="Y106" i="7" s="1"/>
  <c r="X105" i="7"/>
  <c r="X106" i="7" s="1"/>
  <c r="R105" i="7"/>
  <c r="R106" i="7" s="1"/>
  <c r="J105" i="7"/>
  <c r="J106" i="7" s="1"/>
  <c r="I105" i="7"/>
  <c r="I106" i="7" s="1"/>
  <c r="H105" i="7"/>
  <c r="H106" i="7" s="1"/>
  <c r="G105" i="7"/>
  <c r="G106" i="7" s="1"/>
  <c r="F105" i="7"/>
  <c r="F106" i="7" s="1"/>
  <c r="E105" i="7"/>
  <c r="E106" i="7" s="1"/>
  <c r="D105" i="7"/>
  <c r="D106" i="7" s="1"/>
  <c r="C105" i="7"/>
  <c r="C106" i="7" s="1"/>
  <c r="Z102" i="7"/>
  <c r="AK101" i="7"/>
  <c r="AJ101" i="7"/>
  <c r="AI101" i="7"/>
  <c r="AH101" i="7"/>
  <c r="AE101" i="7"/>
  <c r="AE102" i="7" s="1"/>
  <c r="AD101" i="7"/>
  <c r="AD102" i="7" s="1"/>
  <c r="AC101" i="7"/>
  <c r="AC102" i="7" s="1"/>
  <c r="AB101" i="7"/>
  <c r="AB102" i="7" s="1"/>
  <c r="AA101" i="7"/>
  <c r="AA102" i="7" s="1"/>
  <c r="Z101" i="7"/>
  <c r="Y101" i="7"/>
  <c r="Y102" i="7" s="1"/>
  <c r="X101" i="7"/>
  <c r="X102" i="7" s="1"/>
  <c r="R101" i="7"/>
  <c r="R102" i="7" s="1"/>
  <c r="J101" i="7"/>
  <c r="J102" i="7" s="1"/>
  <c r="I101" i="7"/>
  <c r="I102" i="7" s="1"/>
  <c r="H101" i="7"/>
  <c r="H102" i="7" s="1"/>
  <c r="G101" i="7"/>
  <c r="G102" i="7" s="1"/>
  <c r="F101" i="7"/>
  <c r="F102" i="7" s="1"/>
  <c r="E101" i="7"/>
  <c r="E102" i="7" s="1"/>
  <c r="D101" i="7"/>
  <c r="D102" i="7" s="1"/>
  <c r="C101" i="7"/>
  <c r="C102" i="7" s="1"/>
  <c r="AD98" i="7"/>
  <c r="AK97" i="7"/>
  <c r="AJ97" i="7"/>
  <c r="AI97" i="7"/>
  <c r="AH97" i="7"/>
  <c r="AE97" i="7"/>
  <c r="AE98" i="7" s="1"/>
  <c r="AD97" i="7"/>
  <c r="AC97" i="7"/>
  <c r="AC98" i="7" s="1"/>
  <c r="AB97" i="7"/>
  <c r="AB98" i="7" s="1"/>
  <c r="AA97" i="7"/>
  <c r="AA98" i="7" s="1"/>
  <c r="Z97" i="7"/>
  <c r="Z98" i="7" s="1"/>
  <c r="Y97" i="7"/>
  <c r="Y98" i="7" s="1"/>
  <c r="X97" i="7"/>
  <c r="X98" i="7" s="1"/>
  <c r="R97" i="7"/>
  <c r="R98" i="7" s="1"/>
  <c r="J97" i="7"/>
  <c r="J98" i="7" s="1"/>
  <c r="I97" i="7"/>
  <c r="I98" i="7" s="1"/>
  <c r="H97" i="7"/>
  <c r="H98" i="7" s="1"/>
  <c r="G97" i="7"/>
  <c r="G98" i="7" s="1"/>
  <c r="F97" i="7"/>
  <c r="F98" i="7" s="1"/>
  <c r="E97" i="7"/>
  <c r="E98" i="7" s="1"/>
  <c r="D97" i="7"/>
  <c r="D98" i="7" s="1"/>
  <c r="C97" i="7"/>
  <c r="C98" i="7" s="1"/>
  <c r="AK93" i="7"/>
  <c r="AJ93" i="7"/>
  <c r="AI93" i="7"/>
  <c r="AH93" i="7"/>
  <c r="AE93" i="7"/>
  <c r="AE94" i="7" s="1"/>
  <c r="AD93" i="7"/>
  <c r="AD94" i="7" s="1"/>
  <c r="AC93" i="7"/>
  <c r="AC94" i="7" s="1"/>
  <c r="AB93" i="7"/>
  <c r="AB94" i="7" s="1"/>
  <c r="AA93" i="7"/>
  <c r="AA94" i="7" s="1"/>
  <c r="Z93" i="7"/>
  <c r="Z94" i="7" s="1"/>
  <c r="Y93" i="7"/>
  <c r="Y94" i="7" s="1"/>
  <c r="X93" i="7"/>
  <c r="X94" i="7" s="1"/>
  <c r="R93" i="7"/>
  <c r="R94" i="7" s="1"/>
  <c r="J93" i="7"/>
  <c r="J94" i="7" s="1"/>
  <c r="I93" i="7"/>
  <c r="I94" i="7" s="1"/>
  <c r="H93" i="7"/>
  <c r="H94" i="7" s="1"/>
  <c r="G93" i="7"/>
  <c r="G94" i="7" s="1"/>
  <c r="F93" i="7"/>
  <c r="F94" i="7" s="1"/>
  <c r="E93" i="7"/>
  <c r="E94" i="7" s="1"/>
  <c r="D93" i="7"/>
  <c r="D94" i="7" s="1"/>
  <c r="C93" i="7"/>
  <c r="C94" i="7" s="1"/>
  <c r="AK89" i="7"/>
  <c r="AJ89" i="7"/>
  <c r="AI89" i="7"/>
  <c r="AH89" i="7"/>
  <c r="AE89" i="7"/>
  <c r="AE90" i="7" s="1"/>
  <c r="AD89" i="7"/>
  <c r="AD90" i="7" s="1"/>
  <c r="AC89" i="7"/>
  <c r="AC90" i="7" s="1"/>
  <c r="AB89" i="7"/>
  <c r="AB90" i="7" s="1"/>
  <c r="AA89" i="7"/>
  <c r="AA90" i="7" s="1"/>
  <c r="Z89" i="7"/>
  <c r="Z90" i="7" s="1"/>
  <c r="Y89" i="7"/>
  <c r="Y90" i="7" s="1"/>
  <c r="X89" i="7"/>
  <c r="X90" i="7" s="1"/>
  <c r="R89" i="7"/>
  <c r="R90" i="7" s="1"/>
  <c r="J89" i="7"/>
  <c r="J90" i="7" s="1"/>
  <c r="I89" i="7"/>
  <c r="I90" i="7" s="1"/>
  <c r="H89" i="7"/>
  <c r="H90" i="7" s="1"/>
  <c r="G89" i="7"/>
  <c r="G90" i="7" s="1"/>
  <c r="F89" i="7"/>
  <c r="F90" i="7" s="1"/>
  <c r="E89" i="7"/>
  <c r="E90" i="7" s="1"/>
  <c r="D89" i="7"/>
  <c r="D90" i="7" s="1"/>
  <c r="C89" i="7"/>
  <c r="C90" i="7" s="1"/>
  <c r="Z86" i="7"/>
  <c r="AK85" i="7"/>
  <c r="AJ85" i="7"/>
  <c r="AI85" i="7"/>
  <c r="AH85" i="7"/>
  <c r="AE85" i="7"/>
  <c r="AE86" i="7" s="1"/>
  <c r="AD85" i="7"/>
  <c r="AD86" i="7" s="1"/>
  <c r="AC85" i="7"/>
  <c r="AC86" i="7" s="1"/>
  <c r="AB85" i="7"/>
  <c r="AB86" i="7" s="1"/>
  <c r="AA85" i="7"/>
  <c r="AA86" i="7" s="1"/>
  <c r="Z85" i="7"/>
  <c r="Y85" i="7"/>
  <c r="Y86" i="7" s="1"/>
  <c r="X85" i="7"/>
  <c r="X86" i="7" s="1"/>
  <c r="R85" i="7"/>
  <c r="R86" i="7" s="1"/>
  <c r="J85" i="7"/>
  <c r="J86" i="7" s="1"/>
  <c r="I85" i="7"/>
  <c r="I86" i="7" s="1"/>
  <c r="H85" i="7"/>
  <c r="H86" i="7" s="1"/>
  <c r="G85" i="7"/>
  <c r="G86" i="7" s="1"/>
  <c r="F85" i="7"/>
  <c r="F86" i="7" s="1"/>
  <c r="E85" i="7"/>
  <c r="E86" i="7" s="1"/>
  <c r="D85" i="7"/>
  <c r="D86" i="7" s="1"/>
  <c r="C85" i="7"/>
  <c r="C86" i="7" s="1"/>
  <c r="AK81" i="7"/>
  <c r="AJ81" i="7"/>
  <c r="AI81" i="7"/>
  <c r="AH81" i="7"/>
  <c r="AE81" i="7"/>
  <c r="AE82" i="7" s="1"/>
  <c r="AD81" i="7"/>
  <c r="AD82" i="7" s="1"/>
  <c r="AC81" i="7"/>
  <c r="AC82" i="7" s="1"/>
  <c r="AB81" i="7"/>
  <c r="AB82" i="7" s="1"/>
  <c r="AA81" i="7"/>
  <c r="AA82" i="7" s="1"/>
  <c r="Z81" i="7"/>
  <c r="Z82" i="7" s="1"/>
  <c r="Y81" i="7"/>
  <c r="Y82" i="7" s="1"/>
  <c r="X81" i="7"/>
  <c r="X82" i="7" s="1"/>
  <c r="R81" i="7"/>
  <c r="R82" i="7" s="1"/>
  <c r="J81" i="7"/>
  <c r="J82" i="7" s="1"/>
  <c r="I81" i="7"/>
  <c r="I82" i="7" s="1"/>
  <c r="H81" i="7"/>
  <c r="H82" i="7" s="1"/>
  <c r="G81" i="7"/>
  <c r="G82" i="7" s="1"/>
  <c r="F81" i="7"/>
  <c r="F82" i="7" s="1"/>
  <c r="E81" i="7"/>
  <c r="E82" i="7" s="1"/>
  <c r="D81" i="7"/>
  <c r="D82" i="7" s="1"/>
  <c r="C81" i="7"/>
  <c r="C82" i="7" s="1"/>
  <c r="X78" i="7"/>
  <c r="AK77" i="7"/>
  <c r="AJ77" i="7"/>
  <c r="AI77" i="7"/>
  <c r="AH77" i="7"/>
  <c r="AE77" i="7"/>
  <c r="AE78" i="7" s="1"/>
  <c r="AD77" i="7"/>
  <c r="AD78" i="7" s="1"/>
  <c r="AC77" i="7"/>
  <c r="AC78" i="7" s="1"/>
  <c r="AB77" i="7"/>
  <c r="AB78" i="7" s="1"/>
  <c r="AA77" i="7"/>
  <c r="AA78" i="7" s="1"/>
  <c r="Z77" i="7"/>
  <c r="Z78" i="7" s="1"/>
  <c r="Y77" i="7"/>
  <c r="Y78" i="7" s="1"/>
  <c r="X77" i="7"/>
  <c r="R77" i="7"/>
  <c r="R78" i="7" s="1"/>
  <c r="J77" i="7"/>
  <c r="J78" i="7" s="1"/>
  <c r="I77" i="7"/>
  <c r="I78" i="7" s="1"/>
  <c r="H77" i="7"/>
  <c r="H78" i="7" s="1"/>
  <c r="G77" i="7"/>
  <c r="G78" i="7" s="1"/>
  <c r="F77" i="7"/>
  <c r="F78" i="7" s="1"/>
  <c r="E77" i="7"/>
  <c r="E78" i="7" s="1"/>
  <c r="D77" i="7"/>
  <c r="D78" i="7" s="1"/>
  <c r="C77" i="7"/>
  <c r="C78" i="7" s="1"/>
  <c r="AK73" i="7"/>
  <c r="AJ73" i="7"/>
  <c r="AI73" i="7"/>
  <c r="AH73" i="7"/>
  <c r="AE73" i="7"/>
  <c r="AE74" i="7" s="1"/>
  <c r="AD73" i="7"/>
  <c r="AD74" i="7" s="1"/>
  <c r="AC73" i="7"/>
  <c r="AC74" i="7" s="1"/>
  <c r="AB73" i="7"/>
  <c r="AB74" i="7" s="1"/>
  <c r="AA73" i="7"/>
  <c r="AA74" i="7" s="1"/>
  <c r="Z73" i="7"/>
  <c r="Z74" i="7" s="1"/>
  <c r="Y73" i="7"/>
  <c r="Y74" i="7" s="1"/>
  <c r="X73" i="7"/>
  <c r="X74" i="7" s="1"/>
  <c r="R73" i="7"/>
  <c r="R74" i="7" s="1"/>
  <c r="J73" i="7"/>
  <c r="J74" i="7" s="1"/>
  <c r="I73" i="7"/>
  <c r="I74" i="7" s="1"/>
  <c r="H73" i="7"/>
  <c r="H74" i="7" s="1"/>
  <c r="G73" i="7"/>
  <c r="G74" i="7" s="1"/>
  <c r="F73" i="7"/>
  <c r="F74" i="7" s="1"/>
  <c r="E73" i="7"/>
  <c r="E74" i="7" s="1"/>
  <c r="D73" i="7"/>
  <c r="D74" i="7" s="1"/>
  <c r="C73" i="7"/>
  <c r="C74" i="7" s="1"/>
  <c r="AK69" i="7"/>
  <c r="AJ69" i="7"/>
  <c r="AI69" i="7"/>
  <c r="AH69" i="7"/>
  <c r="AE69" i="7"/>
  <c r="AE70" i="7" s="1"/>
  <c r="AD69" i="7"/>
  <c r="AD70" i="7" s="1"/>
  <c r="AC69" i="7"/>
  <c r="AC70" i="7" s="1"/>
  <c r="AB69" i="7"/>
  <c r="AB70" i="7" s="1"/>
  <c r="AA69" i="7"/>
  <c r="AA70" i="7" s="1"/>
  <c r="Z69" i="7"/>
  <c r="Z70" i="7" s="1"/>
  <c r="Y69" i="7"/>
  <c r="Y70" i="7" s="1"/>
  <c r="X69" i="7"/>
  <c r="X70" i="7" s="1"/>
  <c r="R69" i="7"/>
  <c r="R70" i="7" s="1"/>
  <c r="J69" i="7"/>
  <c r="J70" i="7" s="1"/>
  <c r="I69" i="7"/>
  <c r="I70" i="7" s="1"/>
  <c r="H69" i="7"/>
  <c r="H70" i="7" s="1"/>
  <c r="G69" i="7"/>
  <c r="G70" i="7" s="1"/>
  <c r="F69" i="7"/>
  <c r="F70" i="7" s="1"/>
  <c r="E69" i="7"/>
  <c r="E70" i="7" s="1"/>
  <c r="D69" i="7"/>
  <c r="D70" i="7" s="1"/>
  <c r="C69" i="7"/>
  <c r="C70" i="7" s="1"/>
  <c r="AC66" i="7"/>
  <c r="AK65" i="7"/>
  <c r="AJ65" i="7"/>
  <c r="AI65" i="7"/>
  <c r="AH65" i="7"/>
  <c r="AE65" i="7"/>
  <c r="AE66" i="7" s="1"/>
  <c r="AD65" i="7"/>
  <c r="AD66" i="7" s="1"/>
  <c r="AC65" i="7"/>
  <c r="AB65" i="7"/>
  <c r="AB66" i="7" s="1"/>
  <c r="AA65" i="7"/>
  <c r="AA66" i="7" s="1"/>
  <c r="Z65" i="7"/>
  <c r="Z66" i="7" s="1"/>
  <c r="Y65" i="7"/>
  <c r="Y66" i="7" s="1"/>
  <c r="X65" i="7"/>
  <c r="X66" i="7" s="1"/>
  <c r="R65" i="7"/>
  <c r="R66" i="7" s="1"/>
  <c r="J65" i="7"/>
  <c r="J66" i="7" s="1"/>
  <c r="I65" i="7"/>
  <c r="I66" i="7" s="1"/>
  <c r="H65" i="7"/>
  <c r="H66" i="7" s="1"/>
  <c r="G65" i="7"/>
  <c r="G66" i="7" s="1"/>
  <c r="F65" i="7"/>
  <c r="F66" i="7" s="1"/>
  <c r="E65" i="7"/>
  <c r="E66" i="7" s="1"/>
  <c r="D65" i="7"/>
  <c r="D66" i="7" s="1"/>
  <c r="C65" i="7"/>
  <c r="C66" i="7" s="1"/>
  <c r="AK61" i="7"/>
  <c r="AJ61" i="7"/>
  <c r="AI61" i="7"/>
  <c r="AH61" i="7"/>
  <c r="AE61" i="7"/>
  <c r="AE62" i="7" s="1"/>
  <c r="AD61" i="7"/>
  <c r="AD62" i="7" s="1"/>
  <c r="AC61" i="7"/>
  <c r="AC62" i="7" s="1"/>
  <c r="AB61" i="7"/>
  <c r="AB62" i="7" s="1"/>
  <c r="AA61" i="7"/>
  <c r="AA62" i="7" s="1"/>
  <c r="Z61" i="7"/>
  <c r="Z62" i="7" s="1"/>
  <c r="Y61" i="7"/>
  <c r="Y62" i="7" s="1"/>
  <c r="X61" i="7"/>
  <c r="X62" i="7" s="1"/>
  <c r="R61" i="7"/>
  <c r="R62" i="7" s="1"/>
  <c r="J61" i="7"/>
  <c r="J62" i="7" s="1"/>
  <c r="I61" i="7"/>
  <c r="I62" i="7" s="1"/>
  <c r="H61" i="7"/>
  <c r="H62" i="7" s="1"/>
  <c r="G61" i="7"/>
  <c r="G62" i="7" s="1"/>
  <c r="F61" i="7"/>
  <c r="F62" i="7" s="1"/>
  <c r="E61" i="7"/>
  <c r="E62" i="7" s="1"/>
  <c r="D61" i="7"/>
  <c r="D62" i="7" s="1"/>
  <c r="C61" i="7"/>
  <c r="C62" i="7" s="1"/>
  <c r="D58" i="7"/>
  <c r="AK57" i="7"/>
  <c r="AJ57" i="7"/>
  <c r="AI57" i="7"/>
  <c r="AH57" i="7"/>
  <c r="AE57" i="7"/>
  <c r="AE58" i="7" s="1"/>
  <c r="AD57" i="7"/>
  <c r="AD58" i="7" s="1"/>
  <c r="AC57" i="7"/>
  <c r="AC58" i="7" s="1"/>
  <c r="AB57" i="7"/>
  <c r="AB58" i="7" s="1"/>
  <c r="AA57" i="7"/>
  <c r="AA58" i="7" s="1"/>
  <c r="Z57" i="7"/>
  <c r="Z58" i="7" s="1"/>
  <c r="Y57" i="7"/>
  <c r="Y58" i="7" s="1"/>
  <c r="X57" i="7"/>
  <c r="X58" i="7" s="1"/>
  <c r="R57" i="7"/>
  <c r="R58" i="7" s="1"/>
  <c r="J57" i="7"/>
  <c r="J58" i="7" s="1"/>
  <c r="I57" i="7"/>
  <c r="I58" i="7" s="1"/>
  <c r="H57" i="7"/>
  <c r="H58" i="7" s="1"/>
  <c r="G57" i="7"/>
  <c r="G58" i="7" s="1"/>
  <c r="F57" i="7"/>
  <c r="F58" i="7" s="1"/>
  <c r="E57" i="7"/>
  <c r="E58" i="7" s="1"/>
  <c r="D57" i="7"/>
  <c r="C57" i="7"/>
  <c r="C58" i="7" s="1"/>
  <c r="AK53" i="7"/>
  <c r="AJ53" i="7"/>
  <c r="AI53" i="7"/>
  <c r="AH53" i="7"/>
  <c r="AE53" i="7"/>
  <c r="AE54" i="7" s="1"/>
  <c r="AD53" i="7"/>
  <c r="AD54" i="7" s="1"/>
  <c r="AC53" i="7"/>
  <c r="AC54" i="7" s="1"/>
  <c r="AB53" i="7"/>
  <c r="AB54" i="7" s="1"/>
  <c r="AA53" i="7"/>
  <c r="AA54" i="7" s="1"/>
  <c r="Z53" i="7"/>
  <c r="Z54" i="7" s="1"/>
  <c r="Y53" i="7"/>
  <c r="Y54" i="7" s="1"/>
  <c r="X53" i="7"/>
  <c r="X54" i="7" s="1"/>
  <c r="R53" i="7"/>
  <c r="R54" i="7" s="1"/>
  <c r="J53" i="7"/>
  <c r="J54" i="7" s="1"/>
  <c r="I53" i="7"/>
  <c r="I54" i="7" s="1"/>
  <c r="H53" i="7"/>
  <c r="H54" i="7" s="1"/>
  <c r="G53" i="7"/>
  <c r="G54" i="7" s="1"/>
  <c r="F53" i="7"/>
  <c r="F54" i="7" s="1"/>
  <c r="E53" i="7"/>
  <c r="E54" i="7" s="1"/>
  <c r="D53" i="7"/>
  <c r="D54" i="7" s="1"/>
  <c r="C53" i="7"/>
  <c r="C54" i="7" s="1"/>
  <c r="AK49" i="7"/>
  <c r="AJ49" i="7"/>
  <c r="AI49" i="7"/>
  <c r="AH49" i="7"/>
  <c r="AE49" i="7"/>
  <c r="AE50" i="7" s="1"/>
  <c r="AD49" i="7"/>
  <c r="AD50" i="7" s="1"/>
  <c r="AC49" i="7"/>
  <c r="AC50" i="7" s="1"/>
  <c r="AB49" i="7"/>
  <c r="AB50" i="7" s="1"/>
  <c r="AA49" i="7"/>
  <c r="AA50" i="7" s="1"/>
  <c r="Z49" i="7"/>
  <c r="Z50" i="7" s="1"/>
  <c r="Y49" i="7"/>
  <c r="Y50" i="7" s="1"/>
  <c r="X49" i="7"/>
  <c r="X50" i="7" s="1"/>
  <c r="R49" i="7"/>
  <c r="R50" i="7" s="1"/>
  <c r="J49" i="7"/>
  <c r="J50" i="7" s="1"/>
  <c r="I49" i="7"/>
  <c r="I50" i="7" s="1"/>
  <c r="H49" i="7"/>
  <c r="H50" i="7" s="1"/>
  <c r="G49" i="7"/>
  <c r="G50" i="7" s="1"/>
  <c r="F49" i="7"/>
  <c r="F50" i="7" s="1"/>
  <c r="E49" i="7"/>
  <c r="E50" i="7" s="1"/>
  <c r="D49" i="7"/>
  <c r="D50" i="7" s="1"/>
  <c r="C49" i="7"/>
  <c r="C50" i="7" s="1"/>
  <c r="AK45" i="7"/>
  <c r="AJ45" i="7"/>
  <c r="AI45" i="7"/>
  <c r="AH45" i="7"/>
  <c r="AE45" i="7"/>
  <c r="AE46" i="7" s="1"/>
  <c r="AD45" i="7"/>
  <c r="AD46" i="7" s="1"/>
  <c r="AC45" i="7"/>
  <c r="AC46" i="7" s="1"/>
  <c r="AB45" i="7"/>
  <c r="AB46" i="7" s="1"/>
  <c r="AA45" i="7"/>
  <c r="AA46" i="7" s="1"/>
  <c r="Z45" i="7"/>
  <c r="Z46" i="7" s="1"/>
  <c r="Y45" i="7"/>
  <c r="Y46" i="7" s="1"/>
  <c r="X45" i="7"/>
  <c r="X46" i="7" s="1"/>
  <c r="R45" i="7"/>
  <c r="R46" i="7" s="1"/>
  <c r="J45" i="7"/>
  <c r="J46" i="7" s="1"/>
  <c r="I45" i="7"/>
  <c r="I46" i="7" s="1"/>
  <c r="H45" i="7"/>
  <c r="H46" i="7" s="1"/>
  <c r="G45" i="7"/>
  <c r="G46" i="7" s="1"/>
  <c r="F45" i="7"/>
  <c r="F46" i="7" s="1"/>
  <c r="E45" i="7"/>
  <c r="E46" i="7" s="1"/>
  <c r="D45" i="7"/>
  <c r="D46" i="7" s="1"/>
  <c r="C45" i="7"/>
  <c r="C46" i="7" s="1"/>
  <c r="AK41" i="7"/>
  <c r="AJ41" i="7"/>
  <c r="AI41" i="7"/>
  <c r="AH41" i="7"/>
  <c r="AE41" i="7"/>
  <c r="AE42" i="7" s="1"/>
  <c r="AD41" i="7"/>
  <c r="AD42" i="7" s="1"/>
  <c r="AC41" i="7"/>
  <c r="AC42" i="7" s="1"/>
  <c r="AB41" i="7"/>
  <c r="AB42" i="7" s="1"/>
  <c r="AA41" i="7"/>
  <c r="AA42" i="7" s="1"/>
  <c r="Z41" i="7"/>
  <c r="Z42" i="7" s="1"/>
  <c r="Y41" i="7"/>
  <c r="Y42" i="7" s="1"/>
  <c r="X41" i="7"/>
  <c r="X42" i="7" s="1"/>
  <c r="R41" i="7"/>
  <c r="R42" i="7" s="1"/>
  <c r="J41" i="7"/>
  <c r="J42" i="7" s="1"/>
  <c r="I41" i="7"/>
  <c r="I42" i="7" s="1"/>
  <c r="H41" i="7"/>
  <c r="H42" i="7" s="1"/>
  <c r="G41" i="7"/>
  <c r="G42" i="7" s="1"/>
  <c r="F41" i="7"/>
  <c r="F42" i="7" s="1"/>
  <c r="E41" i="7"/>
  <c r="E42" i="7" s="1"/>
  <c r="D41" i="7"/>
  <c r="D42" i="7" s="1"/>
  <c r="C41" i="7"/>
  <c r="C42" i="7" s="1"/>
  <c r="AK37" i="7"/>
  <c r="AJ37" i="7"/>
  <c r="AI37" i="7"/>
  <c r="AH37" i="7"/>
  <c r="AE37" i="7"/>
  <c r="AE38" i="7" s="1"/>
  <c r="AD37" i="7"/>
  <c r="AD38" i="7" s="1"/>
  <c r="AC37" i="7"/>
  <c r="AC38" i="7" s="1"/>
  <c r="AB37" i="7"/>
  <c r="AB38" i="7" s="1"/>
  <c r="AA37" i="7"/>
  <c r="AA38" i="7" s="1"/>
  <c r="Z37" i="7"/>
  <c r="Z38" i="7" s="1"/>
  <c r="Y37" i="7"/>
  <c r="Y38" i="7" s="1"/>
  <c r="X37" i="7"/>
  <c r="X38" i="7" s="1"/>
  <c r="R37" i="7"/>
  <c r="R38" i="7" s="1"/>
  <c r="J37" i="7"/>
  <c r="J38" i="7" s="1"/>
  <c r="I37" i="7"/>
  <c r="I38" i="7" s="1"/>
  <c r="H37" i="7"/>
  <c r="H38" i="7" s="1"/>
  <c r="G37" i="7"/>
  <c r="G38" i="7" s="1"/>
  <c r="F37" i="7"/>
  <c r="F38" i="7" s="1"/>
  <c r="E37" i="7"/>
  <c r="E38" i="7" s="1"/>
  <c r="D37" i="7"/>
  <c r="D38" i="7" s="1"/>
  <c r="C37" i="7"/>
  <c r="C38" i="7" s="1"/>
  <c r="AK33" i="7"/>
  <c r="AJ33" i="7"/>
  <c r="AI33" i="7"/>
  <c r="AH33" i="7"/>
  <c r="AE33" i="7"/>
  <c r="AE34" i="7" s="1"/>
  <c r="AD33" i="7"/>
  <c r="AD34" i="7" s="1"/>
  <c r="AC33" i="7"/>
  <c r="AC34" i="7" s="1"/>
  <c r="AB33" i="7"/>
  <c r="AB34" i="7" s="1"/>
  <c r="AA33" i="7"/>
  <c r="AA34" i="7" s="1"/>
  <c r="Z33" i="7"/>
  <c r="Z34" i="7" s="1"/>
  <c r="Y33" i="7"/>
  <c r="Y34" i="7" s="1"/>
  <c r="X33" i="7"/>
  <c r="X34" i="7" s="1"/>
  <c r="R33" i="7"/>
  <c r="R34" i="7" s="1"/>
  <c r="J33" i="7"/>
  <c r="J34" i="7" s="1"/>
  <c r="I33" i="7"/>
  <c r="I34" i="7" s="1"/>
  <c r="H33" i="7"/>
  <c r="H34" i="7" s="1"/>
  <c r="G33" i="7"/>
  <c r="G34" i="7" s="1"/>
  <c r="F33" i="7"/>
  <c r="F34" i="7" s="1"/>
  <c r="E33" i="7"/>
  <c r="E34" i="7" s="1"/>
  <c r="D33" i="7"/>
  <c r="D34" i="7" s="1"/>
  <c r="C33" i="7"/>
  <c r="C34" i="7" s="1"/>
  <c r="AK29" i="7"/>
  <c r="AJ29" i="7"/>
  <c r="AI29" i="7"/>
  <c r="AH29" i="7"/>
  <c r="AE29" i="7"/>
  <c r="AE30" i="7" s="1"/>
  <c r="AD29" i="7"/>
  <c r="AD30" i="7" s="1"/>
  <c r="AC29" i="7"/>
  <c r="AC30" i="7" s="1"/>
  <c r="AB29" i="7"/>
  <c r="AB30" i="7" s="1"/>
  <c r="AA29" i="7"/>
  <c r="AA30" i="7" s="1"/>
  <c r="Z29" i="7"/>
  <c r="Z30" i="7" s="1"/>
  <c r="Y29" i="7"/>
  <c r="Y30" i="7" s="1"/>
  <c r="X29" i="7"/>
  <c r="X30" i="7" s="1"/>
  <c r="R29" i="7"/>
  <c r="R30" i="7" s="1"/>
  <c r="J29" i="7"/>
  <c r="J30" i="7" s="1"/>
  <c r="I29" i="7"/>
  <c r="I30" i="7" s="1"/>
  <c r="H29" i="7"/>
  <c r="H30" i="7" s="1"/>
  <c r="G29" i="7"/>
  <c r="G30" i="7" s="1"/>
  <c r="F29" i="7"/>
  <c r="F30" i="7" s="1"/>
  <c r="E29" i="7"/>
  <c r="E30" i="7" s="1"/>
  <c r="D29" i="7"/>
  <c r="D30" i="7" s="1"/>
  <c r="C29" i="7"/>
  <c r="C30" i="7" s="1"/>
  <c r="R26" i="7"/>
  <c r="AK25" i="7"/>
  <c r="AJ25" i="7"/>
  <c r="AI25" i="7"/>
  <c r="AH25" i="7"/>
  <c r="AE25" i="7"/>
  <c r="AE26" i="7" s="1"/>
  <c r="AD25" i="7"/>
  <c r="AD26" i="7" s="1"/>
  <c r="AC25" i="7"/>
  <c r="AC26" i="7" s="1"/>
  <c r="AB25" i="7"/>
  <c r="AB26" i="7" s="1"/>
  <c r="AA25" i="7"/>
  <c r="AA26" i="7" s="1"/>
  <c r="Z25" i="7"/>
  <c r="Z26" i="7" s="1"/>
  <c r="Y25" i="7"/>
  <c r="Y26" i="7" s="1"/>
  <c r="X25" i="7"/>
  <c r="X26" i="7" s="1"/>
  <c r="R25" i="7"/>
  <c r="J25" i="7"/>
  <c r="J26" i="7" s="1"/>
  <c r="I25" i="7"/>
  <c r="I26" i="7" s="1"/>
  <c r="H25" i="7"/>
  <c r="H26" i="7" s="1"/>
  <c r="G25" i="7"/>
  <c r="G26" i="7" s="1"/>
  <c r="F25" i="7"/>
  <c r="F26" i="7" s="1"/>
  <c r="E25" i="7"/>
  <c r="E26" i="7" s="1"/>
  <c r="D25" i="7"/>
  <c r="D26" i="7" s="1"/>
  <c r="C25" i="7"/>
  <c r="C26" i="7" s="1"/>
  <c r="AK21" i="7"/>
  <c r="AJ21" i="7"/>
  <c r="AI21" i="7"/>
  <c r="AH21" i="7"/>
  <c r="AE21" i="7"/>
  <c r="AE22" i="7" s="1"/>
  <c r="AD21" i="7"/>
  <c r="AD22" i="7" s="1"/>
  <c r="AC21" i="7"/>
  <c r="AC22" i="7" s="1"/>
  <c r="AB21" i="7"/>
  <c r="AB22" i="7" s="1"/>
  <c r="AA21" i="7"/>
  <c r="AA22" i="7" s="1"/>
  <c r="Z21" i="7"/>
  <c r="Z22" i="7" s="1"/>
  <c r="Y21" i="7"/>
  <c r="Y22" i="7" s="1"/>
  <c r="X21" i="7"/>
  <c r="X22" i="7" s="1"/>
  <c r="R21" i="7"/>
  <c r="R22" i="7" s="1"/>
  <c r="J21" i="7"/>
  <c r="J22" i="7" s="1"/>
  <c r="I21" i="7"/>
  <c r="I22" i="7" s="1"/>
  <c r="H21" i="7"/>
  <c r="H22" i="7" s="1"/>
  <c r="G21" i="7"/>
  <c r="G22" i="7" s="1"/>
  <c r="F21" i="7"/>
  <c r="F22" i="7" s="1"/>
  <c r="E21" i="7"/>
  <c r="E22" i="7" s="1"/>
  <c r="D21" i="7"/>
  <c r="D22" i="7" s="1"/>
  <c r="C21" i="7"/>
  <c r="C22" i="7" s="1"/>
  <c r="AK17" i="7"/>
  <c r="AJ17" i="7"/>
  <c r="AI17" i="7"/>
  <c r="AH17" i="7"/>
  <c r="AE17" i="7"/>
  <c r="AE18" i="7" s="1"/>
  <c r="AD17" i="7"/>
  <c r="AD18" i="7" s="1"/>
  <c r="AC17" i="7"/>
  <c r="AC18" i="7" s="1"/>
  <c r="AB17" i="7"/>
  <c r="AB18" i="7" s="1"/>
  <c r="AA17" i="7"/>
  <c r="AA18" i="7" s="1"/>
  <c r="Z17" i="7"/>
  <c r="Z18" i="7" s="1"/>
  <c r="Y17" i="7"/>
  <c r="Y18" i="7" s="1"/>
  <c r="X17" i="7"/>
  <c r="X18" i="7" s="1"/>
  <c r="R17" i="7"/>
  <c r="R18" i="7" s="1"/>
  <c r="J17" i="7"/>
  <c r="J18" i="7" s="1"/>
  <c r="I17" i="7"/>
  <c r="I18" i="7" s="1"/>
  <c r="H17" i="7"/>
  <c r="H18" i="7" s="1"/>
  <c r="G17" i="7"/>
  <c r="G18" i="7" s="1"/>
  <c r="F17" i="7"/>
  <c r="F18" i="7" s="1"/>
  <c r="E17" i="7"/>
  <c r="E18" i="7" s="1"/>
  <c r="D17" i="7"/>
  <c r="D18" i="7" s="1"/>
  <c r="C17" i="7"/>
  <c r="C18" i="7" s="1"/>
  <c r="AK13" i="7"/>
  <c r="AJ13" i="7"/>
  <c r="AI13" i="7"/>
  <c r="AH13" i="7"/>
  <c r="AE13" i="7"/>
  <c r="AE14" i="7" s="1"/>
  <c r="AD13" i="7"/>
  <c r="AD14" i="7" s="1"/>
  <c r="AC13" i="7"/>
  <c r="AC14" i="7" s="1"/>
  <c r="AB13" i="7"/>
  <c r="AB14" i="7" s="1"/>
  <c r="AA13" i="7"/>
  <c r="AA14" i="7" s="1"/>
  <c r="Z13" i="7"/>
  <c r="Z14" i="7" s="1"/>
  <c r="Y13" i="7"/>
  <c r="Y14" i="7" s="1"/>
  <c r="X13" i="7"/>
  <c r="X14" i="7" s="1"/>
  <c r="R13" i="7"/>
  <c r="R14" i="7" s="1"/>
  <c r="J13" i="7"/>
  <c r="J14" i="7" s="1"/>
  <c r="I13" i="7"/>
  <c r="I14" i="7" s="1"/>
  <c r="H13" i="7"/>
  <c r="H14" i="7" s="1"/>
  <c r="G13" i="7"/>
  <c r="G14" i="7" s="1"/>
  <c r="F13" i="7"/>
  <c r="F14" i="7" s="1"/>
  <c r="E13" i="7"/>
  <c r="E14" i="7" s="1"/>
  <c r="D13" i="7"/>
  <c r="D14" i="7" s="1"/>
  <c r="C13" i="7"/>
  <c r="C14" i="7" s="1"/>
  <c r="AB10" i="7"/>
  <c r="X10" i="7"/>
  <c r="AK9" i="7"/>
  <c r="AJ9" i="7"/>
  <c r="AI9" i="7"/>
  <c r="AH9" i="7"/>
  <c r="AE9" i="7"/>
  <c r="AE10" i="7" s="1"/>
  <c r="AD9" i="7"/>
  <c r="AD10" i="7" s="1"/>
  <c r="AC9" i="7"/>
  <c r="AC10" i="7" s="1"/>
  <c r="AA9" i="7"/>
  <c r="AA10" i="7" s="1"/>
  <c r="Z9" i="7"/>
  <c r="Z10" i="7" s="1"/>
  <c r="Y9" i="7"/>
  <c r="Y10" i="7" s="1"/>
  <c r="R9" i="7"/>
  <c r="R10" i="7" s="1"/>
  <c r="J9" i="7"/>
  <c r="J10" i="7" s="1"/>
  <c r="I9" i="7"/>
  <c r="I10" i="7" s="1"/>
  <c r="H9" i="7"/>
  <c r="H10" i="7" s="1"/>
  <c r="G9" i="7"/>
  <c r="G10" i="7" s="1"/>
  <c r="F9" i="7"/>
  <c r="F10" i="7" s="1"/>
  <c r="E9" i="7"/>
  <c r="E10" i="7" s="1"/>
  <c r="D9" i="7"/>
  <c r="D10" i="7" s="1"/>
  <c r="C9" i="7"/>
  <c r="C10" i="7" s="1"/>
  <c r="R6" i="7"/>
  <c r="F6" i="7"/>
  <c r="AK5" i="7"/>
  <c r="AJ5" i="7"/>
  <c r="AI5" i="7"/>
  <c r="AH5" i="7"/>
  <c r="AT128" i="5"/>
  <c r="AC128" i="5"/>
  <c r="AB128" i="5"/>
  <c r="AP128" i="5"/>
  <c r="AO128" i="5"/>
  <c r="U128" i="5"/>
  <c r="T128" i="5"/>
  <c r="R128" i="5"/>
  <c r="AB9" i="6"/>
  <c r="X9" i="6"/>
  <c r="AE5" i="6"/>
  <c r="AE6" i="6" s="1"/>
  <c r="AD5" i="6"/>
  <c r="AC5" i="6"/>
  <c r="AC6" i="6" s="1"/>
  <c r="AB5" i="6"/>
  <c r="AB6" i="6" s="1"/>
  <c r="AA5" i="6"/>
  <c r="AA6" i="6" s="1"/>
  <c r="Z5" i="6"/>
  <c r="Z6" i="6" s="1"/>
  <c r="Y5" i="6"/>
  <c r="Y6" i="6" s="1"/>
  <c r="X5" i="6"/>
  <c r="X6" i="6" s="1"/>
  <c r="R5" i="6"/>
  <c r="R6" i="6" s="1"/>
  <c r="J5" i="6"/>
  <c r="J6" i="6" s="1"/>
  <c r="I5" i="6"/>
  <c r="I6" i="6" s="1"/>
  <c r="H5" i="6"/>
  <c r="H6" i="6" s="1"/>
  <c r="G5" i="6"/>
  <c r="G6" i="6" s="1"/>
  <c r="F5" i="6"/>
  <c r="F6" i="6" s="1"/>
  <c r="E5" i="6"/>
  <c r="E6" i="6" s="1"/>
  <c r="D5" i="6"/>
  <c r="D6" i="6" s="1"/>
  <c r="C5" i="6"/>
  <c r="C6" i="6" s="1"/>
  <c r="AK113" i="6"/>
  <c r="AJ113" i="6"/>
  <c r="AI113" i="6"/>
  <c r="AH113" i="6"/>
  <c r="AE113" i="6"/>
  <c r="AE114" i="6" s="1"/>
  <c r="AD113" i="6"/>
  <c r="AD114" i="6" s="1"/>
  <c r="AC113" i="6"/>
  <c r="AC114" i="6" s="1"/>
  <c r="AB113" i="6"/>
  <c r="AB114" i="6" s="1"/>
  <c r="AA113" i="6"/>
  <c r="AA114" i="6" s="1"/>
  <c r="Z113" i="6"/>
  <c r="Z114" i="6" s="1"/>
  <c r="Y113" i="6"/>
  <c r="Y114" i="6" s="1"/>
  <c r="X113" i="6"/>
  <c r="X114" i="6" s="1"/>
  <c r="R113" i="6"/>
  <c r="R114" i="6" s="1"/>
  <c r="J113" i="6"/>
  <c r="J114" i="6" s="1"/>
  <c r="I113" i="6"/>
  <c r="I114" i="6" s="1"/>
  <c r="H113" i="6"/>
  <c r="H114" i="6" s="1"/>
  <c r="G113" i="6"/>
  <c r="G114" i="6" s="1"/>
  <c r="F113" i="6"/>
  <c r="F114" i="6" s="1"/>
  <c r="E113" i="6"/>
  <c r="E114" i="6" s="1"/>
  <c r="D113" i="6"/>
  <c r="D114" i="6" s="1"/>
  <c r="C113" i="6"/>
  <c r="C114" i="6" s="1"/>
  <c r="AK109" i="6"/>
  <c r="AJ109" i="6"/>
  <c r="AI109" i="6"/>
  <c r="AH109" i="6"/>
  <c r="AE109" i="6"/>
  <c r="AE110" i="6" s="1"/>
  <c r="AD109" i="6"/>
  <c r="AD110" i="6" s="1"/>
  <c r="AC109" i="6"/>
  <c r="AC110" i="6" s="1"/>
  <c r="AB109" i="6"/>
  <c r="AB110" i="6" s="1"/>
  <c r="AA109" i="6"/>
  <c r="AA110" i="6" s="1"/>
  <c r="Z109" i="6"/>
  <c r="Z110" i="6" s="1"/>
  <c r="Y109" i="6"/>
  <c r="Y110" i="6" s="1"/>
  <c r="X109" i="6"/>
  <c r="X110" i="6" s="1"/>
  <c r="R109" i="6"/>
  <c r="R110" i="6" s="1"/>
  <c r="J109" i="6"/>
  <c r="J110" i="6" s="1"/>
  <c r="I109" i="6"/>
  <c r="I110" i="6" s="1"/>
  <c r="H109" i="6"/>
  <c r="H110" i="6" s="1"/>
  <c r="G109" i="6"/>
  <c r="G110" i="6" s="1"/>
  <c r="F109" i="6"/>
  <c r="F110" i="6" s="1"/>
  <c r="E109" i="6"/>
  <c r="E110" i="6" s="1"/>
  <c r="D109" i="6"/>
  <c r="D110" i="6" s="1"/>
  <c r="C109" i="6"/>
  <c r="C110" i="6" s="1"/>
  <c r="AK105" i="6"/>
  <c r="AJ105" i="6"/>
  <c r="AI105" i="6"/>
  <c r="AH105" i="6"/>
  <c r="AE105" i="6"/>
  <c r="AE106" i="6" s="1"/>
  <c r="AD105" i="6"/>
  <c r="AD106" i="6" s="1"/>
  <c r="AC105" i="6"/>
  <c r="AC106" i="6" s="1"/>
  <c r="AB105" i="6"/>
  <c r="AB106" i="6" s="1"/>
  <c r="AA105" i="6"/>
  <c r="AA106" i="6" s="1"/>
  <c r="Z105" i="6"/>
  <c r="Z106" i="6" s="1"/>
  <c r="Y105" i="6"/>
  <c r="Y106" i="6" s="1"/>
  <c r="X105" i="6"/>
  <c r="X106" i="6" s="1"/>
  <c r="R105" i="6"/>
  <c r="R106" i="6" s="1"/>
  <c r="J105" i="6"/>
  <c r="J106" i="6" s="1"/>
  <c r="I105" i="6"/>
  <c r="I106" i="6" s="1"/>
  <c r="H105" i="6"/>
  <c r="H106" i="6" s="1"/>
  <c r="G105" i="6"/>
  <c r="G106" i="6" s="1"/>
  <c r="F105" i="6"/>
  <c r="F106" i="6" s="1"/>
  <c r="E105" i="6"/>
  <c r="E106" i="6" s="1"/>
  <c r="D105" i="6"/>
  <c r="D106" i="6" s="1"/>
  <c r="C105" i="6"/>
  <c r="C106" i="6" s="1"/>
  <c r="AK101" i="6"/>
  <c r="AJ101" i="6"/>
  <c r="AI101" i="6"/>
  <c r="AH101" i="6"/>
  <c r="AE101" i="6"/>
  <c r="AE102" i="6" s="1"/>
  <c r="AD101" i="6"/>
  <c r="AD102" i="6" s="1"/>
  <c r="AC101" i="6"/>
  <c r="AC102" i="6" s="1"/>
  <c r="AB101" i="6"/>
  <c r="AB102" i="6" s="1"/>
  <c r="AA101" i="6"/>
  <c r="AA102" i="6" s="1"/>
  <c r="Z101" i="6"/>
  <c r="Z102" i="6" s="1"/>
  <c r="Y101" i="6"/>
  <c r="Y102" i="6" s="1"/>
  <c r="X101" i="6"/>
  <c r="X102" i="6" s="1"/>
  <c r="R101" i="6"/>
  <c r="R102" i="6" s="1"/>
  <c r="J101" i="6"/>
  <c r="J102" i="6" s="1"/>
  <c r="I101" i="6"/>
  <c r="I102" i="6" s="1"/>
  <c r="H101" i="6"/>
  <c r="H102" i="6" s="1"/>
  <c r="G101" i="6"/>
  <c r="G102" i="6" s="1"/>
  <c r="F101" i="6"/>
  <c r="F102" i="6" s="1"/>
  <c r="E101" i="6"/>
  <c r="E102" i="6" s="1"/>
  <c r="D101" i="6"/>
  <c r="D102" i="6" s="1"/>
  <c r="C101" i="6"/>
  <c r="C102" i="6" s="1"/>
  <c r="AK97" i="6"/>
  <c r="AJ97" i="6"/>
  <c r="AI97" i="6"/>
  <c r="AH97" i="6"/>
  <c r="AE97" i="6"/>
  <c r="AE98" i="6" s="1"/>
  <c r="AD97" i="6"/>
  <c r="AD98" i="6" s="1"/>
  <c r="AC97" i="6"/>
  <c r="AC98" i="6" s="1"/>
  <c r="AB97" i="6"/>
  <c r="AB98" i="6" s="1"/>
  <c r="AA97" i="6"/>
  <c r="AA98" i="6" s="1"/>
  <c r="Z97" i="6"/>
  <c r="Z98" i="6" s="1"/>
  <c r="Y97" i="6"/>
  <c r="Y98" i="6" s="1"/>
  <c r="X97" i="6"/>
  <c r="X98" i="6" s="1"/>
  <c r="R97" i="6"/>
  <c r="R98" i="6" s="1"/>
  <c r="J97" i="6"/>
  <c r="J98" i="6" s="1"/>
  <c r="I97" i="6"/>
  <c r="I98" i="6" s="1"/>
  <c r="H97" i="6"/>
  <c r="H98" i="6" s="1"/>
  <c r="G97" i="6"/>
  <c r="G98" i="6" s="1"/>
  <c r="F97" i="6"/>
  <c r="F98" i="6" s="1"/>
  <c r="E97" i="6"/>
  <c r="E98" i="6" s="1"/>
  <c r="D97" i="6"/>
  <c r="D98" i="6" s="1"/>
  <c r="C97" i="6"/>
  <c r="C98" i="6" s="1"/>
  <c r="AK93" i="6"/>
  <c r="AJ93" i="6"/>
  <c r="AI93" i="6"/>
  <c r="AH93" i="6"/>
  <c r="AE93" i="6"/>
  <c r="AE94" i="6" s="1"/>
  <c r="AD93" i="6"/>
  <c r="AD94" i="6" s="1"/>
  <c r="AC93" i="6"/>
  <c r="AC94" i="6" s="1"/>
  <c r="AB93" i="6"/>
  <c r="AB94" i="6" s="1"/>
  <c r="AA93" i="6"/>
  <c r="AA94" i="6" s="1"/>
  <c r="Z93" i="6"/>
  <c r="Z94" i="6" s="1"/>
  <c r="Y93" i="6"/>
  <c r="Y94" i="6" s="1"/>
  <c r="X93" i="6"/>
  <c r="X94" i="6" s="1"/>
  <c r="R93" i="6"/>
  <c r="R94" i="6" s="1"/>
  <c r="J93" i="6"/>
  <c r="J94" i="6" s="1"/>
  <c r="I93" i="6"/>
  <c r="I94" i="6" s="1"/>
  <c r="H93" i="6"/>
  <c r="H94" i="6" s="1"/>
  <c r="G93" i="6"/>
  <c r="G94" i="6" s="1"/>
  <c r="F93" i="6"/>
  <c r="F94" i="6" s="1"/>
  <c r="E93" i="6"/>
  <c r="E94" i="6" s="1"/>
  <c r="D93" i="6"/>
  <c r="D94" i="6" s="1"/>
  <c r="C93" i="6"/>
  <c r="C94" i="6" s="1"/>
  <c r="AK89" i="6"/>
  <c r="AJ89" i="6"/>
  <c r="AI89" i="6"/>
  <c r="AH89" i="6"/>
  <c r="AE89" i="6"/>
  <c r="AE90" i="6" s="1"/>
  <c r="AD89" i="6"/>
  <c r="AD90" i="6" s="1"/>
  <c r="AC89" i="6"/>
  <c r="AC90" i="6" s="1"/>
  <c r="AB89" i="6"/>
  <c r="AB90" i="6" s="1"/>
  <c r="AA89" i="6"/>
  <c r="AA90" i="6" s="1"/>
  <c r="Z89" i="6"/>
  <c r="Z90" i="6" s="1"/>
  <c r="Y89" i="6"/>
  <c r="Y90" i="6" s="1"/>
  <c r="X89" i="6"/>
  <c r="X90" i="6" s="1"/>
  <c r="R89" i="6"/>
  <c r="R90" i="6" s="1"/>
  <c r="J89" i="6"/>
  <c r="J90" i="6" s="1"/>
  <c r="I89" i="6"/>
  <c r="I90" i="6" s="1"/>
  <c r="H89" i="6"/>
  <c r="H90" i="6" s="1"/>
  <c r="G89" i="6"/>
  <c r="G90" i="6" s="1"/>
  <c r="F89" i="6"/>
  <c r="F90" i="6" s="1"/>
  <c r="E89" i="6"/>
  <c r="E90" i="6" s="1"/>
  <c r="D89" i="6"/>
  <c r="D90" i="6" s="1"/>
  <c r="C89" i="6"/>
  <c r="C90" i="6" s="1"/>
  <c r="AK85" i="6"/>
  <c r="AJ85" i="6"/>
  <c r="AI85" i="6"/>
  <c r="AH85" i="6"/>
  <c r="AE85" i="6"/>
  <c r="AE86" i="6" s="1"/>
  <c r="AD85" i="6"/>
  <c r="AD86" i="6" s="1"/>
  <c r="AC85" i="6"/>
  <c r="AC86" i="6" s="1"/>
  <c r="AB85" i="6"/>
  <c r="AB86" i="6" s="1"/>
  <c r="AA85" i="6"/>
  <c r="AA86" i="6" s="1"/>
  <c r="Z85" i="6"/>
  <c r="Z86" i="6" s="1"/>
  <c r="Y85" i="6"/>
  <c r="Y86" i="6" s="1"/>
  <c r="X85" i="6"/>
  <c r="X86" i="6" s="1"/>
  <c r="R85" i="6"/>
  <c r="R86" i="6" s="1"/>
  <c r="J85" i="6"/>
  <c r="J86" i="6" s="1"/>
  <c r="I85" i="6"/>
  <c r="I86" i="6" s="1"/>
  <c r="H85" i="6"/>
  <c r="H86" i="6" s="1"/>
  <c r="G85" i="6"/>
  <c r="G86" i="6" s="1"/>
  <c r="F85" i="6"/>
  <c r="F86" i="6" s="1"/>
  <c r="E85" i="6"/>
  <c r="E86" i="6" s="1"/>
  <c r="D85" i="6"/>
  <c r="D86" i="6" s="1"/>
  <c r="C85" i="6"/>
  <c r="C86" i="6" s="1"/>
  <c r="AK81" i="6"/>
  <c r="AJ81" i="6"/>
  <c r="AI81" i="6"/>
  <c r="AH81" i="6"/>
  <c r="AE81" i="6"/>
  <c r="AE82" i="6" s="1"/>
  <c r="AD81" i="6"/>
  <c r="AD82" i="6" s="1"/>
  <c r="AC81" i="6"/>
  <c r="AC82" i="6" s="1"/>
  <c r="AB81" i="6"/>
  <c r="AB82" i="6" s="1"/>
  <c r="AA81" i="6"/>
  <c r="AA82" i="6" s="1"/>
  <c r="Z81" i="6"/>
  <c r="Z82" i="6" s="1"/>
  <c r="Y81" i="6"/>
  <c r="Y82" i="6" s="1"/>
  <c r="X81" i="6"/>
  <c r="X82" i="6" s="1"/>
  <c r="R81" i="6"/>
  <c r="R82" i="6" s="1"/>
  <c r="J81" i="6"/>
  <c r="J82" i="6" s="1"/>
  <c r="I81" i="6"/>
  <c r="I82" i="6" s="1"/>
  <c r="H81" i="6"/>
  <c r="H82" i="6" s="1"/>
  <c r="G81" i="6"/>
  <c r="G82" i="6" s="1"/>
  <c r="F81" i="6"/>
  <c r="F82" i="6" s="1"/>
  <c r="E81" i="6"/>
  <c r="E82" i="6" s="1"/>
  <c r="D81" i="6"/>
  <c r="D82" i="6" s="1"/>
  <c r="C81" i="6"/>
  <c r="C82" i="6" s="1"/>
  <c r="AK77" i="6"/>
  <c r="AJ77" i="6"/>
  <c r="AI77" i="6"/>
  <c r="AH77" i="6"/>
  <c r="AE77" i="6"/>
  <c r="AE78" i="6" s="1"/>
  <c r="AD77" i="6"/>
  <c r="AD78" i="6" s="1"/>
  <c r="AC77" i="6"/>
  <c r="AC78" i="6" s="1"/>
  <c r="AB77" i="6"/>
  <c r="AB78" i="6" s="1"/>
  <c r="AA77" i="6"/>
  <c r="AA78" i="6" s="1"/>
  <c r="Z77" i="6"/>
  <c r="Z78" i="6" s="1"/>
  <c r="Y77" i="6"/>
  <c r="Y78" i="6" s="1"/>
  <c r="X77" i="6"/>
  <c r="X78" i="6" s="1"/>
  <c r="R77" i="6"/>
  <c r="R78" i="6" s="1"/>
  <c r="J77" i="6"/>
  <c r="J78" i="6" s="1"/>
  <c r="I77" i="6"/>
  <c r="I78" i="6" s="1"/>
  <c r="H77" i="6"/>
  <c r="H78" i="6" s="1"/>
  <c r="G77" i="6"/>
  <c r="G78" i="6" s="1"/>
  <c r="F77" i="6"/>
  <c r="F78" i="6" s="1"/>
  <c r="E77" i="6"/>
  <c r="E78" i="6" s="1"/>
  <c r="D77" i="6"/>
  <c r="D78" i="6" s="1"/>
  <c r="C77" i="6"/>
  <c r="C78" i="6" s="1"/>
  <c r="AK73" i="6"/>
  <c r="AJ73" i="6"/>
  <c r="AI73" i="6"/>
  <c r="AH73" i="6"/>
  <c r="AE73" i="6"/>
  <c r="AE74" i="6" s="1"/>
  <c r="AD73" i="6"/>
  <c r="AD74" i="6" s="1"/>
  <c r="AC73" i="6"/>
  <c r="AC74" i="6" s="1"/>
  <c r="AB73" i="6"/>
  <c r="AB74" i="6" s="1"/>
  <c r="AA73" i="6"/>
  <c r="AA74" i="6" s="1"/>
  <c r="Z73" i="6"/>
  <c r="Z74" i="6" s="1"/>
  <c r="Y73" i="6"/>
  <c r="Y74" i="6" s="1"/>
  <c r="X73" i="6"/>
  <c r="X74" i="6" s="1"/>
  <c r="R73" i="6"/>
  <c r="R74" i="6" s="1"/>
  <c r="J73" i="6"/>
  <c r="J74" i="6" s="1"/>
  <c r="I73" i="6"/>
  <c r="I74" i="6" s="1"/>
  <c r="H73" i="6"/>
  <c r="H74" i="6" s="1"/>
  <c r="G73" i="6"/>
  <c r="G74" i="6" s="1"/>
  <c r="F73" i="6"/>
  <c r="F74" i="6" s="1"/>
  <c r="E73" i="6"/>
  <c r="E74" i="6" s="1"/>
  <c r="D73" i="6"/>
  <c r="D74" i="6" s="1"/>
  <c r="C73" i="6"/>
  <c r="C74" i="6" s="1"/>
  <c r="AK69" i="6"/>
  <c r="AJ69" i="6"/>
  <c r="AI69" i="6"/>
  <c r="AH69" i="6"/>
  <c r="AE69" i="6"/>
  <c r="AE70" i="6" s="1"/>
  <c r="AD69" i="6"/>
  <c r="AD70" i="6" s="1"/>
  <c r="AC69" i="6"/>
  <c r="AC70" i="6" s="1"/>
  <c r="AB69" i="6"/>
  <c r="AB70" i="6" s="1"/>
  <c r="AA69" i="6"/>
  <c r="AA70" i="6" s="1"/>
  <c r="Z69" i="6"/>
  <c r="Z70" i="6" s="1"/>
  <c r="Y69" i="6"/>
  <c r="Y70" i="6" s="1"/>
  <c r="X69" i="6"/>
  <c r="X70" i="6" s="1"/>
  <c r="R69" i="6"/>
  <c r="R70" i="6" s="1"/>
  <c r="J69" i="6"/>
  <c r="J70" i="6" s="1"/>
  <c r="I69" i="6"/>
  <c r="I70" i="6" s="1"/>
  <c r="H69" i="6"/>
  <c r="H70" i="6" s="1"/>
  <c r="G69" i="6"/>
  <c r="G70" i="6" s="1"/>
  <c r="F69" i="6"/>
  <c r="F70" i="6" s="1"/>
  <c r="E69" i="6"/>
  <c r="E70" i="6" s="1"/>
  <c r="D69" i="6"/>
  <c r="D70" i="6" s="1"/>
  <c r="C69" i="6"/>
  <c r="C70" i="6" s="1"/>
  <c r="AK65" i="6"/>
  <c r="AJ65" i="6"/>
  <c r="AI65" i="6"/>
  <c r="AH65" i="6"/>
  <c r="AE65" i="6"/>
  <c r="AE66" i="6" s="1"/>
  <c r="AD65" i="6"/>
  <c r="AD66" i="6" s="1"/>
  <c r="AC65" i="6"/>
  <c r="AC66" i="6" s="1"/>
  <c r="AB65" i="6"/>
  <c r="AB66" i="6" s="1"/>
  <c r="AA65" i="6"/>
  <c r="AA66" i="6" s="1"/>
  <c r="Z65" i="6"/>
  <c r="Z66" i="6" s="1"/>
  <c r="Y65" i="6"/>
  <c r="Y66" i="6" s="1"/>
  <c r="X65" i="6"/>
  <c r="X66" i="6" s="1"/>
  <c r="R65" i="6"/>
  <c r="R66" i="6" s="1"/>
  <c r="J65" i="6"/>
  <c r="J66" i="6" s="1"/>
  <c r="I65" i="6"/>
  <c r="I66" i="6" s="1"/>
  <c r="H65" i="6"/>
  <c r="H66" i="6" s="1"/>
  <c r="G65" i="6"/>
  <c r="G66" i="6" s="1"/>
  <c r="F65" i="6"/>
  <c r="F66" i="6" s="1"/>
  <c r="E65" i="6"/>
  <c r="E66" i="6" s="1"/>
  <c r="D65" i="6"/>
  <c r="D66" i="6" s="1"/>
  <c r="C65" i="6"/>
  <c r="C66" i="6" s="1"/>
  <c r="AK61" i="6"/>
  <c r="AJ61" i="6"/>
  <c r="AI61" i="6"/>
  <c r="AH61" i="6"/>
  <c r="AE61" i="6"/>
  <c r="AE62" i="6" s="1"/>
  <c r="AD61" i="6"/>
  <c r="AD62" i="6" s="1"/>
  <c r="AC61" i="6"/>
  <c r="AC62" i="6" s="1"/>
  <c r="AB61" i="6"/>
  <c r="AB62" i="6" s="1"/>
  <c r="AA61" i="6"/>
  <c r="AA62" i="6" s="1"/>
  <c r="Z61" i="6"/>
  <c r="Z62" i="6" s="1"/>
  <c r="Y61" i="6"/>
  <c r="Y62" i="6" s="1"/>
  <c r="X61" i="6"/>
  <c r="X62" i="6" s="1"/>
  <c r="R61" i="6"/>
  <c r="R62" i="6" s="1"/>
  <c r="J61" i="6"/>
  <c r="J62" i="6" s="1"/>
  <c r="I61" i="6"/>
  <c r="I62" i="6" s="1"/>
  <c r="H61" i="6"/>
  <c r="H62" i="6" s="1"/>
  <c r="G61" i="6"/>
  <c r="G62" i="6" s="1"/>
  <c r="F61" i="6"/>
  <c r="F62" i="6" s="1"/>
  <c r="E61" i="6"/>
  <c r="E62" i="6" s="1"/>
  <c r="D61" i="6"/>
  <c r="D62" i="6" s="1"/>
  <c r="C61" i="6"/>
  <c r="C62" i="6" s="1"/>
  <c r="AK57" i="6"/>
  <c r="AJ57" i="6"/>
  <c r="AI57" i="6"/>
  <c r="AH57" i="6"/>
  <c r="AE57" i="6"/>
  <c r="AE58" i="6" s="1"/>
  <c r="AD57" i="6"/>
  <c r="AD58" i="6" s="1"/>
  <c r="AC57" i="6"/>
  <c r="AC58" i="6" s="1"/>
  <c r="AB57" i="6"/>
  <c r="AB58" i="6" s="1"/>
  <c r="AA57" i="6"/>
  <c r="AA58" i="6" s="1"/>
  <c r="Z57" i="6"/>
  <c r="Z58" i="6" s="1"/>
  <c r="Y57" i="6"/>
  <c r="Y58" i="6" s="1"/>
  <c r="X57" i="6"/>
  <c r="X58" i="6" s="1"/>
  <c r="R57" i="6"/>
  <c r="R58" i="6" s="1"/>
  <c r="J57" i="6"/>
  <c r="J58" i="6" s="1"/>
  <c r="I57" i="6"/>
  <c r="I58" i="6" s="1"/>
  <c r="H57" i="6"/>
  <c r="H58" i="6" s="1"/>
  <c r="G57" i="6"/>
  <c r="G58" i="6" s="1"/>
  <c r="F57" i="6"/>
  <c r="F58" i="6" s="1"/>
  <c r="E57" i="6"/>
  <c r="E58" i="6" s="1"/>
  <c r="D57" i="6"/>
  <c r="D58" i="6" s="1"/>
  <c r="C57" i="6"/>
  <c r="C58" i="6" s="1"/>
  <c r="AK53" i="6"/>
  <c r="AJ53" i="6"/>
  <c r="AI53" i="6"/>
  <c r="AH53" i="6"/>
  <c r="AE53" i="6"/>
  <c r="AE54" i="6" s="1"/>
  <c r="AD53" i="6"/>
  <c r="AD54" i="6" s="1"/>
  <c r="AC53" i="6"/>
  <c r="AC54" i="6" s="1"/>
  <c r="AB53" i="6"/>
  <c r="AB54" i="6" s="1"/>
  <c r="AA53" i="6"/>
  <c r="AA54" i="6" s="1"/>
  <c r="Z53" i="6"/>
  <c r="Z54" i="6" s="1"/>
  <c r="Y53" i="6"/>
  <c r="Y54" i="6" s="1"/>
  <c r="X53" i="6"/>
  <c r="X54" i="6" s="1"/>
  <c r="R53" i="6"/>
  <c r="R54" i="6" s="1"/>
  <c r="J53" i="6"/>
  <c r="J54" i="6" s="1"/>
  <c r="I53" i="6"/>
  <c r="I54" i="6" s="1"/>
  <c r="H53" i="6"/>
  <c r="H54" i="6" s="1"/>
  <c r="G53" i="6"/>
  <c r="G54" i="6" s="1"/>
  <c r="F53" i="6"/>
  <c r="F54" i="6" s="1"/>
  <c r="E53" i="6"/>
  <c r="E54" i="6" s="1"/>
  <c r="D53" i="6"/>
  <c r="D54" i="6" s="1"/>
  <c r="C53" i="6"/>
  <c r="C54" i="6" s="1"/>
  <c r="AK49" i="6"/>
  <c r="AJ49" i="6"/>
  <c r="AI49" i="6"/>
  <c r="AH49" i="6"/>
  <c r="AE49" i="6"/>
  <c r="AE50" i="6" s="1"/>
  <c r="AD49" i="6"/>
  <c r="AD50" i="6" s="1"/>
  <c r="AC49" i="6"/>
  <c r="AC50" i="6" s="1"/>
  <c r="AB49" i="6"/>
  <c r="AB50" i="6" s="1"/>
  <c r="AA49" i="6"/>
  <c r="AA50" i="6" s="1"/>
  <c r="Z49" i="6"/>
  <c r="Z50" i="6" s="1"/>
  <c r="Y49" i="6"/>
  <c r="Y50" i="6" s="1"/>
  <c r="X49" i="6"/>
  <c r="X50" i="6" s="1"/>
  <c r="R49" i="6"/>
  <c r="R50" i="6" s="1"/>
  <c r="J49" i="6"/>
  <c r="J50" i="6" s="1"/>
  <c r="I49" i="6"/>
  <c r="I50" i="6" s="1"/>
  <c r="H49" i="6"/>
  <c r="H50" i="6" s="1"/>
  <c r="G49" i="6"/>
  <c r="G50" i="6" s="1"/>
  <c r="F49" i="6"/>
  <c r="F50" i="6" s="1"/>
  <c r="E49" i="6"/>
  <c r="E50" i="6" s="1"/>
  <c r="D49" i="6"/>
  <c r="D50" i="6" s="1"/>
  <c r="C49" i="6"/>
  <c r="C50" i="6" s="1"/>
  <c r="AK45" i="6"/>
  <c r="AJ45" i="6"/>
  <c r="AI45" i="6"/>
  <c r="AH45" i="6"/>
  <c r="AE45" i="6"/>
  <c r="AE46" i="6" s="1"/>
  <c r="AD45" i="6"/>
  <c r="AD46" i="6" s="1"/>
  <c r="AC45" i="6"/>
  <c r="AC46" i="6" s="1"/>
  <c r="AB45" i="6"/>
  <c r="AB46" i="6" s="1"/>
  <c r="AA45" i="6"/>
  <c r="AA46" i="6" s="1"/>
  <c r="Z45" i="6"/>
  <c r="Z46" i="6" s="1"/>
  <c r="Y45" i="6"/>
  <c r="Y46" i="6" s="1"/>
  <c r="X45" i="6"/>
  <c r="X46" i="6" s="1"/>
  <c r="R45" i="6"/>
  <c r="R46" i="6" s="1"/>
  <c r="J45" i="6"/>
  <c r="J46" i="6" s="1"/>
  <c r="I45" i="6"/>
  <c r="I46" i="6" s="1"/>
  <c r="H45" i="6"/>
  <c r="H46" i="6" s="1"/>
  <c r="G45" i="6"/>
  <c r="G46" i="6" s="1"/>
  <c r="F45" i="6"/>
  <c r="F46" i="6" s="1"/>
  <c r="E45" i="6"/>
  <c r="E46" i="6" s="1"/>
  <c r="D45" i="6"/>
  <c r="D46" i="6" s="1"/>
  <c r="C45" i="6"/>
  <c r="C46" i="6" s="1"/>
  <c r="AK41" i="6"/>
  <c r="AJ41" i="6"/>
  <c r="AI41" i="6"/>
  <c r="AH41" i="6"/>
  <c r="AE41" i="6"/>
  <c r="AE42" i="6" s="1"/>
  <c r="AD41" i="6"/>
  <c r="AD42" i="6" s="1"/>
  <c r="AC41" i="6"/>
  <c r="AC42" i="6" s="1"/>
  <c r="AB41" i="6"/>
  <c r="AB42" i="6" s="1"/>
  <c r="AA41" i="6"/>
  <c r="AA42" i="6" s="1"/>
  <c r="Z41" i="6"/>
  <c r="Z42" i="6" s="1"/>
  <c r="Y41" i="6"/>
  <c r="Y42" i="6" s="1"/>
  <c r="X41" i="6"/>
  <c r="X42" i="6" s="1"/>
  <c r="R41" i="6"/>
  <c r="R42" i="6" s="1"/>
  <c r="J41" i="6"/>
  <c r="J42" i="6" s="1"/>
  <c r="I41" i="6"/>
  <c r="I42" i="6" s="1"/>
  <c r="H41" i="6"/>
  <c r="H42" i="6" s="1"/>
  <c r="G41" i="6"/>
  <c r="G42" i="6" s="1"/>
  <c r="F41" i="6"/>
  <c r="F42" i="6" s="1"/>
  <c r="E41" i="6"/>
  <c r="E42" i="6" s="1"/>
  <c r="D41" i="6"/>
  <c r="D42" i="6" s="1"/>
  <c r="C41" i="6"/>
  <c r="C42" i="6" s="1"/>
  <c r="AK37" i="6"/>
  <c r="AJ37" i="6"/>
  <c r="AI37" i="6"/>
  <c r="AH37" i="6"/>
  <c r="AE37" i="6"/>
  <c r="AE38" i="6" s="1"/>
  <c r="AD37" i="6"/>
  <c r="AD38" i="6" s="1"/>
  <c r="AC37" i="6"/>
  <c r="AC38" i="6" s="1"/>
  <c r="AB37" i="6"/>
  <c r="AB38" i="6" s="1"/>
  <c r="AA37" i="6"/>
  <c r="AA38" i="6" s="1"/>
  <c r="Z37" i="6"/>
  <c r="Z38" i="6" s="1"/>
  <c r="Y37" i="6"/>
  <c r="Y38" i="6" s="1"/>
  <c r="X37" i="6"/>
  <c r="X38" i="6" s="1"/>
  <c r="R37" i="6"/>
  <c r="R38" i="6" s="1"/>
  <c r="J37" i="6"/>
  <c r="J38" i="6" s="1"/>
  <c r="I37" i="6"/>
  <c r="I38" i="6" s="1"/>
  <c r="H37" i="6"/>
  <c r="H38" i="6" s="1"/>
  <c r="G37" i="6"/>
  <c r="G38" i="6" s="1"/>
  <c r="F37" i="6"/>
  <c r="F38" i="6" s="1"/>
  <c r="E37" i="6"/>
  <c r="E38" i="6" s="1"/>
  <c r="D37" i="6"/>
  <c r="D38" i="6" s="1"/>
  <c r="C37" i="6"/>
  <c r="C38" i="6" s="1"/>
  <c r="AK33" i="6"/>
  <c r="AJ33" i="6"/>
  <c r="AI33" i="6"/>
  <c r="AH33" i="6"/>
  <c r="AE33" i="6"/>
  <c r="AE34" i="6" s="1"/>
  <c r="AD33" i="6"/>
  <c r="AD34" i="6" s="1"/>
  <c r="AC33" i="6"/>
  <c r="AC34" i="6" s="1"/>
  <c r="AB33" i="6"/>
  <c r="AB34" i="6" s="1"/>
  <c r="AA33" i="6"/>
  <c r="AA34" i="6" s="1"/>
  <c r="Z33" i="6"/>
  <c r="Z34" i="6" s="1"/>
  <c r="Y33" i="6"/>
  <c r="Y34" i="6" s="1"/>
  <c r="X33" i="6"/>
  <c r="X34" i="6" s="1"/>
  <c r="R33" i="6"/>
  <c r="R34" i="6" s="1"/>
  <c r="J33" i="6"/>
  <c r="J34" i="6" s="1"/>
  <c r="I33" i="6"/>
  <c r="I34" i="6" s="1"/>
  <c r="H33" i="6"/>
  <c r="H34" i="6" s="1"/>
  <c r="G33" i="6"/>
  <c r="G34" i="6" s="1"/>
  <c r="F33" i="6"/>
  <c r="F34" i="6" s="1"/>
  <c r="E33" i="6"/>
  <c r="E34" i="6" s="1"/>
  <c r="D33" i="6"/>
  <c r="D34" i="6" s="1"/>
  <c r="C33" i="6"/>
  <c r="C34" i="6" s="1"/>
  <c r="AK29" i="6"/>
  <c r="AJ29" i="6"/>
  <c r="AI29" i="6"/>
  <c r="AH29" i="6"/>
  <c r="AE29" i="6"/>
  <c r="AE30" i="6" s="1"/>
  <c r="AD29" i="6"/>
  <c r="AD30" i="6" s="1"/>
  <c r="AC29" i="6"/>
  <c r="AC30" i="6" s="1"/>
  <c r="AB29" i="6"/>
  <c r="AB30" i="6" s="1"/>
  <c r="AA29" i="6"/>
  <c r="AA30" i="6" s="1"/>
  <c r="Z29" i="6"/>
  <c r="Z30" i="6" s="1"/>
  <c r="Y29" i="6"/>
  <c r="Y30" i="6" s="1"/>
  <c r="X29" i="6"/>
  <c r="X30" i="6" s="1"/>
  <c r="R29" i="6"/>
  <c r="R30" i="6" s="1"/>
  <c r="J29" i="6"/>
  <c r="J30" i="6" s="1"/>
  <c r="I29" i="6"/>
  <c r="I30" i="6" s="1"/>
  <c r="H29" i="6"/>
  <c r="H30" i="6" s="1"/>
  <c r="G29" i="6"/>
  <c r="G30" i="6" s="1"/>
  <c r="F29" i="6"/>
  <c r="F30" i="6" s="1"/>
  <c r="E29" i="6"/>
  <c r="E30" i="6" s="1"/>
  <c r="D29" i="6"/>
  <c r="D30" i="6" s="1"/>
  <c r="C29" i="6"/>
  <c r="C30" i="6" s="1"/>
  <c r="AK25" i="6"/>
  <c r="AJ25" i="6"/>
  <c r="AI25" i="6"/>
  <c r="AH25" i="6"/>
  <c r="AE25" i="6"/>
  <c r="AE26" i="6" s="1"/>
  <c r="AD25" i="6"/>
  <c r="AD26" i="6" s="1"/>
  <c r="AC25" i="6"/>
  <c r="AC26" i="6" s="1"/>
  <c r="AB25" i="6"/>
  <c r="AB26" i="6" s="1"/>
  <c r="AA25" i="6"/>
  <c r="AA26" i="6" s="1"/>
  <c r="Z25" i="6"/>
  <c r="Z26" i="6" s="1"/>
  <c r="Y25" i="6"/>
  <c r="Y26" i="6" s="1"/>
  <c r="X25" i="6"/>
  <c r="X26" i="6" s="1"/>
  <c r="R25" i="6"/>
  <c r="R26" i="6" s="1"/>
  <c r="J25" i="6"/>
  <c r="J26" i="6" s="1"/>
  <c r="I25" i="6"/>
  <c r="I26" i="6" s="1"/>
  <c r="H25" i="6"/>
  <c r="H26" i="6" s="1"/>
  <c r="G25" i="6"/>
  <c r="G26" i="6" s="1"/>
  <c r="F25" i="6"/>
  <c r="F26" i="6" s="1"/>
  <c r="E25" i="6"/>
  <c r="E26" i="6" s="1"/>
  <c r="D25" i="6"/>
  <c r="D26" i="6" s="1"/>
  <c r="C25" i="6"/>
  <c r="C26" i="6" s="1"/>
  <c r="AK21" i="6"/>
  <c r="AJ21" i="6"/>
  <c r="AI21" i="6"/>
  <c r="AH21" i="6"/>
  <c r="AE21" i="6"/>
  <c r="AE22" i="6" s="1"/>
  <c r="AD21" i="6"/>
  <c r="AD22" i="6" s="1"/>
  <c r="AC21" i="6"/>
  <c r="AC22" i="6" s="1"/>
  <c r="AB21" i="6"/>
  <c r="AB22" i="6" s="1"/>
  <c r="AA21" i="6"/>
  <c r="AA22" i="6" s="1"/>
  <c r="Z21" i="6"/>
  <c r="Z22" i="6" s="1"/>
  <c r="Y21" i="6"/>
  <c r="Y22" i="6" s="1"/>
  <c r="X21" i="6"/>
  <c r="X22" i="6" s="1"/>
  <c r="R21" i="6"/>
  <c r="R22" i="6" s="1"/>
  <c r="J21" i="6"/>
  <c r="J22" i="6" s="1"/>
  <c r="I21" i="6"/>
  <c r="I22" i="6" s="1"/>
  <c r="H21" i="6"/>
  <c r="H22" i="6" s="1"/>
  <c r="G21" i="6"/>
  <c r="G22" i="6" s="1"/>
  <c r="F21" i="6"/>
  <c r="F22" i="6" s="1"/>
  <c r="E21" i="6"/>
  <c r="E22" i="6" s="1"/>
  <c r="D21" i="6"/>
  <c r="D22" i="6" s="1"/>
  <c r="C21" i="6"/>
  <c r="C22" i="6" s="1"/>
  <c r="AK17" i="6"/>
  <c r="AJ17" i="6"/>
  <c r="AI17" i="6"/>
  <c r="AH17" i="6"/>
  <c r="AE17" i="6"/>
  <c r="AE18" i="6" s="1"/>
  <c r="AD17" i="6"/>
  <c r="AD18" i="6" s="1"/>
  <c r="AC17" i="6"/>
  <c r="AC18" i="6" s="1"/>
  <c r="AB17" i="6"/>
  <c r="AB18" i="6" s="1"/>
  <c r="AA17" i="6"/>
  <c r="AA18" i="6" s="1"/>
  <c r="Z17" i="6"/>
  <c r="Z18" i="6" s="1"/>
  <c r="Y17" i="6"/>
  <c r="Y18" i="6" s="1"/>
  <c r="X17" i="6"/>
  <c r="X18" i="6" s="1"/>
  <c r="R17" i="6"/>
  <c r="R18" i="6" s="1"/>
  <c r="J17" i="6"/>
  <c r="J18" i="6" s="1"/>
  <c r="I17" i="6"/>
  <c r="I18" i="6" s="1"/>
  <c r="H17" i="6"/>
  <c r="H18" i="6" s="1"/>
  <c r="G17" i="6"/>
  <c r="G18" i="6" s="1"/>
  <c r="F17" i="6"/>
  <c r="F18" i="6" s="1"/>
  <c r="E17" i="6"/>
  <c r="E18" i="6" s="1"/>
  <c r="D17" i="6"/>
  <c r="D18" i="6" s="1"/>
  <c r="C17" i="6"/>
  <c r="C18" i="6" s="1"/>
  <c r="AK13" i="6"/>
  <c r="AJ13" i="6"/>
  <c r="AI13" i="6"/>
  <c r="AH13" i="6"/>
  <c r="AE13" i="6"/>
  <c r="AE14" i="6" s="1"/>
  <c r="AD13" i="6"/>
  <c r="AD14" i="6" s="1"/>
  <c r="AC13" i="6"/>
  <c r="AC14" i="6" s="1"/>
  <c r="AB13" i="6"/>
  <c r="AB14" i="6" s="1"/>
  <c r="AA13" i="6"/>
  <c r="AA14" i="6" s="1"/>
  <c r="Z13" i="6"/>
  <c r="Z14" i="6" s="1"/>
  <c r="Y13" i="6"/>
  <c r="Y14" i="6" s="1"/>
  <c r="X13" i="6"/>
  <c r="X14" i="6" s="1"/>
  <c r="R13" i="6"/>
  <c r="R14" i="6" s="1"/>
  <c r="J13" i="6"/>
  <c r="J14" i="6" s="1"/>
  <c r="I13" i="6"/>
  <c r="I14" i="6" s="1"/>
  <c r="H13" i="6"/>
  <c r="H14" i="6" s="1"/>
  <c r="G13" i="6"/>
  <c r="G14" i="6" s="1"/>
  <c r="F13" i="6"/>
  <c r="F14" i="6" s="1"/>
  <c r="E13" i="6"/>
  <c r="E14" i="6" s="1"/>
  <c r="D13" i="6"/>
  <c r="D14" i="6" s="1"/>
  <c r="C13" i="6"/>
  <c r="C14" i="6" s="1"/>
  <c r="AB10" i="6"/>
  <c r="X10" i="6"/>
  <c r="AK9" i="6"/>
  <c r="AJ9" i="6"/>
  <c r="AI9" i="6"/>
  <c r="AH9" i="6"/>
  <c r="AE9" i="6"/>
  <c r="AE10" i="6" s="1"/>
  <c r="AD9" i="6"/>
  <c r="AD10" i="6" s="1"/>
  <c r="AC9" i="6"/>
  <c r="AC10" i="6" s="1"/>
  <c r="AA9" i="6"/>
  <c r="AA10" i="6" s="1"/>
  <c r="Z9" i="6"/>
  <c r="Z10" i="6" s="1"/>
  <c r="Y9" i="6"/>
  <c r="Y10" i="6" s="1"/>
  <c r="R9" i="6"/>
  <c r="R10" i="6" s="1"/>
  <c r="J9" i="6"/>
  <c r="J10" i="6" s="1"/>
  <c r="I9" i="6"/>
  <c r="I10" i="6" s="1"/>
  <c r="H9" i="6"/>
  <c r="H10" i="6" s="1"/>
  <c r="G9" i="6"/>
  <c r="G10" i="6" s="1"/>
  <c r="F9" i="6"/>
  <c r="F10" i="6" s="1"/>
  <c r="E9" i="6"/>
  <c r="E10" i="6" s="1"/>
  <c r="D9" i="6"/>
  <c r="D10" i="6" s="1"/>
  <c r="C9" i="6"/>
  <c r="C10" i="6" s="1"/>
  <c r="AD6" i="6"/>
  <c r="AK5" i="6"/>
  <c r="AJ5" i="6"/>
  <c r="AI5" i="6"/>
  <c r="AH5" i="6"/>
  <c r="R6" i="5"/>
  <c r="J6" i="5"/>
  <c r="I6" i="5"/>
  <c r="H6" i="5"/>
  <c r="G6" i="5"/>
  <c r="E6" i="5"/>
  <c r="C6" i="5"/>
  <c r="AE6" i="5"/>
  <c r="AD6" i="5"/>
  <c r="AC6" i="5"/>
  <c r="AB6" i="5"/>
  <c r="AA6" i="5"/>
  <c r="Z6" i="5"/>
  <c r="Y6" i="5"/>
  <c r="X6" i="5"/>
  <c r="AK125" i="5"/>
  <c r="AJ125" i="5"/>
  <c r="AI125" i="5"/>
  <c r="AH125" i="5"/>
  <c r="AE125" i="5"/>
  <c r="AE126" i="5" s="1"/>
  <c r="AD125" i="5"/>
  <c r="AD126" i="5" s="1"/>
  <c r="AC125" i="5"/>
  <c r="AC126" i="5" s="1"/>
  <c r="AB125" i="5"/>
  <c r="AB126" i="5" s="1"/>
  <c r="AA125" i="5"/>
  <c r="AA126" i="5" s="1"/>
  <c r="Z125" i="5"/>
  <c r="Z126" i="5" s="1"/>
  <c r="Y125" i="5"/>
  <c r="Y126" i="5" s="1"/>
  <c r="X125" i="5"/>
  <c r="X126" i="5" s="1"/>
  <c r="R125" i="5"/>
  <c r="R126" i="5" s="1"/>
  <c r="J125" i="5"/>
  <c r="J126" i="5" s="1"/>
  <c r="I125" i="5"/>
  <c r="I126" i="5" s="1"/>
  <c r="H125" i="5"/>
  <c r="H126" i="5" s="1"/>
  <c r="G125" i="5"/>
  <c r="G126" i="5" s="1"/>
  <c r="F125" i="5"/>
  <c r="F126" i="5" s="1"/>
  <c r="E125" i="5"/>
  <c r="E126" i="5" s="1"/>
  <c r="D125" i="5"/>
  <c r="D126" i="5" s="1"/>
  <c r="C125" i="5"/>
  <c r="C126" i="5" s="1"/>
  <c r="AK121" i="5"/>
  <c r="AJ121" i="5"/>
  <c r="AI121" i="5"/>
  <c r="AH121" i="5"/>
  <c r="AE121" i="5"/>
  <c r="AE122" i="5" s="1"/>
  <c r="AD121" i="5"/>
  <c r="AD122" i="5" s="1"/>
  <c r="AC121" i="5"/>
  <c r="AC122" i="5" s="1"/>
  <c r="AB121" i="5"/>
  <c r="AB122" i="5" s="1"/>
  <c r="AA121" i="5"/>
  <c r="AA122" i="5" s="1"/>
  <c r="Z121" i="5"/>
  <c r="Z122" i="5" s="1"/>
  <c r="Y121" i="5"/>
  <c r="Y122" i="5" s="1"/>
  <c r="X121" i="5"/>
  <c r="X122" i="5" s="1"/>
  <c r="R121" i="5"/>
  <c r="R122" i="5" s="1"/>
  <c r="J121" i="5"/>
  <c r="J122" i="5" s="1"/>
  <c r="I121" i="5"/>
  <c r="I122" i="5" s="1"/>
  <c r="H121" i="5"/>
  <c r="H122" i="5" s="1"/>
  <c r="G121" i="5"/>
  <c r="G122" i="5" s="1"/>
  <c r="F121" i="5"/>
  <c r="F122" i="5" s="1"/>
  <c r="E121" i="5"/>
  <c r="E122" i="5" s="1"/>
  <c r="D121" i="5"/>
  <c r="D122" i="5" s="1"/>
  <c r="C121" i="5"/>
  <c r="C122" i="5" s="1"/>
  <c r="AK117" i="5"/>
  <c r="AJ117" i="5"/>
  <c r="AI117" i="5"/>
  <c r="AH117" i="5"/>
  <c r="AE117" i="5"/>
  <c r="AE118" i="5" s="1"/>
  <c r="AD117" i="5"/>
  <c r="AD118" i="5" s="1"/>
  <c r="AC117" i="5"/>
  <c r="AC118" i="5" s="1"/>
  <c r="AB117" i="5"/>
  <c r="AB118" i="5" s="1"/>
  <c r="AA117" i="5"/>
  <c r="AA118" i="5" s="1"/>
  <c r="Z117" i="5"/>
  <c r="Z118" i="5" s="1"/>
  <c r="Y117" i="5"/>
  <c r="Y118" i="5" s="1"/>
  <c r="X117" i="5"/>
  <c r="X118" i="5" s="1"/>
  <c r="R117" i="5"/>
  <c r="R118" i="5" s="1"/>
  <c r="J117" i="5"/>
  <c r="J118" i="5" s="1"/>
  <c r="I117" i="5"/>
  <c r="I118" i="5" s="1"/>
  <c r="H117" i="5"/>
  <c r="H118" i="5" s="1"/>
  <c r="G117" i="5"/>
  <c r="G118" i="5" s="1"/>
  <c r="F117" i="5"/>
  <c r="F118" i="5" s="1"/>
  <c r="E117" i="5"/>
  <c r="E118" i="5" s="1"/>
  <c r="D117" i="5"/>
  <c r="D118" i="5" s="1"/>
  <c r="C117" i="5"/>
  <c r="C118" i="5" s="1"/>
  <c r="AK113" i="5"/>
  <c r="AJ113" i="5"/>
  <c r="AI113" i="5"/>
  <c r="AH113" i="5"/>
  <c r="AE113" i="5"/>
  <c r="AE114" i="5" s="1"/>
  <c r="AD113" i="5"/>
  <c r="AD114" i="5" s="1"/>
  <c r="AC113" i="5"/>
  <c r="AC114" i="5" s="1"/>
  <c r="AB113" i="5"/>
  <c r="AB114" i="5" s="1"/>
  <c r="AA113" i="5"/>
  <c r="AA114" i="5" s="1"/>
  <c r="Z113" i="5"/>
  <c r="Z114" i="5" s="1"/>
  <c r="Y113" i="5"/>
  <c r="Y114" i="5" s="1"/>
  <c r="X113" i="5"/>
  <c r="X114" i="5" s="1"/>
  <c r="R113" i="5"/>
  <c r="R114" i="5" s="1"/>
  <c r="J113" i="5"/>
  <c r="J114" i="5" s="1"/>
  <c r="I113" i="5"/>
  <c r="I114" i="5" s="1"/>
  <c r="H113" i="5"/>
  <c r="H114" i="5" s="1"/>
  <c r="G113" i="5"/>
  <c r="G114" i="5" s="1"/>
  <c r="F113" i="5"/>
  <c r="F114" i="5" s="1"/>
  <c r="E113" i="5"/>
  <c r="E114" i="5" s="1"/>
  <c r="D113" i="5"/>
  <c r="D114" i="5" s="1"/>
  <c r="C113" i="5"/>
  <c r="C114" i="5" s="1"/>
  <c r="AK109" i="5"/>
  <c r="AJ109" i="5"/>
  <c r="AI109" i="5"/>
  <c r="AH109" i="5"/>
  <c r="AE109" i="5"/>
  <c r="AE110" i="5" s="1"/>
  <c r="AD109" i="5"/>
  <c r="AD110" i="5" s="1"/>
  <c r="AC109" i="5"/>
  <c r="AC110" i="5" s="1"/>
  <c r="AB109" i="5"/>
  <c r="AB110" i="5" s="1"/>
  <c r="AA109" i="5"/>
  <c r="AA110" i="5" s="1"/>
  <c r="Z109" i="5"/>
  <c r="Z110" i="5" s="1"/>
  <c r="Y109" i="5"/>
  <c r="Y110" i="5" s="1"/>
  <c r="X109" i="5"/>
  <c r="X110" i="5" s="1"/>
  <c r="R109" i="5"/>
  <c r="R110" i="5" s="1"/>
  <c r="J109" i="5"/>
  <c r="J110" i="5" s="1"/>
  <c r="I109" i="5"/>
  <c r="I110" i="5" s="1"/>
  <c r="H109" i="5"/>
  <c r="H110" i="5" s="1"/>
  <c r="G109" i="5"/>
  <c r="G110" i="5" s="1"/>
  <c r="F109" i="5"/>
  <c r="F110" i="5" s="1"/>
  <c r="E109" i="5"/>
  <c r="E110" i="5" s="1"/>
  <c r="D109" i="5"/>
  <c r="D110" i="5" s="1"/>
  <c r="C109" i="5"/>
  <c r="C110" i="5" s="1"/>
  <c r="AK105" i="5"/>
  <c r="AJ105" i="5"/>
  <c r="AI105" i="5"/>
  <c r="AH105" i="5"/>
  <c r="AE105" i="5"/>
  <c r="AE106" i="5" s="1"/>
  <c r="AD105" i="5"/>
  <c r="AD106" i="5" s="1"/>
  <c r="AC105" i="5"/>
  <c r="AC106" i="5" s="1"/>
  <c r="AB105" i="5"/>
  <c r="AB106" i="5" s="1"/>
  <c r="AA105" i="5"/>
  <c r="AA106" i="5" s="1"/>
  <c r="Z105" i="5"/>
  <c r="Z106" i="5" s="1"/>
  <c r="Y105" i="5"/>
  <c r="Y106" i="5" s="1"/>
  <c r="X105" i="5"/>
  <c r="X106" i="5" s="1"/>
  <c r="R105" i="5"/>
  <c r="R106" i="5" s="1"/>
  <c r="J105" i="5"/>
  <c r="J106" i="5" s="1"/>
  <c r="I105" i="5"/>
  <c r="I106" i="5" s="1"/>
  <c r="H105" i="5"/>
  <c r="H106" i="5" s="1"/>
  <c r="G105" i="5"/>
  <c r="G106" i="5" s="1"/>
  <c r="F105" i="5"/>
  <c r="F106" i="5" s="1"/>
  <c r="E105" i="5"/>
  <c r="E106" i="5" s="1"/>
  <c r="D105" i="5"/>
  <c r="D106" i="5" s="1"/>
  <c r="C105" i="5"/>
  <c r="C106" i="5" s="1"/>
  <c r="AK101" i="5"/>
  <c r="AJ101" i="5"/>
  <c r="AI101" i="5"/>
  <c r="AH101" i="5"/>
  <c r="AE101" i="5"/>
  <c r="AE102" i="5" s="1"/>
  <c r="AD101" i="5"/>
  <c r="AD102" i="5" s="1"/>
  <c r="AC101" i="5"/>
  <c r="AC102" i="5" s="1"/>
  <c r="AB101" i="5"/>
  <c r="AB102" i="5" s="1"/>
  <c r="AA101" i="5"/>
  <c r="AA102" i="5" s="1"/>
  <c r="Z101" i="5"/>
  <c r="Z102" i="5" s="1"/>
  <c r="Y101" i="5"/>
  <c r="Y102" i="5" s="1"/>
  <c r="X101" i="5"/>
  <c r="X102" i="5" s="1"/>
  <c r="R101" i="5"/>
  <c r="R102" i="5" s="1"/>
  <c r="J101" i="5"/>
  <c r="J102" i="5" s="1"/>
  <c r="I101" i="5"/>
  <c r="I102" i="5" s="1"/>
  <c r="H101" i="5"/>
  <c r="H102" i="5" s="1"/>
  <c r="G101" i="5"/>
  <c r="G102" i="5" s="1"/>
  <c r="F101" i="5"/>
  <c r="F102" i="5" s="1"/>
  <c r="E101" i="5"/>
  <c r="E102" i="5" s="1"/>
  <c r="D101" i="5"/>
  <c r="D102" i="5" s="1"/>
  <c r="C101" i="5"/>
  <c r="C102" i="5" s="1"/>
  <c r="AK97" i="5"/>
  <c r="AJ97" i="5"/>
  <c r="AI97" i="5"/>
  <c r="AH97" i="5"/>
  <c r="AE97" i="5"/>
  <c r="AE98" i="5" s="1"/>
  <c r="AD97" i="5"/>
  <c r="AD98" i="5" s="1"/>
  <c r="AC97" i="5"/>
  <c r="AC98" i="5" s="1"/>
  <c r="AB97" i="5"/>
  <c r="AB98" i="5" s="1"/>
  <c r="AA97" i="5"/>
  <c r="AA98" i="5" s="1"/>
  <c r="Z97" i="5"/>
  <c r="Z98" i="5" s="1"/>
  <c r="Y97" i="5"/>
  <c r="Y98" i="5" s="1"/>
  <c r="X97" i="5"/>
  <c r="X98" i="5" s="1"/>
  <c r="R97" i="5"/>
  <c r="R98" i="5" s="1"/>
  <c r="J97" i="5"/>
  <c r="J98" i="5" s="1"/>
  <c r="I97" i="5"/>
  <c r="I98" i="5" s="1"/>
  <c r="H97" i="5"/>
  <c r="H98" i="5" s="1"/>
  <c r="G97" i="5"/>
  <c r="G98" i="5" s="1"/>
  <c r="F97" i="5"/>
  <c r="F98" i="5" s="1"/>
  <c r="E97" i="5"/>
  <c r="E98" i="5" s="1"/>
  <c r="D97" i="5"/>
  <c r="D98" i="5" s="1"/>
  <c r="C97" i="5"/>
  <c r="C98" i="5" s="1"/>
  <c r="AK93" i="5"/>
  <c r="AJ93" i="5"/>
  <c r="AI93" i="5"/>
  <c r="AH93" i="5"/>
  <c r="AE93" i="5"/>
  <c r="AE94" i="5" s="1"/>
  <c r="AD93" i="5"/>
  <c r="AD94" i="5" s="1"/>
  <c r="AC93" i="5"/>
  <c r="AC94" i="5" s="1"/>
  <c r="AB93" i="5"/>
  <c r="AB94" i="5" s="1"/>
  <c r="AA93" i="5"/>
  <c r="AA94" i="5" s="1"/>
  <c r="Z93" i="5"/>
  <c r="Z94" i="5" s="1"/>
  <c r="Y93" i="5"/>
  <c r="Y94" i="5" s="1"/>
  <c r="X93" i="5"/>
  <c r="X94" i="5" s="1"/>
  <c r="R93" i="5"/>
  <c r="R94" i="5" s="1"/>
  <c r="J93" i="5"/>
  <c r="J94" i="5" s="1"/>
  <c r="I93" i="5"/>
  <c r="I94" i="5" s="1"/>
  <c r="H93" i="5"/>
  <c r="H94" i="5" s="1"/>
  <c r="G93" i="5"/>
  <c r="G94" i="5" s="1"/>
  <c r="F93" i="5"/>
  <c r="F94" i="5" s="1"/>
  <c r="E93" i="5"/>
  <c r="E94" i="5" s="1"/>
  <c r="D93" i="5"/>
  <c r="D94" i="5" s="1"/>
  <c r="C93" i="5"/>
  <c r="C94" i="5" s="1"/>
  <c r="AK89" i="5"/>
  <c r="AJ89" i="5"/>
  <c r="AI89" i="5"/>
  <c r="AH89" i="5"/>
  <c r="AE89" i="5"/>
  <c r="AE90" i="5" s="1"/>
  <c r="AD89" i="5"/>
  <c r="AD90" i="5" s="1"/>
  <c r="AC89" i="5"/>
  <c r="AC90" i="5" s="1"/>
  <c r="AB89" i="5"/>
  <c r="AB90" i="5" s="1"/>
  <c r="AA89" i="5"/>
  <c r="AA90" i="5" s="1"/>
  <c r="Z89" i="5"/>
  <c r="Z90" i="5" s="1"/>
  <c r="Y89" i="5"/>
  <c r="Y90" i="5" s="1"/>
  <c r="X89" i="5"/>
  <c r="X90" i="5" s="1"/>
  <c r="R89" i="5"/>
  <c r="R90" i="5" s="1"/>
  <c r="J89" i="5"/>
  <c r="J90" i="5" s="1"/>
  <c r="I89" i="5"/>
  <c r="I90" i="5" s="1"/>
  <c r="H89" i="5"/>
  <c r="H90" i="5" s="1"/>
  <c r="G89" i="5"/>
  <c r="G90" i="5" s="1"/>
  <c r="F89" i="5"/>
  <c r="F90" i="5" s="1"/>
  <c r="E89" i="5"/>
  <c r="E90" i="5" s="1"/>
  <c r="D89" i="5"/>
  <c r="D90" i="5" s="1"/>
  <c r="C89" i="5"/>
  <c r="C90" i="5" s="1"/>
  <c r="AK85" i="5"/>
  <c r="AJ85" i="5"/>
  <c r="AI85" i="5"/>
  <c r="AH85" i="5"/>
  <c r="AE85" i="5"/>
  <c r="AE86" i="5" s="1"/>
  <c r="AD85" i="5"/>
  <c r="AD86" i="5" s="1"/>
  <c r="AC85" i="5"/>
  <c r="AC86" i="5" s="1"/>
  <c r="AB85" i="5"/>
  <c r="AB86" i="5" s="1"/>
  <c r="AA85" i="5"/>
  <c r="AA86" i="5" s="1"/>
  <c r="Z85" i="5"/>
  <c r="Z86" i="5" s="1"/>
  <c r="Y85" i="5"/>
  <c r="Y86" i="5" s="1"/>
  <c r="X85" i="5"/>
  <c r="X86" i="5" s="1"/>
  <c r="R85" i="5"/>
  <c r="R86" i="5" s="1"/>
  <c r="J85" i="5"/>
  <c r="J86" i="5" s="1"/>
  <c r="I85" i="5"/>
  <c r="I86" i="5" s="1"/>
  <c r="H85" i="5"/>
  <c r="H86" i="5" s="1"/>
  <c r="G85" i="5"/>
  <c r="G86" i="5" s="1"/>
  <c r="F85" i="5"/>
  <c r="F86" i="5" s="1"/>
  <c r="E85" i="5"/>
  <c r="E86" i="5" s="1"/>
  <c r="D85" i="5"/>
  <c r="D86" i="5" s="1"/>
  <c r="C85" i="5"/>
  <c r="C86" i="5" s="1"/>
  <c r="AK81" i="5"/>
  <c r="AJ81" i="5"/>
  <c r="AI81" i="5"/>
  <c r="AH81" i="5"/>
  <c r="AE81" i="5"/>
  <c r="AE82" i="5" s="1"/>
  <c r="AD81" i="5"/>
  <c r="AD82" i="5" s="1"/>
  <c r="AC81" i="5"/>
  <c r="AC82" i="5" s="1"/>
  <c r="AB81" i="5"/>
  <c r="AB82" i="5" s="1"/>
  <c r="AA81" i="5"/>
  <c r="AA82" i="5" s="1"/>
  <c r="Z81" i="5"/>
  <c r="Z82" i="5" s="1"/>
  <c r="Y81" i="5"/>
  <c r="Y82" i="5" s="1"/>
  <c r="X81" i="5"/>
  <c r="X82" i="5" s="1"/>
  <c r="R81" i="5"/>
  <c r="R82" i="5" s="1"/>
  <c r="J81" i="5"/>
  <c r="J82" i="5" s="1"/>
  <c r="I81" i="5"/>
  <c r="I82" i="5" s="1"/>
  <c r="H81" i="5"/>
  <c r="H82" i="5" s="1"/>
  <c r="G81" i="5"/>
  <c r="G82" i="5" s="1"/>
  <c r="F81" i="5"/>
  <c r="F82" i="5" s="1"/>
  <c r="E81" i="5"/>
  <c r="E82" i="5" s="1"/>
  <c r="D81" i="5"/>
  <c r="D82" i="5" s="1"/>
  <c r="C81" i="5"/>
  <c r="C82" i="5" s="1"/>
  <c r="AK77" i="5"/>
  <c r="AJ77" i="5"/>
  <c r="AI77" i="5"/>
  <c r="AH77" i="5"/>
  <c r="AE77" i="5"/>
  <c r="AE78" i="5" s="1"/>
  <c r="AD77" i="5"/>
  <c r="AD78" i="5" s="1"/>
  <c r="AC77" i="5"/>
  <c r="AC78" i="5" s="1"/>
  <c r="AB77" i="5"/>
  <c r="AB78" i="5" s="1"/>
  <c r="AA77" i="5"/>
  <c r="AA78" i="5" s="1"/>
  <c r="Z77" i="5"/>
  <c r="Z78" i="5" s="1"/>
  <c r="Y77" i="5"/>
  <c r="Y78" i="5" s="1"/>
  <c r="X77" i="5"/>
  <c r="X78" i="5" s="1"/>
  <c r="R77" i="5"/>
  <c r="R78" i="5" s="1"/>
  <c r="J77" i="5"/>
  <c r="J78" i="5" s="1"/>
  <c r="I77" i="5"/>
  <c r="I78" i="5" s="1"/>
  <c r="H77" i="5"/>
  <c r="H78" i="5" s="1"/>
  <c r="G77" i="5"/>
  <c r="G78" i="5" s="1"/>
  <c r="F77" i="5"/>
  <c r="F78" i="5" s="1"/>
  <c r="E77" i="5"/>
  <c r="E78" i="5" s="1"/>
  <c r="D77" i="5"/>
  <c r="D78" i="5" s="1"/>
  <c r="C77" i="5"/>
  <c r="C78" i="5" s="1"/>
  <c r="AK73" i="5"/>
  <c r="AJ73" i="5"/>
  <c r="AI73" i="5"/>
  <c r="AH73" i="5"/>
  <c r="AE73" i="5"/>
  <c r="AE74" i="5" s="1"/>
  <c r="AD73" i="5"/>
  <c r="AD74" i="5" s="1"/>
  <c r="AC73" i="5"/>
  <c r="AC74" i="5" s="1"/>
  <c r="AB73" i="5"/>
  <c r="AB74" i="5" s="1"/>
  <c r="AA73" i="5"/>
  <c r="AA74" i="5" s="1"/>
  <c r="Z73" i="5"/>
  <c r="Z74" i="5" s="1"/>
  <c r="Y73" i="5"/>
  <c r="Y74" i="5" s="1"/>
  <c r="X73" i="5"/>
  <c r="X74" i="5" s="1"/>
  <c r="R73" i="5"/>
  <c r="R74" i="5" s="1"/>
  <c r="J73" i="5"/>
  <c r="J74" i="5" s="1"/>
  <c r="I73" i="5"/>
  <c r="I74" i="5" s="1"/>
  <c r="H73" i="5"/>
  <c r="H74" i="5" s="1"/>
  <c r="G73" i="5"/>
  <c r="G74" i="5" s="1"/>
  <c r="F73" i="5"/>
  <c r="F74" i="5" s="1"/>
  <c r="E73" i="5"/>
  <c r="E74" i="5" s="1"/>
  <c r="D73" i="5"/>
  <c r="D74" i="5" s="1"/>
  <c r="C73" i="5"/>
  <c r="C74" i="5" s="1"/>
  <c r="AK69" i="5"/>
  <c r="AJ69" i="5"/>
  <c r="AI69" i="5"/>
  <c r="AH69" i="5"/>
  <c r="AE69" i="5"/>
  <c r="AE70" i="5" s="1"/>
  <c r="AD69" i="5"/>
  <c r="AD70" i="5" s="1"/>
  <c r="AC69" i="5"/>
  <c r="AC70" i="5" s="1"/>
  <c r="AB69" i="5"/>
  <c r="AB70" i="5" s="1"/>
  <c r="AA69" i="5"/>
  <c r="AA70" i="5" s="1"/>
  <c r="Z69" i="5"/>
  <c r="Z70" i="5" s="1"/>
  <c r="Y69" i="5"/>
  <c r="Y70" i="5" s="1"/>
  <c r="X69" i="5"/>
  <c r="X70" i="5" s="1"/>
  <c r="R69" i="5"/>
  <c r="R70" i="5" s="1"/>
  <c r="J69" i="5"/>
  <c r="J70" i="5" s="1"/>
  <c r="I69" i="5"/>
  <c r="I70" i="5" s="1"/>
  <c r="H69" i="5"/>
  <c r="H70" i="5" s="1"/>
  <c r="G69" i="5"/>
  <c r="G70" i="5" s="1"/>
  <c r="F69" i="5"/>
  <c r="F70" i="5" s="1"/>
  <c r="E69" i="5"/>
  <c r="E70" i="5" s="1"/>
  <c r="D69" i="5"/>
  <c r="D70" i="5" s="1"/>
  <c r="C69" i="5"/>
  <c r="C70" i="5" s="1"/>
  <c r="AK65" i="5"/>
  <c r="AJ65" i="5"/>
  <c r="AI65" i="5"/>
  <c r="AH65" i="5"/>
  <c r="AE65" i="5"/>
  <c r="AE66" i="5" s="1"/>
  <c r="AD65" i="5"/>
  <c r="AD66" i="5" s="1"/>
  <c r="AC65" i="5"/>
  <c r="AC66" i="5" s="1"/>
  <c r="AB65" i="5"/>
  <c r="AB66" i="5" s="1"/>
  <c r="AA65" i="5"/>
  <c r="AA66" i="5" s="1"/>
  <c r="Z65" i="5"/>
  <c r="Z66" i="5" s="1"/>
  <c r="Y65" i="5"/>
  <c r="Y66" i="5" s="1"/>
  <c r="X65" i="5"/>
  <c r="X66" i="5" s="1"/>
  <c r="R65" i="5"/>
  <c r="R66" i="5" s="1"/>
  <c r="J65" i="5"/>
  <c r="J66" i="5" s="1"/>
  <c r="I65" i="5"/>
  <c r="I66" i="5" s="1"/>
  <c r="H65" i="5"/>
  <c r="H66" i="5" s="1"/>
  <c r="G65" i="5"/>
  <c r="G66" i="5" s="1"/>
  <c r="F65" i="5"/>
  <c r="F66" i="5" s="1"/>
  <c r="E65" i="5"/>
  <c r="E66" i="5" s="1"/>
  <c r="D65" i="5"/>
  <c r="D66" i="5" s="1"/>
  <c r="C65" i="5"/>
  <c r="C66" i="5" s="1"/>
  <c r="AK61" i="5"/>
  <c r="AJ61" i="5"/>
  <c r="AI61" i="5"/>
  <c r="AH61" i="5"/>
  <c r="AE61" i="5"/>
  <c r="AE62" i="5" s="1"/>
  <c r="AD61" i="5"/>
  <c r="AD62" i="5" s="1"/>
  <c r="AC61" i="5"/>
  <c r="AC62" i="5" s="1"/>
  <c r="AB61" i="5"/>
  <c r="AB62" i="5" s="1"/>
  <c r="AA61" i="5"/>
  <c r="AA62" i="5" s="1"/>
  <c r="Z61" i="5"/>
  <c r="Z62" i="5" s="1"/>
  <c r="Y61" i="5"/>
  <c r="Y62" i="5" s="1"/>
  <c r="X61" i="5"/>
  <c r="X62" i="5" s="1"/>
  <c r="R61" i="5"/>
  <c r="R62" i="5" s="1"/>
  <c r="J61" i="5"/>
  <c r="J62" i="5" s="1"/>
  <c r="I61" i="5"/>
  <c r="I62" i="5" s="1"/>
  <c r="H61" i="5"/>
  <c r="H62" i="5" s="1"/>
  <c r="G61" i="5"/>
  <c r="G62" i="5" s="1"/>
  <c r="F61" i="5"/>
  <c r="F62" i="5" s="1"/>
  <c r="E61" i="5"/>
  <c r="E62" i="5" s="1"/>
  <c r="D61" i="5"/>
  <c r="D62" i="5" s="1"/>
  <c r="C61" i="5"/>
  <c r="C62" i="5" s="1"/>
  <c r="AK57" i="5"/>
  <c r="AJ57" i="5"/>
  <c r="AI57" i="5"/>
  <c r="AH57" i="5"/>
  <c r="AE57" i="5"/>
  <c r="AE58" i="5" s="1"/>
  <c r="AD57" i="5"/>
  <c r="AD58" i="5" s="1"/>
  <c r="AC57" i="5"/>
  <c r="AC58" i="5" s="1"/>
  <c r="AB57" i="5"/>
  <c r="AB58" i="5" s="1"/>
  <c r="AA57" i="5"/>
  <c r="AA58" i="5" s="1"/>
  <c r="Z57" i="5"/>
  <c r="Z58" i="5" s="1"/>
  <c r="Y57" i="5"/>
  <c r="Y58" i="5" s="1"/>
  <c r="X57" i="5"/>
  <c r="X58" i="5" s="1"/>
  <c r="R57" i="5"/>
  <c r="R58" i="5" s="1"/>
  <c r="J57" i="5"/>
  <c r="J58" i="5" s="1"/>
  <c r="I57" i="5"/>
  <c r="I58" i="5" s="1"/>
  <c r="H57" i="5"/>
  <c r="H58" i="5" s="1"/>
  <c r="G57" i="5"/>
  <c r="G58" i="5" s="1"/>
  <c r="F57" i="5"/>
  <c r="F58" i="5" s="1"/>
  <c r="E57" i="5"/>
  <c r="E58" i="5" s="1"/>
  <c r="D57" i="5"/>
  <c r="D58" i="5" s="1"/>
  <c r="C57" i="5"/>
  <c r="C58" i="5" s="1"/>
  <c r="AK53" i="5"/>
  <c r="AJ53" i="5"/>
  <c r="AI53" i="5"/>
  <c r="AH53" i="5"/>
  <c r="AE53" i="5"/>
  <c r="AE54" i="5" s="1"/>
  <c r="AD53" i="5"/>
  <c r="AD54" i="5" s="1"/>
  <c r="AC53" i="5"/>
  <c r="AC54" i="5" s="1"/>
  <c r="AB53" i="5"/>
  <c r="AB54" i="5" s="1"/>
  <c r="AA53" i="5"/>
  <c r="AA54" i="5" s="1"/>
  <c r="Z53" i="5"/>
  <c r="Z54" i="5" s="1"/>
  <c r="Y53" i="5"/>
  <c r="Y54" i="5" s="1"/>
  <c r="X53" i="5"/>
  <c r="X54" i="5" s="1"/>
  <c r="R53" i="5"/>
  <c r="R54" i="5" s="1"/>
  <c r="J53" i="5"/>
  <c r="J54" i="5" s="1"/>
  <c r="I53" i="5"/>
  <c r="I54" i="5" s="1"/>
  <c r="H53" i="5"/>
  <c r="H54" i="5" s="1"/>
  <c r="G53" i="5"/>
  <c r="G54" i="5" s="1"/>
  <c r="F53" i="5"/>
  <c r="F54" i="5" s="1"/>
  <c r="E53" i="5"/>
  <c r="E54" i="5" s="1"/>
  <c r="D53" i="5"/>
  <c r="D54" i="5" s="1"/>
  <c r="C53" i="5"/>
  <c r="C54" i="5" s="1"/>
  <c r="AK49" i="5"/>
  <c r="AJ49" i="5"/>
  <c r="AI49" i="5"/>
  <c r="AH49" i="5"/>
  <c r="AE49" i="5"/>
  <c r="AE50" i="5" s="1"/>
  <c r="AD49" i="5"/>
  <c r="AD50" i="5" s="1"/>
  <c r="AC49" i="5"/>
  <c r="AC50" i="5" s="1"/>
  <c r="AB49" i="5"/>
  <c r="AB50" i="5" s="1"/>
  <c r="AA49" i="5"/>
  <c r="AA50" i="5" s="1"/>
  <c r="Z49" i="5"/>
  <c r="Z50" i="5" s="1"/>
  <c r="Y49" i="5"/>
  <c r="Y50" i="5" s="1"/>
  <c r="X49" i="5"/>
  <c r="X50" i="5" s="1"/>
  <c r="R49" i="5"/>
  <c r="R50" i="5" s="1"/>
  <c r="J49" i="5"/>
  <c r="J50" i="5" s="1"/>
  <c r="I49" i="5"/>
  <c r="I50" i="5" s="1"/>
  <c r="H49" i="5"/>
  <c r="H50" i="5" s="1"/>
  <c r="G49" i="5"/>
  <c r="G50" i="5" s="1"/>
  <c r="F49" i="5"/>
  <c r="F50" i="5" s="1"/>
  <c r="E49" i="5"/>
  <c r="E50" i="5" s="1"/>
  <c r="D49" i="5"/>
  <c r="D50" i="5" s="1"/>
  <c r="C49" i="5"/>
  <c r="C50" i="5" s="1"/>
  <c r="AK45" i="5"/>
  <c r="AJ45" i="5"/>
  <c r="AI45" i="5"/>
  <c r="AH45" i="5"/>
  <c r="AE45" i="5"/>
  <c r="AE46" i="5" s="1"/>
  <c r="AD45" i="5"/>
  <c r="AD46" i="5" s="1"/>
  <c r="AC45" i="5"/>
  <c r="AC46" i="5" s="1"/>
  <c r="AB45" i="5"/>
  <c r="AB46" i="5" s="1"/>
  <c r="AA45" i="5"/>
  <c r="AA46" i="5" s="1"/>
  <c r="Z45" i="5"/>
  <c r="Z46" i="5" s="1"/>
  <c r="Y45" i="5"/>
  <c r="Y46" i="5" s="1"/>
  <c r="X45" i="5"/>
  <c r="X46" i="5" s="1"/>
  <c r="R45" i="5"/>
  <c r="R46" i="5" s="1"/>
  <c r="J45" i="5"/>
  <c r="J46" i="5" s="1"/>
  <c r="I45" i="5"/>
  <c r="I46" i="5" s="1"/>
  <c r="H45" i="5"/>
  <c r="H46" i="5" s="1"/>
  <c r="G45" i="5"/>
  <c r="G46" i="5" s="1"/>
  <c r="F45" i="5"/>
  <c r="F46" i="5" s="1"/>
  <c r="E45" i="5"/>
  <c r="E46" i="5" s="1"/>
  <c r="D45" i="5"/>
  <c r="D46" i="5" s="1"/>
  <c r="C45" i="5"/>
  <c r="C46" i="5" s="1"/>
  <c r="AK41" i="5"/>
  <c r="AJ41" i="5"/>
  <c r="AI41" i="5"/>
  <c r="AH41" i="5"/>
  <c r="AE41" i="5"/>
  <c r="AE42" i="5" s="1"/>
  <c r="AD41" i="5"/>
  <c r="AD42" i="5" s="1"/>
  <c r="AC41" i="5"/>
  <c r="AC42" i="5" s="1"/>
  <c r="AB41" i="5"/>
  <c r="AB42" i="5" s="1"/>
  <c r="AA41" i="5"/>
  <c r="AA42" i="5" s="1"/>
  <c r="Z41" i="5"/>
  <c r="Z42" i="5" s="1"/>
  <c r="Y41" i="5"/>
  <c r="Y42" i="5" s="1"/>
  <c r="X41" i="5"/>
  <c r="X42" i="5" s="1"/>
  <c r="R41" i="5"/>
  <c r="R42" i="5" s="1"/>
  <c r="J41" i="5"/>
  <c r="J42" i="5" s="1"/>
  <c r="I41" i="5"/>
  <c r="I42" i="5" s="1"/>
  <c r="H41" i="5"/>
  <c r="H42" i="5" s="1"/>
  <c r="G41" i="5"/>
  <c r="G42" i="5" s="1"/>
  <c r="F41" i="5"/>
  <c r="F42" i="5" s="1"/>
  <c r="E41" i="5"/>
  <c r="E42" i="5" s="1"/>
  <c r="D41" i="5"/>
  <c r="D42" i="5" s="1"/>
  <c r="C41" i="5"/>
  <c r="C42" i="5" s="1"/>
  <c r="AK37" i="5"/>
  <c r="AJ37" i="5"/>
  <c r="AI37" i="5"/>
  <c r="AH37" i="5"/>
  <c r="AE37" i="5"/>
  <c r="AE38" i="5" s="1"/>
  <c r="AD37" i="5"/>
  <c r="AD38" i="5" s="1"/>
  <c r="AC37" i="5"/>
  <c r="AC38" i="5" s="1"/>
  <c r="AB37" i="5"/>
  <c r="AB38" i="5" s="1"/>
  <c r="AA37" i="5"/>
  <c r="AA38" i="5" s="1"/>
  <c r="Z37" i="5"/>
  <c r="Z38" i="5" s="1"/>
  <c r="Y37" i="5"/>
  <c r="Y38" i="5" s="1"/>
  <c r="X37" i="5"/>
  <c r="X38" i="5" s="1"/>
  <c r="R37" i="5"/>
  <c r="R38" i="5" s="1"/>
  <c r="J37" i="5"/>
  <c r="J38" i="5" s="1"/>
  <c r="I37" i="5"/>
  <c r="I38" i="5" s="1"/>
  <c r="H37" i="5"/>
  <c r="H38" i="5" s="1"/>
  <c r="G37" i="5"/>
  <c r="G38" i="5" s="1"/>
  <c r="F37" i="5"/>
  <c r="F38" i="5" s="1"/>
  <c r="E37" i="5"/>
  <c r="E38" i="5" s="1"/>
  <c r="D37" i="5"/>
  <c r="D38" i="5" s="1"/>
  <c r="C37" i="5"/>
  <c r="C38" i="5" s="1"/>
  <c r="AK33" i="5"/>
  <c r="AJ33" i="5"/>
  <c r="AI33" i="5"/>
  <c r="AH33" i="5"/>
  <c r="AE33" i="5"/>
  <c r="AE34" i="5" s="1"/>
  <c r="AD33" i="5"/>
  <c r="AD34" i="5" s="1"/>
  <c r="AC33" i="5"/>
  <c r="AC34" i="5" s="1"/>
  <c r="AB33" i="5"/>
  <c r="AB34" i="5" s="1"/>
  <c r="AA33" i="5"/>
  <c r="AA34" i="5" s="1"/>
  <c r="Z33" i="5"/>
  <c r="Z34" i="5" s="1"/>
  <c r="Y33" i="5"/>
  <c r="Y34" i="5" s="1"/>
  <c r="X33" i="5"/>
  <c r="X34" i="5" s="1"/>
  <c r="R33" i="5"/>
  <c r="R34" i="5" s="1"/>
  <c r="J33" i="5"/>
  <c r="J34" i="5" s="1"/>
  <c r="I33" i="5"/>
  <c r="I34" i="5" s="1"/>
  <c r="H33" i="5"/>
  <c r="H34" i="5" s="1"/>
  <c r="G33" i="5"/>
  <c r="G34" i="5" s="1"/>
  <c r="F33" i="5"/>
  <c r="F34" i="5" s="1"/>
  <c r="E33" i="5"/>
  <c r="E34" i="5" s="1"/>
  <c r="D33" i="5"/>
  <c r="D34" i="5" s="1"/>
  <c r="C33" i="5"/>
  <c r="C34" i="5" s="1"/>
  <c r="AK29" i="5"/>
  <c r="AJ29" i="5"/>
  <c r="AI29" i="5"/>
  <c r="AH29" i="5"/>
  <c r="AE29" i="5"/>
  <c r="AE30" i="5" s="1"/>
  <c r="AD29" i="5"/>
  <c r="AD30" i="5" s="1"/>
  <c r="AC29" i="5"/>
  <c r="AC30" i="5" s="1"/>
  <c r="AB29" i="5"/>
  <c r="AB30" i="5" s="1"/>
  <c r="AA29" i="5"/>
  <c r="AA30" i="5" s="1"/>
  <c r="Z29" i="5"/>
  <c r="Z30" i="5" s="1"/>
  <c r="Y29" i="5"/>
  <c r="Y30" i="5" s="1"/>
  <c r="X29" i="5"/>
  <c r="X30" i="5" s="1"/>
  <c r="R29" i="5"/>
  <c r="R30" i="5" s="1"/>
  <c r="J29" i="5"/>
  <c r="J30" i="5" s="1"/>
  <c r="I29" i="5"/>
  <c r="I30" i="5" s="1"/>
  <c r="H29" i="5"/>
  <c r="H30" i="5" s="1"/>
  <c r="G29" i="5"/>
  <c r="G30" i="5" s="1"/>
  <c r="F29" i="5"/>
  <c r="F30" i="5" s="1"/>
  <c r="E29" i="5"/>
  <c r="E30" i="5" s="1"/>
  <c r="D29" i="5"/>
  <c r="D30" i="5" s="1"/>
  <c r="C29" i="5"/>
  <c r="C30" i="5" s="1"/>
  <c r="AK25" i="5"/>
  <c r="AJ25" i="5"/>
  <c r="AI25" i="5"/>
  <c r="AH25" i="5"/>
  <c r="AE25" i="5"/>
  <c r="AE26" i="5" s="1"/>
  <c r="AD25" i="5"/>
  <c r="AD26" i="5" s="1"/>
  <c r="AC25" i="5"/>
  <c r="AC26" i="5" s="1"/>
  <c r="AB25" i="5"/>
  <c r="AB26" i="5" s="1"/>
  <c r="AA25" i="5"/>
  <c r="AA26" i="5" s="1"/>
  <c r="Z25" i="5"/>
  <c r="Z26" i="5" s="1"/>
  <c r="Y25" i="5"/>
  <c r="Y26" i="5" s="1"/>
  <c r="X25" i="5"/>
  <c r="X26" i="5" s="1"/>
  <c r="R25" i="5"/>
  <c r="R26" i="5" s="1"/>
  <c r="J25" i="5"/>
  <c r="J26" i="5" s="1"/>
  <c r="I25" i="5"/>
  <c r="I26" i="5" s="1"/>
  <c r="H25" i="5"/>
  <c r="H26" i="5" s="1"/>
  <c r="G25" i="5"/>
  <c r="G26" i="5" s="1"/>
  <c r="F25" i="5"/>
  <c r="F26" i="5" s="1"/>
  <c r="E25" i="5"/>
  <c r="E26" i="5" s="1"/>
  <c r="D25" i="5"/>
  <c r="D26" i="5" s="1"/>
  <c r="C25" i="5"/>
  <c r="C26" i="5" s="1"/>
  <c r="AK21" i="5"/>
  <c r="AJ21" i="5"/>
  <c r="AI21" i="5"/>
  <c r="AH21" i="5"/>
  <c r="AE21" i="5"/>
  <c r="AE22" i="5" s="1"/>
  <c r="AD21" i="5"/>
  <c r="AD22" i="5" s="1"/>
  <c r="AC21" i="5"/>
  <c r="AC22" i="5" s="1"/>
  <c r="AB21" i="5"/>
  <c r="AB22" i="5" s="1"/>
  <c r="AA21" i="5"/>
  <c r="AA22" i="5" s="1"/>
  <c r="Z21" i="5"/>
  <c r="Z22" i="5" s="1"/>
  <c r="Y21" i="5"/>
  <c r="Y22" i="5" s="1"/>
  <c r="X21" i="5"/>
  <c r="X22" i="5" s="1"/>
  <c r="R21" i="5"/>
  <c r="R22" i="5" s="1"/>
  <c r="J21" i="5"/>
  <c r="J22" i="5" s="1"/>
  <c r="I21" i="5"/>
  <c r="I22" i="5" s="1"/>
  <c r="H21" i="5"/>
  <c r="H22" i="5" s="1"/>
  <c r="G21" i="5"/>
  <c r="G22" i="5" s="1"/>
  <c r="F21" i="5"/>
  <c r="F22" i="5" s="1"/>
  <c r="E21" i="5"/>
  <c r="E22" i="5" s="1"/>
  <c r="D21" i="5"/>
  <c r="D22" i="5" s="1"/>
  <c r="C21" i="5"/>
  <c r="C22" i="5" s="1"/>
  <c r="AK17" i="5"/>
  <c r="AJ17" i="5"/>
  <c r="AI17" i="5"/>
  <c r="AH17" i="5"/>
  <c r="AE17" i="5"/>
  <c r="AE18" i="5" s="1"/>
  <c r="AD17" i="5"/>
  <c r="AD18" i="5" s="1"/>
  <c r="AC17" i="5"/>
  <c r="AC18" i="5" s="1"/>
  <c r="AB17" i="5"/>
  <c r="AB18" i="5" s="1"/>
  <c r="AA17" i="5"/>
  <c r="AA18" i="5" s="1"/>
  <c r="Z17" i="5"/>
  <c r="Z18" i="5" s="1"/>
  <c r="Y17" i="5"/>
  <c r="Y18" i="5" s="1"/>
  <c r="X17" i="5"/>
  <c r="X18" i="5" s="1"/>
  <c r="R17" i="5"/>
  <c r="R18" i="5" s="1"/>
  <c r="J17" i="5"/>
  <c r="J18" i="5" s="1"/>
  <c r="I17" i="5"/>
  <c r="I18" i="5" s="1"/>
  <c r="H17" i="5"/>
  <c r="H18" i="5" s="1"/>
  <c r="G17" i="5"/>
  <c r="G18" i="5" s="1"/>
  <c r="F17" i="5"/>
  <c r="F18" i="5" s="1"/>
  <c r="E17" i="5"/>
  <c r="E18" i="5" s="1"/>
  <c r="D17" i="5"/>
  <c r="D18" i="5" s="1"/>
  <c r="C17" i="5"/>
  <c r="C18" i="5" s="1"/>
  <c r="AK13" i="5"/>
  <c r="AJ13" i="5"/>
  <c r="AI13" i="5"/>
  <c r="AH13" i="5"/>
  <c r="AE13" i="5"/>
  <c r="AE14" i="5" s="1"/>
  <c r="AD13" i="5"/>
  <c r="AD14" i="5" s="1"/>
  <c r="AC13" i="5"/>
  <c r="AC14" i="5" s="1"/>
  <c r="AB13" i="5"/>
  <c r="AB14" i="5" s="1"/>
  <c r="AA13" i="5"/>
  <c r="AA14" i="5" s="1"/>
  <c r="Z13" i="5"/>
  <c r="Z14" i="5" s="1"/>
  <c r="Y13" i="5"/>
  <c r="Y14" i="5" s="1"/>
  <c r="X13" i="5"/>
  <c r="X14" i="5" s="1"/>
  <c r="R13" i="5"/>
  <c r="R14" i="5" s="1"/>
  <c r="J13" i="5"/>
  <c r="J14" i="5" s="1"/>
  <c r="I13" i="5"/>
  <c r="I14" i="5" s="1"/>
  <c r="H13" i="5"/>
  <c r="H14" i="5" s="1"/>
  <c r="G13" i="5"/>
  <c r="G14" i="5" s="1"/>
  <c r="F13" i="5"/>
  <c r="F14" i="5" s="1"/>
  <c r="E13" i="5"/>
  <c r="E14" i="5" s="1"/>
  <c r="D13" i="5"/>
  <c r="D14" i="5" s="1"/>
  <c r="C13" i="5"/>
  <c r="C14" i="5" s="1"/>
  <c r="AK9" i="5"/>
  <c r="AJ9" i="5"/>
  <c r="AI9" i="5"/>
  <c r="AH9" i="5"/>
  <c r="AE9" i="5"/>
  <c r="AE10" i="5" s="1"/>
  <c r="AD9" i="5"/>
  <c r="AD10" i="5" s="1"/>
  <c r="AC9" i="5"/>
  <c r="AC10" i="5" s="1"/>
  <c r="AB10" i="5"/>
  <c r="AA9" i="5"/>
  <c r="AA10" i="5" s="1"/>
  <c r="Z9" i="5"/>
  <c r="Z10" i="5" s="1"/>
  <c r="Y9" i="5"/>
  <c r="Y10" i="5" s="1"/>
  <c r="X10" i="5"/>
  <c r="R9" i="5"/>
  <c r="R10" i="5" s="1"/>
  <c r="J9" i="5"/>
  <c r="J10" i="5" s="1"/>
  <c r="I9" i="5"/>
  <c r="I10" i="5" s="1"/>
  <c r="H9" i="5"/>
  <c r="H10" i="5" s="1"/>
  <c r="G9" i="5"/>
  <c r="G10" i="5" s="1"/>
  <c r="F9" i="5"/>
  <c r="F10" i="5" s="1"/>
  <c r="E9" i="5"/>
  <c r="E10" i="5" s="1"/>
  <c r="D9" i="5"/>
  <c r="D10" i="5" s="1"/>
  <c r="C9" i="5"/>
  <c r="C10" i="5" s="1"/>
  <c r="D6" i="5"/>
  <c r="AK5" i="5"/>
  <c r="AJ5" i="5"/>
  <c r="AI5" i="5"/>
  <c r="AH5" i="5"/>
  <c r="F6" i="5"/>
  <c r="K88" i="17" l="1"/>
  <c r="AK90" i="17" s="1"/>
  <c r="AB126" i="16"/>
  <c r="K112" i="16"/>
  <c r="AK114" i="16" s="1"/>
  <c r="K116" i="15"/>
  <c r="AI118" i="15" s="1"/>
  <c r="K96" i="15"/>
  <c r="AI98" i="15" s="1"/>
  <c r="K44" i="15"/>
  <c r="AK46" i="15" s="1"/>
  <c r="AC128" i="12"/>
  <c r="K72" i="7"/>
  <c r="AH74" i="7" s="1"/>
  <c r="AK117" i="6"/>
  <c r="AJ117" i="6"/>
  <c r="AI117" i="6"/>
  <c r="AH117" i="6"/>
  <c r="AC6" i="7"/>
  <c r="AK128" i="5"/>
  <c r="AJ128" i="5"/>
  <c r="AI128" i="5"/>
  <c r="AH128" i="5"/>
  <c r="AB129" i="5"/>
  <c r="AC117" i="6"/>
  <c r="AB117" i="6"/>
  <c r="R117" i="6"/>
  <c r="K68" i="17"/>
  <c r="AK70" i="17" s="1"/>
  <c r="K64" i="17"/>
  <c r="AI66" i="17" s="1"/>
  <c r="K40" i="17"/>
  <c r="AJ42" i="17" s="1"/>
  <c r="K36" i="17"/>
  <c r="AK38" i="17" s="1"/>
  <c r="K16" i="17"/>
  <c r="AH18" i="17" s="1"/>
  <c r="K8" i="17"/>
  <c r="AJ10" i="17" s="1"/>
  <c r="K4" i="17"/>
  <c r="AH6" i="17" s="1"/>
  <c r="K120" i="17"/>
  <c r="AH122" i="17" s="1"/>
  <c r="K116" i="17"/>
  <c r="AH118" i="17" s="1"/>
  <c r="K112" i="17"/>
  <c r="AK114" i="17" s="1"/>
  <c r="K108" i="17"/>
  <c r="AH110" i="17" s="1"/>
  <c r="K104" i="17"/>
  <c r="AH106" i="17" s="1"/>
  <c r="K96" i="17"/>
  <c r="AJ98" i="17" s="1"/>
  <c r="K92" i="17"/>
  <c r="AK94" i="17" s="1"/>
  <c r="K76" i="17"/>
  <c r="AH78" i="17" s="1"/>
  <c r="K56" i="17"/>
  <c r="AI58" i="17" s="1"/>
  <c r="K52" i="17"/>
  <c r="AH54" i="17" s="1"/>
  <c r="K44" i="17"/>
  <c r="AI46" i="17" s="1"/>
  <c r="K32" i="17"/>
  <c r="AI34" i="17" s="1"/>
  <c r="K24" i="17"/>
  <c r="AJ26" i="17" s="1"/>
  <c r="K20" i="17"/>
  <c r="AH22" i="17" s="1"/>
  <c r="K12" i="17"/>
  <c r="AH14" i="17" s="1"/>
  <c r="M80" i="17"/>
  <c r="M76" i="17"/>
  <c r="M116" i="17"/>
  <c r="M104" i="17"/>
  <c r="M100" i="17"/>
  <c r="M92" i="17"/>
  <c r="M88" i="17"/>
  <c r="M64" i="17"/>
  <c r="M52" i="17"/>
  <c r="M44" i="17"/>
  <c r="M40" i="17"/>
  <c r="M20" i="17"/>
  <c r="M8" i="17"/>
  <c r="M4" i="17"/>
  <c r="K100" i="17"/>
  <c r="AK102" i="17" s="1"/>
  <c r="M12" i="17"/>
  <c r="AK18" i="17"/>
  <c r="M24" i="17"/>
  <c r="M16" i="17"/>
  <c r="M84" i="17"/>
  <c r="M36" i="17"/>
  <c r="M120" i="17"/>
  <c r="AK128" i="17"/>
  <c r="M32" i="17"/>
  <c r="M108" i="17"/>
  <c r="AJ128" i="17"/>
  <c r="AB6" i="17"/>
  <c r="AB129" i="17"/>
  <c r="AC6" i="17"/>
  <c r="K28" i="17"/>
  <c r="AJ30" i="17" s="1"/>
  <c r="K48" i="17"/>
  <c r="AK50" i="17" s="1"/>
  <c r="M68" i="17"/>
  <c r="M96" i="17"/>
  <c r="M28" i="17"/>
  <c r="M56" i="17"/>
  <c r="M72" i="17"/>
  <c r="K80" i="17"/>
  <c r="AI82" i="17" s="1"/>
  <c r="K84" i="17"/>
  <c r="AH86" i="17" s="1"/>
  <c r="AI128" i="17"/>
  <c r="M48" i="17"/>
  <c r="K60" i="17"/>
  <c r="AK62" i="17" s="1"/>
  <c r="K72" i="17"/>
  <c r="AJ74" i="17" s="1"/>
  <c r="M112" i="17"/>
  <c r="K124" i="17"/>
  <c r="AI126" i="17" s="1"/>
  <c r="M60" i="17"/>
  <c r="M124" i="17"/>
  <c r="AH128" i="17"/>
  <c r="K108" i="16"/>
  <c r="AJ110" i="16" s="1"/>
  <c r="K52" i="16"/>
  <c r="AJ54" i="16" s="1"/>
  <c r="K44" i="16"/>
  <c r="AI46" i="16" s="1"/>
  <c r="K56" i="16"/>
  <c r="AI58" i="16" s="1"/>
  <c r="K120" i="16"/>
  <c r="AI122" i="16" s="1"/>
  <c r="K116" i="16"/>
  <c r="AH118" i="16" s="1"/>
  <c r="K104" i="16"/>
  <c r="AH106" i="16" s="1"/>
  <c r="K96" i="16"/>
  <c r="AJ98" i="16" s="1"/>
  <c r="K92" i="16"/>
  <c r="AJ94" i="16" s="1"/>
  <c r="K84" i="16"/>
  <c r="AJ86" i="16" s="1"/>
  <c r="K68" i="16"/>
  <c r="AI70" i="16" s="1"/>
  <c r="K64" i="16"/>
  <c r="AK66" i="16" s="1"/>
  <c r="K60" i="16"/>
  <c r="AI62" i="16" s="1"/>
  <c r="K40" i="16"/>
  <c r="AH42" i="16" s="1"/>
  <c r="K36" i="16"/>
  <c r="AJ38" i="16" s="1"/>
  <c r="K32" i="16"/>
  <c r="AK34" i="16" s="1"/>
  <c r="K28" i="16"/>
  <c r="AK30" i="16" s="1"/>
  <c r="K24" i="16"/>
  <c r="AI26" i="16" s="1"/>
  <c r="K20" i="16"/>
  <c r="AJ22" i="16" s="1"/>
  <c r="K12" i="16"/>
  <c r="AJ14" i="16" s="1"/>
  <c r="K8" i="16"/>
  <c r="AH10" i="16" s="1"/>
  <c r="M72" i="16"/>
  <c r="M44" i="16"/>
  <c r="M120" i="16"/>
  <c r="M96" i="16"/>
  <c r="M68" i="16"/>
  <c r="M60" i="16"/>
  <c r="M56" i="16"/>
  <c r="M36" i="16"/>
  <c r="M32" i="16"/>
  <c r="M92" i="16"/>
  <c r="M84" i="16"/>
  <c r="M64" i="16"/>
  <c r="K100" i="16"/>
  <c r="AJ102" i="16" s="1"/>
  <c r="K88" i="16"/>
  <c r="AI90" i="16" s="1"/>
  <c r="K76" i="16"/>
  <c r="AK78" i="16" s="1"/>
  <c r="M4" i="16"/>
  <c r="M28" i="16"/>
  <c r="M48" i="16"/>
  <c r="M12" i="16"/>
  <c r="M40" i="16"/>
  <c r="M112" i="16"/>
  <c r="M8" i="16"/>
  <c r="K16" i="16"/>
  <c r="AK18" i="16" s="1"/>
  <c r="M20" i="16"/>
  <c r="M52" i="16"/>
  <c r="M76" i="16"/>
  <c r="M24" i="16"/>
  <c r="M16" i="16"/>
  <c r="M104" i="16"/>
  <c r="K4" i="16"/>
  <c r="K48" i="16"/>
  <c r="AK50" i="16" s="1"/>
  <c r="K72" i="16"/>
  <c r="AI74" i="16" s="1"/>
  <c r="M116" i="16"/>
  <c r="K80" i="16"/>
  <c r="AI82" i="16" s="1"/>
  <c r="M108" i="16"/>
  <c r="AB6" i="16"/>
  <c r="M80" i="16"/>
  <c r="M100" i="16"/>
  <c r="M88" i="16"/>
  <c r="K108" i="15"/>
  <c r="AK110" i="15" s="1"/>
  <c r="K84" i="15"/>
  <c r="AH86" i="15" s="1"/>
  <c r="K64" i="15"/>
  <c r="AI66" i="15" s="1"/>
  <c r="K24" i="15"/>
  <c r="AK26" i="15" s="1"/>
  <c r="K112" i="15"/>
  <c r="AK114" i="15" s="1"/>
  <c r="K104" i="15"/>
  <c r="AK106" i="15" s="1"/>
  <c r="M116" i="15"/>
  <c r="M120" i="15"/>
  <c r="K124" i="15"/>
  <c r="AJ126" i="15" s="1"/>
  <c r="M124" i="15"/>
  <c r="M108" i="15"/>
  <c r="K120" i="15"/>
  <c r="AI122" i="15" s="1"/>
  <c r="M100" i="15"/>
  <c r="K100" i="15"/>
  <c r="AJ102" i="15" s="1"/>
  <c r="K92" i="15"/>
  <c r="AK94" i="15" s="1"/>
  <c r="K88" i="15"/>
  <c r="AH90" i="15" s="1"/>
  <c r="M92" i="15"/>
  <c r="M88" i="15"/>
  <c r="K80" i="15"/>
  <c r="AH82" i="15" s="1"/>
  <c r="K76" i="15"/>
  <c r="AH78" i="15" s="1"/>
  <c r="M76" i="15"/>
  <c r="K72" i="15"/>
  <c r="AH74" i="15" s="1"/>
  <c r="M56" i="15"/>
  <c r="M48" i="15"/>
  <c r="M44" i="15"/>
  <c r="K32" i="15"/>
  <c r="AJ34" i="15" s="1"/>
  <c r="M24" i="15"/>
  <c r="M32" i="15"/>
  <c r="K16" i="15"/>
  <c r="AK18" i="15" s="1"/>
  <c r="K20" i="15"/>
  <c r="AH22" i="15" s="1"/>
  <c r="M20" i="15"/>
  <c r="K36" i="15"/>
  <c r="AK38" i="15" s="1"/>
  <c r="K40" i="15"/>
  <c r="AK42" i="15" s="1"/>
  <c r="M40" i="15"/>
  <c r="K28" i="15"/>
  <c r="AJ30" i="15" s="1"/>
  <c r="M28" i="15"/>
  <c r="AC128" i="15"/>
  <c r="AB129" i="15" s="1"/>
  <c r="M4" i="15"/>
  <c r="K4" i="15"/>
  <c r="AJ6" i="15" s="1"/>
  <c r="K12" i="15"/>
  <c r="AJ14" i="15" s="1"/>
  <c r="X10" i="15"/>
  <c r="Z10" i="15"/>
  <c r="E10" i="15"/>
  <c r="M8" i="15" s="1"/>
  <c r="I13" i="15"/>
  <c r="I14" i="15" s="1"/>
  <c r="M12" i="15" s="1"/>
  <c r="C10" i="15"/>
  <c r="K8" i="15" s="1"/>
  <c r="AH10" i="15" s="1"/>
  <c r="M96" i="15"/>
  <c r="O96" i="15" s="1"/>
  <c r="M84" i="15"/>
  <c r="AJ118" i="15"/>
  <c r="K68" i="15"/>
  <c r="AH70" i="15" s="1"/>
  <c r="M112" i="15"/>
  <c r="M16" i="15"/>
  <c r="M80" i="15"/>
  <c r="M36" i="15"/>
  <c r="AI128" i="15"/>
  <c r="K56" i="15"/>
  <c r="AK58" i="15" s="1"/>
  <c r="M68" i="15"/>
  <c r="AJ128" i="15"/>
  <c r="K52" i="15"/>
  <c r="AK54" i="15" s="1"/>
  <c r="M52" i="15"/>
  <c r="M64" i="15"/>
  <c r="M72" i="15"/>
  <c r="M104" i="15"/>
  <c r="K60" i="15"/>
  <c r="AJ62" i="15" s="1"/>
  <c r="AB6" i="15"/>
  <c r="K48" i="15"/>
  <c r="AK50" i="15" s="1"/>
  <c r="M60" i="15"/>
  <c r="AH128" i="15"/>
  <c r="AK128" i="15"/>
  <c r="K120" i="14"/>
  <c r="AJ122" i="14" s="1"/>
  <c r="K112" i="14"/>
  <c r="AJ114" i="14" s="1"/>
  <c r="M64" i="14"/>
  <c r="K60" i="14"/>
  <c r="AK62" i="14" s="1"/>
  <c r="K48" i="14"/>
  <c r="AK50" i="14" s="1"/>
  <c r="AH125" i="14"/>
  <c r="AJ125" i="14"/>
  <c r="K108" i="14"/>
  <c r="AJ110" i="14" s="1"/>
  <c r="M72" i="14"/>
  <c r="K84" i="14"/>
  <c r="AK86" i="14" s="1"/>
  <c r="K96" i="14"/>
  <c r="AJ98" i="14" s="1"/>
  <c r="M96" i="14"/>
  <c r="K92" i="14"/>
  <c r="AI94" i="14" s="1"/>
  <c r="K64" i="14"/>
  <c r="AK66" i="14" s="1"/>
  <c r="K56" i="14"/>
  <c r="AK58" i="14" s="1"/>
  <c r="K36" i="14"/>
  <c r="AH38" i="14" s="1"/>
  <c r="AI125" i="14"/>
  <c r="K88" i="14"/>
  <c r="AH90" i="14" s="1"/>
  <c r="K52" i="14"/>
  <c r="AH54" i="14" s="1"/>
  <c r="M76" i="14"/>
  <c r="M80" i="14"/>
  <c r="M88" i="14"/>
  <c r="K116" i="14"/>
  <c r="AI118" i="14" s="1"/>
  <c r="M84" i="14"/>
  <c r="M100" i="14"/>
  <c r="K4" i="14"/>
  <c r="AI6" i="14" s="1"/>
  <c r="AB6" i="14"/>
  <c r="M32" i="14"/>
  <c r="M44" i="14"/>
  <c r="M52" i="14"/>
  <c r="K68" i="14"/>
  <c r="AI70" i="14" s="1"/>
  <c r="M116" i="14"/>
  <c r="M4" i="14"/>
  <c r="M104" i="14"/>
  <c r="M40" i="14"/>
  <c r="K8" i="14"/>
  <c r="AH10" i="14" s="1"/>
  <c r="K12" i="14"/>
  <c r="AK14" i="14" s="1"/>
  <c r="K16" i="14"/>
  <c r="AK18" i="14" s="1"/>
  <c r="K20" i="14"/>
  <c r="AJ22" i="14" s="1"/>
  <c r="K24" i="14"/>
  <c r="AH26" i="14" s="1"/>
  <c r="K28" i="14"/>
  <c r="AK30" i="14" s="1"/>
  <c r="M112" i="14"/>
  <c r="M120" i="14"/>
  <c r="M8" i="14"/>
  <c r="M12" i="14"/>
  <c r="M16" i="14"/>
  <c r="M20" i="14"/>
  <c r="M24" i="14"/>
  <c r="M28" i="14"/>
  <c r="M48" i="14"/>
  <c r="M56" i="14"/>
  <c r="M36" i="14"/>
  <c r="M68" i="14"/>
  <c r="K76" i="14"/>
  <c r="AJ78" i="14" s="1"/>
  <c r="K80" i="14"/>
  <c r="AJ82" i="14" s="1"/>
  <c r="K32" i="14"/>
  <c r="AH34" i="14" s="1"/>
  <c r="K44" i="14"/>
  <c r="AJ46" i="14" s="1"/>
  <c r="K100" i="14"/>
  <c r="AI102" i="14" s="1"/>
  <c r="M108" i="14"/>
  <c r="M92" i="14"/>
  <c r="M60" i="14"/>
  <c r="AC6" i="14"/>
  <c r="K104" i="14"/>
  <c r="K72" i="14"/>
  <c r="AJ74" i="14" s="1"/>
  <c r="AB126" i="14"/>
  <c r="K40" i="14"/>
  <c r="AK42" i="14" s="1"/>
  <c r="AB6" i="12"/>
  <c r="K72" i="12"/>
  <c r="AH74" i="12" s="1"/>
  <c r="K44" i="12"/>
  <c r="AI46" i="12" s="1"/>
  <c r="M76" i="12"/>
  <c r="K124" i="12"/>
  <c r="AJ126" i="12" s="1"/>
  <c r="K112" i="12"/>
  <c r="AH114" i="12" s="1"/>
  <c r="K108" i="12"/>
  <c r="AJ110" i="12" s="1"/>
  <c r="K104" i="12"/>
  <c r="AH106" i="12" s="1"/>
  <c r="K100" i="12"/>
  <c r="AK102" i="12" s="1"/>
  <c r="K96" i="12"/>
  <c r="AJ98" i="12" s="1"/>
  <c r="K76" i="12"/>
  <c r="AH78" i="12" s="1"/>
  <c r="K68" i="12"/>
  <c r="AK70" i="12" s="1"/>
  <c r="K64" i="12"/>
  <c r="AH66" i="12" s="1"/>
  <c r="K40" i="12"/>
  <c r="AH42" i="12" s="1"/>
  <c r="K32" i="12"/>
  <c r="AH34" i="12" s="1"/>
  <c r="K36" i="12"/>
  <c r="AK38" i="12" s="1"/>
  <c r="K12" i="12"/>
  <c r="AK14" i="12" s="1"/>
  <c r="K8" i="12"/>
  <c r="AK10" i="12" s="1"/>
  <c r="M20" i="12"/>
  <c r="M116" i="12"/>
  <c r="M112" i="12"/>
  <c r="M84" i="12"/>
  <c r="M72" i="12"/>
  <c r="M56" i="12"/>
  <c r="M48" i="12"/>
  <c r="M52" i="12"/>
  <c r="M108" i="12"/>
  <c r="M44" i="12"/>
  <c r="M32" i="12"/>
  <c r="AJ114" i="12"/>
  <c r="K116" i="12"/>
  <c r="AK118" i="12" s="1"/>
  <c r="K92" i="12"/>
  <c r="AH94" i="12" s="1"/>
  <c r="K84" i="12"/>
  <c r="K60" i="12"/>
  <c r="AH62" i="12" s="1"/>
  <c r="K52" i="12"/>
  <c r="AI54" i="12" s="1"/>
  <c r="K28" i="12"/>
  <c r="AI30" i="12" s="1"/>
  <c r="K20" i="12"/>
  <c r="M12" i="12"/>
  <c r="K4" i="12"/>
  <c r="AI6" i="12" s="1"/>
  <c r="M4" i="12"/>
  <c r="M8" i="12"/>
  <c r="K16" i="12"/>
  <c r="AK18" i="12" s="1"/>
  <c r="M80" i="12"/>
  <c r="M16" i="12"/>
  <c r="M96" i="12"/>
  <c r="M40" i="12"/>
  <c r="M24" i="12"/>
  <c r="M88" i="12"/>
  <c r="M104" i="12"/>
  <c r="M120" i="12"/>
  <c r="M64" i="12"/>
  <c r="AJ128" i="12"/>
  <c r="R128" i="12"/>
  <c r="M36" i="12"/>
  <c r="M68" i="12"/>
  <c r="M100" i="12"/>
  <c r="M124" i="12"/>
  <c r="AH128" i="12"/>
  <c r="AB129" i="12"/>
  <c r="K24" i="12"/>
  <c r="AJ26" i="12" s="1"/>
  <c r="M28" i="12"/>
  <c r="K56" i="12"/>
  <c r="AJ58" i="12" s="1"/>
  <c r="M60" i="12"/>
  <c r="K88" i="12"/>
  <c r="AJ90" i="12" s="1"/>
  <c r="M92" i="12"/>
  <c r="K120" i="12"/>
  <c r="AI122" i="12" s="1"/>
  <c r="AI128" i="12"/>
  <c r="K48" i="12"/>
  <c r="AK50" i="12" s="1"/>
  <c r="K80" i="12"/>
  <c r="AK82" i="12" s="1"/>
  <c r="AK128" i="12"/>
  <c r="K88" i="11"/>
  <c r="AI90" i="11" s="1"/>
  <c r="K76" i="11"/>
  <c r="AK78" i="11" s="1"/>
  <c r="K56" i="11"/>
  <c r="AI58" i="11" s="1"/>
  <c r="K20" i="11"/>
  <c r="AK22" i="11" s="1"/>
  <c r="K24" i="11"/>
  <c r="AI26" i="11" s="1"/>
  <c r="K116" i="11"/>
  <c r="AK118" i="11" s="1"/>
  <c r="K112" i="11"/>
  <c r="AK114" i="11" s="1"/>
  <c r="K108" i="11"/>
  <c r="AK110" i="11" s="1"/>
  <c r="K104" i="11"/>
  <c r="AJ106" i="11" s="1"/>
  <c r="K84" i="11"/>
  <c r="AH86" i="11" s="1"/>
  <c r="K72" i="11"/>
  <c r="AJ74" i="11" s="1"/>
  <c r="K52" i="11"/>
  <c r="AK54" i="11" s="1"/>
  <c r="K44" i="11"/>
  <c r="AH46" i="11" s="1"/>
  <c r="K40" i="11"/>
  <c r="AJ42" i="11" s="1"/>
  <c r="M120" i="11"/>
  <c r="M56" i="11"/>
  <c r="M116" i="11"/>
  <c r="M88" i="11"/>
  <c r="M84" i="11"/>
  <c r="O84" i="11" s="1"/>
  <c r="M68" i="11"/>
  <c r="M52" i="11"/>
  <c r="M36" i="11"/>
  <c r="M96" i="11"/>
  <c r="M80" i="11"/>
  <c r="M64" i="11"/>
  <c r="M48" i="11"/>
  <c r="M32" i="11"/>
  <c r="K120" i="11"/>
  <c r="AK122" i="11" s="1"/>
  <c r="K100" i="11"/>
  <c r="AH102" i="11" s="1"/>
  <c r="K96" i="11"/>
  <c r="AH98" i="11" s="1"/>
  <c r="K68" i="11"/>
  <c r="AH70" i="11" s="1"/>
  <c r="K36" i="11"/>
  <c r="AI38" i="11" s="1"/>
  <c r="AJ128" i="11"/>
  <c r="M24" i="11"/>
  <c r="M20" i="11"/>
  <c r="K12" i="11"/>
  <c r="AJ14" i="11" s="1"/>
  <c r="K16" i="11"/>
  <c r="AJ18" i="11" s="1"/>
  <c r="K8" i="11"/>
  <c r="AK10" i="11" s="1"/>
  <c r="K4" i="11"/>
  <c r="AK6" i="11" s="1"/>
  <c r="M16" i="11"/>
  <c r="AJ90" i="11"/>
  <c r="M12" i="11"/>
  <c r="M100" i="11"/>
  <c r="M8" i="11"/>
  <c r="M4" i="11"/>
  <c r="M112" i="11"/>
  <c r="M28" i="11"/>
  <c r="M44" i="11"/>
  <c r="M60" i="11"/>
  <c r="M76" i="11"/>
  <c r="AK128" i="11"/>
  <c r="K28" i="11"/>
  <c r="AH30" i="11" s="1"/>
  <c r="M104" i="11"/>
  <c r="AB6" i="11"/>
  <c r="K32" i="11"/>
  <c r="AH34" i="11" s="1"/>
  <c r="K48" i="11"/>
  <c r="AK50" i="11" s="1"/>
  <c r="K64" i="11"/>
  <c r="AH66" i="11" s="1"/>
  <c r="K80" i="11"/>
  <c r="K92" i="11"/>
  <c r="M108" i="11"/>
  <c r="AC128" i="11"/>
  <c r="AB129" i="11" s="1"/>
  <c r="M40" i="11"/>
  <c r="M72" i="11"/>
  <c r="M92" i="11"/>
  <c r="K124" i="11"/>
  <c r="AI126" i="11" s="1"/>
  <c r="M124" i="11"/>
  <c r="AH128" i="11"/>
  <c r="K60" i="11"/>
  <c r="R6" i="11"/>
  <c r="AI128" i="11"/>
  <c r="K112" i="10"/>
  <c r="AK114" i="10" s="1"/>
  <c r="AH124" i="10"/>
  <c r="M104" i="10"/>
  <c r="M100" i="10"/>
  <c r="K120" i="10"/>
  <c r="AK122" i="10" s="1"/>
  <c r="K104" i="10"/>
  <c r="AH106" i="10" s="1"/>
  <c r="K100" i="10"/>
  <c r="AK102" i="10" s="1"/>
  <c r="K92" i="10"/>
  <c r="AH94" i="10" s="1"/>
  <c r="K88" i="10"/>
  <c r="AJ90" i="10" s="1"/>
  <c r="K84" i="10"/>
  <c r="AI86" i="10" s="1"/>
  <c r="K72" i="10"/>
  <c r="AH74" i="10" s="1"/>
  <c r="K76" i="10"/>
  <c r="AH78" i="10" s="1"/>
  <c r="K68" i="10"/>
  <c r="AK70" i="10" s="1"/>
  <c r="K60" i="10"/>
  <c r="AK62" i="10" s="1"/>
  <c r="K52" i="10"/>
  <c r="AI54" i="10" s="1"/>
  <c r="K48" i="10"/>
  <c r="AJ50" i="10" s="1"/>
  <c r="K36" i="10"/>
  <c r="AK38" i="10" s="1"/>
  <c r="K44" i="10"/>
  <c r="AH46" i="10" s="1"/>
  <c r="K40" i="10"/>
  <c r="AH42" i="10" s="1"/>
  <c r="K28" i="10"/>
  <c r="AK30" i="10" s="1"/>
  <c r="K20" i="10"/>
  <c r="AK22" i="10" s="1"/>
  <c r="K16" i="10"/>
  <c r="AK18" i="10" s="1"/>
  <c r="K12" i="10"/>
  <c r="AI14" i="10" s="1"/>
  <c r="K8" i="10"/>
  <c r="AI10" i="10" s="1"/>
  <c r="M84" i="10"/>
  <c r="M76" i="10"/>
  <c r="M44" i="10"/>
  <c r="M32" i="10"/>
  <c r="M72" i="10"/>
  <c r="M56" i="10"/>
  <c r="M52" i="10"/>
  <c r="M40" i="10"/>
  <c r="M24" i="10"/>
  <c r="M20" i="10"/>
  <c r="K116" i="10"/>
  <c r="AH118" i="10" s="1"/>
  <c r="M64" i="10"/>
  <c r="K4" i="10"/>
  <c r="AK6" i="10" s="1"/>
  <c r="M16" i="10"/>
  <c r="M4" i="10"/>
  <c r="M12" i="10"/>
  <c r="M8" i="10"/>
  <c r="K24" i="10"/>
  <c r="K56" i="10"/>
  <c r="AI58" i="10" s="1"/>
  <c r="M88" i="10"/>
  <c r="K108" i="10"/>
  <c r="AH110" i="10" s="1"/>
  <c r="M116" i="10"/>
  <c r="AI124" i="10"/>
  <c r="K96" i="10"/>
  <c r="AK98" i="10" s="1"/>
  <c r="M108" i="10"/>
  <c r="AJ124" i="10"/>
  <c r="M28" i="10"/>
  <c r="K32" i="10"/>
  <c r="M60" i="10"/>
  <c r="K64" i="10"/>
  <c r="AK66" i="10" s="1"/>
  <c r="AK124" i="10"/>
  <c r="AB6" i="10"/>
  <c r="K80" i="10"/>
  <c r="AI82" i="10" s="1"/>
  <c r="AC6" i="10"/>
  <c r="M36" i="10"/>
  <c r="M68" i="10"/>
  <c r="M80" i="10"/>
  <c r="M92" i="10"/>
  <c r="AB125" i="10"/>
  <c r="R6" i="10"/>
  <c r="M112" i="10"/>
  <c r="M48" i="10"/>
  <c r="M96" i="10"/>
  <c r="M120" i="10"/>
  <c r="K92" i="9"/>
  <c r="AH94" i="9" s="1"/>
  <c r="K60" i="9"/>
  <c r="AH62" i="9" s="1"/>
  <c r="M12" i="9"/>
  <c r="K124" i="9"/>
  <c r="AI126" i="9" s="1"/>
  <c r="K120" i="9"/>
  <c r="AK122" i="9" s="1"/>
  <c r="K108" i="9"/>
  <c r="K104" i="9"/>
  <c r="AH106" i="9" s="1"/>
  <c r="K96" i="9"/>
  <c r="AH98" i="9" s="1"/>
  <c r="K88" i="9"/>
  <c r="AK90" i="9" s="1"/>
  <c r="K76" i="9"/>
  <c r="K72" i="9"/>
  <c r="AH74" i="9" s="1"/>
  <c r="K64" i="9"/>
  <c r="AK66" i="9" s="1"/>
  <c r="K56" i="9"/>
  <c r="AK58" i="9" s="1"/>
  <c r="K44" i="9"/>
  <c r="K40" i="9"/>
  <c r="AI42" i="9" s="1"/>
  <c r="K28" i="9"/>
  <c r="AH30" i="9" s="1"/>
  <c r="K32" i="9"/>
  <c r="AK34" i="9" s="1"/>
  <c r="K20" i="9"/>
  <c r="AH22" i="9" s="1"/>
  <c r="K8" i="9"/>
  <c r="AK10" i="9" s="1"/>
  <c r="M108" i="9"/>
  <c r="M96" i="9"/>
  <c r="M76" i="9"/>
  <c r="M64" i="9"/>
  <c r="M44" i="9"/>
  <c r="M40" i="9"/>
  <c r="M116" i="9"/>
  <c r="M84" i="9"/>
  <c r="M52" i="9"/>
  <c r="M32" i="9"/>
  <c r="M20" i="9"/>
  <c r="K116" i="9"/>
  <c r="AI118" i="9" s="1"/>
  <c r="K84" i="9"/>
  <c r="AI86" i="9" s="1"/>
  <c r="K52" i="9"/>
  <c r="K16" i="9"/>
  <c r="AI18" i="9" s="1"/>
  <c r="K12" i="9"/>
  <c r="M4" i="9"/>
  <c r="K4" i="9"/>
  <c r="M16" i="9"/>
  <c r="M72" i="9"/>
  <c r="M104" i="9"/>
  <c r="O104" i="9" s="1"/>
  <c r="M8" i="9"/>
  <c r="AB129" i="9"/>
  <c r="R6" i="9"/>
  <c r="M56" i="9"/>
  <c r="M88" i="9"/>
  <c r="M120" i="9"/>
  <c r="AH128" i="9"/>
  <c r="M28" i="9"/>
  <c r="M60" i="9"/>
  <c r="M92" i="9"/>
  <c r="M124" i="9"/>
  <c r="K68" i="9"/>
  <c r="AI70" i="9" s="1"/>
  <c r="K100" i="9"/>
  <c r="AI102" i="9" s="1"/>
  <c r="AI128" i="9"/>
  <c r="M68" i="9"/>
  <c r="M100" i="9"/>
  <c r="AJ128" i="9"/>
  <c r="K24" i="9"/>
  <c r="AH26" i="9" s="1"/>
  <c r="AK128" i="9"/>
  <c r="AB6" i="9"/>
  <c r="M24" i="9"/>
  <c r="K36" i="9"/>
  <c r="AK38" i="9" s="1"/>
  <c r="K48" i="9"/>
  <c r="AI50" i="9" s="1"/>
  <c r="K80" i="9"/>
  <c r="AI82" i="9" s="1"/>
  <c r="AI106" i="9"/>
  <c r="K112" i="9"/>
  <c r="AI114" i="9" s="1"/>
  <c r="AC6" i="9"/>
  <c r="M36" i="9"/>
  <c r="M48" i="9"/>
  <c r="M80" i="9"/>
  <c r="AJ106" i="9"/>
  <c r="M112" i="9"/>
  <c r="K100" i="8"/>
  <c r="AK102" i="8" s="1"/>
  <c r="AJ124" i="8"/>
  <c r="AH124" i="8"/>
  <c r="AK124" i="8"/>
  <c r="AI124" i="8"/>
  <c r="AB125" i="8"/>
  <c r="K24" i="8"/>
  <c r="AH26" i="8" s="1"/>
  <c r="K52" i="8"/>
  <c r="AH54" i="8" s="1"/>
  <c r="K104" i="8"/>
  <c r="AJ106" i="8" s="1"/>
  <c r="K96" i="8"/>
  <c r="AK98" i="8" s="1"/>
  <c r="K92" i="8"/>
  <c r="AI94" i="8" s="1"/>
  <c r="K72" i="8"/>
  <c r="AH74" i="8" s="1"/>
  <c r="K64" i="8"/>
  <c r="AK66" i="8" s="1"/>
  <c r="K60" i="8"/>
  <c r="AK62" i="8" s="1"/>
  <c r="K48" i="8"/>
  <c r="AJ50" i="8" s="1"/>
  <c r="K40" i="8"/>
  <c r="AJ42" i="8" s="1"/>
  <c r="K32" i="8"/>
  <c r="AK34" i="8" s="1"/>
  <c r="K20" i="8"/>
  <c r="AJ22" i="8" s="1"/>
  <c r="K16" i="8"/>
  <c r="AK18" i="8" s="1"/>
  <c r="K12" i="8"/>
  <c r="AJ14" i="8" s="1"/>
  <c r="K8" i="8"/>
  <c r="AI10" i="8" s="1"/>
  <c r="K4" i="8"/>
  <c r="AI6" i="8" s="1"/>
  <c r="M108" i="8"/>
  <c r="M80" i="8"/>
  <c r="M76" i="8"/>
  <c r="M28" i="8"/>
  <c r="M32" i="8"/>
  <c r="M92" i="8"/>
  <c r="M44" i="8"/>
  <c r="M8" i="8"/>
  <c r="K120" i="8"/>
  <c r="K112" i="8"/>
  <c r="AK114" i="8" s="1"/>
  <c r="K108" i="8"/>
  <c r="AH110" i="8" s="1"/>
  <c r="K88" i="8"/>
  <c r="AH90" i="8" s="1"/>
  <c r="K80" i="8"/>
  <c r="AK82" i="8" s="1"/>
  <c r="K76" i="8"/>
  <c r="AH78" i="8" s="1"/>
  <c r="K56" i="8"/>
  <c r="AH58" i="8" s="1"/>
  <c r="M4" i="8"/>
  <c r="M12" i="8"/>
  <c r="M16" i="8"/>
  <c r="AJ34" i="8"/>
  <c r="M40" i="8"/>
  <c r="M60" i="8"/>
  <c r="M96" i="8"/>
  <c r="M116" i="8"/>
  <c r="M52" i="8"/>
  <c r="M68" i="8"/>
  <c r="M72" i="8"/>
  <c r="M88" i="8"/>
  <c r="M112" i="8"/>
  <c r="M24" i="8"/>
  <c r="K36" i="8"/>
  <c r="AK38" i="8" s="1"/>
  <c r="M48" i="8"/>
  <c r="K68" i="8"/>
  <c r="AK70" i="8" s="1"/>
  <c r="AB6" i="8"/>
  <c r="M20" i="8"/>
  <c r="M36" i="8"/>
  <c r="K44" i="8"/>
  <c r="AH46" i="8" s="1"/>
  <c r="K84" i="8"/>
  <c r="AJ86" i="8" s="1"/>
  <c r="M100" i="8"/>
  <c r="M104" i="8"/>
  <c r="M120" i="8"/>
  <c r="AC6" i="8"/>
  <c r="M64" i="8"/>
  <c r="M84" i="8"/>
  <c r="M56" i="8"/>
  <c r="R6" i="8"/>
  <c r="K28" i="8"/>
  <c r="AK30" i="8" s="1"/>
  <c r="K116" i="8"/>
  <c r="AJ118" i="8" s="1"/>
  <c r="K116" i="7"/>
  <c r="AJ118" i="7" s="1"/>
  <c r="AB128" i="7"/>
  <c r="AB129" i="7" s="1"/>
  <c r="K120" i="7"/>
  <c r="AI122" i="7" s="1"/>
  <c r="K108" i="7"/>
  <c r="AJ110" i="7" s="1"/>
  <c r="K104" i="7"/>
  <c r="AI106" i="7" s="1"/>
  <c r="K88" i="7"/>
  <c r="AK90" i="7" s="1"/>
  <c r="K84" i="7"/>
  <c r="AH86" i="7" s="1"/>
  <c r="K80" i="7"/>
  <c r="AK82" i="7" s="1"/>
  <c r="K76" i="7"/>
  <c r="AH78" i="7" s="1"/>
  <c r="K52" i="7"/>
  <c r="AH54" i="7" s="1"/>
  <c r="K56" i="7"/>
  <c r="AH58" i="7" s="1"/>
  <c r="K48" i="7"/>
  <c r="AK50" i="7" s="1"/>
  <c r="K44" i="7"/>
  <c r="AH46" i="7" s="1"/>
  <c r="K28" i="7"/>
  <c r="AK30" i="7" s="1"/>
  <c r="K16" i="7"/>
  <c r="AJ18" i="7" s="1"/>
  <c r="K12" i="7"/>
  <c r="AK14" i="7" s="1"/>
  <c r="K4" i="7"/>
  <c r="AK6" i="7" s="1"/>
  <c r="M84" i="7"/>
  <c r="M60" i="7"/>
  <c r="M44" i="7"/>
  <c r="M4" i="7"/>
  <c r="M124" i="7"/>
  <c r="M120" i="7"/>
  <c r="M116" i="7"/>
  <c r="M92" i="7"/>
  <c r="M28" i="7"/>
  <c r="M8" i="7"/>
  <c r="M76" i="7"/>
  <c r="M52" i="7"/>
  <c r="M36" i="7"/>
  <c r="M32" i="7"/>
  <c r="M16" i="7"/>
  <c r="K112" i="7"/>
  <c r="AK114" i="7" s="1"/>
  <c r="K96" i="7"/>
  <c r="AI98" i="7" s="1"/>
  <c r="K64" i="7"/>
  <c r="AK66" i="7" s="1"/>
  <c r="K32" i="7"/>
  <c r="AI34" i="7" s="1"/>
  <c r="K24" i="7"/>
  <c r="AI26" i="7" s="1"/>
  <c r="M56" i="7"/>
  <c r="M88" i="7"/>
  <c r="M20" i="7"/>
  <c r="M24" i="7"/>
  <c r="K36" i="7"/>
  <c r="AK38" i="7" s="1"/>
  <c r="M64" i="7"/>
  <c r="AI74" i="7"/>
  <c r="M96" i="7"/>
  <c r="M12" i="7"/>
  <c r="K20" i="7"/>
  <c r="AJ22" i="7" s="1"/>
  <c r="M108" i="7"/>
  <c r="AK74" i="7"/>
  <c r="K8" i="7"/>
  <c r="AI10" i="7" s="1"/>
  <c r="K40" i="7"/>
  <c r="AI42" i="7" s="1"/>
  <c r="M68" i="7"/>
  <c r="M100" i="7"/>
  <c r="AJ128" i="7"/>
  <c r="K60" i="7"/>
  <c r="AH62" i="7" s="1"/>
  <c r="AJ74" i="7"/>
  <c r="K92" i="7"/>
  <c r="AK128" i="7"/>
  <c r="M112" i="7"/>
  <c r="AH128" i="7"/>
  <c r="M48" i="7"/>
  <c r="M80" i="7"/>
  <c r="K124" i="7"/>
  <c r="AH126" i="7" s="1"/>
  <c r="M40" i="7"/>
  <c r="K68" i="7"/>
  <c r="AJ70" i="7" s="1"/>
  <c r="M72" i="7"/>
  <c r="K100" i="7"/>
  <c r="AJ102" i="7" s="1"/>
  <c r="M104" i="7"/>
  <c r="AI128" i="7"/>
  <c r="K52" i="6"/>
  <c r="AH54" i="6" s="1"/>
  <c r="K20" i="6"/>
  <c r="AH22" i="6" s="1"/>
  <c r="K96" i="6"/>
  <c r="AK98" i="6" s="1"/>
  <c r="K4" i="6"/>
  <c r="AJ6" i="6" s="1"/>
  <c r="K8" i="6"/>
  <c r="AJ10" i="6" s="1"/>
  <c r="K32" i="6"/>
  <c r="AH34" i="6" s="1"/>
  <c r="K64" i="6"/>
  <c r="AH66" i="6" s="1"/>
  <c r="K104" i="6"/>
  <c r="AJ106" i="6" s="1"/>
  <c r="K108" i="6"/>
  <c r="AI110" i="6" s="1"/>
  <c r="K84" i="6"/>
  <c r="AH86" i="6" s="1"/>
  <c r="K72" i="6"/>
  <c r="AJ74" i="6" s="1"/>
  <c r="K76" i="6"/>
  <c r="AI78" i="6" s="1"/>
  <c r="K40" i="6"/>
  <c r="AJ42" i="6" s="1"/>
  <c r="K44" i="6"/>
  <c r="AI46" i="6" s="1"/>
  <c r="M92" i="6"/>
  <c r="M32" i="6"/>
  <c r="M108" i="6"/>
  <c r="M96" i="6"/>
  <c r="M76" i="6"/>
  <c r="M64" i="6"/>
  <c r="M60" i="6"/>
  <c r="M44" i="6"/>
  <c r="M28" i="6"/>
  <c r="K112" i="6"/>
  <c r="AK114" i="6" s="1"/>
  <c r="M4" i="6"/>
  <c r="M8" i="6"/>
  <c r="K12" i="6"/>
  <c r="AJ14" i="6" s="1"/>
  <c r="M12" i="6"/>
  <c r="K24" i="6"/>
  <c r="AH26" i="6" s="1"/>
  <c r="K56" i="6"/>
  <c r="K88" i="6"/>
  <c r="AH90" i="6" s="1"/>
  <c r="M24" i="6"/>
  <c r="K36" i="6"/>
  <c r="AI38" i="6" s="1"/>
  <c r="M56" i="6"/>
  <c r="K68" i="6"/>
  <c r="AI70" i="6" s="1"/>
  <c r="M88" i="6"/>
  <c r="K100" i="6"/>
  <c r="AI102" i="6" s="1"/>
  <c r="K16" i="6"/>
  <c r="AK18" i="6" s="1"/>
  <c r="M36" i="6"/>
  <c r="K48" i="6"/>
  <c r="AK50" i="6" s="1"/>
  <c r="M68" i="6"/>
  <c r="K80" i="6"/>
  <c r="AK82" i="6" s="1"/>
  <c r="M100" i="6"/>
  <c r="M16" i="6"/>
  <c r="K28" i="6"/>
  <c r="AH30" i="6" s="1"/>
  <c r="M48" i="6"/>
  <c r="K60" i="6"/>
  <c r="AI62" i="6" s="1"/>
  <c r="M80" i="6"/>
  <c r="K92" i="6"/>
  <c r="AK94" i="6" s="1"/>
  <c r="M40" i="6"/>
  <c r="M72" i="6"/>
  <c r="M104" i="6"/>
  <c r="M112" i="6"/>
  <c r="M20" i="6"/>
  <c r="M52" i="6"/>
  <c r="M84" i="6"/>
  <c r="K52" i="5"/>
  <c r="AK54" i="5" s="1"/>
  <c r="K124" i="5"/>
  <c r="AK126" i="5" s="1"/>
  <c r="K120" i="5"/>
  <c r="AH122" i="5" s="1"/>
  <c r="K116" i="5"/>
  <c r="AJ118" i="5" s="1"/>
  <c r="K100" i="5"/>
  <c r="AH102" i="5" s="1"/>
  <c r="K96" i="5"/>
  <c r="AH98" i="5" s="1"/>
  <c r="K92" i="5"/>
  <c r="AK94" i="5" s="1"/>
  <c r="K88" i="5"/>
  <c r="AH90" i="5" s="1"/>
  <c r="K80" i="5"/>
  <c r="AJ82" i="5" s="1"/>
  <c r="K68" i="5"/>
  <c r="AI70" i="5" s="1"/>
  <c r="K64" i="5"/>
  <c r="AH66" i="5" s="1"/>
  <c r="K56" i="5"/>
  <c r="AH58" i="5" s="1"/>
  <c r="K28" i="5"/>
  <c r="AI30" i="5" s="1"/>
  <c r="K24" i="5"/>
  <c r="AH26" i="5" s="1"/>
  <c r="K20" i="5"/>
  <c r="AI22" i="5" s="1"/>
  <c r="K16" i="5"/>
  <c r="AJ18" i="5" s="1"/>
  <c r="K8" i="5"/>
  <c r="AH10" i="5" s="1"/>
  <c r="M64" i="5"/>
  <c r="M96" i="5"/>
  <c r="M80" i="5"/>
  <c r="M68" i="5"/>
  <c r="M56" i="5"/>
  <c r="M40" i="5"/>
  <c r="M28" i="5"/>
  <c r="M108" i="5"/>
  <c r="M104" i="5"/>
  <c r="M76" i="5"/>
  <c r="M44" i="5"/>
  <c r="M32" i="5"/>
  <c r="M24" i="5"/>
  <c r="K108" i="5"/>
  <c r="AI110" i="5" s="1"/>
  <c r="K84" i="5"/>
  <c r="AJ86" i="5" s="1"/>
  <c r="K76" i="5"/>
  <c r="K44" i="5"/>
  <c r="AH46" i="5" s="1"/>
  <c r="K12" i="5"/>
  <c r="AJ14" i="5" s="1"/>
  <c r="K4" i="5"/>
  <c r="M12" i="5"/>
  <c r="M36" i="5"/>
  <c r="M4" i="5"/>
  <c r="M8" i="5"/>
  <c r="K32" i="5"/>
  <c r="AH34" i="5" s="1"/>
  <c r="K60" i="5"/>
  <c r="AK62" i="5" s="1"/>
  <c r="K72" i="5"/>
  <c r="AI74" i="5" s="1"/>
  <c r="K36" i="5"/>
  <c r="M60" i="5"/>
  <c r="M72" i="5"/>
  <c r="M84" i="5"/>
  <c r="K104" i="5"/>
  <c r="K40" i="5"/>
  <c r="AK42" i="5" s="1"/>
  <c r="K48" i="5"/>
  <c r="AJ50" i="5" s="1"/>
  <c r="M88" i="5"/>
  <c r="M92" i="5"/>
  <c r="M116" i="5"/>
  <c r="M20" i="5"/>
  <c r="M48" i="5"/>
  <c r="M16" i="5"/>
  <c r="M52" i="5"/>
  <c r="M100" i="5"/>
  <c r="K112" i="5"/>
  <c r="M120" i="5"/>
  <c r="M124" i="5"/>
  <c r="M112" i="5"/>
  <c r="AH90" i="17" l="1"/>
  <c r="AI90" i="17"/>
  <c r="AJ90" i="17"/>
  <c r="O88" i="17"/>
  <c r="AJ38" i="17"/>
  <c r="AK26" i="17"/>
  <c r="AI22" i="17"/>
  <c r="AJ114" i="16"/>
  <c r="AH114" i="16"/>
  <c r="O112" i="16"/>
  <c r="AI18" i="17"/>
  <c r="AJ18" i="17"/>
  <c r="AK78" i="17"/>
  <c r="AH62" i="17"/>
  <c r="AI38" i="17"/>
  <c r="O16" i="17"/>
  <c r="AJ122" i="17"/>
  <c r="O120" i="17"/>
  <c r="AI122" i="17"/>
  <c r="AJ110" i="17"/>
  <c r="AH66" i="17"/>
  <c r="AK66" i="17"/>
  <c r="O64" i="17"/>
  <c r="AH70" i="17"/>
  <c r="O68" i="17"/>
  <c r="AI70" i="17"/>
  <c r="AI114" i="16"/>
  <c r="AH110" i="16"/>
  <c r="AK110" i="16"/>
  <c r="AI110" i="16"/>
  <c r="AI98" i="16"/>
  <c r="AK62" i="16"/>
  <c r="AJ62" i="16"/>
  <c r="AK54" i="16"/>
  <c r="AI54" i="16"/>
  <c r="O52" i="16"/>
  <c r="AH46" i="16"/>
  <c r="AH14" i="16"/>
  <c r="AK14" i="16"/>
  <c r="AI14" i="16"/>
  <c r="AK118" i="15"/>
  <c r="O116" i="15"/>
  <c r="AH118" i="15"/>
  <c r="AJ98" i="15"/>
  <c r="AK98" i="15"/>
  <c r="AH98" i="15"/>
  <c r="AJ46" i="15"/>
  <c r="AI46" i="15"/>
  <c r="O44" i="15"/>
  <c r="AH46" i="15"/>
  <c r="AI94" i="15"/>
  <c r="AH94" i="15"/>
  <c r="O92" i="15"/>
  <c r="AJ94" i="15"/>
  <c r="O108" i="15"/>
  <c r="AJ86" i="15"/>
  <c r="AI86" i="15"/>
  <c r="AK66" i="15"/>
  <c r="AJ66" i="15"/>
  <c r="AH66" i="15"/>
  <c r="O64" i="15"/>
  <c r="AH98" i="14"/>
  <c r="AJ38" i="15"/>
  <c r="AI38" i="15"/>
  <c r="AI26" i="15"/>
  <c r="AI62" i="14"/>
  <c r="AI30" i="14"/>
  <c r="O112" i="14"/>
  <c r="AI114" i="14"/>
  <c r="O116" i="14"/>
  <c r="O108" i="14"/>
  <c r="AH62" i="14"/>
  <c r="AJ50" i="14"/>
  <c r="AJ18" i="14"/>
  <c r="AH14" i="14"/>
  <c r="AJ14" i="14"/>
  <c r="AH110" i="12"/>
  <c r="AK106" i="12"/>
  <c r="AI34" i="12"/>
  <c r="AJ6" i="14"/>
  <c r="AJ74" i="12"/>
  <c r="AJ34" i="12"/>
  <c r="AK34" i="12"/>
  <c r="AK86" i="11"/>
  <c r="AI22" i="11"/>
  <c r="AK90" i="11"/>
  <c r="AH90" i="11"/>
  <c r="O88" i="11"/>
  <c r="AH54" i="11"/>
  <c r="AJ22" i="11"/>
  <c r="O20" i="11"/>
  <c r="AH22" i="11"/>
  <c r="O12" i="11"/>
  <c r="AI14" i="11"/>
  <c r="O44" i="10"/>
  <c r="AI94" i="10"/>
  <c r="AK90" i="10"/>
  <c r="O68" i="10"/>
  <c r="AH102" i="10"/>
  <c r="O92" i="10"/>
  <c r="AJ94" i="10"/>
  <c r="AH82" i="10"/>
  <c r="AH62" i="10"/>
  <c r="O56" i="9"/>
  <c r="AI90" i="9"/>
  <c r="O52" i="8"/>
  <c r="AI106" i="8"/>
  <c r="AK106" i="8"/>
  <c r="AJ102" i="8"/>
  <c r="AH102" i="8"/>
  <c r="O100" i="8"/>
  <c r="O92" i="8"/>
  <c r="AH82" i="8"/>
  <c r="O56" i="8"/>
  <c r="AJ54" i="8"/>
  <c r="O32" i="8"/>
  <c r="O72" i="7"/>
  <c r="O92" i="7"/>
  <c r="AI118" i="7"/>
  <c r="AK118" i="7"/>
  <c r="AI110" i="7"/>
  <c r="AJ82" i="7"/>
  <c r="AI78" i="7"/>
  <c r="O56" i="7"/>
  <c r="AJ54" i="7"/>
  <c r="AI50" i="7"/>
  <c r="AH98" i="6"/>
  <c r="M117" i="6"/>
  <c r="AJ86" i="6"/>
  <c r="AI86" i="6"/>
  <c r="AI54" i="6"/>
  <c r="AJ54" i="6"/>
  <c r="AK54" i="6"/>
  <c r="O52" i="6"/>
  <c r="O44" i="6"/>
  <c r="AK22" i="6"/>
  <c r="AJ22" i="6"/>
  <c r="AH10" i="6"/>
  <c r="O80" i="5"/>
  <c r="AH82" i="5"/>
  <c r="AJ54" i="5"/>
  <c r="AB118" i="6"/>
  <c r="AJ30" i="5"/>
  <c r="AH6" i="6"/>
  <c r="K117" i="6"/>
  <c r="AH94" i="5"/>
  <c r="O24" i="5"/>
  <c r="AK22" i="5"/>
  <c r="AK118" i="17"/>
  <c r="AI118" i="17"/>
  <c r="AI110" i="17"/>
  <c r="AI114" i="17"/>
  <c r="AJ114" i="17"/>
  <c r="AK110" i="17"/>
  <c r="O108" i="17"/>
  <c r="AK106" i="17"/>
  <c r="AJ102" i="17"/>
  <c r="O96" i="17"/>
  <c r="AI94" i="17"/>
  <c r="AH98" i="17"/>
  <c r="AJ78" i="17"/>
  <c r="AJ66" i="17"/>
  <c r="AJ70" i="17"/>
  <c r="AH58" i="17"/>
  <c r="AJ58" i="17"/>
  <c r="O56" i="17"/>
  <c r="AK58" i="17"/>
  <c r="AK42" i="17"/>
  <c r="AH42" i="17"/>
  <c r="AH46" i="17"/>
  <c r="AI42" i="17"/>
  <c r="AJ46" i="17"/>
  <c r="O40" i="17"/>
  <c r="AH38" i="17"/>
  <c r="O36" i="17"/>
  <c r="AJ34" i="17"/>
  <c r="AH34" i="17"/>
  <c r="AK34" i="17"/>
  <c r="O32" i="17"/>
  <c r="AH26" i="17"/>
  <c r="AI26" i="17"/>
  <c r="O24" i="17"/>
  <c r="AK22" i="17"/>
  <c r="O20" i="17"/>
  <c r="AJ14" i="17"/>
  <c r="AI14" i="17"/>
  <c r="AK14" i="17"/>
  <c r="AH10" i="17"/>
  <c r="O8" i="17"/>
  <c r="AK10" i="17"/>
  <c r="AI6" i="17"/>
  <c r="AJ6" i="17"/>
  <c r="AI10" i="17"/>
  <c r="AK6" i="17"/>
  <c r="O4" i="17"/>
  <c r="AK122" i="17"/>
  <c r="AH114" i="17"/>
  <c r="O112" i="17"/>
  <c r="AJ118" i="17"/>
  <c r="O116" i="17"/>
  <c r="AJ106" i="17"/>
  <c r="AI106" i="17"/>
  <c r="O104" i="17"/>
  <c r="AI98" i="17"/>
  <c r="AK98" i="17"/>
  <c r="AH94" i="17"/>
  <c r="AJ94" i="17"/>
  <c r="O92" i="17"/>
  <c r="AI78" i="17"/>
  <c r="O76" i="17"/>
  <c r="AK54" i="17"/>
  <c r="AJ54" i="17"/>
  <c r="AI54" i="17"/>
  <c r="O52" i="17"/>
  <c r="O44" i="17"/>
  <c r="AK46" i="17"/>
  <c r="AJ22" i="17"/>
  <c r="O12" i="17"/>
  <c r="O100" i="17"/>
  <c r="AI102" i="17"/>
  <c r="AH102" i="17"/>
  <c r="O84" i="17"/>
  <c r="AH82" i="17"/>
  <c r="O60" i="17"/>
  <c r="AJ62" i="17"/>
  <c r="AI50" i="17"/>
  <c r="O48" i="17"/>
  <c r="AJ50" i="17"/>
  <c r="AK86" i="17"/>
  <c r="AH30" i="17"/>
  <c r="AK82" i="17"/>
  <c r="AJ82" i="17"/>
  <c r="O80" i="17"/>
  <c r="AK30" i="17"/>
  <c r="AH50" i="17"/>
  <c r="AI62" i="17"/>
  <c r="AJ126" i="17"/>
  <c r="AI74" i="17"/>
  <c r="AH126" i="17"/>
  <c r="AH74" i="17"/>
  <c r="K128" i="17"/>
  <c r="AK74" i="17"/>
  <c r="O28" i="17"/>
  <c r="O124" i="17"/>
  <c r="O72" i="17"/>
  <c r="AI30" i="17"/>
  <c r="AJ86" i="17"/>
  <c r="AK126" i="17"/>
  <c r="AI86" i="17"/>
  <c r="M128" i="17"/>
  <c r="AH122" i="16"/>
  <c r="O108" i="16"/>
  <c r="O96" i="16"/>
  <c r="O100" i="16"/>
  <c r="AH98" i="16"/>
  <c r="AH94" i="16"/>
  <c r="AH90" i="16"/>
  <c r="AI86" i="16"/>
  <c r="AJ70" i="16"/>
  <c r="AI66" i="16"/>
  <c r="AH54" i="16"/>
  <c r="AK58" i="16"/>
  <c r="AJ58" i="16"/>
  <c r="O56" i="16"/>
  <c r="AH58" i="16"/>
  <c r="AK46" i="16"/>
  <c r="AJ46" i="16"/>
  <c r="O44" i="16"/>
  <c r="AK42" i="16"/>
  <c r="AH26" i="16"/>
  <c r="AK22" i="16"/>
  <c r="O20" i="16"/>
  <c r="O8" i="16"/>
  <c r="AK10" i="16"/>
  <c r="AI10" i="16"/>
  <c r="AJ10" i="16"/>
  <c r="AK106" i="16"/>
  <c r="AK86" i="16"/>
  <c r="AI42" i="16"/>
  <c r="O24" i="16"/>
  <c r="AH86" i="16"/>
  <c r="O40" i="16"/>
  <c r="O28" i="16"/>
  <c r="O120" i="16"/>
  <c r="AJ106" i="16"/>
  <c r="AI106" i="16"/>
  <c r="AH62" i="16"/>
  <c r="AJ66" i="16"/>
  <c r="AK38" i="16"/>
  <c r="AI30" i="16"/>
  <c r="AK122" i="16"/>
  <c r="AJ122" i="16"/>
  <c r="AK118" i="16"/>
  <c r="AJ118" i="16"/>
  <c r="AI118" i="16"/>
  <c r="O116" i="16"/>
  <c r="O104" i="16"/>
  <c r="AK102" i="16"/>
  <c r="AI102" i="16"/>
  <c r="AH102" i="16"/>
  <c r="AI94" i="16"/>
  <c r="AK98" i="16"/>
  <c r="AK94" i="16"/>
  <c r="O92" i="16"/>
  <c r="O88" i="16"/>
  <c r="O84" i="16"/>
  <c r="AH78" i="16"/>
  <c r="AI78" i="16"/>
  <c r="AJ78" i="16"/>
  <c r="AK70" i="16"/>
  <c r="O68" i="16"/>
  <c r="AH66" i="16"/>
  <c r="AH70" i="16"/>
  <c r="O64" i="16"/>
  <c r="O60" i="16"/>
  <c r="AJ42" i="16"/>
  <c r="O36" i="16"/>
  <c r="AH38" i="16"/>
  <c r="AI38" i="16"/>
  <c r="AH34" i="16"/>
  <c r="AJ34" i="16"/>
  <c r="AI34" i="16"/>
  <c r="O32" i="16"/>
  <c r="AH30" i="16"/>
  <c r="AK26" i="16"/>
  <c r="AJ30" i="16"/>
  <c r="AJ26" i="16"/>
  <c r="AH22" i="16"/>
  <c r="AI22" i="16"/>
  <c r="O12" i="16"/>
  <c r="AJ90" i="16"/>
  <c r="AK90" i="16"/>
  <c r="O76" i="16"/>
  <c r="O80" i="16"/>
  <c r="AH82" i="16"/>
  <c r="AJ82" i="16"/>
  <c r="AK74" i="16"/>
  <c r="AH74" i="16"/>
  <c r="AJ74" i="16"/>
  <c r="AJ18" i="16"/>
  <c r="O124" i="15"/>
  <c r="AH122" i="15"/>
  <c r="AK122" i="15"/>
  <c r="AJ122" i="15"/>
  <c r="K125" i="16"/>
  <c r="AH6" i="16"/>
  <c r="AJ6" i="16"/>
  <c r="AI6" i="16"/>
  <c r="AK6" i="16"/>
  <c r="AH18" i="16"/>
  <c r="AI18" i="16"/>
  <c r="AK82" i="16"/>
  <c r="O16" i="16"/>
  <c r="AI50" i="16"/>
  <c r="AJ50" i="16"/>
  <c r="O72" i="16"/>
  <c r="AH50" i="16"/>
  <c r="O48" i="16"/>
  <c r="M125" i="16"/>
  <c r="O4" i="16"/>
  <c r="AJ114" i="15"/>
  <c r="AI114" i="15"/>
  <c r="AJ110" i="15"/>
  <c r="O112" i="15"/>
  <c r="AH110" i="15"/>
  <c r="AI110" i="15"/>
  <c r="AJ106" i="15"/>
  <c r="AI106" i="15"/>
  <c r="AH106" i="15"/>
  <c r="AJ90" i="15"/>
  <c r="AK90" i="15"/>
  <c r="O88" i="15"/>
  <c r="AK86" i="15"/>
  <c r="O84" i="15"/>
  <c r="AI82" i="15"/>
  <c r="AK82" i="15"/>
  <c r="O80" i="15"/>
  <c r="AJ82" i="15"/>
  <c r="AK78" i="15"/>
  <c r="AI78" i="15"/>
  <c r="O60" i="15"/>
  <c r="AH62" i="15"/>
  <c r="O52" i="15"/>
  <c r="O48" i="15"/>
  <c r="O36" i="15"/>
  <c r="AH38" i="15"/>
  <c r="AH34" i="15"/>
  <c r="O32" i="15"/>
  <c r="AK34" i="15"/>
  <c r="AH30" i="15"/>
  <c r="AI34" i="15"/>
  <c r="AJ26" i="15"/>
  <c r="O24" i="15"/>
  <c r="AH26" i="15"/>
  <c r="O20" i="15"/>
  <c r="AJ18" i="15"/>
  <c r="AJ22" i="15"/>
  <c r="AI22" i="15"/>
  <c r="AK22" i="15"/>
  <c r="AH18" i="15"/>
  <c r="AI18" i="15"/>
  <c r="AH114" i="15"/>
  <c r="O120" i="15"/>
  <c r="AH126" i="15"/>
  <c r="AK126" i="15"/>
  <c r="AI126" i="15"/>
  <c r="O104" i="15"/>
  <c r="AK102" i="15"/>
  <c r="AI102" i="15"/>
  <c r="O100" i="15"/>
  <c r="AH102" i="15"/>
  <c r="AI90" i="15"/>
  <c r="O76" i="15"/>
  <c r="AJ78" i="15"/>
  <c r="AI74" i="15"/>
  <c r="AK74" i="15"/>
  <c r="O72" i="15"/>
  <c r="AJ74" i="15"/>
  <c r="AI62" i="15"/>
  <c r="AK62" i="15"/>
  <c r="AI50" i="15"/>
  <c r="AH50" i="15"/>
  <c r="AK30" i="15"/>
  <c r="AH42" i="15"/>
  <c r="O16" i="15"/>
  <c r="AJ42" i="15"/>
  <c r="AI30" i="15"/>
  <c r="O28" i="15"/>
  <c r="AI42" i="15"/>
  <c r="O40" i="15"/>
  <c r="AK6" i="15"/>
  <c r="O4" i="15"/>
  <c r="AH6" i="15"/>
  <c r="AI6" i="15"/>
  <c r="AJ10" i="15"/>
  <c r="AI14" i="15"/>
  <c r="AH14" i="15"/>
  <c r="AK14" i="15"/>
  <c r="O12" i="15"/>
  <c r="O8" i="15"/>
  <c r="AI10" i="15"/>
  <c r="AK10" i="15"/>
  <c r="AI122" i="14"/>
  <c r="AK118" i="14"/>
  <c r="O120" i="14"/>
  <c r="AK122" i="14"/>
  <c r="AH122" i="14"/>
  <c r="K128" i="15"/>
  <c r="AJ50" i="15"/>
  <c r="O56" i="15"/>
  <c r="AI70" i="15"/>
  <c r="AK70" i="15"/>
  <c r="AI54" i="15"/>
  <c r="AJ70" i="15"/>
  <c r="O68" i="15"/>
  <c r="M128" i="15"/>
  <c r="AH58" i="15"/>
  <c r="AH54" i="15"/>
  <c r="AJ54" i="15"/>
  <c r="AI58" i="15"/>
  <c r="AJ58" i="15"/>
  <c r="AH114" i="14"/>
  <c r="AK114" i="14"/>
  <c r="AH118" i="14"/>
  <c r="AH110" i="14"/>
  <c r="O96" i="14"/>
  <c r="AI98" i="14"/>
  <c r="AK98" i="14"/>
  <c r="O92" i="14"/>
  <c r="AJ90" i="14"/>
  <c r="AI90" i="14"/>
  <c r="AK90" i="14"/>
  <c r="AI86" i="14"/>
  <c r="O84" i="14"/>
  <c r="AJ86" i="14"/>
  <c r="O80" i="14"/>
  <c r="AH78" i="14"/>
  <c r="AI66" i="14"/>
  <c r="AJ62" i="14"/>
  <c r="O60" i="14"/>
  <c r="AJ58" i="14"/>
  <c r="AI58" i="14"/>
  <c r="AI50" i="14"/>
  <c r="O48" i="14"/>
  <c r="AH50" i="14"/>
  <c r="O44" i="14"/>
  <c r="O36" i="14"/>
  <c r="AK26" i="14"/>
  <c r="AI26" i="14"/>
  <c r="AI22" i="14"/>
  <c r="AH22" i="14"/>
  <c r="AI18" i="14"/>
  <c r="AI14" i="14"/>
  <c r="AK110" i="14"/>
  <c r="AJ118" i="14"/>
  <c r="AI110" i="14"/>
  <c r="AJ94" i="14"/>
  <c r="O88" i="14"/>
  <c r="AJ70" i="14"/>
  <c r="AH94" i="14"/>
  <c r="AH86" i="14"/>
  <c r="AK94" i="14"/>
  <c r="AJ66" i="14"/>
  <c r="AH58" i="14"/>
  <c r="O52" i="14"/>
  <c r="AJ54" i="14"/>
  <c r="O64" i="14"/>
  <c r="O56" i="14"/>
  <c r="AK54" i="14"/>
  <c r="AH66" i="14"/>
  <c r="AJ30" i="14"/>
  <c r="AH18" i="14"/>
  <c r="AJ26" i="14"/>
  <c r="O16" i="14"/>
  <c r="AK38" i="14"/>
  <c r="AI34" i="14"/>
  <c r="AI38" i="14"/>
  <c r="AJ38" i="14"/>
  <c r="O24" i="14"/>
  <c r="O32" i="14"/>
  <c r="K125" i="14"/>
  <c r="AK6" i="14"/>
  <c r="AH6" i="14"/>
  <c r="AH70" i="14"/>
  <c r="AK70" i="14"/>
  <c r="AI46" i="14"/>
  <c r="O68" i="14"/>
  <c r="AI82" i="14"/>
  <c r="O104" i="14"/>
  <c r="AH46" i="14"/>
  <c r="AH82" i="14"/>
  <c r="AI54" i="14"/>
  <c r="AK34" i="14"/>
  <c r="AJ34" i="14"/>
  <c r="AK10" i="14"/>
  <c r="O76" i="14"/>
  <c r="AJ10" i="14"/>
  <c r="AK78" i="14"/>
  <c r="AI78" i="14"/>
  <c r="AI10" i="14"/>
  <c r="O20" i="14"/>
  <c r="AK46" i="14"/>
  <c r="AJ42" i="14"/>
  <c r="AH42" i="14"/>
  <c r="AI42" i="14"/>
  <c r="O40" i="14"/>
  <c r="AK74" i="14"/>
  <c r="AK102" i="14"/>
  <c r="AH30" i="14"/>
  <c r="AI106" i="14"/>
  <c r="AH106" i="14"/>
  <c r="AJ106" i="14"/>
  <c r="AK22" i="14"/>
  <c r="O28" i="14"/>
  <c r="O12" i="14"/>
  <c r="O100" i="14"/>
  <c r="AJ102" i="14"/>
  <c r="AK106" i="14"/>
  <c r="AH102" i="14"/>
  <c r="O8" i="14"/>
  <c r="AK82" i="14"/>
  <c r="AH74" i="14"/>
  <c r="AI74" i="14"/>
  <c r="O72" i="14"/>
  <c r="M125" i="14"/>
  <c r="O4" i="14"/>
  <c r="AI126" i="12"/>
  <c r="AI74" i="12"/>
  <c r="AK62" i="12"/>
  <c r="O44" i="12"/>
  <c r="AJ46" i="12"/>
  <c r="AJ42" i="12"/>
  <c r="AH122" i="11"/>
  <c r="AI122" i="11"/>
  <c r="O120" i="11"/>
  <c r="AJ122" i="11"/>
  <c r="AJ78" i="12"/>
  <c r="AJ94" i="12"/>
  <c r="AI66" i="12"/>
  <c r="O64" i="12"/>
  <c r="AJ66" i="12"/>
  <c r="AH14" i="12"/>
  <c r="AK66" i="12"/>
  <c r="AI62" i="12"/>
  <c r="O52" i="12"/>
  <c r="AJ62" i="12"/>
  <c r="AI70" i="12"/>
  <c r="O40" i="12"/>
  <c r="AK74" i="12"/>
  <c r="AH46" i="12"/>
  <c r="O96" i="12"/>
  <c r="AI78" i="12"/>
  <c r="O20" i="12"/>
  <c r="AK46" i="12"/>
  <c r="AI94" i="12"/>
  <c r="AK78" i="12"/>
  <c r="AK114" i="12"/>
  <c r="AK42" i="12"/>
  <c r="AI42" i="12"/>
  <c r="O76" i="12"/>
  <c r="AH90" i="12"/>
  <c r="O72" i="12"/>
  <c r="AK98" i="12"/>
  <c r="AH70" i="12"/>
  <c r="AI110" i="12"/>
  <c r="O4" i="12"/>
  <c r="AK126" i="12"/>
  <c r="AI90" i="12"/>
  <c r="AK90" i="12"/>
  <c r="AJ106" i="12"/>
  <c r="AI38" i="12"/>
  <c r="O84" i="12"/>
  <c r="AH126" i="12"/>
  <c r="O124" i="12"/>
  <c r="O112" i="12"/>
  <c r="AI114" i="12"/>
  <c r="O108" i="12"/>
  <c r="AK110" i="12"/>
  <c r="AI106" i="12"/>
  <c r="O104" i="12"/>
  <c r="AJ102" i="12"/>
  <c r="AI102" i="12"/>
  <c r="AH102" i="12"/>
  <c r="O100" i="12"/>
  <c r="AH98" i="12"/>
  <c r="AI98" i="12"/>
  <c r="AK94" i="12"/>
  <c r="O92" i="12"/>
  <c r="AJ86" i="12"/>
  <c r="AI86" i="12"/>
  <c r="AH86" i="12"/>
  <c r="AJ70" i="12"/>
  <c r="O68" i="12"/>
  <c r="O60" i="12"/>
  <c r="AH54" i="12"/>
  <c r="O32" i="12"/>
  <c r="AJ38" i="12"/>
  <c r="AH38" i="12"/>
  <c r="O36" i="12"/>
  <c r="AJ30" i="12"/>
  <c r="O28" i="12"/>
  <c r="AJ22" i="12"/>
  <c r="AK22" i="12"/>
  <c r="AI22" i="12"/>
  <c r="AH22" i="12"/>
  <c r="AI14" i="12"/>
  <c r="AJ10" i="12"/>
  <c r="AI10" i="12"/>
  <c r="O8" i="12"/>
  <c r="AJ14" i="12"/>
  <c r="AH10" i="12"/>
  <c r="O12" i="12"/>
  <c r="O116" i="12"/>
  <c r="AI118" i="12"/>
  <c r="AH118" i="12"/>
  <c r="O120" i="12"/>
  <c r="AJ118" i="12"/>
  <c r="O88" i="12"/>
  <c r="AK86" i="12"/>
  <c r="AH82" i="12"/>
  <c r="O80" i="12"/>
  <c r="AI58" i="12"/>
  <c r="AK54" i="12"/>
  <c r="O56" i="12"/>
  <c r="AJ54" i="12"/>
  <c r="AJ50" i="12"/>
  <c r="AK30" i="12"/>
  <c r="AH30" i="12"/>
  <c r="AH26" i="12"/>
  <c r="AK26" i="12"/>
  <c r="O24" i="12"/>
  <c r="AI26" i="12"/>
  <c r="AH18" i="12"/>
  <c r="AI18" i="12"/>
  <c r="O16" i="12"/>
  <c r="AJ18" i="12"/>
  <c r="AK6" i="12"/>
  <c r="AH6" i="12"/>
  <c r="AJ6" i="12"/>
  <c r="AH50" i="12"/>
  <c r="O48" i="12"/>
  <c r="AK58" i="12"/>
  <c r="AJ82" i="12"/>
  <c r="K128" i="12"/>
  <c r="AJ122" i="12"/>
  <c r="AK122" i="12"/>
  <c r="AI82" i="12"/>
  <c r="AH58" i="12"/>
  <c r="AI50" i="12"/>
  <c r="M128" i="12"/>
  <c r="AH122" i="12"/>
  <c r="AJ110" i="11"/>
  <c r="O108" i="11"/>
  <c r="AI110" i="11"/>
  <c r="AH110" i="11"/>
  <c r="O112" i="11"/>
  <c r="AH106" i="11"/>
  <c r="AK106" i="11"/>
  <c r="AI102" i="11"/>
  <c r="AJ86" i="11"/>
  <c r="AI78" i="11"/>
  <c r="AH78" i="11"/>
  <c r="O76" i="11"/>
  <c r="AJ78" i="11"/>
  <c r="O72" i="11"/>
  <c r="AJ70" i="11"/>
  <c r="AK58" i="11"/>
  <c r="AH58" i="11"/>
  <c r="AJ58" i="11"/>
  <c r="O56" i="11"/>
  <c r="AJ54" i="11"/>
  <c r="AI54" i="11"/>
  <c r="O52" i="11"/>
  <c r="AK46" i="11"/>
  <c r="AJ46" i="11"/>
  <c r="AI42" i="11"/>
  <c r="AI46" i="11"/>
  <c r="O44" i="11"/>
  <c r="AK42" i="11"/>
  <c r="AH42" i="11"/>
  <c r="O40" i="11"/>
  <c r="AH26" i="11"/>
  <c r="AK26" i="11"/>
  <c r="AJ26" i="11"/>
  <c r="O24" i="11"/>
  <c r="AH14" i="11"/>
  <c r="AH6" i="11"/>
  <c r="AJ6" i="11"/>
  <c r="AH10" i="11"/>
  <c r="AJ118" i="11"/>
  <c r="O116" i="11"/>
  <c r="AI118" i="11"/>
  <c r="AJ114" i="11"/>
  <c r="AH118" i="11"/>
  <c r="AI114" i="11"/>
  <c r="AH114" i="11"/>
  <c r="AK102" i="11"/>
  <c r="O104" i="11"/>
  <c r="AJ102" i="11"/>
  <c r="AI106" i="11"/>
  <c r="AK98" i="11"/>
  <c r="AI86" i="11"/>
  <c r="AH74" i="11"/>
  <c r="AI74" i="11"/>
  <c r="AK74" i="11"/>
  <c r="AK34" i="11"/>
  <c r="O32" i="11"/>
  <c r="AI18" i="11"/>
  <c r="AH18" i="11"/>
  <c r="AJ10" i="11"/>
  <c r="AK14" i="11"/>
  <c r="O8" i="11"/>
  <c r="AI10" i="11"/>
  <c r="AI6" i="11"/>
  <c r="O68" i="11"/>
  <c r="AJ126" i="11"/>
  <c r="AH126" i="11"/>
  <c r="AK126" i="11"/>
  <c r="AI98" i="11"/>
  <c r="AJ98" i="11"/>
  <c r="O100" i="11"/>
  <c r="O96" i="11"/>
  <c r="AK70" i="11"/>
  <c r="AI70" i="11"/>
  <c r="AK66" i="11"/>
  <c r="AK38" i="11"/>
  <c r="AH38" i="11"/>
  <c r="AJ38" i="11"/>
  <c r="O36" i="11"/>
  <c r="AI34" i="11"/>
  <c r="AJ34" i="11"/>
  <c r="O16" i="11"/>
  <c r="AK18" i="11"/>
  <c r="AJ94" i="11"/>
  <c r="AI94" i="11"/>
  <c r="M128" i="11"/>
  <c r="O4" i="11"/>
  <c r="AK94" i="11"/>
  <c r="AJ66" i="11"/>
  <c r="AH94" i="11"/>
  <c r="O64" i="11"/>
  <c r="K128" i="11"/>
  <c r="AJ82" i="11"/>
  <c r="AH82" i="11"/>
  <c r="O80" i="11"/>
  <c r="O124" i="11"/>
  <c r="AJ50" i="11"/>
  <c r="AH50" i="11"/>
  <c r="O28" i="11"/>
  <c r="O92" i="11"/>
  <c r="AI50" i="11"/>
  <c r="AI66" i="11"/>
  <c r="AI62" i="11"/>
  <c r="AJ62" i="11"/>
  <c r="AK62" i="11"/>
  <c r="O60" i="11"/>
  <c r="AK82" i="11"/>
  <c r="AI82" i="11"/>
  <c r="AI30" i="11"/>
  <c r="AJ30" i="11"/>
  <c r="AK30" i="11"/>
  <c r="AH62" i="11"/>
  <c r="O48" i="11"/>
  <c r="AI122" i="10"/>
  <c r="O112" i="10"/>
  <c r="AJ114" i="10"/>
  <c r="AI114" i="10"/>
  <c r="AH114" i="10"/>
  <c r="O116" i="10"/>
  <c r="AK106" i="10"/>
  <c r="O104" i="10"/>
  <c r="AJ106" i="10"/>
  <c r="AI106" i="10"/>
  <c r="O100" i="10"/>
  <c r="AK94" i="10"/>
  <c r="AH90" i="10"/>
  <c r="AI90" i="10"/>
  <c r="O88" i="10"/>
  <c r="AH86" i="10"/>
  <c r="O84" i="10"/>
  <c r="AI78" i="10"/>
  <c r="O76" i="10"/>
  <c r="AJ78" i="10"/>
  <c r="AK78" i="10"/>
  <c r="AJ74" i="10"/>
  <c r="O72" i="10"/>
  <c r="AI70" i="10"/>
  <c r="AI74" i="10"/>
  <c r="AI62" i="10"/>
  <c r="AJ62" i="10"/>
  <c r="O60" i="10"/>
  <c r="AH54" i="10"/>
  <c r="AJ54" i="10"/>
  <c r="O52" i="10"/>
  <c r="AK54" i="10"/>
  <c r="AK50" i="10"/>
  <c r="AI50" i="10"/>
  <c r="O48" i="10"/>
  <c r="AJ46" i="10"/>
  <c r="AK46" i="10"/>
  <c r="AH38" i="10"/>
  <c r="AH30" i="10"/>
  <c r="O28" i="10"/>
  <c r="AJ30" i="10"/>
  <c r="AI22" i="10"/>
  <c r="AH22" i="10"/>
  <c r="AJ22" i="10"/>
  <c r="O20" i="10"/>
  <c r="O8" i="10"/>
  <c r="O12" i="10"/>
  <c r="AJ14" i="10"/>
  <c r="AH14" i="10"/>
  <c r="AJ10" i="10"/>
  <c r="AK10" i="10"/>
  <c r="AK118" i="9"/>
  <c r="AJ118" i="9"/>
  <c r="AH10" i="10"/>
  <c r="O32" i="10"/>
  <c r="AJ122" i="10"/>
  <c r="AH122" i="10"/>
  <c r="AK118" i="10"/>
  <c r="AI118" i="10"/>
  <c r="O120" i="10"/>
  <c r="AJ102" i="10"/>
  <c r="AI102" i="10"/>
  <c r="O96" i="10"/>
  <c r="AK86" i="10"/>
  <c r="AJ86" i="10"/>
  <c r="AK74" i="10"/>
  <c r="AH70" i="10"/>
  <c r="AJ70" i="10"/>
  <c r="AH50" i="10"/>
  <c r="AI46" i="10"/>
  <c r="AK42" i="10"/>
  <c r="O36" i="10"/>
  <c r="AK34" i="10"/>
  <c r="AJ38" i="10"/>
  <c r="AI38" i="10"/>
  <c r="AJ42" i="10"/>
  <c r="AI42" i="10"/>
  <c r="O40" i="10"/>
  <c r="AI30" i="10"/>
  <c r="AJ18" i="10"/>
  <c r="AI18" i="10"/>
  <c r="O16" i="10"/>
  <c r="AH18" i="10"/>
  <c r="AK14" i="10"/>
  <c r="O24" i="10"/>
  <c r="AJ118" i="10"/>
  <c r="O108" i="10"/>
  <c r="AK82" i="10"/>
  <c r="AJ82" i="10"/>
  <c r="O80" i="10"/>
  <c r="O64" i="10"/>
  <c r="AK58" i="10"/>
  <c r="AJ58" i="10"/>
  <c r="AH58" i="10"/>
  <c r="AH6" i="10"/>
  <c r="K124" i="10"/>
  <c r="AH34" i="10"/>
  <c r="AJ34" i="10"/>
  <c r="AI34" i="10"/>
  <c r="AI110" i="10"/>
  <c r="AK110" i="10"/>
  <c r="AJ110" i="10"/>
  <c r="AI6" i="10"/>
  <c r="AK26" i="10"/>
  <c r="AJ26" i="10"/>
  <c r="AH26" i="10"/>
  <c r="M124" i="10"/>
  <c r="O4" i="10"/>
  <c r="O56" i="10"/>
  <c r="AH66" i="10"/>
  <c r="AJ66" i="10"/>
  <c r="AI66" i="10"/>
  <c r="AH98" i="10"/>
  <c r="AJ98" i="10"/>
  <c r="AI98" i="10"/>
  <c r="AJ6" i="10"/>
  <c r="AI26" i="10"/>
  <c r="AH122" i="9"/>
  <c r="AK126" i="9"/>
  <c r="AI122" i="9"/>
  <c r="O120" i="9"/>
  <c r="AI98" i="9"/>
  <c r="O92" i="9"/>
  <c r="AJ98" i="9"/>
  <c r="AK98" i="9"/>
  <c r="AK94" i="9"/>
  <c r="AI94" i="9"/>
  <c r="AJ94" i="9"/>
  <c r="AH90" i="9"/>
  <c r="O88" i="9"/>
  <c r="AJ90" i="9"/>
  <c r="O76" i="9"/>
  <c r="AK74" i="9"/>
  <c r="AJ74" i="9"/>
  <c r="AI62" i="9"/>
  <c r="AI66" i="9"/>
  <c r="AJ66" i="9"/>
  <c r="O64" i="9"/>
  <c r="AJ62" i="9"/>
  <c r="AK62" i="9"/>
  <c r="O60" i="9"/>
  <c r="AH66" i="9"/>
  <c r="AJ50" i="9"/>
  <c r="O44" i="9"/>
  <c r="O32" i="9"/>
  <c r="AH34" i="9"/>
  <c r="AK30" i="9"/>
  <c r="AJ30" i="9"/>
  <c r="AI30" i="9"/>
  <c r="O28" i="9"/>
  <c r="O24" i="9"/>
  <c r="O20" i="9"/>
  <c r="AI22" i="9"/>
  <c r="AJ22" i="9"/>
  <c r="AH18" i="9"/>
  <c r="O12" i="9"/>
  <c r="AH10" i="9"/>
  <c r="AI110" i="8"/>
  <c r="AJ14" i="9"/>
  <c r="AI10" i="9"/>
  <c r="O8" i="9"/>
  <c r="O84" i="9"/>
  <c r="AH126" i="9"/>
  <c r="AJ126" i="9"/>
  <c r="O124" i="9"/>
  <c r="AJ122" i="9"/>
  <c r="AH114" i="9"/>
  <c r="AK114" i="9"/>
  <c r="AK110" i="9"/>
  <c r="AJ110" i="9"/>
  <c r="AI110" i="9"/>
  <c r="AH110" i="9"/>
  <c r="AK106" i="9"/>
  <c r="O108" i="9"/>
  <c r="O96" i="9"/>
  <c r="AH86" i="9"/>
  <c r="AI74" i="9"/>
  <c r="O72" i="9"/>
  <c r="AK78" i="9"/>
  <c r="AJ78" i="9"/>
  <c r="AI78" i="9"/>
  <c r="AH78" i="9"/>
  <c r="AH70" i="9"/>
  <c r="O68" i="9"/>
  <c r="AJ58" i="9"/>
  <c r="AH58" i="9"/>
  <c r="AI58" i="9"/>
  <c r="AK46" i="9"/>
  <c r="AI46" i="9"/>
  <c r="AH46" i="9"/>
  <c r="AK42" i="9"/>
  <c r="O40" i="9"/>
  <c r="AJ46" i="9"/>
  <c r="AJ42" i="9"/>
  <c r="AH42" i="9"/>
  <c r="AJ34" i="9"/>
  <c r="AI34" i="9"/>
  <c r="AK22" i="9"/>
  <c r="AK18" i="9"/>
  <c r="AJ10" i="9"/>
  <c r="O52" i="9"/>
  <c r="O116" i="9"/>
  <c r="AH118" i="9"/>
  <c r="AJ86" i="9"/>
  <c r="AK86" i="9"/>
  <c r="AH82" i="9"/>
  <c r="AK82" i="9"/>
  <c r="O80" i="9"/>
  <c r="AH54" i="9"/>
  <c r="AK54" i="9"/>
  <c r="O48" i="9"/>
  <c r="AJ54" i="9"/>
  <c r="AK50" i="9"/>
  <c r="AI54" i="9"/>
  <c r="AH50" i="9"/>
  <c r="AJ18" i="9"/>
  <c r="AK14" i="9"/>
  <c r="O16" i="9"/>
  <c r="AI14" i="9"/>
  <c r="AH14" i="9"/>
  <c r="AK102" i="9"/>
  <c r="AJ102" i="9"/>
  <c r="AK26" i="9"/>
  <c r="AJ26" i="9"/>
  <c r="AJ82" i="9"/>
  <c r="AH38" i="9"/>
  <c r="O100" i="9"/>
  <c r="AK70" i="9"/>
  <c r="AJ70" i="9"/>
  <c r="AJ38" i="9"/>
  <c r="AH102" i="9"/>
  <c r="AI38" i="9"/>
  <c r="K128" i="9"/>
  <c r="AI6" i="9"/>
  <c r="AH6" i="9"/>
  <c r="O112" i="9"/>
  <c r="O36" i="9"/>
  <c r="AJ114" i="9"/>
  <c r="AK6" i="9"/>
  <c r="O4" i="9"/>
  <c r="AI26" i="9"/>
  <c r="AJ6" i="9"/>
  <c r="M128" i="9"/>
  <c r="AI102" i="8"/>
  <c r="AH98" i="8"/>
  <c r="AJ58" i="8"/>
  <c r="AI74" i="8"/>
  <c r="AK54" i="8"/>
  <c r="AH34" i="8"/>
  <c r="AI26" i="8"/>
  <c r="AK26" i="8"/>
  <c r="AI22" i="8"/>
  <c r="AJ26" i="8"/>
  <c r="O20" i="8"/>
  <c r="AH22" i="8"/>
  <c r="AH18" i="8"/>
  <c r="AJ10" i="8"/>
  <c r="AK10" i="8"/>
  <c r="AK6" i="8"/>
  <c r="K124" i="8"/>
  <c r="O40" i="8"/>
  <c r="AJ6" i="8"/>
  <c r="AH6" i="8"/>
  <c r="AH50" i="8"/>
  <c r="AK50" i="8"/>
  <c r="AJ66" i="8"/>
  <c r="O48" i="8"/>
  <c r="AI50" i="8"/>
  <c r="AI54" i="8"/>
  <c r="O72" i="8"/>
  <c r="AK74" i="8"/>
  <c r="AK22" i="8"/>
  <c r="AJ82" i="8"/>
  <c r="AI62" i="8"/>
  <c r="O16" i="8"/>
  <c r="AI66" i="8"/>
  <c r="O80" i="8"/>
  <c r="O64" i="8"/>
  <c r="O24" i="8"/>
  <c r="O60" i="8"/>
  <c r="AJ74" i="8"/>
  <c r="O108" i="8"/>
  <c r="AH114" i="8"/>
  <c r="O112" i="8"/>
  <c r="AH106" i="8"/>
  <c r="O104" i="8"/>
  <c r="AI98" i="8"/>
  <c r="AJ94" i="8"/>
  <c r="O96" i="8"/>
  <c r="AJ98" i="8"/>
  <c r="AH94" i="8"/>
  <c r="AK94" i="8"/>
  <c r="AK90" i="8"/>
  <c r="O76" i="8"/>
  <c r="AI78" i="8"/>
  <c r="AH66" i="8"/>
  <c r="AH62" i="8"/>
  <c r="AJ62" i="8"/>
  <c r="AK58" i="8"/>
  <c r="AK46" i="8"/>
  <c r="AK42" i="8"/>
  <c r="AI42" i="8"/>
  <c r="AI38" i="8"/>
  <c r="AH42" i="8"/>
  <c r="AI34" i="8"/>
  <c r="AJ18" i="8"/>
  <c r="AI18" i="8"/>
  <c r="AH10" i="8"/>
  <c r="AK14" i="8"/>
  <c r="AI14" i="8"/>
  <c r="AH14" i="8"/>
  <c r="O12" i="8"/>
  <c r="O8" i="8"/>
  <c r="AH122" i="8"/>
  <c r="AI122" i="8"/>
  <c r="O120" i="8"/>
  <c r="AJ122" i="8"/>
  <c r="AK122" i="8"/>
  <c r="AI114" i="8"/>
  <c r="AJ114" i="8"/>
  <c r="AJ110" i="8"/>
  <c r="AK110" i="8"/>
  <c r="O88" i="8"/>
  <c r="AJ90" i="8"/>
  <c r="AI90" i="8"/>
  <c r="AK78" i="8"/>
  <c r="AI82" i="8"/>
  <c r="AJ78" i="8"/>
  <c r="AI58" i="8"/>
  <c r="AJ46" i="8"/>
  <c r="AI46" i="8"/>
  <c r="O36" i="8"/>
  <c r="AH86" i="8"/>
  <c r="AH38" i="8"/>
  <c r="AJ38" i="8"/>
  <c r="O44" i="8"/>
  <c r="AI70" i="8"/>
  <c r="AH70" i="8"/>
  <c r="AJ70" i="8"/>
  <c r="AK86" i="8"/>
  <c r="AI86" i="8"/>
  <c r="O84" i="8"/>
  <c r="O68" i="8"/>
  <c r="AK118" i="8"/>
  <c r="AI118" i="8"/>
  <c r="AH118" i="8"/>
  <c r="M124" i="8"/>
  <c r="O4" i="8"/>
  <c r="AJ30" i="8"/>
  <c r="AH30" i="8"/>
  <c r="O116" i="8"/>
  <c r="O28" i="8"/>
  <c r="AI30" i="8"/>
  <c r="AJ122" i="7"/>
  <c r="AK122" i="7"/>
  <c r="O120" i="7"/>
  <c r="AH122" i="7"/>
  <c r="AH118" i="7"/>
  <c r="O116" i="7"/>
  <c r="AH106" i="7"/>
  <c r="AJ106" i="7"/>
  <c r="AH110" i="7"/>
  <c r="O104" i="7"/>
  <c r="AK106" i="7"/>
  <c r="O88" i="7"/>
  <c r="AH90" i="7"/>
  <c r="AH82" i="7"/>
  <c r="O80" i="7"/>
  <c r="AK78" i="7"/>
  <c r="AJ78" i="7"/>
  <c r="AJ86" i="7"/>
  <c r="AI86" i="7"/>
  <c r="AK86" i="7"/>
  <c r="AJ50" i="7"/>
  <c r="AJ46" i="7"/>
  <c r="AK46" i="7"/>
  <c r="AH42" i="7"/>
  <c r="AI38" i="7"/>
  <c r="AJ30" i="7"/>
  <c r="AI30" i="7"/>
  <c r="AH30" i="7"/>
  <c r="AI22" i="7"/>
  <c r="AK18" i="7"/>
  <c r="AI18" i="7"/>
  <c r="AH18" i="7"/>
  <c r="O16" i="7"/>
  <c r="O12" i="7"/>
  <c r="AI6" i="7"/>
  <c r="O4" i="7"/>
  <c r="AJ14" i="7"/>
  <c r="AI14" i="7"/>
  <c r="AH6" i="7"/>
  <c r="AJ6" i="7"/>
  <c r="AJ114" i="7"/>
  <c r="AK110" i="7"/>
  <c r="O108" i="7"/>
  <c r="AH98" i="7"/>
  <c r="O96" i="7"/>
  <c r="AI90" i="7"/>
  <c r="AJ90" i="7"/>
  <c r="O84" i="7"/>
  <c r="AI82" i="7"/>
  <c r="O76" i="7"/>
  <c r="AI66" i="7"/>
  <c r="AJ66" i="7"/>
  <c r="O64" i="7"/>
  <c r="AH66" i="7"/>
  <c r="AI58" i="7"/>
  <c r="AJ58" i="7"/>
  <c r="AK54" i="7"/>
  <c r="AI54" i="7"/>
  <c r="AK58" i="7"/>
  <c r="O52" i="7"/>
  <c r="AH50" i="7"/>
  <c r="O48" i="7"/>
  <c r="O44" i="7"/>
  <c r="AI46" i="7"/>
  <c r="AH34" i="7"/>
  <c r="AH26" i="7"/>
  <c r="O28" i="7"/>
  <c r="AK26" i="7"/>
  <c r="AH14" i="7"/>
  <c r="O32" i="7"/>
  <c r="AI126" i="7"/>
  <c r="AI114" i="7"/>
  <c r="AH114" i="7"/>
  <c r="O112" i="7"/>
  <c r="AK102" i="7"/>
  <c r="AK98" i="7"/>
  <c r="AJ98" i="7"/>
  <c r="AI94" i="7"/>
  <c r="O60" i="7"/>
  <c r="AI62" i="7"/>
  <c r="AK42" i="7"/>
  <c r="O36" i="7"/>
  <c r="AJ34" i="7"/>
  <c r="AK34" i="7"/>
  <c r="AJ26" i="7"/>
  <c r="O24" i="7"/>
  <c r="M128" i="7"/>
  <c r="AH10" i="7"/>
  <c r="AJ10" i="7"/>
  <c r="AK126" i="7"/>
  <c r="O40" i="7"/>
  <c r="AH102" i="7"/>
  <c r="AK70" i="7"/>
  <c r="K128" i="7"/>
  <c r="O20" i="7"/>
  <c r="AK62" i="7"/>
  <c r="AJ62" i="7"/>
  <c r="AH94" i="7"/>
  <c r="AJ42" i="7"/>
  <c r="O100" i="7"/>
  <c r="O124" i="7"/>
  <c r="AK22" i="7"/>
  <c r="AH22" i="7"/>
  <c r="AK10" i="7"/>
  <c r="O68" i="7"/>
  <c r="AJ94" i="7"/>
  <c r="AK94" i="7"/>
  <c r="AI70" i="7"/>
  <c r="AJ126" i="7"/>
  <c r="AH70" i="7"/>
  <c r="AJ38" i="7"/>
  <c r="AH38" i="7"/>
  <c r="AI102" i="7"/>
  <c r="O8" i="7"/>
  <c r="AJ98" i="6"/>
  <c r="AI98" i="6"/>
  <c r="O96" i="6"/>
  <c r="O76" i="6"/>
  <c r="AK62" i="6"/>
  <c r="O24" i="6"/>
  <c r="AI22" i="6"/>
  <c r="O20" i="6"/>
  <c r="M128" i="5"/>
  <c r="AJ6" i="5"/>
  <c r="K128" i="5"/>
  <c r="AI10" i="6"/>
  <c r="AK6" i="6"/>
  <c r="AI6" i="6"/>
  <c r="AK10" i="6"/>
  <c r="AH62" i="6"/>
  <c r="AJ66" i="6"/>
  <c r="O64" i="6"/>
  <c r="AI42" i="6"/>
  <c r="AJ34" i="6"/>
  <c r="AI34" i="6"/>
  <c r="O104" i="6"/>
  <c r="AK66" i="6"/>
  <c r="AH42" i="6"/>
  <c r="AH82" i="6"/>
  <c r="O4" i="6"/>
  <c r="O8" i="6"/>
  <c r="AH18" i="6"/>
  <c r="AI18" i="6"/>
  <c r="O28" i="6"/>
  <c r="O32" i="6"/>
  <c r="AK34" i="6"/>
  <c r="AK42" i="6"/>
  <c r="AH46" i="6"/>
  <c r="AJ62" i="6"/>
  <c r="AI66" i="6"/>
  <c r="O60" i="6"/>
  <c r="AK74" i="6"/>
  <c r="AJ78" i="6"/>
  <c r="O72" i="6"/>
  <c r="AK78" i="6"/>
  <c r="AH110" i="6"/>
  <c r="AJ110" i="6"/>
  <c r="AK106" i="6"/>
  <c r="AK110" i="6"/>
  <c r="AI106" i="6"/>
  <c r="AH106" i="6"/>
  <c r="O108" i="6"/>
  <c r="AH102" i="6"/>
  <c r="O100" i="6"/>
  <c r="O92" i="6"/>
  <c r="O88" i="6"/>
  <c r="AK86" i="6"/>
  <c r="O84" i="6"/>
  <c r="O80" i="6"/>
  <c r="AI74" i="6"/>
  <c r="AH74" i="6"/>
  <c r="AH78" i="6"/>
  <c r="O40" i="6"/>
  <c r="AK46" i="6"/>
  <c r="AJ46" i="6"/>
  <c r="AK26" i="6"/>
  <c r="O16" i="6"/>
  <c r="AJ18" i="6"/>
  <c r="AK14" i="6"/>
  <c r="AI114" i="6"/>
  <c r="AH114" i="6"/>
  <c r="O112" i="6"/>
  <c r="AJ114" i="6"/>
  <c r="AK90" i="6"/>
  <c r="AI82" i="6"/>
  <c r="AJ58" i="6"/>
  <c r="AI58" i="6"/>
  <c r="AJ50" i="6"/>
  <c r="AK38" i="6"/>
  <c r="AJ38" i="6"/>
  <c r="AH38" i="6"/>
  <c r="O36" i="6"/>
  <c r="AJ90" i="6"/>
  <c r="AI90" i="6"/>
  <c r="AI14" i="6"/>
  <c r="AJ94" i="6"/>
  <c r="AJ30" i="6"/>
  <c r="AI94" i="6"/>
  <c r="AI30" i="6"/>
  <c r="AK70" i="6"/>
  <c r="AJ70" i="6"/>
  <c r="AH14" i="6"/>
  <c r="AJ82" i="6"/>
  <c r="AK58" i="6"/>
  <c r="AH70" i="6"/>
  <c r="AJ26" i="6"/>
  <c r="AI26" i="6"/>
  <c r="O12" i="6"/>
  <c r="AI50" i="6"/>
  <c r="AH50" i="6"/>
  <c r="O68" i="6"/>
  <c r="AK30" i="6"/>
  <c r="AH58" i="6"/>
  <c r="AH94" i="6"/>
  <c r="O48" i="6"/>
  <c r="AK102" i="6"/>
  <c r="AJ102" i="6"/>
  <c r="O56" i="6"/>
  <c r="O56" i="5"/>
  <c r="O20" i="5"/>
  <c r="AI82" i="5"/>
  <c r="AI14" i="5"/>
  <c r="AH14" i="5"/>
  <c r="AI126" i="5"/>
  <c r="AI118" i="5"/>
  <c r="AK66" i="5"/>
  <c r="O120" i="5"/>
  <c r="AJ122" i="5"/>
  <c r="AI122" i="5"/>
  <c r="AK122" i="5"/>
  <c r="AH118" i="5"/>
  <c r="AK118" i="5"/>
  <c r="AK98" i="5"/>
  <c r="AK90" i="5"/>
  <c r="AJ94" i="5"/>
  <c r="AJ90" i="5"/>
  <c r="AI94" i="5"/>
  <c r="O88" i="5"/>
  <c r="AK86" i="5"/>
  <c r="AK70" i="5"/>
  <c r="O68" i="5"/>
  <c r="AH70" i="5"/>
  <c r="O64" i="5"/>
  <c r="AI66" i="5"/>
  <c r="AJ66" i="5"/>
  <c r="AJ62" i="5"/>
  <c r="O60" i="5"/>
  <c r="AK58" i="5"/>
  <c r="AI54" i="5"/>
  <c r="AH54" i="5"/>
  <c r="O52" i="5"/>
  <c r="AJ46" i="5"/>
  <c r="AH30" i="5"/>
  <c r="AK26" i="5"/>
  <c r="O28" i="5"/>
  <c r="AK30" i="5"/>
  <c r="AJ22" i="5"/>
  <c r="AH22" i="5"/>
  <c r="AH18" i="5"/>
  <c r="O16" i="5"/>
  <c r="AI10" i="5"/>
  <c r="AJ10" i="5"/>
  <c r="O8" i="5"/>
  <c r="AK10" i="5"/>
  <c r="AI6" i="5"/>
  <c r="AH6" i="5"/>
  <c r="AK6" i="5"/>
  <c r="O104" i="5"/>
  <c r="AJ126" i="5"/>
  <c r="AH126" i="5"/>
  <c r="O124" i="5"/>
  <c r="O116" i="5"/>
  <c r="AH110" i="5"/>
  <c r="AK110" i="5"/>
  <c r="AJ110" i="5"/>
  <c r="AK102" i="5"/>
  <c r="AJ98" i="5"/>
  <c r="O96" i="5"/>
  <c r="AI98" i="5"/>
  <c r="O100" i="5"/>
  <c r="AI102" i="5"/>
  <c r="AJ102" i="5"/>
  <c r="O92" i="5"/>
  <c r="AI90" i="5"/>
  <c r="AH86" i="5"/>
  <c r="AI86" i="5"/>
  <c r="O84" i="5"/>
  <c r="AK82" i="5"/>
  <c r="AJ70" i="5"/>
  <c r="O72" i="5"/>
  <c r="AI58" i="5"/>
  <c r="AJ58" i="5"/>
  <c r="AH50" i="5"/>
  <c r="AK46" i="5"/>
  <c r="AI46" i="5"/>
  <c r="AI42" i="5"/>
  <c r="AI34" i="5"/>
  <c r="AI26" i="5"/>
  <c r="AJ26" i="5"/>
  <c r="AI18" i="5"/>
  <c r="AK18" i="5"/>
  <c r="O44" i="5"/>
  <c r="O108" i="5"/>
  <c r="AH106" i="5"/>
  <c r="AJ74" i="5"/>
  <c r="AH78" i="5"/>
  <c r="AI78" i="5"/>
  <c r="AK78" i="5"/>
  <c r="O76" i="5"/>
  <c r="AK74" i="5"/>
  <c r="AH74" i="5"/>
  <c r="AJ78" i="5"/>
  <c r="AH62" i="5"/>
  <c r="AI62" i="5"/>
  <c r="O48" i="5"/>
  <c r="AK50" i="5"/>
  <c r="AI50" i="5"/>
  <c r="AH42" i="5"/>
  <c r="AJ42" i="5"/>
  <c r="O32" i="5"/>
  <c r="AK14" i="5"/>
  <c r="O12" i="5"/>
  <c r="O4" i="5"/>
  <c r="AH38" i="5"/>
  <c r="AI38" i="5"/>
  <c r="O36" i="5"/>
  <c r="AJ114" i="5"/>
  <c r="AK114" i="5"/>
  <c r="AK106" i="5"/>
  <c r="AK38" i="5"/>
  <c r="AH114" i="5"/>
  <c r="AI106" i="5"/>
  <c r="AI114" i="5"/>
  <c r="O112" i="5"/>
  <c r="AJ106" i="5"/>
  <c r="AK34" i="5"/>
  <c r="O40" i="5"/>
  <c r="AJ34" i="5"/>
  <c r="AJ38" i="5"/>
  <c r="O117" i="6" l="1"/>
  <c r="O128" i="17"/>
  <c r="O125" i="16"/>
  <c r="O128" i="15"/>
  <c r="O125" i="14"/>
  <c r="O128" i="12"/>
  <c r="O128" i="11"/>
  <c r="O124" i="10"/>
  <c r="O128" i="9"/>
  <c r="O124" i="8"/>
  <c r="O128" i="7"/>
  <c r="O128" i="5"/>
</calcChain>
</file>

<file path=xl/sharedStrings.xml><?xml version="1.0" encoding="utf-8"?>
<sst xmlns="http://schemas.openxmlformats.org/spreadsheetml/2006/main" count="9667" uniqueCount="89">
  <si>
    <t>F1</t>
  </si>
  <si>
    <t>F2</t>
  </si>
  <si>
    <t>Day</t>
  </si>
  <si>
    <t>Total</t>
  </si>
  <si>
    <t>Treated Total</t>
  </si>
  <si>
    <t>Totalizer</t>
  </si>
  <si>
    <t>now</t>
  </si>
  <si>
    <t>prev</t>
  </si>
  <si>
    <t>Wastewater</t>
  </si>
  <si>
    <t>Total Influent</t>
  </si>
  <si>
    <t>Pump Hours</t>
  </si>
  <si>
    <t>Ef.Pmp.1</t>
  </si>
  <si>
    <t>Ef.Pmp.2</t>
  </si>
  <si>
    <t>Blo.1</t>
  </si>
  <si>
    <t>Blo.2</t>
  </si>
  <si>
    <t>URT.1</t>
  </si>
  <si>
    <t>URT.2</t>
  </si>
  <si>
    <t>BWP</t>
  </si>
  <si>
    <t>SWP</t>
  </si>
  <si>
    <t>Pump</t>
  </si>
  <si>
    <t>ACH</t>
  </si>
  <si>
    <t>SA</t>
  </si>
  <si>
    <t>Poly</t>
  </si>
  <si>
    <t>Cl2.1</t>
  </si>
  <si>
    <t>Cl2.2</t>
  </si>
  <si>
    <t>Chem</t>
  </si>
  <si>
    <t>Lbs.</t>
  </si>
  <si>
    <t>Chemicals</t>
  </si>
  <si>
    <t>mg/L</t>
  </si>
  <si>
    <t>"/lb</t>
  </si>
  <si>
    <t>Turbidity</t>
  </si>
  <si>
    <t>Misc.</t>
  </si>
  <si>
    <t>pH</t>
  </si>
  <si>
    <t>Temp</t>
  </si>
  <si>
    <t>Rain</t>
  </si>
  <si>
    <t>water</t>
  </si>
  <si>
    <t>AC.1</t>
  </si>
  <si>
    <t>ef.turb.1</t>
  </si>
  <si>
    <t>ef.turb.2</t>
  </si>
  <si>
    <t>AC.2</t>
  </si>
  <si>
    <t>Raw</t>
  </si>
  <si>
    <t>Trtd</t>
  </si>
  <si>
    <t>Inches</t>
  </si>
  <si>
    <t>Filters</t>
  </si>
  <si>
    <t>Prev</t>
  </si>
  <si>
    <t>Pres.</t>
  </si>
  <si>
    <t>CW.Tot.1</t>
  </si>
  <si>
    <t>Cla.Wst.1</t>
  </si>
  <si>
    <t>BW.Wst.1</t>
  </si>
  <si>
    <t>FTWst.1</t>
  </si>
  <si>
    <t>CW.Tot.2</t>
  </si>
  <si>
    <t>Cla.Wst.2</t>
  </si>
  <si>
    <t>BW.Wst.2</t>
  </si>
  <si>
    <t>FTWst.2</t>
  </si>
  <si>
    <t>Cmb.Trb.</t>
  </si>
  <si>
    <t>Raw.Trb.</t>
  </si>
  <si>
    <t>Cl2</t>
  </si>
  <si>
    <t>Resid</t>
  </si>
  <si>
    <t>AVG</t>
  </si>
  <si>
    <t>AVG TRTD</t>
  </si>
  <si>
    <t>Totals</t>
  </si>
  <si>
    <t>total-</t>
  </si>
  <si>
    <t>totals</t>
  </si>
  <si>
    <t>Avg.Cmb.Trb.</t>
  </si>
  <si>
    <t>Avg.</t>
  </si>
  <si>
    <t>Total:</t>
  </si>
  <si>
    <t>Avg.Cmb.Trb</t>
  </si>
  <si>
    <t>Avg. Trtd.</t>
  </si>
  <si>
    <t>RM1</t>
  </si>
  <si>
    <t>RM2</t>
  </si>
  <si>
    <t>BWM</t>
  </si>
  <si>
    <t>Prev.</t>
  </si>
  <si>
    <t>Meters</t>
  </si>
  <si>
    <t>Notes</t>
  </si>
  <si>
    <t>Cells are password protected so that the formulas are not accidentialy changed. PASSWORD= qwer1234</t>
  </si>
  <si>
    <t>x</t>
  </si>
  <si>
    <t xml:space="preserve">       January, 2022</t>
  </si>
  <si>
    <t xml:space="preserve">    February, 2022</t>
  </si>
  <si>
    <t xml:space="preserve">       April, 2022</t>
  </si>
  <si>
    <t xml:space="preserve">       November, 2022</t>
  </si>
  <si>
    <t xml:space="preserve">       December, 2022</t>
  </si>
  <si>
    <t xml:space="preserve">       October, 2022</t>
  </si>
  <si>
    <t>September, 2022</t>
  </si>
  <si>
    <t xml:space="preserve">       August, 2022</t>
  </si>
  <si>
    <t xml:space="preserve">       July, 2022</t>
  </si>
  <si>
    <t xml:space="preserve">       June, 2022</t>
  </si>
  <si>
    <t xml:space="preserve">       May, 2022</t>
  </si>
  <si>
    <t xml:space="preserve">       March, 2022</t>
  </si>
  <si>
    <t>.0.20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</si>
</sst>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(* #,##0_);_(* \(#,##0\);_(* &quot;-&quot;??_);_(@_)"/>
    <numFmt numFmtId="165" formatCode="0.0"/>
    <numFmt numFmtId="166" formatCode="0.000"/>
    <numFmt numFmtId="167" formatCode="_(* #,##0.0_);_(* \(#,##0.0\);_(* &quot;-&quot;??_);_(@_)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b/>
      <sz val="14"/>
      <color theme="1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Times New Roman"/>
      <family val="1"/>
    </font>
    <font>
      <b/>
      <sz val="24"/>
      <color theme="1"/>
      <name val="Times New Roman"/>
      <family val="1"/>
    </font>
    <font>
      <b/>
      <sz val="48"/>
      <color theme="1"/>
      <name val="Times New Roman"/>
      <family val="1"/>
    </font>
    <font>
      <sz val="36"/>
      <color theme="1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/>
        <bgColor indexed="64"/>
      </patternFill>
    </fill>
    <fill>
      <gradientFill degree="45">
        <stop position="0">
          <color rgb="FFFFFF00"/>
        </stop>
        <stop position="0.5">
          <color theme="0"/>
        </stop>
        <stop position="1">
          <color rgb="FFFFFF00"/>
        </stop>
      </gradientFill>
    </fill>
    <fill>
      <patternFill patternType="solid">
        <fgColor theme="0"/>
        <bgColor auto="1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07">
    <xf numFmtId="0" fontId="0" fillId="0" borderId="0" xfId="0"/>
    <xf numFmtId="0" fontId="2" fillId="0" borderId="0" xfId="0" applyFont="1"/>
    <xf numFmtId="0" fontId="2" fillId="3" borderId="1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2" fillId="3" borderId="1" xfId="0" applyNumberFormat="1" applyFont="1" applyFill="1" applyBorder="1" applyAlignment="1">
      <alignment horizontal="center" vertical="center"/>
    </xf>
    <xf numFmtId="2" fontId="3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164" fontId="2" fillId="3" borderId="1" xfId="1" applyNumberFormat="1" applyFont="1" applyFill="1" applyBorder="1" applyAlignment="1">
      <alignment horizontal="center"/>
    </xf>
    <xf numFmtId="2" fontId="3" fillId="5" borderId="0" xfId="0" applyNumberFormat="1" applyFont="1" applyFill="1" applyAlignment="1">
      <alignment horizontal="center" vertical="center"/>
    </xf>
    <xf numFmtId="0" fontId="3" fillId="6" borderId="1" xfId="0" applyFont="1" applyFill="1" applyBorder="1" applyAlignment="1" applyProtection="1">
      <alignment horizontal="center"/>
      <protection locked="0"/>
    </xf>
    <xf numFmtId="166" fontId="3" fillId="6" borderId="1" xfId="0" applyNumberFormat="1" applyFont="1" applyFill="1" applyBorder="1" applyAlignment="1" applyProtection="1">
      <alignment horizontal="center"/>
      <protection locked="0"/>
    </xf>
    <xf numFmtId="0" fontId="2" fillId="5" borderId="0" xfId="0" applyFont="1" applyFill="1"/>
    <xf numFmtId="1" fontId="2" fillId="3" borderId="1" xfId="1" applyNumberFormat="1" applyFont="1" applyFill="1" applyBorder="1" applyAlignment="1">
      <alignment horizontal="center"/>
    </xf>
    <xf numFmtId="2" fontId="2" fillId="5" borderId="3" xfId="0" applyNumberFormat="1" applyFont="1" applyFill="1" applyBorder="1" applyAlignment="1" applyProtection="1">
      <alignment horizontal="center" vertical="center"/>
      <protection locked="0"/>
    </xf>
    <xf numFmtId="2" fontId="2" fillId="5" borderId="4" xfId="0" applyNumberFormat="1" applyFont="1" applyFill="1" applyBorder="1" applyAlignment="1" applyProtection="1">
      <alignment horizontal="center" vertical="center"/>
      <protection locked="0"/>
    </xf>
    <xf numFmtId="0" fontId="2" fillId="3" borderId="10" xfId="0" applyFont="1" applyFill="1" applyBorder="1" applyAlignment="1">
      <alignment horizontal="center" vertical="center"/>
    </xf>
    <xf numFmtId="2" fontId="2" fillId="5" borderId="11" xfId="0" applyNumberFormat="1" applyFont="1" applyFill="1" applyBorder="1" applyAlignment="1" applyProtection="1">
      <alignment horizontal="center" vertical="center"/>
      <protection locked="0"/>
    </xf>
    <xf numFmtId="2" fontId="2" fillId="5" borderId="12" xfId="0" applyNumberFormat="1" applyFont="1" applyFill="1" applyBorder="1" applyAlignment="1" applyProtection="1">
      <alignment horizontal="center" vertical="center"/>
      <protection locked="0"/>
    </xf>
    <xf numFmtId="165" fontId="3" fillId="6" borderId="3" xfId="0" applyNumberFormat="1" applyFont="1" applyFill="1" applyBorder="1" applyAlignment="1" applyProtection="1">
      <alignment horizontal="center" vertical="center"/>
      <protection locked="0"/>
    </xf>
    <xf numFmtId="2" fontId="3" fillId="6" borderId="4" xfId="0" applyNumberFormat="1" applyFont="1" applyFill="1" applyBorder="1" applyAlignment="1" applyProtection="1">
      <alignment horizontal="center" vertical="center"/>
      <protection locked="0"/>
    </xf>
    <xf numFmtId="2" fontId="2" fillId="3" borderId="7" xfId="0" applyNumberFormat="1" applyFont="1" applyFill="1" applyBorder="1" applyAlignment="1">
      <alignment horizontal="center" vertical="center"/>
    </xf>
    <xf numFmtId="165" fontId="3" fillId="6" borderId="8" xfId="0" applyNumberFormat="1" applyFont="1" applyFill="1" applyBorder="1" applyAlignment="1" applyProtection="1">
      <alignment horizontal="center" vertical="center"/>
      <protection locked="0"/>
    </xf>
    <xf numFmtId="2" fontId="3" fillId="6" borderId="9" xfId="0" applyNumberFormat="1" applyFont="1" applyFill="1" applyBorder="1" applyAlignment="1" applyProtection="1">
      <alignment horizontal="center" vertical="center"/>
      <protection locked="0"/>
    </xf>
    <xf numFmtId="165" fontId="3" fillId="6" borderId="13" xfId="0" applyNumberFormat="1" applyFont="1" applyFill="1" applyBorder="1" applyAlignment="1" applyProtection="1">
      <alignment horizontal="center" vertical="center"/>
      <protection locked="0"/>
    </xf>
    <xf numFmtId="165" fontId="3" fillId="6" borderId="14" xfId="0" applyNumberFormat="1" applyFont="1" applyFill="1" applyBorder="1" applyAlignment="1" applyProtection="1">
      <alignment horizontal="center" vertical="center"/>
      <protection locked="0"/>
    </xf>
    <xf numFmtId="2" fontId="2" fillId="3" borderId="16" xfId="0" applyNumberFormat="1" applyFont="1" applyFill="1" applyBorder="1" applyAlignment="1">
      <alignment horizontal="center" vertical="center"/>
    </xf>
    <xf numFmtId="0" fontId="2" fillId="0" borderId="17" xfId="0" applyFont="1" applyBorder="1"/>
    <xf numFmtId="0" fontId="2" fillId="3" borderId="8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3" fillId="6" borderId="6" xfId="0" applyFont="1" applyFill="1" applyBorder="1" applyAlignment="1" applyProtection="1">
      <alignment horizontal="center"/>
      <protection locked="0"/>
    </xf>
    <xf numFmtId="0" fontId="3" fillId="6" borderId="9" xfId="0" applyFont="1" applyFill="1" applyBorder="1" applyAlignment="1" applyProtection="1">
      <alignment horizontal="center"/>
      <protection locked="0"/>
    </xf>
    <xf numFmtId="166" fontId="3" fillId="6" borderId="6" xfId="0" applyNumberFormat="1" applyFont="1" applyFill="1" applyBorder="1" applyAlignment="1" applyProtection="1">
      <alignment horizontal="center"/>
      <protection locked="0"/>
    </xf>
    <xf numFmtId="164" fontId="2" fillId="0" borderId="3" xfId="1" applyNumberFormat="1" applyFont="1" applyBorder="1" applyAlignment="1" applyProtection="1">
      <alignment horizontal="center"/>
      <protection locked="0"/>
    </xf>
    <xf numFmtId="164" fontId="2" fillId="3" borderId="3" xfId="1" applyNumberFormat="1" applyFont="1" applyFill="1" applyBorder="1" applyAlignment="1">
      <alignment horizontal="center"/>
    </xf>
    <xf numFmtId="164" fontId="2" fillId="0" borderId="4" xfId="1" applyNumberFormat="1" applyFont="1" applyBorder="1" applyAlignment="1" applyProtection="1">
      <alignment horizontal="center"/>
      <protection locked="0"/>
    </xf>
    <xf numFmtId="164" fontId="2" fillId="3" borderId="6" xfId="1" applyNumberFormat="1" applyFont="1" applyFill="1" applyBorder="1" applyAlignment="1">
      <alignment horizontal="center"/>
    </xf>
    <xf numFmtId="164" fontId="3" fillId="2" borderId="9" xfId="1" applyNumberFormat="1" applyFont="1" applyFill="1" applyBorder="1" applyAlignment="1">
      <alignment horizontal="center"/>
    </xf>
    <xf numFmtId="1" fontId="2" fillId="3" borderId="3" xfId="1" applyNumberFormat="1" applyFont="1" applyFill="1" applyBorder="1" applyAlignment="1">
      <alignment horizontal="center"/>
    </xf>
    <xf numFmtId="0" fontId="2" fillId="3" borderId="18" xfId="0" applyFont="1" applyFill="1" applyBorder="1" applyAlignment="1">
      <alignment horizontal="center" vertical="center"/>
    </xf>
    <xf numFmtId="165" fontId="2" fillId="0" borderId="3" xfId="0" applyNumberFormat="1" applyFont="1" applyBorder="1" applyAlignment="1" applyProtection="1">
      <alignment horizontal="center" vertical="center"/>
      <protection locked="0"/>
    </xf>
    <xf numFmtId="0" fontId="3" fillId="2" borderId="7" xfId="0" applyFont="1" applyFill="1" applyBorder="1" applyAlignment="1">
      <alignment horizontal="center" vertical="center"/>
    </xf>
    <xf numFmtId="165" fontId="3" fillId="2" borderId="8" xfId="0" applyNumberFormat="1" applyFont="1" applyFill="1" applyBorder="1" applyAlignment="1">
      <alignment horizontal="center" vertical="center"/>
    </xf>
    <xf numFmtId="164" fontId="3" fillId="2" borderId="8" xfId="1" applyNumberFormat="1" applyFont="1" applyFill="1" applyBorder="1" applyAlignment="1">
      <alignment horizontal="center"/>
    </xf>
    <xf numFmtId="1" fontId="3" fillId="2" borderId="8" xfId="1" applyNumberFormat="1" applyFont="1" applyFill="1" applyBorder="1" applyAlignment="1">
      <alignment horizontal="center"/>
    </xf>
    <xf numFmtId="0" fontId="4" fillId="4" borderId="15" xfId="0" applyFont="1" applyFill="1" applyBorder="1" applyAlignment="1">
      <alignment horizontal="center" vertical="center"/>
    </xf>
    <xf numFmtId="0" fontId="3" fillId="6" borderId="3" xfId="0" applyFont="1" applyFill="1" applyBorder="1" applyAlignment="1" applyProtection="1">
      <alignment horizontal="center"/>
      <protection locked="0"/>
    </xf>
    <xf numFmtId="0" fontId="3" fillId="6" borderId="4" xfId="0" applyFont="1" applyFill="1" applyBorder="1" applyAlignment="1" applyProtection="1">
      <alignment horizontal="center"/>
      <protection locked="0"/>
    </xf>
    <xf numFmtId="166" fontId="3" fillId="6" borderId="3" xfId="0" applyNumberFormat="1" applyFont="1" applyFill="1" applyBorder="1" applyAlignment="1" applyProtection="1">
      <alignment horizontal="center"/>
      <protection locked="0"/>
    </xf>
    <xf numFmtId="166" fontId="3" fillId="6" borderId="4" xfId="0" applyNumberFormat="1" applyFont="1" applyFill="1" applyBorder="1" applyAlignment="1" applyProtection="1">
      <alignment horizontal="center"/>
      <protection locked="0"/>
    </xf>
    <xf numFmtId="17" fontId="6" fillId="0" borderId="0" xfId="0" applyNumberFormat="1" applyFont="1"/>
    <xf numFmtId="0" fontId="5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164" fontId="2" fillId="5" borderId="0" xfId="1" applyNumberFormat="1" applyFont="1" applyFill="1" applyBorder="1" applyAlignment="1" applyProtection="1">
      <alignment horizontal="center"/>
    </xf>
    <xf numFmtId="164" fontId="3" fillId="5" borderId="0" xfId="1" applyNumberFormat="1" applyFont="1" applyFill="1" applyBorder="1" applyAlignment="1" applyProtection="1">
      <alignment horizontal="center"/>
    </xf>
    <xf numFmtId="0" fontId="2" fillId="5" borderId="0" xfId="0" applyFont="1" applyFill="1" applyAlignment="1">
      <alignment horizontal="center"/>
    </xf>
    <xf numFmtId="0" fontId="0" fillId="5" borderId="0" xfId="0" applyFill="1"/>
    <xf numFmtId="0" fontId="2" fillId="5" borderId="0" xfId="0" applyFont="1" applyFill="1" applyAlignment="1">
      <alignment horizontal="center" vertical="center"/>
    </xf>
    <xf numFmtId="2" fontId="2" fillId="5" borderId="0" xfId="0" applyNumberFormat="1" applyFont="1" applyFill="1" applyAlignment="1">
      <alignment horizontal="center" vertical="center"/>
    </xf>
    <xf numFmtId="2" fontId="2" fillId="3" borderId="15" xfId="0" applyNumberFormat="1" applyFont="1" applyFill="1" applyBorder="1" applyAlignment="1">
      <alignment horizontal="center" vertical="center"/>
    </xf>
    <xf numFmtId="2" fontId="2" fillId="3" borderId="2" xfId="0" applyNumberFormat="1" applyFont="1" applyFill="1" applyBorder="1" applyAlignment="1">
      <alignment horizontal="center" vertical="center"/>
    </xf>
    <xf numFmtId="17" fontId="6" fillId="0" borderId="0" xfId="0" applyNumberFormat="1" applyFont="1" applyAlignment="1">
      <alignment horizontal="left"/>
    </xf>
    <xf numFmtId="0" fontId="2" fillId="3" borderId="30" xfId="0" applyFont="1" applyFill="1" applyBorder="1" applyAlignment="1">
      <alignment horizontal="center"/>
    </xf>
    <xf numFmtId="0" fontId="2" fillId="3" borderId="35" xfId="0" applyFont="1" applyFill="1" applyBorder="1" applyAlignment="1">
      <alignment horizontal="center"/>
    </xf>
    <xf numFmtId="0" fontId="2" fillId="3" borderId="32" xfId="0" applyFont="1" applyFill="1" applyBorder="1" applyAlignment="1">
      <alignment horizontal="center"/>
    </xf>
    <xf numFmtId="0" fontId="2" fillId="3" borderId="37" xfId="0" applyFont="1" applyFill="1" applyBorder="1" applyAlignment="1">
      <alignment horizontal="center"/>
    </xf>
    <xf numFmtId="0" fontId="2" fillId="3" borderId="38" xfId="0" applyFont="1" applyFill="1" applyBorder="1" applyAlignment="1">
      <alignment horizontal="center"/>
    </xf>
    <xf numFmtId="0" fontId="2" fillId="3" borderId="39" xfId="0" applyFont="1" applyFill="1" applyBorder="1" applyAlignment="1">
      <alignment horizontal="center"/>
    </xf>
    <xf numFmtId="164" fontId="2" fillId="0" borderId="2" xfId="1" applyNumberFormat="1" applyFont="1" applyBorder="1" applyAlignment="1" applyProtection="1">
      <alignment horizontal="center"/>
      <protection locked="0"/>
    </xf>
    <xf numFmtId="164" fontId="2" fillId="8" borderId="5" xfId="1" applyNumberFormat="1" applyFont="1" applyFill="1" applyBorder="1" applyAlignment="1" applyProtection="1">
      <alignment horizontal="center"/>
    </xf>
    <xf numFmtId="164" fontId="2" fillId="8" borderId="1" xfId="1" applyNumberFormat="1" applyFont="1" applyFill="1" applyBorder="1" applyAlignment="1" applyProtection="1">
      <alignment horizontal="center"/>
    </xf>
    <xf numFmtId="164" fontId="2" fillId="8" borderId="6" xfId="1" applyNumberFormat="1" applyFont="1" applyFill="1" applyBorder="1" applyAlignment="1" applyProtection="1">
      <alignment horizontal="center"/>
    </xf>
    <xf numFmtId="164" fontId="2" fillId="3" borderId="7" xfId="1" applyNumberFormat="1" applyFont="1" applyFill="1" applyBorder="1" applyAlignment="1" applyProtection="1">
      <alignment horizontal="center"/>
    </xf>
    <xf numFmtId="164" fontId="2" fillId="3" borderId="16" xfId="1" applyNumberFormat="1" applyFont="1" applyFill="1" applyBorder="1" applyAlignment="1" applyProtection="1">
      <alignment horizontal="center"/>
    </xf>
    <xf numFmtId="0" fontId="2" fillId="6" borderId="0" xfId="0" applyFont="1" applyFill="1"/>
    <xf numFmtId="2" fontId="3" fillId="6" borderId="1" xfId="0" applyNumberFormat="1" applyFont="1" applyFill="1" applyBorder="1" applyAlignment="1" applyProtection="1">
      <alignment horizontal="center"/>
      <protection locked="0"/>
    </xf>
    <xf numFmtId="17" fontId="6" fillId="0" borderId="0" xfId="0" applyNumberFormat="1" applyFont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165" fontId="2" fillId="0" borderId="4" xfId="0" applyNumberFormat="1" applyFont="1" applyBorder="1" applyAlignment="1" applyProtection="1">
      <alignment horizontal="center" vertical="center"/>
      <protection locked="0"/>
    </xf>
    <xf numFmtId="165" fontId="3" fillId="2" borderId="9" xfId="0" applyNumberFormat="1" applyFont="1" applyFill="1" applyBorder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2" fontId="3" fillId="2" borderId="8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8" borderId="5" xfId="1" applyNumberFormat="1" applyFont="1" applyFill="1" applyBorder="1" applyAlignment="1" applyProtection="1">
      <alignment horizontal="center" vertical="center"/>
    </xf>
    <xf numFmtId="2" fontId="2" fillId="0" borderId="0" xfId="0" applyNumberFormat="1" applyFont="1"/>
    <xf numFmtId="2" fontId="2" fillId="2" borderId="1" xfId="0" applyNumberFormat="1" applyFont="1" applyFill="1" applyBorder="1"/>
    <xf numFmtId="0" fontId="2" fillId="2" borderId="1" xfId="0" applyFont="1" applyFill="1" applyBorder="1" applyAlignment="1">
      <alignment horizontal="center" vertical="center"/>
    </xf>
    <xf numFmtId="165" fontId="2" fillId="9" borderId="1" xfId="0" applyNumberFormat="1" applyFont="1" applyFill="1" applyBorder="1" applyAlignment="1">
      <alignment horizontal="center"/>
    </xf>
    <xf numFmtId="2" fontId="2" fillId="9" borderId="1" xfId="0" applyNumberFormat="1" applyFont="1" applyFill="1" applyBorder="1" applyAlignment="1">
      <alignment horizontal="center"/>
    </xf>
    <xf numFmtId="2" fontId="2" fillId="9" borderId="1" xfId="0" applyNumberFormat="1" applyFont="1" applyFill="1" applyBorder="1"/>
    <xf numFmtId="1" fontId="3" fillId="2" borderId="42" xfId="1" applyNumberFormat="1" applyFont="1" applyFill="1" applyBorder="1" applyAlignment="1">
      <alignment horizontal="center"/>
    </xf>
    <xf numFmtId="164" fontId="3" fillId="2" borderId="43" xfId="1" applyNumberFormat="1" applyFont="1" applyFill="1" applyBorder="1" applyAlignment="1">
      <alignment horizontal="center"/>
    </xf>
    <xf numFmtId="164" fontId="2" fillId="2" borderId="44" xfId="0" applyNumberFormat="1" applyFont="1" applyFill="1" applyBorder="1"/>
    <xf numFmtId="2" fontId="3" fillId="2" borderId="42" xfId="0" applyNumberFormat="1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center"/>
    </xf>
    <xf numFmtId="166" fontId="2" fillId="9" borderId="1" xfId="0" applyNumberFormat="1" applyFont="1" applyFill="1" applyBorder="1" applyAlignment="1">
      <alignment horizontal="center"/>
    </xf>
    <xf numFmtId="165" fontId="2" fillId="8" borderId="5" xfId="1" applyNumberFormat="1" applyFont="1" applyFill="1" applyBorder="1" applyAlignment="1" applyProtection="1">
      <alignment horizontal="center"/>
    </xf>
    <xf numFmtId="0" fontId="2" fillId="0" borderId="1" xfId="0" applyFont="1" applyBorder="1" applyAlignment="1">
      <alignment horizontal="center" vertical="center"/>
    </xf>
    <xf numFmtId="164" fontId="2" fillId="2" borderId="1" xfId="0" applyNumberFormat="1" applyFont="1" applyFill="1" applyBorder="1"/>
    <xf numFmtId="2" fontId="2" fillId="9" borderId="36" xfId="0" applyNumberFormat="1" applyFont="1" applyFill="1" applyBorder="1" applyAlignment="1">
      <alignment horizontal="center" vertical="center"/>
    </xf>
    <xf numFmtId="165" fontId="2" fillId="9" borderId="1" xfId="0" applyNumberFormat="1" applyFont="1" applyFill="1" applyBorder="1"/>
    <xf numFmtId="167" fontId="2" fillId="8" borderId="5" xfId="1" applyNumberFormat="1" applyFont="1" applyFill="1" applyBorder="1" applyAlignment="1" applyProtection="1">
      <alignment horizontal="center"/>
    </xf>
    <xf numFmtId="0" fontId="2" fillId="3" borderId="7" xfId="0" applyFont="1" applyFill="1" applyBorder="1"/>
    <xf numFmtId="164" fontId="2" fillId="8" borderId="1" xfId="1" applyNumberFormat="1" applyFont="1" applyFill="1" applyBorder="1" applyProtection="1"/>
    <xf numFmtId="164" fontId="2" fillId="0" borderId="3" xfId="1" applyNumberFormat="1" applyFont="1" applyBorder="1" applyProtection="1">
      <protection locked="0"/>
    </xf>
    <xf numFmtId="164" fontId="2" fillId="0" borderId="4" xfId="1" applyNumberFormat="1" applyFont="1" applyBorder="1" applyProtection="1">
      <protection locked="0"/>
    </xf>
    <xf numFmtId="164" fontId="2" fillId="8" borderId="6" xfId="1" applyNumberFormat="1" applyFont="1" applyFill="1" applyBorder="1" applyProtection="1"/>
    <xf numFmtId="164" fontId="2" fillId="3" borderId="8" xfId="1" applyNumberFormat="1" applyFont="1" applyFill="1" applyBorder="1" applyAlignment="1" applyProtection="1">
      <alignment horizontal="center"/>
    </xf>
    <xf numFmtId="164" fontId="2" fillId="3" borderId="9" xfId="1" applyNumberFormat="1" applyFont="1" applyFill="1" applyBorder="1" applyAlignment="1" applyProtection="1">
      <alignment horizontal="center"/>
    </xf>
    <xf numFmtId="0" fontId="2" fillId="3" borderId="2" xfId="0" applyFont="1" applyFill="1" applyBorder="1"/>
    <xf numFmtId="0" fontId="2" fillId="3" borderId="5" xfId="0" applyFont="1" applyFill="1" applyBorder="1"/>
    <xf numFmtId="0" fontId="2" fillId="3" borderId="47" xfId="0" applyFont="1" applyFill="1" applyBorder="1"/>
    <xf numFmtId="0" fontId="2" fillId="3" borderId="42" xfId="0" applyFont="1" applyFill="1" applyBorder="1" applyAlignment="1">
      <alignment horizontal="center"/>
    </xf>
    <xf numFmtId="0" fontId="2" fillId="3" borderId="43" xfId="0" applyFont="1" applyFill="1" applyBorder="1" applyAlignment="1">
      <alignment horizontal="center"/>
    </xf>
    <xf numFmtId="164" fontId="2" fillId="8" borderId="1" xfId="1" applyNumberFormat="1" applyFont="1" applyFill="1" applyBorder="1" applyProtection="1">
      <protection locked="0"/>
    </xf>
    <xf numFmtId="164" fontId="2" fillId="8" borderId="6" xfId="1" applyNumberFormat="1" applyFont="1" applyFill="1" applyBorder="1" applyProtection="1">
      <protection locked="0"/>
    </xf>
    <xf numFmtId="167" fontId="2" fillId="8" borderId="5" xfId="1" applyNumberFormat="1" applyFont="1" applyFill="1" applyBorder="1" applyAlignment="1" applyProtection="1">
      <alignment horizontal="center" vertical="center"/>
    </xf>
    <xf numFmtId="164" fontId="2" fillId="8" borderId="5" xfId="1" applyNumberFormat="1" applyFont="1" applyFill="1" applyBorder="1" applyAlignment="1" applyProtection="1">
      <alignment horizontal="center" vertical="center"/>
    </xf>
    <xf numFmtId="166" fontId="3" fillId="6" borderId="9" xfId="0" applyNumberFormat="1" applyFont="1" applyFill="1" applyBorder="1" applyAlignment="1" applyProtection="1">
      <alignment horizontal="center"/>
      <protection locked="0"/>
    </xf>
    <xf numFmtId="166" fontId="3" fillId="6" borderId="9" xfId="0" applyNumberFormat="1" applyFont="1" applyFill="1" applyBorder="1" applyAlignment="1" applyProtection="1">
      <alignment horizontal="left" indent="1"/>
      <protection locked="0"/>
    </xf>
    <xf numFmtId="164" fontId="2" fillId="8" borderId="5" xfId="1" applyNumberFormat="1" applyFont="1" applyFill="1" applyBorder="1" applyAlignment="1" applyProtection="1">
      <alignment horizontal="center" vertical="center"/>
      <protection locked="0"/>
    </xf>
    <xf numFmtId="164" fontId="2" fillId="8" borderId="5" xfId="1" applyNumberFormat="1" applyFont="1" applyFill="1" applyBorder="1" applyAlignment="1" applyProtection="1">
      <alignment horizontal="center"/>
      <protection locked="0"/>
    </xf>
    <xf numFmtId="165" fontId="2" fillId="8" borderId="5" xfId="1" applyNumberFormat="1" applyFont="1" applyFill="1" applyBorder="1" applyAlignment="1" applyProtection="1">
      <alignment horizontal="center" vertical="center"/>
      <protection locked="0"/>
    </xf>
    <xf numFmtId="0" fontId="7" fillId="5" borderId="0" xfId="0" applyFont="1" applyFill="1"/>
    <xf numFmtId="0" fontId="5" fillId="5" borderId="0" xfId="0" applyFont="1" applyFill="1" applyAlignment="1">
      <alignment vertical="center" wrapText="1"/>
    </xf>
    <xf numFmtId="0" fontId="7" fillId="10" borderId="51" xfId="0" applyFont="1" applyFill="1" applyBorder="1" applyAlignment="1">
      <alignment horizontal="center"/>
    </xf>
    <xf numFmtId="0" fontId="7" fillId="10" borderId="52" xfId="0" applyFont="1" applyFill="1" applyBorder="1" applyAlignment="1">
      <alignment horizontal="center"/>
    </xf>
    <xf numFmtId="0" fontId="7" fillId="10" borderId="53" xfId="0" applyFont="1" applyFill="1" applyBorder="1" applyAlignment="1">
      <alignment horizontal="center"/>
    </xf>
    <xf numFmtId="0" fontId="8" fillId="2" borderId="48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/>
    </xf>
    <xf numFmtId="0" fontId="8" fillId="2" borderId="49" xfId="0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 wrapText="1"/>
    </xf>
    <xf numFmtId="0" fontId="8" fillId="2" borderId="50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2" fillId="0" borderId="40" xfId="0" applyFont="1" applyBorder="1" applyAlignment="1">
      <alignment horizontal="center"/>
    </xf>
    <xf numFmtId="166" fontId="2" fillId="9" borderId="1" xfId="0" applyNumberFormat="1" applyFont="1" applyFill="1" applyBorder="1" applyAlignment="1">
      <alignment horizontal="center"/>
    </xf>
    <xf numFmtId="164" fontId="2" fillId="2" borderId="1" xfId="0" applyNumberFormat="1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164" fontId="2" fillId="2" borderId="44" xfId="0" applyNumberFormat="1" applyFont="1" applyFill="1" applyBorder="1" applyAlignment="1">
      <alignment horizontal="center"/>
    </xf>
    <xf numFmtId="0" fontId="2" fillId="2" borderId="44" xfId="0" applyFont="1" applyFill="1" applyBorder="1" applyAlignment="1">
      <alignment horizontal="center"/>
    </xf>
    <xf numFmtId="2" fontId="2" fillId="2" borderId="1" xfId="0" applyNumberFormat="1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2" fontId="3" fillId="2" borderId="1" xfId="0" applyNumberFormat="1" applyFont="1" applyFill="1" applyBorder="1" applyAlignment="1">
      <alignment horizontal="center" vertical="center"/>
    </xf>
    <xf numFmtId="2" fontId="3" fillId="2" borderId="6" xfId="0" applyNumberFormat="1" applyFont="1" applyFill="1" applyBorder="1" applyAlignment="1">
      <alignment horizontal="center" vertical="center"/>
    </xf>
    <xf numFmtId="2" fontId="3" fillId="2" borderId="8" xfId="0" applyNumberFormat="1" applyFont="1" applyFill="1" applyBorder="1" applyAlignment="1">
      <alignment horizontal="center" vertical="center"/>
    </xf>
    <xf numFmtId="2" fontId="3" fillId="2" borderId="9" xfId="0" applyNumberFormat="1" applyFont="1" applyFill="1" applyBorder="1" applyAlignment="1">
      <alignment horizontal="center" vertical="center"/>
    </xf>
    <xf numFmtId="2" fontId="3" fillId="2" borderId="32" xfId="0" applyNumberFormat="1" applyFont="1" applyFill="1" applyBorder="1" applyAlignment="1">
      <alignment horizontal="center" vertical="center"/>
    </xf>
    <xf numFmtId="2" fontId="3" fillId="2" borderId="33" xfId="0" applyNumberFormat="1" applyFont="1" applyFill="1" applyBorder="1" applyAlignment="1">
      <alignment horizontal="center" vertical="center"/>
    </xf>
    <xf numFmtId="2" fontId="3" fillId="2" borderId="30" xfId="0" applyNumberFormat="1" applyFont="1" applyFill="1" applyBorder="1" applyAlignment="1">
      <alignment horizontal="center" vertical="center"/>
    </xf>
    <xf numFmtId="2" fontId="3" fillId="2" borderId="31" xfId="0" applyNumberFormat="1" applyFont="1" applyFill="1" applyBorder="1" applyAlignment="1">
      <alignment horizontal="center" vertical="center"/>
    </xf>
    <xf numFmtId="165" fontId="2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2" fillId="3" borderId="8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17" fontId="6" fillId="0" borderId="34" xfId="0" applyNumberFormat="1" applyFont="1" applyBorder="1" applyAlignment="1">
      <alignment horizontal="left"/>
    </xf>
    <xf numFmtId="0" fontId="4" fillId="4" borderId="2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164" fontId="4" fillId="2" borderId="13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6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14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164" fontId="4" fillId="2" borderId="3" xfId="0" applyNumberFormat="1" applyFont="1" applyFill="1" applyBorder="1" applyAlignment="1">
      <alignment horizontal="center" vertical="center"/>
    </xf>
    <xf numFmtId="164" fontId="4" fillId="2" borderId="3" xfId="1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164" fontId="4" fillId="2" borderId="8" xfId="1" applyNumberFormat="1" applyFont="1" applyFill="1" applyBorder="1" applyAlignment="1">
      <alignment horizontal="center" vertical="center"/>
    </xf>
    <xf numFmtId="2" fontId="3" fillId="7" borderId="19" xfId="1" applyNumberFormat="1" applyFont="1" applyFill="1" applyBorder="1" applyAlignment="1" applyProtection="1">
      <alignment horizontal="center" vertical="center"/>
      <protection locked="0"/>
    </xf>
    <xf numFmtId="2" fontId="3" fillId="7" borderId="20" xfId="1" applyNumberFormat="1" applyFont="1" applyFill="1" applyBorder="1" applyAlignment="1" applyProtection="1">
      <alignment horizontal="center" vertical="center"/>
      <protection locked="0"/>
    </xf>
    <xf numFmtId="2" fontId="3" fillId="7" borderId="21" xfId="1" applyNumberFormat="1" applyFont="1" applyFill="1" applyBorder="1" applyAlignment="1" applyProtection="1">
      <alignment horizontal="center" vertical="center"/>
      <protection locked="0"/>
    </xf>
    <xf numFmtId="2" fontId="3" fillId="6" borderId="19" xfId="1" applyNumberFormat="1" applyFont="1" applyFill="1" applyBorder="1" applyAlignment="1" applyProtection="1">
      <alignment horizontal="center" vertical="center"/>
      <protection locked="0"/>
    </xf>
    <xf numFmtId="2" fontId="3" fillId="6" borderId="20" xfId="1" applyNumberFormat="1" applyFont="1" applyFill="1" applyBorder="1" applyAlignment="1" applyProtection="1">
      <alignment horizontal="center" vertical="center"/>
      <protection locked="0"/>
    </xf>
    <xf numFmtId="2" fontId="3" fillId="6" borderId="21" xfId="1" applyNumberFormat="1" applyFont="1" applyFill="1" applyBorder="1" applyAlignment="1" applyProtection="1">
      <alignment horizontal="center" vertical="center"/>
      <protection locked="0"/>
    </xf>
    <xf numFmtId="0" fontId="2" fillId="3" borderId="28" xfId="0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164" fontId="4" fillId="2" borderId="22" xfId="1" applyNumberFormat="1" applyFont="1" applyFill="1" applyBorder="1" applyAlignment="1">
      <alignment horizontal="center" vertical="center"/>
    </xf>
    <xf numFmtId="164" fontId="4" fillId="2" borderId="23" xfId="1" applyNumberFormat="1" applyFont="1" applyFill="1" applyBorder="1" applyAlignment="1">
      <alignment horizontal="center" vertical="center"/>
    </xf>
    <xf numFmtId="164" fontId="4" fillId="2" borderId="24" xfId="1" applyNumberFormat="1" applyFont="1" applyFill="1" applyBorder="1" applyAlignment="1">
      <alignment horizontal="center" vertical="center"/>
    </xf>
    <xf numFmtId="164" fontId="4" fillId="2" borderId="25" xfId="1" applyNumberFormat="1" applyFont="1" applyFill="1" applyBorder="1" applyAlignment="1">
      <alignment horizontal="center" vertical="center"/>
    </xf>
    <xf numFmtId="164" fontId="4" fillId="2" borderId="26" xfId="1" applyNumberFormat="1" applyFont="1" applyFill="1" applyBorder="1" applyAlignment="1">
      <alignment horizontal="center" vertical="center"/>
    </xf>
    <xf numFmtId="164" fontId="4" fillId="2" borderId="27" xfId="1" applyNumberFormat="1" applyFont="1" applyFill="1" applyBorder="1" applyAlignment="1">
      <alignment horizontal="center" vertical="center"/>
    </xf>
    <xf numFmtId="2" fontId="3" fillId="2" borderId="45" xfId="0" applyNumberFormat="1" applyFont="1" applyFill="1" applyBorder="1" applyAlignment="1">
      <alignment horizontal="center" vertical="center"/>
    </xf>
    <xf numFmtId="2" fontId="3" fillId="2" borderId="46" xfId="0" applyNumberFormat="1" applyFont="1" applyFill="1" applyBorder="1" applyAlignment="1">
      <alignment horizontal="center" vertical="center"/>
    </xf>
    <xf numFmtId="0" fontId="4" fillId="2" borderId="41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 vertical="center"/>
    </xf>
    <xf numFmtId="2" fontId="2" fillId="2" borderId="32" xfId="0" applyNumberFormat="1" applyFont="1" applyFill="1" applyBorder="1" applyAlignment="1">
      <alignment horizontal="center"/>
    </xf>
    <xf numFmtId="2" fontId="2" fillId="2" borderId="36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309-4928-4CDA-B761-C2CE7551F28A}">
  <dimension ref="A1:M34"/>
  <sheetViews>
    <sheetView workbookViewId="0">
      <selection sqref="A1:I1"/>
    </sheetView>
  </sheetViews>
  <sheetFormatPr defaultRowHeight="15" x14ac:dyDescent="0.25"/>
  <sheetData>
    <row r="1" spans="1:13" ht="61.5" thickBot="1" x14ac:dyDescent="0.85">
      <c r="A1" s="133" t="s">
        <v>73</v>
      </c>
      <c r="B1" s="134"/>
      <c r="C1" s="134"/>
      <c r="D1" s="134"/>
      <c r="E1" s="134"/>
      <c r="F1" s="134"/>
      <c r="G1" s="134"/>
      <c r="H1" s="134"/>
      <c r="I1" s="135"/>
      <c r="J1" s="131"/>
      <c r="K1" s="131"/>
      <c r="L1" s="1"/>
      <c r="M1" s="1"/>
    </row>
    <row r="2" spans="1:13" ht="20.25" customHeight="1" x14ac:dyDescent="0.3">
      <c r="A2" s="136" t="s">
        <v>74</v>
      </c>
      <c r="B2" s="137"/>
      <c r="C2" s="137"/>
      <c r="D2" s="137"/>
      <c r="E2" s="137"/>
      <c r="F2" s="137"/>
      <c r="G2" s="137"/>
      <c r="H2" s="137"/>
      <c r="I2" s="138"/>
      <c r="J2" s="132"/>
      <c r="K2" s="132"/>
      <c r="L2" s="1"/>
      <c r="M2" s="1"/>
    </row>
    <row r="3" spans="1:13" ht="18.75" customHeight="1" x14ac:dyDescent="0.3">
      <c r="A3" s="136"/>
      <c r="B3" s="137"/>
      <c r="C3" s="137"/>
      <c r="D3" s="137"/>
      <c r="E3" s="137"/>
      <c r="F3" s="137"/>
      <c r="G3" s="137"/>
      <c r="H3" s="137"/>
      <c r="I3" s="138"/>
      <c r="J3" s="132"/>
      <c r="K3" s="132"/>
      <c r="L3" s="1"/>
      <c r="M3" s="1"/>
    </row>
    <row r="4" spans="1:13" ht="19.5" customHeight="1" x14ac:dyDescent="0.3">
      <c r="A4" s="136"/>
      <c r="B4" s="137"/>
      <c r="C4" s="137"/>
      <c r="D4" s="137"/>
      <c r="E4" s="137"/>
      <c r="F4" s="137"/>
      <c r="G4" s="137"/>
      <c r="H4" s="137"/>
      <c r="I4" s="138"/>
      <c r="J4" s="132"/>
      <c r="K4" s="132"/>
      <c r="L4" s="1"/>
      <c r="M4" s="1"/>
    </row>
    <row r="5" spans="1:13" ht="18.75" x14ac:dyDescent="0.3">
      <c r="A5" s="136"/>
      <c r="B5" s="137"/>
      <c r="C5" s="137"/>
      <c r="D5" s="137"/>
      <c r="E5" s="137"/>
      <c r="F5" s="137"/>
      <c r="G5" s="137"/>
      <c r="H5" s="137"/>
      <c r="I5" s="138"/>
      <c r="J5" s="13"/>
      <c r="K5" s="13"/>
      <c r="L5" s="1"/>
      <c r="M5" s="1"/>
    </row>
    <row r="6" spans="1:13" ht="18.75" x14ac:dyDescent="0.3">
      <c r="A6" s="136"/>
      <c r="B6" s="137"/>
      <c r="C6" s="137"/>
      <c r="D6" s="137"/>
      <c r="E6" s="137"/>
      <c r="F6" s="137"/>
      <c r="G6" s="137"/>
      <c r="H6" s="137"/>
      <c r="I6" s="138"/>
      <c r="J6" s="1"/>
      <c r="K6" s="1"/>
      <c r="L6" s="1"/>
      <c r="M6" s="1"/>
    </row>
    <row r="7" spans="1:13" ht="18.75" x14ac:dyDescent="0.3">
      <c r="A7" s="136"/>
      <c r="B7" s="137"/>
      <c r="C7" s="137"/>
      <c r="D7" s="137"/>
      <c r="E7" s="137"/>
      <c r="F7" s="137"/>
      <c r="G7" s="137"/>
      <c r="H7" s="137"/>
      <c r="I7" s="138"/>
      <c r="J7" s="1"/>
      <c r="K7" s="1"/>
      <c r="L7" s="1"/>
      <c r="M7" s="1"/>
    </row>
    <row r="8" spans="1:13" ht="18.75" x14ac:dyDescent="0.3">
      <c r="A8" s="136"/>
      <c r="B8" s="137"/>
      <c r="C8" s="137"/>
      <c r="D8" s="137"/>
      <c r="E8" s="137"/>
      <c r="F8" s="137"/>
      <c r="G8" s="137"/>
      <c r="H8" s="137"/>
      <c r="I8" s="138"/>
      <c r="J8" s="1"/>
      <c r="K8" s="1"/>
      <c r="L8" s="1"/>
      <c r="M8" s="1"/>
    </row>
    <row r="9" spans="1:13" ht="18.75" x14ac:dyDescent="0.3">
      <c r="A9" s="136"/>
      <c r="B9" s="137"/>
      <c r="C9" s="137"/>
      <c r="D9" s="137"/>
      <c r="E9" s="137"/>
      <c r="F9" s="137"/>
      <c r="G9" s="137"/>
      <c r="H9" s="137"/>
      <c r="I9" s="138"/>
      <c r="J9" s="1"/>
      <c r="K9" s="1"/>
      <c r="L9" s="1"/>
      <c r="M9" s="1"/>
    </row>
    <row r="10" spans="1:13" ht="18.75" x14ac:dyDescent="0.3">
      <c r="A10" s="136"/>
      <c r="B10" s="137"/>
      <c r="C10" s="137"/>
      <c r="D10" s="137"/>
      <c r="E10" s="137"/>
      <c r="F10" s="137"/>
      <c r="G10" s="137"/>
      <c r="H10" s="137"/>
      <c r="I10" s="138"/>
      <c r="J10" s="1"/>
      <c r="K10" s="1"/>
      <c r="L10" s="1"/>
      <c r="M10" s="1"/>
    </row>
    <row r="11" spans="1:13" ht="18.75" x14ac:dyDescent="0.3">
      <c r="A11" s="136"/>
      <c r="B11" s="137"/>
      <c r="C11" s="137"/>
      <c r="D11" s="137"/>
      <c r="E11" s="137"/>
      <c r="F11" s="137"/>
      <c r="G11" s="137"/>
      <c r="H11" s="137"/>
      <c r="I11" s="138"/>
      <c r="J11" s="1"/>
      <c r="K11" s="1"/>
      <c r="L11" s="1"/>
      <c r="M11" s="1"/>
    </row>
    <row r="12" spans="1:13" ht="18.75" x14ac:dyDescent="0.3">
      <c r="A12" s="136"/>
      <c r="B12" s="137"/>
      <c r="C12" s="137"/>
      <c r="D12" s="137"/>
      <c r="E12" s="137"/>
      <c r="F12" s="137"/>
      <c r="G12" s="137"/>
      <c r="H12" s="137"/>
      <c r="I12" s="138"/>
      <c r="J12" s="1"/>
      <c r="K12" s="1"/>
      <c r="L12" s="1"/>
      <c r="M12" s="1"/>
    </row>
    <row r="13" spans="1:13" ht="18.75" x14ac:dyDescent="0.3">
      <c r="A13" s="136"/>
      <c r="B13" s="137"/>
      <c r="C13" s="137"/>
      <c r="D13" s="137"/>
      <c r="E13" s="137"/>
      <c r="F13" s="137"/>
      <c r="G13" s="137"/>
      <c r="H13" s="137"/>
      <c r="I13" s="138"/>
      <c r="J13" s="1"/>
      <c r="K13" s="1"/>
      <c r="L13" s="1"/>
      <c r="M13" s="1"/>
    </row>
    <row r="14" spans="1:13" ht="18.75" x14ac:dyDescent="0.3">
      <c r="A14" s="136"/>
      <c r="B14" s="137"/>
      <c r="C14" s="137"/>
      <c r="D14" s="137"/>
      <c r="E14" s="137"/>
      <c r="F14" s="137"/>
      <c r="G14" s="137"/>
      <c r="H14" s="137"/>
      <c r="I14" s="138"/>
      <c r="J14" s="1"/>
      <c r="K14" s="1"/>
      <c r="L14" s="1"/>
      <c r="M14" s="1"/>
    </row>
    <row r="15" spans="1:13" ht="18.75" x14ac:dyDescent="0.3">
      <c r="A15" s="136"/>
      <c r="B15" s="137"/>
      <c r="C15" s="137"/>
      <c r="D15" s="137"/>
      <c r="E15" s="137"/>
      <c r="F15" s="137"/>
      <c r="G15" s="137"/>
      <c r="H15" s="137"/>
      <c r="I15" s="138"/>
      <c r="J15" s="1"/>
      <c r="K15" s="1"/>
      <c r="L15" s="1"/>
      <c r="M15" s="1"/>
    </row>
    <row r="16" spans="1:13" ht="18.75" x14ac:dyDescent="0.3">
      <c r="A16" s="136"/>
      <c r="B16" s="137"/>
      <c r="C16" s="137"/>
      <c r="D16" s="137"/>
      <c r="E16" s="137"/>
      <c r="F16" s="137"/>
      <c r="G16" s="137"/>
      <c r="H16" s="137"/>
      <c r="I16" s="138"/>
      <c r="J16" s="1"/>
      <c r="K16" s="1"/>
      <c r="L16" s="1"/>
      <c r="M16" s="1"/>
    </row>
    <row r="17" spans="1:13" ht="18.75" x14ac:dyDescent="0.3">
      <c r="A17" s="136"/>
      <c r="B17" s="137"/>
      <c r="C17" s="137"/>
      <c r="D17" s="137"/>
      <c r="E17" s="137"/>
      <c r="F17" s="137"/>
      <c r="G17" s="137"/>
      <c r="H17" s="137"/>
      <c r="I17" s="138"/>
      <c r="J17" s="1"/>
      <c r="K17" s="1"/>
      <c r="L17" s="1"/>
      <c r="M17" s="1"/>
    </row>
    <row r="18" spans="1:13" ht="19.5" thickBot="1" x14ac:dyDescent="0.35">
      <c r="A18" s="139"/>
      <c r="B18" s="140"/>
      <c r="C18" s="140"/>
      <c r="D18" s="140"/>
      <c r="E18" s="140"/>
      <c r="F18" s="140"/>
      <c r="G18" s="140"/>
      <c r="H18" s="140"/>
      <c r="I18" s="141"/>
      <c r="J18" s="1"/>
      <c r="K18" s="1"/>
      <c r="L18" s="1"/>
      <c r="M18" s="1"/>
    </row>
    <row r="19" spans="1:13" ht="18.75" x14ac:dyDescent="0.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ht="18.75" x14ac:dyDescent="0.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ht="18.75" x14ac:dyDescent="0.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ht="18.75" x14ac:dyDescent="0.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  <row r="23" spans="1:13" ht="18.75" x14ac:dyDescent="0.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</row>
    <row r="24" spans="1:13" ht="18.75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</row>
    <row r="25" spans="1:13" ht="18.75" x14ac:dyDescent="0.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</row>
    <row r="26" spans="1:13" ht="18.75" x14ac:dyDescent="0.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3" ht="18.75" x14ac:dyDescent="0.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</row>
    <row r="28" spans="1:13" ht="18.75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</row>
    <row r="29" spans="1:13" ht="18.75" x14ac:dyDescent="0.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</row>
    <row r="30" spans="1:13" ht="18.75" x14ac:dyDescent="0.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</row>
    <row r="31" spans="1:13" ht="18.75" x14ac:dyDescent="0.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  <row r="32" spans="1:13" ht="18.75" x14ac:dyDescent="0.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</row>
    <row r="33" spans="1:13" ht="18.75" x14ac:dyDescent="0.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1:13" ht="18.75" x14ac:dyDescent="0.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</sheetData>
  <sheetProtection algorithmName="SHA-512" hashValue="uFbsg0D2OST2vGNrd60pAMRFgB3/C7mFUGtKdCV8qnDCKZvuwbMPV37X8v36nftkAwTlNkaFERw8XmGosEHwZQ==" saltValue="vV29suf4WLcxH4lZOj/eTw==" spinCount="100000" sheet="1" objects="1" scenarios="1" selectLockedCells="1" selectUnlockedCells="1"/>
  <mergeCells count="2">
    <mergeCell ref="A1:I1"/>
    <mergeCell ref="A2:I18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0E69C-B91C-445F-A3AA-400892396B61}">
  <dimension ref="A1:CD58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7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4" max="34" width="9.7109375" bestFit="1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bestFit="1" customWidth="1"/>
    <col min="50" max="52" width="17.7109375" customWidth="1"/>
  </cols>
  <sheetData>
    <row r="1" spans="1:82" ht="30.75" thickBot="1" x14ac:dyDescent="0.45">
      <c r="A1" s="169" t="s">
        <v>82</v>
      </c>
      <c r="B1" s="169"/>
      <c r="C1" s="169"/>
      <c r="D1" s="169"/>
      <c r="E1" s="169"/>
      <c r="F1" s="169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170" t="s">
        <v>43</v>
      </c>
      <c r="B2" s="171"/>
      <c r="C2" s="172"/>
      <c r="D2" s="172"/>
      <c r="E2" s="172"/>
      <c r="F2" s="172"/>
      <c r="G2" s="172"/>
      <c r="H2" s="172"/>
      <c r="I2" s="172"/>
      <c r="J2" s="172"/>
      <c r="K2" s="171"/>
      <c r="L2" s="171"/>
      <c r="M2" s="171"/>
      <c r="N2" s="171"/>
      <c r="O2" s="171"/>
      <c r="P2" s="171"/>
      <c r="Q2" s="171"/>
      <c r="R2" s="173"/>
      <c r="S2" s="55"/>
      <c r="T2" s="49" t="s">
        <v>34</v>
      </c>
      <c r="U2" s="49" t="s">
        <v>56</v>
      </c>
      <c r="V2" s="59"/>
      <c r="W2" s="170" t="s">
        <v>10</v>
      </c>
      <c r="X2" s="171"/>
      <c r="Y2" s="171"/>
      <c r="Z2" s="171"/>
      <c r="AA2" s="171"/>
      <c r="AB2" s="171"/>
      <c r="AC2" s="171"/>
      <c r="AD2" s="171"/>
      <c r="AE2" s="173"/>
      <c r="AF2" s="1"/>
      <c r="AG2" s="142" t="s">
        <v>27</v>
      </c>
      <c r="AH2" s="143"/>
      <c r="AI2" s="143"/>
      <c r="AJ2" s="143"/>
      <c r="AK2" s="143"/>
      <c r="AL2" s="144"/>
      <c r="AM2" s="59"/>
      <c r="AN2" s="142" t="s">
        <v>31</v>
      </c>
      <c r="AO2" s="143"/>
      <c r="AP2" s="144"/>
      <c r="AQ2" s="1"/>
      <c r="AR2" s="142" t="s">
        <v>30</v>
      </c>
      <c r="AS2" s="143"/>
      <c r="AT2" s="143"/>
      <c r="AU2" s="144"/>
      <c r="AV2" s="1"/>
      <c r="AW2" s="142" t="s">
        <v>72</v>
      </c>
      <c r="AX2" s="143"/>
      <c r="AY2" s="143"/>
      <c r="AZ2" s="14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64" t="s">
        <v>4</v>
      </c>
      <c r="L3" s="165"/>
      <c r="M3" s="165" t="s">
        <v>8</v>
      </c>
      <c r="N3" s="165"/>
      <c r="O3" s="165" t="s">
        <v>9</v>
      </c>
      <c r="P3" s="165"/>
      <c r="Q3" s="166" t="s">
        <v>5</v>
      </c>
      <c r="R3" s="167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68" t="s">
        <v>0</v>
      </c>
      <c r="AS3" s="166"/>
      <c r="AT3" s="166" t="s">
        <v>1</v>
      </c>
      <c r="AU3" s="167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174">
        <v>1</v>
      </c>
      <c r="B4" s="67" t="s">
        <v>45</v>
      </c>
      <c r="C4" s="72">
        <v>334963000</v>
      </c>
      <c r="D4" s="37">
        <v>2985320</v>
      </c>
      <c r="E4" s="37">
        <v>7451920</v>
      </c>
      <c r="F4" s="39">
        <v>12213900</v>
      </c>
      <c r="G4" s="72">
        <v>442263000</v>
      </c>
      <c r="H4" s="37">
        <v>3974300</v>
      </c>
      <c r="I4" s="37">
        <v>11013600</v>
      </c>
      <c r="J4" s="39">
        <v>17482500</v>
      </c>
      <c r="K4" s="177">
        <f>C6+G6</f>
        <v>1524000</v>
      </c>
      <c r="L4" s="178"/>
      <c r="M4" s="183">
        <f>D6+E6+F6+H6+I6+J6</f>
        <v>115990</v>
      </c>
      <c r="N4" s="178"/>
      <c r="O4" s="183">
        <f>M4+K4</f>
        <v>1639990</v>
      </c>
      <c r="P4" s="178"/>
      <c r="Q4" s="38" t="s">
        <v>6</v>
      </c>
      <c r="R4" s="39">
        <v>77735800</v>
      </c>
      <c r="S4" s="57"/>
      <c r="T4" s="187">
        <v>0</v>
      </c>
      <c r="U4" s="190">
        <v>0.88</v>
      </c>
      <c r="V4" s="57"/>
      <c r="W4" s="85" t="s">
        <v>6</v>
      </c>
      <c r="X4" s="44">
        <v>4439.7</v>
      </c>
      <c r="Y4" s="44">
        <v>5932.4</v>
      </c>
      <c r="Z4" s="44">
        <v>59.8</v>
      </c>
      <c r="AA4" s="44">
        <v>78.5</v>
      </c>
      <c r="AB4" s="44">
        <v>4657.2</v>
      </c>
      <c r="AC4" s="44">
        <v>6219.2</v>
      </c>
      <c r="AD4" s="44">
        <v>102</v>
      </c>
      <c r="AE4" s="82">
        <v>14.7</v>
      </c>
      <c r="AF4" s="7"/>
      <c r="AG4" s="17" t="s">
        <v>29</v>
      </c>
      <c r="AH4" s="18">
        <v>3.75</v>
      </c>
      <c r="AI4" s="18">
        <v>10.625</v>
      </c>
      <c r="AJ4" s="18">
        <v>2.5</v>
      </c>
      <c r="AK4" s="18">
        <v>9</v>
      </c>
      <c r="AL4" s="19">
        <v>9</v>
      </c>
      <c r="AM4" s="62"/>
      <c r="AN4" s="63" t="s">
        <v>40</v>
      </c>
      <c r="AO4" s="25">
        <v>19.2</v>
      </c>
      <c r="AP4" s="21">
        <v>7.86</v>
      </c>
      <c r="AQ4" s="7"/>
      <c r="AR4" s="31" t="s">
        <v>37</v>
      </c>
      <c r="AS4" s="50">
        <v>4.2000000000000003E-2</v>
      </c>
      <c r="AT4" s="32" t="s">
        <v>38</v>
      </c>
      <c r="AU4" s="53">
        <v>6.0999999999999999E-2</v>
      </c>
      <c r="AV4" s="1"/>
      <c r="AW4" s="117" t="s">
        <v>45</v>
      </c>
      <c r="AX4" s="112">
        <v>655980000</v>
      </c>
      <c r="AY4" s="112">
        <v>492184400</v>
      </c>
      <c r="AZ4" s="113">
        <v>180170000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175"/>
      <c r="B5" s="68" t="s">
        <v>44</v>
      </c>
      <c r="C5" s="73">
        <f>'Aug, 2022'!C124</f>
        <v>334209000</v>
      </c>
      <c r="D5" s="73">
        <f>'Aug, 2022'!D124</f>
        <v>2985320</v>
      </c>
      <c r="E5" s="73">
        <f>'Aug, 2022'!E124</f>
        <v>7418930</v>
      </c>
      <c r="F5" s="73">
        <f>'Aug, 2022'!F124</f>
        <v>12165900</v>
      </c>
      <c r="G5" s="73">
        <f>'Aug, 2022'!G124</f>
        <v>441493000</v>
      </c>
      <c r="H5" s="73">
        <f>'Aug, 2022'!H124</f>
        <v>3967300</v>
      </c>
      <c r="I5" s="73">
        <f>'Aug, 2022'!I124</f>
        <v>11013600</v>
      </c>
      <c r="J5" s="73">
        <f>'Aug, 2022'!J124</f>
        <v>17454500</v>
      </c>
      <c r="K5" s="179"/>
      <c r="L5" s="180"/>
      <c r="M5" s="180"/>
      <c r="N5" s="180"/>
      <c r="O5" s="180"/>
      <c r="P5" s="180"/>
      <c r="Q5" s="9" t="s">
        <v>7</v>
      </c>
      <c r="R5" s="73">
        <f>'Aug, 2022'!R124</f>
        <v>76248900</v>
      </c>
      <c r="S5" s="57"/>
      <c r="T5" s="188"/>
      <c r="U5" s="191"/>
      <c r="V5" s="57"/>
      <c r="W5" s="87" t="s">
        <v>7</v>
      </c>
      <c r="X5" s="73">
        <f>'Aug, 2022'!X124</f>
        <v>4428.8</v>
      </c>
      <c r="Y5" s="73">
        <f>'Aug, 2022'!Y124</f>
        <v>5921.3</v>
      </c>
      <c r="Z5" s="73">
        <f>'Aug, 2022'!Z124</f>
        <v>59.8</v>
      </c>
      <c r="AA5" s="73">
        <f>'Aug, 2022'!AA124</f>
        <v>78.3</v>
      </c>
      <c r="AB5" s="73">
        <f>'Aug, 2022'!AB124</f>
        <v>4645.6000000000004</v>
      </c>
      <c r="AC5" s="73">
        <f>'Aug, 2022'!AC124</f>
        <v>6207.5</v>
      </c>
      <c r="AD5" s="73">
        <f>'Aug, 2022'!AD124</f>
        <v>101.8</v>
      </c>
      <c r="AE5" s="73">
        <f>'Aug, 2022'!AE124</f>
        <v>14.7</v>
      </c>
      <c r="AF5" s="7"/>
      <c r="AG5" s="87" t="s">
        <v>26</v>
      </c>
      <c r="AH5" s="6">
        <f>(AH4*10.74)</f>
        <v>40.274999999999999</v>
      </c>
      <c r="AI5" s="6">
        <f>(AI4*2.2)</f>
        <v>23.375000000000004</v>
      </c>
      <c r="AJ5" s="6">
        <f>(AJ4*0.25)</f>
        <v>0.625</v>
      </c>
      <c r="AK5" s="154">
        <f>AK4+AL4</f>
        <v>18</v>
      </c>
      <c r="AL5" s="155"/>
      <c r="AM5" s="10"/>
      <c r="AN5" s="27" t="s">
        <v>41</v>
      </c>
      <c r="AO5" s="26">
        <v>20.7</v>
      </c>
      <c r="AP5" s="24">
        <v>8.0500000000000007</v>
      </c>
      <c r="AQ5" s="7"/>
      <c r="AR5" s="33" t="s">
        <v>36</v>
      </c>
      <c r="AS5" s="11">
        <v>0.36399999999999999</v>
      </c>
      <c r="AT5" s="2" t="s">
        <v>39</v>
      </c>
      <c r="AU5" s="36">
        <v>0.20100000000000001</v>
      </c>
      <c r="AV5" s="1"/>
      <c r="AW5" s="118" t="s">
        <v>71</v>
      </c>
      <c r="AX5" s="122">
        <f>'Aug, 2022'!AX124</f>
        <v>655114000</v>
      </c>
      <c r="AY5" s="122">
        <f>'Aug, 2022'!AY124</f>
        <v>491333400</v>
      </c>
      <c r="AZ5" s="122">
        <f>'Aug, 2022'!AZ124</f>
        <v>180135000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176"/>
      <c r="B6" s="66" t="s">
        <v>3</v>
      </c>
      <c r="C6" s="76">
        <f>C4-C5</f>
        <v>754000</v>
      </c>
      <c r="D6" s="76">
        <f t="shared" ref="D6:J6" si="0">D4-D5</f>
        <v>0</v>
      </c>
      <c r="E6" s="76">
        <f t="shared" si="0"/>
        <v>32990</v>
      </c>
      <c r="F6" s="76">
        <f t="shared" si="0"/>
        <v>48000</v>
      </c>
      <c r="G6" s="76">
        <f t="shared" si="0"/>
        <v>770000</v>
      </c>
      <c r="H6" s="76">
        <f t="shared" si="0"/>
        <v>7000</v>
      </c>
      <c r="I6" s="76">
        <f t="shared" si="0"/>
        <v>0</v>
      </c>
      <c r="J6" s="76">
        <f t="shared" si="0"/>
        <v>28000</v>
      </c>
      <c r="K6" s="181"/>
      <c r="L6" s="182"/>
      <c r="M6" s="182"/>
      <c r="N6" s="182"/>
      <c r="O6" s="182"/>
      <c r="P6" s="182"/>
      <c r="Q6" s="47" t="s">
        <v>3</v>
      </c>
      <c r="R6" s="41">
        <f>R4-R5</f>
        <v>1486900</v>
      </c>
      <c r="S6" s="58"/>
      <c r="T6" s="189"/>
      <c r="U6" s="192"/>
      <c r="V6" s="58"/>
      <c r="W6" s="45" t="s">
        <v>3</v>
      </c>
      <c r="X6" s="46">
        <f>X4-X5</f>
        <v>10.899999999999636</v>
      </c>
      <c r="Y6" s="46">
        <f t="shared" ref="Y6:AE6" si="1">Y4-Y5</f>
        <v>11.099999999999454</v>
      </c>
      <c r="Z6" s="46">
        <f t="shared" si="1"/>
        <v>0</v>
      </c>
      <c r="AA6" s="46">
        <f t="shared" si="1"/>
        <v>0.20000000000000284</v>
      </c>
      <c r="AB6" s="46">
        <f t="shared" si="1"/>
        <v>11.599999999999454</v>
      </c>
      <c r="AC6" s="46">
        <f t="shared" si="1"/>
        <v>11.699999999999818</v>
      </c>
      <c r="AD6" s="46">
        <f t="shared" si="1"/>
        <v>0.20000000000000284</v>
      </c>
      <c r="AE6" s="83">
        <f t="shared" si="1"/>
        <v>0</v>
      </c>
      <c r="AF6" s="7"/>
      <c r="AG6" s="88" t="s">
        <v>28</v>
      </c>
      <c r="AH6" s="86">
        <f>(AH5)/((K4/1000000)*8.34)</f>
        <v>3.1687248626295812</v>
      </c>
      <c r="AI6" s="86">
        <f>(AI5)/((K4/1000000)*8.34)</f>
        <v>1.8390799171686276</v>
      </c>
      <c r="AJ6" s="86">
        <f>(AJ5)/((K4/1000000)*8.34)</f>
        <v>4.9173259817342975E-2</v>
      </c>
      <c r="AK6" s="156">
        <f>(AK5)/((K4/1000000)*8.34)</f>
        <v>1.4161898827394777</v>
      </c>
      <c r="AL6" s="157"/>
      <c r="AM6" s="10"/>
      <c r="AN6" s="1"/>
      <c r="AO6" s="1"/>
      <c r="AP6" s="1"/>
      <c r="AQ6" s="7"/>
      <c r="AR6" s="89" t="s">
        <v>55</v>
      </c>
      <c r="AS6" s="79">
        <v>1.1599999999999999</v>
      </c>
      <c r="AT6" s="90" t="s">
        <v>54</v>
      </c>
      <c r="AU6" s="35">
        <v>3.5000000000000003E-2</v>
      </c>
      <c r="AV6" s="1"/>
      <c r="AW6" s="110" t="s">
        <v>3</v>
      </c>
      <c r="AX6" s="115">
        <f>AX4-AX5</f>
        <v>866000</v>
      </c>
      <c r="AY6" s="115">
        <f>AY4-AY5</f>
        <v>851000</v>
      </c>
      <c r="AZ6" s="116">
        <f>AZ4-AZ5</f>
        <v>35000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174">
        <v>2</v>
      </c>
      <c r="B8" s="67" t="s">
        <v>45</v>
      </c>
      <c r="C8" s="72">
        <v>335598000</v>
      </c>
      <c r="D8" s="37">
        <v>2994320</v>
      </c>
      <c r="E8" s="37">
        <v>7451920</v>
      </c>
      <c r="F8" s="39">
        <v>12234900</v>
      </c>
      <c r="G8" s="72">
        <v>442897000</v>
      </c>
      <c r="H8" s="37">
        <v>3982300</v>
      </c>
      <c r="I8" s="37">
        <v>11013600</v>
      </c>
      <c r="J8" s="39">
        <v>17502500</v>
      </c>
      <c r="K8" s="177">
        <f>C10+G10</f>
        <v>1269000</v>
      </c>
      <c r="L8" s="178"/>
      <c r="M8" s="183">
        <f>D10+E10+F10+H10+I10+J10</f>
        <v>58000</v>
      </c>
      <c r="N8" s="178"/>
      <c r="O8" s="184">
        <f>M8+K8</f>
        <v>1327000</v>
      </c>
      <c r="P8" s="184"/>
      <c r="Q8" s="42" t="s">
        <v>6</v>
      </c>
      <c r="R8" s="39">
        <v>79191000</v>
      </c>
      <c r="S8" s="57"/>
      <c r="T8" s="187">
        <v>0</v>
      </c>
      <c r="U8" s="190">
        <v>0.89</v>
      </c>
      <c r="V8" s="57"/>
      <c r="W8" s="85" t="s">
        <v>6</v>
      </c>
      <c r="X8" s="44">
        <v>4448.8</v>
      </c>
      <c r="Y8" s="44">
        <v>5941.6</v>
      </c>
      <c r="Z8" s="44">
        <v>59.8</v>
      </c>
      <c r="AA8" s="44">
        <v>78.7</v>
      </c>
      <c r="AB8" s="44">
        <v>4666.8</v>
      </c>
      <c r="AC8" s="44">
        <v>6228.8</v>
      </c>
      <c r="AD8" s="44">
        <v>102</v>
      </c>
      <c r="AE8" s="82">
        <v>14.7</v>
      </c>
      <c r="AF8" s="7"/>
      <c r="AG8" s="85" t="s">
        <v>29</v>
      </c>
      <c r="AH8" s="15">
        <v>2.75</v>
      </c>
      <c r="AI8" s="15">
        <v>9</v>
      </c>
      <c r="AJ8" s="15">
        <v>2.625</v>
      </c>
      <c r="AK8" s="15">
        <v>8</v>
      </c>
      <c r="AL8" s="16">
        <v>8</v>
      </c>
      <c r="AM8" s="62"/>
      <c r="AN8" s="64" t="s">
        <v>40</v>
      </c>
      <c r="AO8" s="20">
        <v>20</v>
      </c>
      <c r="AP8" s="21">
        <v>7.77</v>
      </c>
      <c r="AQ8" s="7"/>
      <c r="AR8" s="31" t="s">
        <v>37</v>
      </c>
      <c r="AS8" s="52">
        <v>4.3999999999999997E-2</v>
      </c>
      <c r="AT8" s="32" t="s">
        <v>38</v>
      </c>
      <c r="AU8" s="53">
        <v>4.9000000000000002E-2</v>
      </c>
      <c r="AV8" s="1"/>
      <c r="AW8" s="117" t="s">
        <v>45</v>
      </c>
      <c r="AX8" s="112">
        <v>656699000</v>
      </c>
      <c r="AY8" s="112">
        <v>492886400</v>
      </c>
      <c r="AZ8" s="113">
        <v>180170000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175"/>
      <c r="B9" s="68" t="s">
        <v>44</v>
      </c>
      <c r="C9" s="73">
        <f>C4</f>
        <v>334963000</v>
      </c>
      <c r="D9" s="74">
        <f t="shared" ref="D9:J9" si="2">D4</f>
        <v>2985320</v>
      </c>
      <c r="E9" s="74">
        <f t="shared" si="2"/>
        <v>7451920</v>
      </c>
      <c r="F9" s="75">
        <f t="shared" si="2"/>
        <v>12213900</v>
      </c>
      <c r="G9" s="73">
        <f t="shared" si="2"/>
        <v>442263000</v>
      </c>
      <c r="H9" s="74">
        <f t="shared" si="2"/>
        <v>3974300</v>
      </c>
      <c r="I9" s="74">
        <f t="shared" si="2"/>
        <v>11013600</v>
      </c>
      <c r="J9" s="75">
        <f t="shared" si="2"/>
        <v>17482500</v>
      </c>
      <c r="K9" s="179"/>
      <c r="L9" s="180"/>
      <c r="M9" s="180"/>
      <c r="N9" s="180"/>
      <c r="O9" s="185"/>
      <c r="P9" s="185"/>
      <c r="Q9" s="14" t="s">
        <v>7</v>
      </c>
      <c r="R9" s="40">
        <f>R4</f>
        <v>77735800</v>
      </c>
      <c r="S9" s="57"/>
      <c r="T9" s="188"/>
      <c r="U9" s="191"/>
      <c r="V9" s="57"/>
      <c r="W9" s="87" t="s">
        <v>7</v>
      </c>
      <c r="X9" s="5">
        <f>X4</f>
        <v>4439.7</v>
      </c>
      <c r="Y9" s="5">
        <f t="shared" ref="Y9:AE9" si="3">Y4</f>
        <v>5932.4</v>
      </c>
      <c r="Z9" s="5">
        <f t="shared" si="3"/>
        <v>59.8</v>
      </c>
      <c r="AA9" s="5">
        <f t="shared" si="3"/>
        <v>78.5</v>
      </c>
      <c r="AB9" s="5">
        <f>AB4</f>
        <v>4657.2</v>
      </c>
      <c r="AC9" s="5">
        <f t="shared" si="3"/>
        <v>6219.2</v>
      </c>
      <c r="AD9" s="5">
        <f t="shared" si="3"/>
        <v>102</v>
      </c>
      <c r="AE9" s="81">
        <f t="shared" si="3"/>
        <v>14.7</v>
      </c>
      <c r="AF9" s="7"/>
      <c r="AG9" s="87" t="s">
        <v>26</v>
      </c>
      <c r="AH9" s="6">
        <f>(AH8*10.74)</f>
        <v>29.535</v>
      </c>
      <c r="AI9" s="6">
        <f>(AI8*2.2)</f>
        <v>19.8</v>
      </c>
      <c r="AJ9" s="6">
        <f>(AJ8*0.25)</f>
        <v>0.65625</v>
      </c>
      <c r="AK9" s="154">
        <f>AK8+AL8</f>
        <v>16</v>
      </c>
      <c r="AL9" s="155"/>
      <c r="AM9" s="10"/>
      <c r="AN9" s="22" t="s">
        <v>41</v>
      </c>
      <c r="AO9" s="23">
        <v>21.3</v>
      </c>
      <c r="AP9" s="24">
        <v>8.01</v>
      </c>
      <c r="AQ9" s="7"/>
      <c r="AR9" s="33" t="s">
        <v>36</v>
      </c>
      <c r="AS9" s="12">
        <v>0.28799999999999998</v>
      </c>
      <c r="AT9" s="2" t="s">
        <v>39</v>
      </c>
      <c r="AU9" s="36">
        <v>0.31</v>
      </c>
      <c r="AV9" s="1"/>
      <c r="AW9" s="118" t="s">
        <v>71</v>
      </c>
      <c r="AX9" s="111">
        <f>AX4</f>
        <v>655980000</v>
      </c>
      <c r="AY9" s="111">
        <f t="shared" ref="AY9:AZ9" si="4">AY4</f>
        <v>492184400</v>
      </c>
      <c r="AZ9" s="114">
        <f t="shared" si="4"/>
        <v>180170000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176"/>
      <c r="B10" s="66" t="s">
        <v>3</v>
      </c>
      <c r="C10" s="76">
        <f t="shared" ref="C10:J10" si="5">C8-C9</f>
        <v>635000</v>
      </c>
      <c r="D10" s="76">
        <f t="shared" si="5"/>
        <v>9000</v>
      </c>
      <c r="E10" s="76">
        <f t="shared" si="5"/>
        <v>0</v>
      </c>
      <c r="F10" s="77">
        <f t="shared" si="5"/>
        <v>21000</v>
      </c>
      <c r="G10" s="76">
        <f t="shared" si="5"/>
        <v>634000</v>
      </c>
      <c r="H10" s="76">
        <f t="shared" si="5"/>
        <v>8000</v>
      </c>
      <c r="I10" s="76">
        <f t="shared" si="5"/>
        <v>0</v>
      </c>
      <c r="J10" s="77">
        <f t="shared" si="5"/>
        <v>20000</v>
      </c>
      <c r="K10" s="181"/>
      <c r="L10" s="182"/>
      <c r="M10" s="182"/>
      <c r="N10" s="182"/>
      <c r="O10" s="186"/>
      <c r="P10" s="186"/>
      <c r="Q10" s="48" t="s">
        <v>3</v>
      </c>
      <c r="R10" s="41">
        <f>R8-R9</f>
        <v>1455200</v>
      </c>
      <c r="S10" s="58"/>
      <c r="T10" s="189"/>
      <c r="U10" s="192"/>
      <c r="V10" s="58"/>
      <c r="W10" s="45" t="s">
        <v>3</v>
      </c>
      <c r="X10" s="46">
        <f>X8-X9</f>
        <v>9.1000000000003638</v>
      </c>
      <c r="Y10" s="46">
        <f t="shared" ref="Y10:AE10" si="6">Y8-Y9</f>
        <v>9.2000000000007276</v>
      </c>
      <c r="Z10" s="46">
        <f t="shared" si="6"/>
        <v>0</v>
      </c>
      <c r="AA10" s="46">
        <f t="shared" si="6"/>
        <v>0.20000000000000284</v>
      </c>
      <c r="AB10" s="46">
        <f t="shared" si="6"/>
        <v>9.6000000000003638</v>
      </c>
      <c r="AC10" s="46">
        <f t="shared" si="6"/>
        <v>9.6000000000003638</v>
      </c>
      <c r="AD10" s="46">
        <f t="shared" si="6"/>
        <v>0</v>
      </c>
      <c r="AE10" s="83">
        <f t="shared" si="6"/>
        <v>0</v>
      </c>
      <c r="AF10" s="7"/>
      <c r="AG10" s="88" t="s">
        <v>28</v>
      </c>
      <c r="AH10" s="86">
        <f>(AH9)/((K8/1000000)*8.34)</f>
        <v>2.7906752612094725</v>
      </c>
      <c r="AI10" s="86">
        <f>(AI9)/((K8/1000000)*8.34)</f>
        <v>1.8708437505314899</v>
      </c>
      <c r="AJ10" s="86">
        <f>(AJ9)/((K8/1000000)*8.34)</f>
        <v>6.2007131883145973E-2</v>
      </c>
      <c r="AK10" s="156">
        <f>(AK9)/((K8/1000000)*8.34)</f>
        <v>1.5117929297224162</v>
      </c>
      <c r="AL10" s="157"/>
      <c r="AM10" s="10"/>
      <c r="AN10" s="1"/>
      <c r="AO10" s="1"/>
      <c r="AP10" s="1"/>
      <c r="AQ10" s="7"/>
      <c r="AR10" s="89" t="s">
        <v>55</v>
      </c>
      <c r="AS10" s="79">
        <v>0.97</v>
      </c>
      <c r="AT10" s="90" t="s">
        <v>54</v>
      </c>
      <c r="AU10" s="35">
        <v>2.7E-2</v>
      </c>
      <c r="AV10" s="1"/>
      <c r="AW10" s="110" t="s">
        <v>3</v>
      </c>
      <c r="AX10" s="115">
        <f>AX8-AX9</f>
        <v>719000</v>
      </c>
      <c r="AY10" s="115">
        <f>AY8-AY9</f>
        <v>702000</v>
      </c>
      <c r="AZ10" s="116">
        <f>AZ8-AZ9</f>
        <v>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174">
        <v>3</v>
      </c>
      <c r="B12" s="67" t="s">
        <v>45</v>
      </c>
      <c r="C12" s="72">
        <v>336352000</v>
      </c>
      <c r="D12" s="37">
        <v>2994320</v>
      </c>
      <c r="E12" s="37">
        <v>7483920</v>
      </c>
      <c r="F12" s="39">
        <v>12276000</v>
      </c>
      <c r="G12" s="72">
        <v>443638000</v>
      </c>
      <c r="H12" s="37">
        <v>3982300</v>
      </c>
      <c r="I12" s="37">
        <v>11045600</v>
      </c>
      <c r="J12" s="39">
        <v>17542500</v>
      </c>
      <c r="K12" s="177">
        <f>C14+G14</f>
        <v>1495000</v>
      </c>
      <c r="L12" s="178"/>
      <c r="M12" s="183">
        <f>D14+E14+F14+H14+I14+J14</f>
        <v>145100</v>
      </c>
      <c r="N12" s="178"/>
      <c r="O12" s="184">
        <f>M12+K12</f>
        <v>1640100</v>
      </c>
      <c r="P12" s="184"/>
      <c r="Q12" s="42" t="s">
        <v>6</v>
      </c>
      <c r="R12" s="39">
        <v>80654600</v>
      </c>
      <c r="S12" s="57"/>
      <c r="T12" s="187">
        <v>0</v>
      </c>
      <c r="U12" s="190">
        <v>0.8</v>
      </c>
      <c r="V12" s="57"/>
      <c r="W12" s="85" t="s">
        <v>6</v>
      </c>
      <c r="X12" s="44">
        <v>4459.6000000000004</v>
      </c>
      <c r="Y12" s="44">
        <v>5952.4</v>
      </c>
      <c r="Z12" s="44">
        <v>59.8</v>
      </c>
      <c r="AA12" s="44">
        <v>78.8</v>
      </c>
      <c r="AB12" s="44">
        <v>4678.3</v>
      </c>
      <c r="AC12" s="44">
        <v>6240.1</v>
      </c>
      <c r="AD12" s="44">
        <v>102.3</v>
      </c>
      <c r="AE12" s="82">
        <v>14.8</v>
      </c>
      <c r="AF12" s="7"/>
      <c r="AG12" s="85" t="s">
        <v>29</v>
      </c>
      <c r="AH12" s="15">
        <v>3.375</v>
      </c>
      <c r="AI12" s="15">
        <v>10.5</v>
      </c>
      <c r="AJ12" s="15">
        <v>2.375</v>
      </c>
      <c r="AK12" s="15">
        <v>10</v>
      </c>
      <c r="AL12" s="16">
        <v>10</v>
      </c>
      <c r="AM12" s="62"/>
      <c r="AN12" s="64" t="s">
        <v>40</v>
      </c>
      <c r="AO12" s="20">
        <v>19.600000000000001</v>
      </c>
      <c r="AP12" s="21">
        <v>7.92</v>
      </c>
      <c r="AQ12" s="7"/>
      <c r="AR12" s="31" t="s">
        <v>37</v>
      </c>
      <c r="AS12" s="52">
        <v>4.2000000000000003E-2</v>
      </c>
      <c r="AT12" s="32" t="s">
        <v>38</v>
      </c>
      <c r="AU12" s="53">
        <v>4.8000000000000001E-2</v>
      </c>
      <c r="AV12" s="1"/>
      <c r="AW12" s="117" t="s">
        <v>45</v>
      </c>
      <c r="AX12" s="112">
        <v>657560000</v>
      </c>
      <c r="AY12" s="112">
        <v>493712500</v>
      </c>
      <c r="AZ12" s="113">
        <v>180241000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175"/>
      <c r="B13" s="68" t="s">
        <v>44</v>
      </c>
      <c r="C13" s="73">
        <f>C8</f>
        <v>335598000</v>
      </c>
      <c r="D13" s="74">
        <f t="shared" ref="D13:J13" si="7">D8</f>
        <v>2994320</v>
      </c>
      <c r="E13" s="74">
        <f t="shared" si="7"/>
        <v>7451920</v>
      </c>
      <c r="F13" s="75">
        <f t="shared" si="7"/>
        <v>12234900</v>
      </c>
      <c r="G13" s="73">
        <f t="shared" si="7"/>
        <v>442897000</v>
      </c>
      <c r="H13" s="74">
        <f t="shared" si="7"/>
        <v>3982300</v>
      </c>
      <c r="I13" s="74">
        <f t="shared" si="7"/>
        <v>11013600</v>
      </c>
      <c r="J13" s="75">
        <f t="shared" si="7"/>
        <v>17502500</v>
      </c>
      <c r="K13" s="179"/>
      <c r="L13" s="180"/>
      <c r="M13" s="180"/>
      <c r="N13" s="180"/>
      <c r="O13" s="185"/>
      <c r="P13" s="185"/>
      <c r="Q13" s="14" t="s">
        <v>7</v>
      </c>
      <c r="R13" s="40">
        <f>R8</f>
        <v>79191000</v>
      </c>
      <c r="S13" s="57"/>
      <c r="T13" s="188"/>
      <c r="U13" s="191"/>
      <c r="V13" s="57"/>
      <c r="W13" s="87" t="s">
        <v>7</v>
      </c>
      <c r="X13" s="5">
        <f t="shared" ref="X13:AE13" si="8">X8</f>
        <v>4448.8</v>
      </c>
      <c r="Y13" s="5">
        <f t="shared" si="8"/>
        <v>5941.6</v>
      </c>
      <c r="Z13" s="5">
        <f t="shared" si="8"/>
        <v>59.8</v>
      </c>
      <c r="AA13" s="5">
        <f t="shared" si="8"/>
        <v>78.7</v>
      </c>
      <c r="AB13" s="5">
        <f t="shared" si="8"/>
        <v>4666.8</v>
      </c>
      <c r="AC13" s="5">
        <f t="shared" si="8"/>
        <v>6228.8</v>
      </c>
      <c r="AD13" s="5">
        <f t="shared" si="8"/>
        <v>102</v>
      </c>
      <c r="AE13" s="81">
        <f t="shared" si="8"/>
        <v>14.7</v>
      </c>
      <c r="AF13" s="7"/>
      <c r="AG13" s="87" t="s">
        <v>26</v>
      </c>
      <c r="AH13" s="6">
        <f>(AH12*10.74)</f>
        <v>36.247500000000002</v>
      </c>
      <c r="AI13" s="6">
        <f>(AI12*2.2)</f>
        <v>23.1</v>
      </c>
      <c r="AJ13" s="6">
        <f>(AJ12*0.25)</f>
        <v>0.59375</v>
      </c>
      <c r="AK13" s="154">
        <f>AK12+AL12</f>
        <v>20</v>
      </c>
      <c r="AL13" s="155"/>
      <c r="AM13" s="10"/>
      <c r="AN13" s="22" t="s">
        <v>41</v>
      </c>
      <c r="AO13" s="23">
        <v>20.8</v>
      </c>
      <c r="AP13" s="24">
        <v>8.06</v>
      </c>
      <c r="AQ13" s="7"/>
      <c r="AR13" s="33" t="s">
        <v>36</v>
      </c>
      <c r="AS13" s="12">
        <v>0.26500000000000001</v>
      </c>
      <c r="AT13" s="2" t="s">
        <v>39</v>
      </c>
      <c r="AU13" s="36">
        <v>0.24</v>
      </c>
      <c r="AV13" s="1"/>
      <c r="AW13" s="118" t="s">
        <v>71</v>
      </c>
      <c r="AX13" s="111">
        <f>AX8</f>
        <v>656699000</v>
      </c>
      <c r="AY13" s="111">
        <f t="shared" ref="AY13:AZ13" si="9">AY8</f>
        <v>492886400</v>
      </c>
      <c r="AZ13" s="114">
        <f t="shared" si="9"/>
        <v>180170000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176"/>
      <c r="B14" s="66" t="s">
        <v>3</v>
      </c>
      <c r="C14" s="76">
        <f t="shared" ref="C14:J14" si="10">C12-C13</f>
        <v>754000</v>
      </c>
      <c r="D14" s="76">
        <f t="shared" si="10"/>
        <v>0</v>
      </c>
      <c r="E14" s="76">
        <f t="shared" si="10"/>
        <v>32000</v>
      </c>
      <c r="F14" s="77">
        <f t="shared" si="10"/>
        <v>41100</v>
      </c>
      <c r="G14" s="76">
        <f t="shared" si="10"/>
        <v>741000</v>
      </c>
      <c r="H14" s="76">
        <f t="shared" si="10"/>
        <v>0</v>
      </c>
      <c r="I14" s="76">
        <f t="shared" si="10"/>
        <v>32000</v>
      </c>
      <c r="J14" s="77">
        <f t="shared" si="10"/>
        <v>40000</v>
      </c>
      <c r="K14" s="181"/>
      <c r="L14" s="182"/>
      <c r="M14" s="182"/>
      <c r="N14" s="182"/>
      <c r="O14" s="186"/>
      <c r="P14" s="186"/>
      <c r="Q14" s="48" t="s">
        <v>3</v>
      </c>
      <c r="R14" s="41">
        <f>R12-R13</f>
        <v>1463600</v>
      </c>
      <c r="S14" s="58"/>
      <c r="T14" s="189"/>
      <c r="U14" s="192"/>
      <c r="V14" s="58"/>
      <c r="W14" s="45" t="s">
        <v>3</v>
      </c>
      <c r="X14" s="46">
        <f>X12-X13</f>
        <v>10.800000000000182</v>
      </c>
      <c r="Y14" s="46">
        <f t="shared" ref="Y14:AE14" si="11">Y12-Y13</f>
        <v>10.799999999999272</v>
      </c>
      <c r="Z14" s="46">
        <f t="shared" si="11"/>
        <v>0</v>
      </c>
      <c r="AA14" s="46">
        <f t="shared" si="11"/>
        <v>9.9999999999994316E-2</v>
      </c>
      <c r="AB14" s="46">
        <f t="shared" si="11"/>
        <v>11.5</v>
      </c>
      <c r="AC14" s="46">
        <f t="shared" si="11"/>
        <v>11.300000000000182</v>
      </c>
      <c r="AD14" s="46">
        <f t="shared" si="11"/>
        <v>0.29999999999999716</v>
      </c>
      <c r="AE14" s="83">
        <f t="shared" si="11"/>
        <v>0.10000000000000142</v>
      </c>
      <c r="AF14" s="7"/>
      <c r="AG14" s="88" t="s">
        <v>28</v>
      </c>
      <c r="AH14" s="86">
        <f>(AH13)/((K12/1000000)*8.34)</f>
        <v>2.9071725896874474</v>
      </c>
      <c r="AI14" s="86">
        <f>(AI13)/((K12/1000000)*8.34)</f>
        <v>1.8526984432520872</v>
      </c>
      <c r="AJ14" s="86">
        <f>(AJ13)/((K12/1000000)*8.34)</f>
        <v>4.7620766263243582E-2</v>
      </c>
      <c r="AK14" s="156">
        <f>(AK13)/((K12/1000000)*8.34)</f>
        <v>1.6040679162355733</v>
      </c>
      <c r="AL14" s="157"/>
      <c r="AM14" s="10"/>
      <c r="AN14" s="1"/>
      <c r="AO14" s="1"/>
      <c r="AP14" s="1"/>
      <c r="AQ14" s="7"/>
      <c r="AR14" s="89" t="s">
        <v>55</v>
      </c>
      <c r="AS14" s="79">
        <v>0.99</v>
      </c>
      <c r="AT14" s="90" t="s">
        <v>54</v>
      </c>
      <c r="AU14" s="35">
        <v>2.5999999999999999E-2</v>
      </c>
      <c r="AV14" s="1"/>
      <c r="AW14" s="110" t="s">
        <v>3</v>
      </c>
      <c r="AX14" s="115">
        <f>AX12-AX13</f>
        <v>861000</v>
      </c>
      <c r="AY14" s="115">
        <f>AY12-AY13</f>
        <v>826100</v>
      </c>
      <c r="AZ14" s="116">
        <f>AZ12-AZ13</f>
        <v>71000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174">
        <v>4</v>
      </c>
      <c r="B16" s="67" t="s">
        <v>45</v>
      </c>
      <c r="C16" s="72">
        <v>337046000</v>
      </c>
      <c r="D16" s="37">
        <v>3002320</v>
      </c>
      <c r="E16" s="37">
        <v>7483920</v>
      </c>
      <c r="F16" s="39">
        <v>12290000</v>
      </c>
      <c r="G16" s="72">
        <v>444332000</v>
      </c>
      <c r="H16" s="37">
        <v>3989300</v>
      </c>
      <c r="I16" s="37">
        <v>11045600</v>
      </c>
      <c r="J16" s="39">
        <v>17556500</v>
      </c>
      <c r="K16" s="177">
        <f>C18+G18</f>
        <v>1388000</v>
      </c>
      <c r="L16" s="178"/>
      <c r="M16" s="183">
        <f>D18+E18+F18+H18+I18+J18</f>
        <v>43000</v>
      </c>
      <c r="N16" s="178"/>
      <c r="O16" s="184">
        <f>M16+K16</f>
        <v>1431000</v>
      </c>
      <c r="P16" s="184"/>
      <c r="Q16" s="42" t="s">
        <v>6</v>
      </c>
      <c r="R16" s="39">
        <v>82055800</v>
      </c>
      <c r="S16" s="57"/>
      <c r="T16" s="187">
        <v>0</v>
      </c>
      <c r="U16" s="190">
        <v>0.86</v>
      </c>
      <c r="V16" s="57"/>
      <c r="W16" s="85" t="s">
        <v>6</v>
      </c>
      <c r="X16" s="44">
        <v>4469.7</v>
      </c>
      <c r="Y16" s="44">
        <v>5962.5</v>
      </c>
      <c r="Z16" s="44">
        <v>59.8</v>
      </c>
      <c r="AA16" s="44">
        <v>79</v>
      </c>
      <c r="AB16" s="44">
        <v>4688.6000000000004</v>
      </c>
      <c r="AC16" s="44">
        <v>6250.6</v>
      </c>
      <c r="AD16" s="44">
        <v>102.3</v>
      </c>
      <c r="AE16" s="82">
        <v>14.8</v>
      </c>
      <c r="AF16" s="7"/>
      <c r="AG16" s="85" t="s">
        <v>29</v>
      </c>
      <c r="AH16" s="15">
        <v>3</v>
      </c>
      <c r="AI16" s="15">
        <v>9.875</v>
      </c>
      <c r="AJ16" s="15">
        <v>2.25</v>
      </c>
      <c r="AK16" s="15">
        <v>9</v>
      </c>
      <c r="AL16" s="16">
        <v>9</v>
      </c>
      <c r="AM16" s="62"/>
      <c r="AN16" s="64" t="s">
        <v>40</v>
      </c>
      <c r="AO16" s="20">
        <v>18.399999999999999</v>
      </c>
      <c r="AP16" s="21">
        <v>7.77</v>
      </c>
      <c r="AQ16" s="7"/>
      <c r="AR16" s="2" t="s">
        <v>37</v>
      </c>
      <c r="AS16" s="12">
        <v>4.7E-2</v>
      </c>
      <c r="AT16" s="2" t="s">
        <v>38</v>
      </c>
      <c r="AU16" s="12">
        <v>5.1999999999999998E-2</v>
      </c>
      <c r="AV16" s="1"/>
      <c r="AW16" s="117" t="s">
        <v>45</v>
      </c>
      <c r="AX16" s="112">
        <v>658335000</v>
      </c>
      <c r="AY16" s="112">
        <v>494469900</v>
      </c>
      <c r="AZ16" s="113">
        <v>180241000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175"/>
      <c r="B17" s="68" t="s">
        <v>44</v>
      </c>
      <c r="C17" s="73">
        <f>C12</f>
        <v>336352000</v>
      </c>
      <c r="D17" s="74">
        <f t="shared" ref="D17:J17" si="12">D12</f>
        <v>2994320</v>
      </c>
      <c r="E17" s="74">
        <f t="shared" si="12"/>
        <v>7483920</v>
      </c>
      <c r="F17" s="75">
        <f t="shared" si="12"/>
        <v>12276000</v>
      </c>
      <c r="G17" s="73">
        <f t="shared" si="12"/>
        <v>443638000</v>
      </c>
      <c r="H17" s="74">
        <f t="shared" si="12"/>
        <v>3982300</v>
      </c>
      <c r="I17" s="74">
        <f t="shared" si="12"/>
        <v>11045600</v>
      </c>
      <c r="J17" s="75">
        <f t="shared" si="12"/>
        <v>17542500</v>
      </c>
      <c r="K17" s="179"/>
      <c r="L17" s="180"/>
      <c r="M17" s="180"/>
      <c r="N17" s="180"/>
      <c r="O17" s="185"/>
      <c r="P17" s="185"/>
      <c r="Q17" s="14" t="s">
        <v>7</v>
      </c>
      <c r="R17" s="40">
        <f>R12</f>
        <v>80654600</v>
      </c>
      <c r="S17" s="57"/>
      <c r="T17" s="188"/>
      <c r="U17" s="191"/>
      <c r="V17" s="57"/>
      <c r="W17" s="87" t="s">
        <v>7</v>
      </c>
      <c r="X17" s="5">
        <f t="shared" ref="X17:AE17" si="13">X12</f>
        <v>4459.6000000000004</v>
      </c>
      <c r="Y17" s="5">
        <f t="shared" si="13"/>
        <v>5952.4</v>
      </c>
      <c r="Z17" s="5">
        <f t="shared" si="13"/>
        <v>59.8</v>
      </c>
      <c r="AA17" s="5">
        <f t="shared" si="13"/>
        <v>78.8</v>
      </c>
      <c r="AB17" s="5">
        <f t="shared" si="13"/>
        <v>4678.3</v>
      </c>
      <c r="AC17" s="5">
        <f t="shared" si="13"/>
        <v>6240.1</v>
      </c>
      <c r="AD17" s="5">
        <f t="shared" si="13"/>
        <v>102.3</v>
      </c>
      <c r="AE17" s="81">
        <f t="shared" si="13"/>
        <v>14.8</v>
      </c>
      <c r="AF17" s="7"/>
      <c r="AG17" s="87" t="s">
        <v>26</v>
      </c>
      <c r="AH17" s="6">
        <f>(AH16*10.74)</f>
        <v>32.22</v>
      </c>
      <c r="AI17" s="6">
        <f>(AI16*2.2)</f>
        <v>21.725000000000001</v>
      </c>
      <c r="AJ17" s="6">
        <f>(AJ16*0.25)</f>
        <v>0.5625</v>
      </c>
      <c r="AK17" s="154">
        <f>AK16+AL16</f>
        <v>18</v>
      </c>
      <c r="AL17" s="155"/>
      <c r="AM17" s="10"/>
      <c r="AN17" s="22" t="s">
        <v>41</v>
      </c>
      <c r="AO17" s="23">
        <v>20.3</v>
      </c>
      <c r="AP17" s="24">
        <v>8.06</v>
      </c>
      <c r="AQ17" s="7"/>
      <c r="AR17" s="2" t="s">
        <v>36</v>
      </c>
      <c r="AS17" s="12">
        <v>0.191</v>
      </c>
      <c r="AT17" s="2" t="s">
        <v>39</v>
      </c>
      <c r="AU17" s="12">
        <v>0.187</v>
      </c>
      <c r="AV17" s="1"/>
      <c r="AW17" s="118" t="s">
        <v>71</v>
      </c>
      <c r="AX17" s="111">
        <f t="shared" ref="AX17:AZ17" si="14">AX12</f>
        <v>657560000</v>
      </c>
      <c r="AY17" s="111">
        <f t="shared" si="14"/>
        <v>493712500</v>
      </c>
      <c r="AZ17" s="114">
        <f t="shared" si="14"/>
        <v>180241000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176"/>
      <c r="B18" s="66" t="s">
        <v>3</v>
      </c>
      <c r="C18" s="76">
        <f t="shared" ref="C18:J18" si="15">C16-C17</f>
        <v>694000</v>
      </c>
      <c r="D18" s="76">
        <f t="shared" si="15"/>
        <v>8000</v>
      </c>
      <c r="E18" s="76">
        <f t="shared" si="15"/>
        <v>0</v>
      </c>
      <c r="F18" s="77">
        <f t="shared" si="15"/>
        <v>14000</v>
      </c>
      <c r="G18" s="76">
        <f t="shared" si="15"/>
        <v>694000</v>
      </c>
      <c r="H18" s="76">
        <f t="shared" si="15"/>
        <v>7000</v>
      </c>
      <c r="I18" s="76">
        <f t="shared" si="15"/>
        <v>0</v>
      </c>
      <c r="J18" s="77">
        <f t="shared" si="15"/>
        <v>14000</v>
      </c>
      <c r="K18" s="181"/>
      <c r="L18" s="182"/>
      <c r="M18" s="182"/>
      <c r="N18" s="182"/>
      <c r="O18" s="186"/>
      <c r="P18" s="186"/>
      <c r="Q18" s="48" t="s">
        <v>3</v>
      </c>
      <c r="R18" s="41">
        <f>R16-R17</f>
        <v>1401200</v>
      </c>
      <c r="S18" s="58"/>
      <c r="T18" s="189"/>
      <c r="U18" s="192"/>
      <c r="V18" s="58"/>
      <c r="W18" s="45" t="s">
        <v>3</v>
      </c>
      <c r="X18" s="46">
        <f>X16-X17</f>
        <v>10.099999999999454</v>
      </c>
      <c r="Y18" s="46">
        <f t="shared" ref="Y18:AE18" si="16">Y16-Y17</f>
        <v>10.100000000000364</v>
      </c>
      <c r="Z18" s="46">
        <f t="shared" si="16"/>
        <v>0</v>
      </c>
      <c r="AA18" s="46">
        <f t="shared" si="16"/>
        <v>0.20000000000000284</v>
      </c>
      <c r="AB18" s="46">
        <f t="shared" si="16"/>
        <v>10.300000000000182</v>
      </c>
      <c r="AC18" s="46">
        <f t="shared" si="16"/>
        <v>10.5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2.7833640868285201</v>
      </c>
      <c r="AI18" s="86">
        <f>(AI17)/((K16/1000000)*8.34)</f>
        <v>1.8767406823820487</v>
      </c>
      <c r="AJ18" s="86">
        <f>(AJ17)/((K16/1000000)*8.34)</f>
        <v>4.8592250119212997E-2</v>
      </c>
      <c r="AK18" s="156">
        <f>(AK17)/((K16/1000000)*8.34)</f>
        <v>1.5549520038148159</v>
      </c>
      <c r="AL18" s="157"/>
      <c r="AM18" s="10"/>
      <c r="AN18" s="1"/>
      <c r="AO18" s="1"/>
      <c r="AP18" s="1"/>
      <c r="AQ18" s="7"/>
      <c r="AR18" s="89" t="s">
        <v>55</v>
      </c>
      <c r="AS18" s="79">
        <v>1.02</v>
      </c>
      <c r="AT18" s="90" t="s">
        <v>54</v>
      </c>
      <c r="AU18" s="12">
        <v>0.03</v>
      </c>
      <c r="AV18" s="1"/>
      <c r="AW18" s="110" t="s">
        <v>3</v>
      </c>
      <c r="AX18" s="115">
        <f>AX16-AX17</f>
        <v>775000</v>
      </c>
      <c r="AY18" s="115">
        <f>AY16-AY17</f>
        <v>757400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174">
        <v>5</v>
      </c>
      <c r="B20" s="67" t="s">
        <v>45</v>
      </c>
      <c r="C20" s="72">
        <v>337584000</v>
      </c>
      <c r="D20" s="37">
        <v>3002320</v>
      </c>
      <c r="E20" s="37">
        <v>7516920</v>
      </c>
      <c r="F20" s="39">
        <v>12324000</v>
      </c>
      <c r="G20" s="72">
        <v>444857000</v>
      </c>
      <c r="H20" s="37">
        <v>3989300</v>
      </c>
      <c r="I20" s="37">
        <v>11077700</v>
      </c>
      <c r="J20" s="39">
        <v>17589500</v>
      </c>
      <c r="K20" s="177">
        <f>C22+G22</f>
        <v>1063000</v>
      </c>
      <c r="L20" s="178"/>
      <c r="M20" s="183">
        <f>D22+E22+F22+H22+I22+J22</f>
        <v>132100</v>
      </c>
      <c r="N20" s="178"/>
      <c r="O20" s="184">
        <f>M20+K20</f>
        <v>1195100</v>
      </c>
      <c r="P20" s="184"/>
      <c r="Q20" s="42" t="s">
        <v>6</v>
      </c>
      <c r="R20" s="39">
        <v>83328600</v>
      </c>
      <c r="S20" s="57">
        <v>0</v>
      </c>
      <c r="T20" s="187">
        <v>0</v>
      </c>
      <c r="U20" s="190">
        <v>0.84</v>
      </c>
      <c r="V20" s="57"/>
      <c r="W20" s="85" t="s">
        <v>6</v>
      </c>
      <c r="X20" s="44">
        <v>4477.3999999999996</v>
      </c>
      <c r="Y20" s="44">
        <v>5970.2</v>
      </c>
      <c r="Z20" s="44">
        <v>59.8</v>
      </c>
      <c r="AA20" s="44">
        <v>79.099999999999994</v>
      </c>
      <c r="AB20" s="44">
        <v>4696.8999999999996</v>
      </c>
      <c r="AC20" s="44">
        <v>6258.6</v>
      </c>
      <c r="AD20" s="44">
        <v>102.6</v>
      </c>
      <c r="AE20" s="82">
        <v>14.8</v>
      </c>
      <c r="AF20" s="7"/>
      <c r="AG20" s="85" t="s">
        <v>29</v>
      </c>
      <c r="AH20" s="15">
        <v>2.25</v>
      </c>
      <c r="AI20" s="15">
        <v>7.25</v>
      </c>
      <c r="AJ20" s="15">
        <v>1.75</v>
      </c>
      <c r="AK20" s="15">
        <v>6</v>
      </c>
      <c r="AL20" s="16">
        <v>7</v>
      </c>
      <c r="AM20" s="62"/>
      <c r="AN20" s="64" t="s">
        <v>40</v>
      </c>
      <c r="AO20" s="20">
        <v>19.7</v>
      </c>
      <c r="AP20" s="21">
        <v>8.01</v>
      </c>
      <c r="AQ20" s="7"/>
      <c r="AR20" s="31" t="s">
        <v>37</v>
      </c>
      <c r="AS20" s="52">
        <v>4.3999999999999997E-2</v>
      </c>
      <c r="AT20" s="32" t="s">
        <v>38</v>
      </c>
      <c r="AU20" s="53">
        <v>4.8000000000000001E-2</v>
      </c>
      <c r="AV20" s="1"/>
      <c r="AW20" s="117" t="s">
        <v>45</v>
      </c>
      <c r="AX20" s="112">
        <v>658951000</v>
      </c>
      <c r="AY20" s="112">
        <v>495060000</v>
      </c>
      <c r="AZ20" s="113">
        <v>180311000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175"/>
      <c r="B21" s="68" t="s">
        <v>44</v>
      </c>
      <c r="C21" s="73">
        <f>C16</f>
        <v>337046000</v>
      </c>
      <c r="D21" s="74">
        <f t="shared" ref="D21:J21" si="17">D16</f>
        <v>3002320</v>
      </c>
      <c r="E21" s="74">
        <f t="shared" si="17"/>
        <v>7483920</v>
      </c>
      <c r="F21" s="75">
        <f t="shared" si="17"/>
        <v>12290000</v>
      </c>
      <c r="G21" s="73">
        <f t="shared" si="17"/>
        <v>444332000</v>
      </c>
      <c r="H21" s="74">
        <f t="shared" si="17"/>
        <v>3989300</v>
      </c>
      <c r="I21" s="74">
        <f t="shared" si="17"/>
        <v>11045600</v>
      </c>
      <c r="J21" s="75">
        <f t="shared" si="17"/>
        <v>17556500</v>
      </c>
      <c r="K21" s="179"/>
      <c r="L21" s="180"/>
      <c r="M21" s="180"/>
      <c r="N21" s="180"/>
      <c r="O21" s="185"/>
      <c r="P21" s="185"/>
      <c r="Q21" s="14" t="s">
        <v>7</v>
      </c>
      <c r="R21" s="40">
        <f>R16</f>
        <v>82055800</v>
      </c>
      <c r="S21" s="57"/>
      <c r="T21" s="188"/>
      <c r="U21" s="191"/>
      <c r="V21" s="57"/>
      <c r="W21" s="87" t="s">
        <v>7</v>
      </c>
      <c r="X21" s="5">
        <f t="shared" ref="X21:AE21" si="18">X16</f>
        <v>4469.7</v>
      </c>
      <c r="Y21" s="5">
        <f t="shared" si="18"/>
        <v>5962.5</v>
      </c>
      <c r="Z21" s="5">
        <f t="shared" si="18"/>
        <v>59.8</v>
      </c>
      <c r="AA21" s="5">
        <f t="shared" si="18"/>
        <v>79</v>
      </c>
      <c r="AB21" s="5">
        <f t="shared" si="18"/>
        <v>4688.6000000000004</v>
      </c>
      <c r="AC21" s="5">
        <f t="shared" si="18"/>
        <v>6250.6</v>
      </c>
      <c r="AD21" s="5">
        <f t="shared" si="18"/>
        <v>102.3</v>
      </c>
      <c r="AE21" s="81">
        <f t="shared" si="18"/>
        <v>14.8</v>
      </c>
      <c r="AF21" s="7"/>
      <c r="AG21" s="87" t="s">
        <v>26</v>
      </c>
      <c r="AH21" s="6">
        <f>(AH20*10.74)</f>
        <v>24.164999999999999</v>
      </c>
      <c r="AI21" s="6">
        <f>(AI20*2.2)</f>
        <v>15.950000000000001</v>
      </c>
      <c r="AJ21" s="6">
        <f>(AJ20*0.25)</f>
        <v>0.4375</v>
      </c>
      <c r="AK21" s="154">
        <f>AK20+AL20</f>
        <v>13</v>
      </c>
      <c r="AL21" s="155"/>
      <c r="AM21" s="10"/>
      <c r="AN21" s="22" t="s">
        <v>41</v>
      </c>
      <c r="AO21" s="23">
        <v>20.6</v>
      </c>
      <c r="AP21" s="24">
        <v>8.0500000000000007</v>
      </c>
      <c r="AQ21" s="7"/>
      <c r="AR21" s="33" t="s">
        <v>36</v>
      </c>
      <c r="AS21" s="12">
        <v>0.308</v>
      </c>
      <c r="AT21" s="2" t="s">
        <v>39</v>
      </c>
      <c r="AU21" s="36">
        <v>0.255</v>
      </c>
      <c r="AV21" s="1"/>
      <c r="AW21" s="118" t="s">
        <v>71</v>
      </c>
      <c r="AX21" s="111">
        <f t="shared" ref="AX21:AZ21" si="19">AX16</f>
        <v>658335000</v>
      </c>
      <c r="AY21" s="111">
        <f t="shared" si="19"/>
        <v>494469900</v>
      </c>
      <c r="AZ21" s="114">
        <f t="shared" si="19"/>
        <v>180241000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176"/>
      <c r="B22" s="66" t="s">
        <v>3</v>
      </c>
      <c r="C22" s="76">
        <f t="shared" ref="C22:J22" si="20">C20-C21</f>
        <v>538000</v>
      </c>
      <c r="D22" s="76">
        <f t="shared" si="20"/>
        <v>0</v>
      </c>
      <c r="E22" s="76">
        <f t="shared" si="20"/>
        <v>33000</v>
      </c>
      <c r="F22" s="77">
        <f t="shared" si="20"/>
        <v>34000</v>
      </c>
      <c r="G22" s="76">
        <f t="shared" si="20"/>
        <v>525000</v>
      </c>
      <c r="H22" s="76">
        <f t="shared" si="20"/>
        <v>0</v>
      </c>
      <c r="I22" s="76">
        <f t="shared" si="20"/>
        <v>32100</v>
      </c>
      <c r="J22" s="77">
        <f t="shared" si="20"/>
        <v>33000</v>
      </c>
      <c r="K22" s="181"/>
      <c r="L22" s="182"/>
      <c r="M22" s="182"/>
      <c r="N22" s="182"/>
      <c r="O22" s="186"/>
      <c r="P22" s="186"/>
      <c r="Q22" s="48" t="s">
        <v>3</v>
      </c>
      <c r="R22" s="41">
        <f>R20-R21</f>
        <v>1272800</v>
      </c>
      <c r="S22" s="58"/>
      <c r="T22" s="189"/>
      <c r="U22" s="192"/>
      <c r="V22" s="58"/>
      <c r="W22" s="45" t="s">
        <v>3</v>
      </c>
      <c r="X22" s="46">
        <f>X20-X21</f>
        <v>7.6999999999998181</v>
      </c>
      <c r="Y22" s="46">
        <f t="shared" ref="Y22:AE22" si="21">Y20-Y21</f>
        <v>7.6999999999998181</v>
      </c>
      <c r="Z22" s="46">
        <f t="shared" si="21"/>
        <v>0</v>
      </c>
      <c r="AA22" s="46">
        <f t="shared" si="21"/>
        <v>9.9999999999994316E-2</v>
      </c>
      <c r="AB22" s="46">
        <f t="shared" si="21"/>
        <v>8.2999999999992724</v>
      </c>
      <c r="AC22" s="46">
        <f t="shared" si="21"/>
        <v>8</v>
      </c>
      <c r="AD22" s="46">
        <f t="shared" si="21"/>
        <v>0.29999999999999716</v>
      </c>
      <c r="AE22" s="83">
        <f t="shared" si="21"/>
        <v>0</v>
      </c>
      <c r="AF22" s="7"/>
      <c r="AG22" s="88" t="s">
        <v>28</v>
      </c>
      <c r="AH22" s="86">
        <f>(AH21)/((K20/1000000)*8.34)</f>
        <v>2.7257591856900185</v>
      </c>
      <c r="AI22" s="86">
        <f>(AI21)/((K20/1000000)*8.34)</f>
        <v>1.7991251401512849</v>
      </c>
      <c r="AJ22" s="86">
        <f>(AJ21)/((K20/1000000)*8.34)</f>
        <v>4.9349043812927089E-2</v>
      </c>
      <c r="AK22" s="156">
        <f>(AK21)/((K20/1000000)*8.34)</f>
        <v>1.4663715875841192</v>
      </c>
      <c r="AL22" s="157"/>
      <c r="AM22" s="10"/>
      <c r="AN22" s="1"/>
      <c r="AO22" s="1"/>
      <c r="AP22" s="1"/>
      <c r="AQ22" s="7"/>
      <c r="AR22" s="89" t="s">
        <v>55</v>
      </c>
      <c r="AS22" s="79">
        <v>1.01</v>
      </c>
      <c r="AT22" s="90" t="s">
        <v>54</v>
      </c>
      <c r="AU22" s="35">
        <v>2.7E-2</v>
      </c>
      <c r="AV22" s="1"/>
      <c r="AW22" s="110" t="s">
        <v>3</v>
      </c>
      <c r="AX22" s="115">
        <f>AX20-AX21</f>
        <v>616000</v>
      </c>
      <c r="AY22" s="115">
        <f>AY20-AY21</f>
        <v>590100</v>
      </c>
      <c r="AZ22" s="116">
        <f>AZ20-AZ21</f>
        <v>70000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174">
        <v>6</v>
      </c>
      <c r="B24" s="67" t="s">
        <v>45</v>
      </c>
      <c r="C24" s="72">
        <v>338376000</v>
      </c>
      <c r="D24" s="37">
        <v>3002320</v>
      </c>
      <c r="E24" s="37">
        <v>7516920</v>
      </c>
      <c r="F24" s="39">
        <v>12345000</v>
      </c>
      <c r="G24" s="72">
        <v>445748000</v>
      </c>
      <c r="H24" s="37">
        <v>3997300</v>
      </c>
      <c r="I24" s="37">
        <v>11077700</v>
      </c>
      <c r="J24" s="39">
        <v>17603500</v>
      </c>
      <c r="K24" s="177">
        <f>C26+G26</f>
        <v>1683000</v>
      </c>
      <c r="L24" s="178"/>
      <c r="M24" s="183">
        <f>D26+E26+F26+H26+I26+J26</f>
        <v>43000</v>
      </c>
      <c r="N24" s="178"/>
      <c r="O24" s="184">
        <f>M24+K24</f>
        <v>1726000</v>
      </c>
      <c r="P24" s="184"/>
      <c r="Q24" s="42" t="s">
        <v>6</v>
      </c>
      <c r="R24" s="39">
        <v>84812400</v>
      </c>
      <c r="S24" s="57"/>
      <c r="T24" s="187">
        <v>0</v>
      </c>
      <c r="U24" s="190">
        <v>0.84</v>
      </c>
      <c r="V24" s="57"/>
      <c r="W24" s="85" t="s">
        <v>6</v>
      </c>
      <c r="X24" s="44">
        <v>4488.8999999999996</v>
      </c>
      <c r="Y24" s="44">
        <v>5983.1</v>
      </c>
      <c r="Z24" s="44">
        <v>59.9</v>
      </c>
      <c r="AA24" s="44">
        <v>79.099999999999994</v>
      </c>
      <c r="AB24" s="44">
        <v>4708.7</v>
      </c>
      <c r="AC24" s="44">
        <v>6271.9</v>
      </c>
      <c r="AD24" s="44">
        <v>102.6</v>
      </c>
      <c r="AE24" s="82">
        <v>14.8</v>
      </c>
      <c r="AF24" s="7"/>
      <c r="AG24" s="85" t="s">
        <v>29</v>
      </c>
      <c r="AH24" s="15">
        <v>3.75</v>
      </c>
      <c r="AI24" s="15">
        <v>11.75</v>
      </c>
      <c r="AJ24" s="15">
        <v>2.625</v>
      </c>
      <c r="AK24" s="15">
        <v>10</v>
      </c>
      <c r="AL24" s="16">
        <v>11</v>
      </c>
      <c r="AM24" s="62"/>
      <c r="AN24" s="64" t="s">
        <v>40</v>
      </c>
      <c r="AO24" s="20">
        <v>18</v>
      </c>
      <c r="AP24" s="21">
        <v>7.79</v>
      </c>
      <c r="AQ24" s="7"/>
      <c r="AR24" s="31" t="s">
        <v>37</v>
      </c>
      <c r="AS24" s="52">
        <v>6.0999999999999999E-2</v>
      </c>
      <c r="AT24" s="32" t="s">
        <v>38</v>
      </c>
      <c r="AU24" s="53">
        <v>4.7E-2</v>
      </c>
      <c r="AV24" s="1"/>
      <c r="AW24" s="117" t="s">
        <v>45</v>
      </c>
      <c r="AX24" s="112">
        <v>659829000</v>
      </c>
      <c r="AY24" s="112">
        <v>496025600</v>
      </c>
      <c r="AZ24" s="113">
        <v>180311000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175"/>
      <c r="B25" s="68" t="s">
        <v>44</v>
      </c>
      <c r="C25" s="73">
        <f t="shared" ref="C25:J25" si="22">C20</f>
        <v>337584000</v>
      </c>
      <c r="D25" s="74">
        <f t="shared" si="22"/>
        <v>3002320</v>
      </c>
      <c r="E25" s="74">
        <f t="shared" si="22"/>
        <v>7516920</v>
      </c>
      <c r="F25" s="75">
        <f t="shared" si="22"/>
        <v>12324000</v>
      </c>
      <c r="G25" s="73">
        <f t="shared" si="22"/>
        <v>444857000</v>
      </c>
      <c r="H25" s="74">
        <f t="shared" si="22"/>
        <v>3989300</v>
      </c>
      <c r="I25" s="74">
        <f t="shared" si="22"/>
        <v>11077700</v>
      </c>
      <c r="J25" s="75">
        <f t="shared" si="22"/>
        <v>17589500</v>
      </c>
      <c r="K25" s="179"/>
      <c r="L25" s="180"/>
      <c r="M25" s="180"/>
      <c r="N25" s="180"/>
      <c r="O25" s="185"/>
      <c r="P25" s="185"/>
      <c r="Q25" s="14" t="s">
        <v>7</v>
      </c>
      <c r="R25" s="40">
        <f>R20</f>
        <v>83328600</v>
      </c>
      <c r="S25" s="57"/>
      <c r="T25" s="188"/>
      <c r="U25" s="191"/>
      <c r="V25" s="57"/>
      <c r="W25" s="87" t="s">
        <v>7</v>
      </c>
      <c r="X25" s="5">
        <f t="shared" ref="X25:AE25" si="23">X20</f>
        <v>4477.3999999999996</v>
      </c>
      <c r="Y25" s="5">
        <f t="shared" si="23"/>
        <v>5970.2</v>
      </c>
      <c r="Z25" s="5">
        <f t="shared" si="23"/>
        <v>59.8</v>
      </c>
      <c r="AA25" s="5">
        <f t="shared" si="23"/>
        <v>79.099999999999994</v>
      </c>
      <c r="AB25" s="5">
        <f t="shared" si="23"/>
        <v>4696.8999999999996</v>
      </c>
      <c r="AC25" s="5">
        <f t="shared" si="23"/>
        <v>6258.6</v>
      </c>
      <c r="AD25" s="5">
        <f t="shared" si="23"/>
        <v>102.6</v>
      </c>
      <c r="AE25" s="81">
        <f t="shared" si="23"/>
        <v>14.8</v>
      </c>
      <c r="AF25" s="7"/>
      <c r="AG25" s="87" t="s">
        <v>26</v>
      </c>
      <c r="AH25" s="6">
        <f>(AH24*10.74)</f>
        <v>40.274999999999999</v>
      </c>
      <c r="AI25" s="6">
        <f>(AI24*2.2)</f>
        <v>25.85</v>
      </c>
      <c r="AJ25" s="6">
        <f>(AJ24*0.25)</f>
        <v>0.65625</v>
      </c>
      <c r="AK25" s="154">
        <f>AK24+AL24</f>
        <v>21</v>
      </c>
      <c r="AL25" s="155"/>
      <c r="AM25" s="10"/>
      <c r="AN25" s="22" t="s">
        <v>41</v>
      </c>
      <c r="AO25" s="23">
        <v>20.100000000000001</v>
      </c>
      <c r="AP25" s="24">
        <v>8.01</v>
      </c>
      <c r="AQ25" s="7"/>
      <c r="AR25" s="33" t="s">
        <v>36</v>
      </c>
      <c r="AS25" s="12">
        <v>0.2</v>
      </c>
      <c r="AT25" s="2" t="s">
        <v>39</v>
      </c>
      <c r="AU25" s="36">
        <v>0.2</v>
      </c>
      <c r="AV25" s="1"/>
      <c r="AW25" s="118" t="s">
        <v>71</v>
      </c>
      <c r="AX25" s="111">
        <f t="shared" ref="AX25:AZ25" si="24">AX20</f>
        <v>658951000</v>
      </c>
      <c r="AY25" s="111">
        <f t="shared" si="24"/>
        <v>495060000</v>
      </c>
      <c r="AZ25" s="114">
        <f t="shared" si="24"/>
        <v>180311000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176"/>
      <c r="B26" s="66" t="s">
        <v>3</v>
      </c>
      <c r="C26" s="76">
        <f t="shared" ref="C26:J26" si="25">C24-C25</f>
        <v>792000</v>
      </c>
      <c r="D26" s="76">
        <f t="shared" si="25"/>
        <v>0</v>
      </c>
      <c r="E26" s="76">
        <f t="shared" si="25"/>
        <v>0</v>
      </c>
      <c r="F26" s="77">
        <f t="shared" si="25"/>
        <v>21000</v>
      </c>
      <c r="G26" s="76">
        <f t="shared" si="25"/>
        <v>891000</v>
      </c>
      <c r="H26" s="76">
        <f t="shared" si="25"/>
        <v>8000</v>
      </c>
      <c r="I26" s="76">
        <f t="shared" si="25"/>
        <v>0</v>
      </c>
      <c r="J26" s="77">
        <f t="shared" si="25"/>
        <v>14000</v>
      </c>
      <c r="K26" s="181"/>
      <c r="L26" s="182"/>
      <c r="M26" s="182"/>
      <c r="N26" s="182"/>
      <c r="O26" s="186"/>
      <c r="P26" s="186"/>
      <c r="Q26" s="48" t="s">
        <v>3</v>
      </c>
      <c r="R26" s="41">
        <f>R24-R25</f>
        <v>1483800</v>
      </c>
      <c r="S26" s="58"/>
      <c r="T26" s="189"/>
      <c r="U26" s="192"/>
      <c r="V26" s="58"/>
      <c r="W26" s="45" t="s">
        <v>3</v>
      </c>
      <c r="X26" s="46">
        <f>X24-X25</f>
        <v>11.5</v>
      </c>
      <c r="Y26" s="46">
        <f t="shared" ref="Y26:AE26" si="26">Y24-Y25</f>
        <v>12.900000000000546</v>
      </c>
      <c r="Z26" s="46">
        <f t="shared" si="26"/>
        <v>0.10000000000000142</v>
      </c>
      <c r="AA26" s="46">
        <f t="shared" si="26"/>
        <v>0</v>
      </c>
      <c r="AB26" s="46">
        <f t="shared" si="26"/>
        <v>11.800000000000182</v>
      </c>
      <c r="AC26" s="46">
        <f t="shared" si="26"/>
        <v>13.299999999999272</v>
      </c>
      <c r="AD26" s="46">
        <f t="shared" si="26"/>
        <v>0</v>
      </c>
      <c r="AE26" s="83">
        <f t="shared" si="26"/>
        <v>0</v>
      </c>
      <c r="AF26" s="7"/>
      <c r="AG26" s="88" t="s">
        <v>28</v>
      </c>
      <c r="AH26" s="86">
        <f>(AH25)/((K24/1000000)*8.34)</f>
        <v>2.8693622641993355</v>
      </c>
      <c r="AI26" s="86">
        <f>(AI25)/((K24/1000000)*8.34)</f>
        <v>1.8416639237629504</v>
      </c>
      <c r="AJ26" s="86">
        <f>(AJ25)/((K24/1000000)*8.34)</f>
        <v>4.6754040617773163E-2</v>
      </c>
      <c r="AK26" s="156">
        <f>(AK25)/((K24/1000000)*8.34)</f>
        <v>1.4961292997687412</v>
      </c>
      <c r="AL26" s="157"/>
      <c r="AM26" s="10"/>
      <c r="AN26" s="1"/>
      <c r="AO26" s="1"/>
      <c r="AP26" s="1"/>
      <c r="AQ26" s="7"/>
      <c r="AR26" s="89" t="s">
        <v>55</v>
      </c>
      <c r="AS26" s="79">
        <v>1.1200000000000001</v>
      </c>
      <c r="AT26" s="90" t="s">
        <v>54</v>
      </c>
      <c r="AU26" s="35">
        <v>3.1E-2</v>
      </c>
      <c r="AV26" s="1"/>
      <c r="AW26" s="110" t="s">
        <v>3</v>
      </c>
      <c r="AX26" s="115">
        <f>AX24-AX25</f>
        <v>878000</v>
      </c>
      <c r="AY26" s="115">
        <f>AY24-AY25</f>
        <v>965600</v>
      </c>
      <c r="AZ26" s="116">
        <f>AZ24-AZ25</f>
        <v>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174">
        <v>7</v>
      </c>
      <c r="B28" s="67" t="s">
        <v>45</v>
      </c>
      <c r="C28" s="72">
        <v>339139000</v>
      </c>
      <c r="D28" s="37">
        <v>3010320</v>
      </c>
      <c r="E28" s="37">
        <v>7516920</v>
      </c>
      <c r="F28" s="39">
        <v>12366000</v>
      </c>
      <c r="G28" s="72">
        <v>446479000</v>
      </c>
      <c r="H28" s="37">
        <v>3997300</v>
      </c>
      <c r="I28" s="37">
        <v>11109700</v>
      </c>
      <c r="J28" s="39">
        <v>17643400</v>
      </c>
      <c r="K28" s="177">
        <f>C30+G30</f>
        <v>1494000</v>
      </c>
      <c r="L28" s="178"/>
      <c r="M28" s="183">
        <f>D30+E30+F30+H30+I30+J30</f>
        <v>100900</v>
      </c>
      <c r="N28" s="178"/>
      <c r="O28" s="184">
        <f>M28+K28</f>
        <v>1594900</v>
      </c>
      <c r="P28" s="184"/>
      <c r="Q28" s="42" t="s">
        <v>6</v>
      </c>
      <c r="R28" s="39">
        <v>86274700</v>
      </c>
      <c r="S28" s="57"/>
      <c r="T28" s="187">
        <v>0</v>
      </c>
      <c r="U28" s="190">
        <v>0.84</v>
      </c>
      <c r="V28" s="57"/>
      <c r="W28" s="85" t="s">
        <v>6</v>
      </c>
      <c r="X28" s="44">
        <v>4499.8999999999996</v>
      </c>
      <c r="Y28" s="44">
        <v>5993.7</v>
      </c>
      <c r="Z28" s="44">
        <v>60.1</v>
      </c>
      <c r="AA28" s="44">
        <v>79.099999999999994</v>
      </c>
      <c r="AB28" s="44">
        <v>4720.1000000000004</v>
      </c>
      <c r="AC28" s="44">
        <v>6283.1</v>
      </c>
      <c r="AD28" s="44">
        <v>102.8</v>
      </c>
      <c r="AE28" s="82">
        <v>14.8</v>
      </c>
      <c r="AF28" s="7"/>
      <c r="AG28" s="85" t="s">
        <v>29</v>
      </c>
      <c r="AH28" s="15">
        <v>3.625</v>
      </c>
      <c r="AI28" s="15">
        <v>10.0625</v>
      </c>
      <c r="AJ28" s="15">
        <v>2.5</v>
      </c>
      <c r="AK28" s="15">
        <v>10</v>
      </c>
      <c r="AL28" s="16">
        <v>10</v>
      </c>
      <c r="AM28" s="62"/>
      <c r="AN28" s="64" t="s">
        <v>40</v>
      </c>
      <c r="AO28" s="20">
        <v>18.5</v>
      </c>
      <c r="AP28" s="21">
        <v>7.89</v>
      </c>
      <c r="AQ28" s="7"/>
      <c r="AR28" s="31" t="s">
        <v>37</v>
      </c>
      <c r="AS28" s="52">
        <v>4.9000000000000002E-2</v>
      </c>
      <c r="AT28" s="32" t="s">
        <v>38</v>
      </c>
      <c r="AU28" s="53">
        <v>4.3999999999999997E-2</v>
      </c>
      <c r="AV28" s="1"/>
      <c r="AW28" s="117" t="s">
        <v>45</v>
      </c>
      <c r="AX28" s="112">
        <v>660692000</v>
      </c>
      <c r="AY28" s="112">
        <v>496480900</v>
      </c>
      <c r="AZ28" s="113">
        <v>180346000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175"/>
      <c r="B29" s="68" t="s">
        <v>44</v>
      </c>
      <c r="C29" s="73">
        <f t="shared" ref="C29:J29" si="27">C24</f>
        <v>338376000</v>
      </c>
      <c r="D29" s="74">
        <f t="shared" si="27"/>
        <v>3002320</v>
      </c>
      <c r="E29" s="74">
        <f t="shared" si="27"/>
        <v>7516920</v>
      </c>
      <c r="F29" s="75">
        <f t="shared" si="27"/>
        <v>12345000</v>
      </c>
      <c r="G29" s="73">
        <f t="shared" si="27"/>
        <v>445748000</v>
      </c>
      <c r="H29" s="74">
        <f t="shared" si="27"/>
        <v>3997300</v>
      </c>
      <c r="I29" s="74">
        <f t="shared" si="27"/>
        <v>11077700</v>
      </c>
      <c r="J29" s="75">
        <f t="shared" si="27"/>
        <v>17603500</v>
      </c>
      <c r="K29" s="179"/>
      <c r="L29" s="180"/>
      <c r="M29" s="180"/>
      <c r="N29" s="180"/>
      <c r="O29" s="185"/>
      <c r="P29" s="185"/>
      <c r="Q29" s="14" t="s">
        <v>7</v>
      </c>
      <c r="R29" s="40">
        <f>R24</f>
        <v>84812400</v>
      </c>
      <c r="S29" s="57"/>
      <c r="T29" s="188"/>
      <c r="U29" s="191"/>
      <c r="V29" s="57"/>
      <c r="W29" s="87" t="s">
        <v>7</v>
      </c>
      <c r="X29" s="5">
        <f t="shared" ref="X29:AE29" si="28">X24</f>
        <v>4488.8999999999996</v>
      </c>
      <c r="Y29" s="5">
        <f t="shared" si="28"/>
        <v>5983.1</v>
      </c>
      <c r="Z29" s="5">
        <f t="shared" si="28"/>
        <v>59.9</v>
      </c>
      <c r="AA29" s="5">
        <f t="shared" si="28"/>
        <v>79.099999999999994</v>
      </c>
      <c r="AB29" s="5">
        <f t="shared" si="28"/>
        <v>4708.7</v>
      </c>
      <c r="AC29" s="5">
        <f t="shared" si="28"/>
        <v>6271.9</v>
      </c>
      <c r="AD29" s="5">
        <f t="shared" si="28"/>
        <v>102.6</v>
      </c>
      <c r="AE29" s="81">
        <f t="shared" si="28"/>
        <v>14.8</v>
      </c>
      <c r="AF29" s="7"/>
      <c r="AG29" s="87" t="s">
        <v>26</v>
      </c>
      <c r="AH29" s="6">
        <f>(AH28*10.74)</f>
        <v>38.932499999999997</v>
      </c>
      <c r="AI29" s="6">
        <f>(AI28*2.2)</f>
        <v>22.137500000000003</v>
      </c>
      <c r="AJ29" s="6">
        <f>(AJ28*0.25)</f>
        <v>0.625</v>
      </c>
      <c r="AK29" s="154">
        <f>AK28+AL28</f>
        <v>20</v>
      </c>
      <c r="AL29" s="155"/>
      <c r="AM29" s="10"/>
      <c r="AN29" s="22" t="s">
        <v>41</v>
      </c>
      <c r="AO29" s="23">
        <v>20</v>
      </c>
      <c r="AP29" s="24">
        <v>8.1</v>
      </c>
      <c r="AQ29" s="7"/>
      <c r="AR29" s="33" t="s">
        <v>36</v>
      </c>
      <c r="AS29" s="12">
        <v>0.19</v>
      </c>
      <c r="AT29" s="2" t="s">
        <v>39</v>
      </c>
      <c r="AU29" s="36">
        <v>0.27</v>
      </c>
      <c r="AV29" s="1"/>
      <c r="AW29" s="118" t="s">
        <v>71</v>
      </c>
      <c r="AX29" s="111">
        <f t="shared" ref="AX29:AZ29" si="29">AX24</f>
        <v>659829000</v>
      </c>
      <c r="AY29" s="111">
        <f t="shared" si="29"/>
        <v>496025600</v>
      </c>
      <c r="AZ29" s="114">
        <f t="shared" si="29"/>
        <v>180311000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176"/>
      <c r="B30" s="66" t="s">
        <v>3</v>
      </c>
      <c r="C30" s="76">
        <f t="shared" ref="C30:J30" si="30">C28-C29</f>
        <v>763000</v>
      </c>
      <c r="D30" s="76">
        <f t="shared" si="30"/>
        <v>8000</v>
      </c>
      <c r="E30" s="76">
        <f t="shared" si="30"/>
        <v>0</v>
      </c>
      <c r="F30" s="77">
        <f t="shared" si="30"/>
        <v>21000</v>
      </c>
      <c r="G30" s="76">
        <f t="shared" si="30"/>
        <v>731000</v>
      </c>
      <c r="H30" s="76">
        <f t="shared" si="30"/>
        <v>0</v>
      </c>
      <c r="I30" s="76">
        <f t="shared" si="30"/>
        <v>32000</v>
      </c>
      <c r="J30" s="77">
        <f t="shared" si="30"/>
        <v>39900</v>
      </c>
      <c r="K30" s="181"/>
      <c r="L30" s="182"/>
      <c r="M30" s="182"/>
      <c r="N30" s="182"/>
      <c r="O30" s="186"/>
      <c r="P30" s="186"/>
      <c r="Q30" s="48" t="s">
        <v>3</v>
      </c>
      <c r="R30" s="41">
        <f>R28-R29</f>
        <v>1462300</v>
      </c>
      <c r="S30" s="58"/>
      <c r="T30" s="189"/>
      <c r="U30" s="192"/>
      <c r="V30" s="58"/>
      <c r="W30" s="45" t="s">
        <v>3</v>
      </c>
      <c r="X30" s="46">
        <f>X28-X29</f>
        <v>11</v>
      </c>
      <c r="Y30" s="46">
        <f t="shared" ref="Y30:AE30" si="31">Y28-Y29</f>
        <v>10.599999999999454</v>
      </c>
      <c r="Z30" s="46">
        <f t="shared" si="31"/>
        <v>0.20000000000000284</v>
      </c>
      <c r="AA30" s="46">
        <f t="shared" si="31"/>
        <v>0</v>
      </c>
      <c r="AB30" s="46">
        <f t="shared" si="31"/>
        <v>11.400000000000546</v>
      </c>
      <c r="AC30" s="46">
        <f t="shared" si="31"/>
        <v>11.200000000000728</v>
      </c>
      <c r="AD30" s="46">
        <f t="shared" si="31"/>
        <v>0.20000000000000284</v>
      </c>
      <c r="AE30" s="83">
        <f t="shared" si="31"/>
        <v>0</v>
      </c>
      <c r="AF30" s="7"/>
      <c r="AG30" s="88" t="s">
        <v>28</v>
      </c>
      <c r="AH30" s="86">
        <f>(AH29)/((K28/1000000)*8.34)</f>
        <v>3.1246087467375494</v>
      </c>
      <c r="AI30" s="86">
        <f>(AI29)/((K28/1000000)*8.34)</f>
        <v>1.7766910969216596</v>
      </c>
      <c r="AJ30" s="86">
        <f>(AJ29)/((K28/1000000)*8.34)</f>
        <v>5.0160674673112915E-2</v>
      </c>
      <c r="AK30" s="156">
        <f>(AK29)/((K28/1000000)*8.34)</f>
        <v>1.6051415895396133</v>
      </c>
      <c r="AL30" s="157"/>
      <c r="AM30" s="10"/>
      <c r="AN30" s="1"/>
      <c r="AO30" s="1"/>
      <c r="AP30" s="1"/>
      <c r="AQ30" s="7"/>
      <c r="AR30" s="89" t="s">
        <v>55</v>
      </c>
      <c r="AS30" s="79">
        <v>1.01</v>
      </c>
      <c r="AT30" s="90" t="s">
        <v>54</v>
      </c>
      <c r="AU30" s="126">
        <v>2.5999999999999999E-2</v>
      </c>
      <c r="AV30" s="1"/>
      <c r="AW30" s="110" t="s">
        <v>3</v>
      </c>
      <c r="AX30" s="115">
        <f>AX28-AX29</f>
        <v>863000</v>
      </c>
      <c r="AY30" s="115">
        <f>AY28-AY29</f>
        <v>455300</v>
      </c>
      <c r="AZ30" s="116">
        <f>AZ28-AZ29</f>
        <v>35000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174">
        <v>8</v>
      </c>
      <c r="B32" s="67" t="s">
        <v>45</v>
      </c>
      <c r="C32" s="72">
        <v>339768000</v>
      </c>
      <c r="D32" s="37">
        <v>3010320</v>
      </c>
      <c r="E32" s="37">
        <v>7548920</v>
      </c>
      <c r="F32" s="39">
        <v>12407000</v>
      </c>
      <c r="G32" s="72">
        <v>447126000</v>
      </c>
      <c r="H32" s="37">
        <v>4005300</v>
      </c>
      <c r="I32" s="37">
        <v>11109700</v>
      </c>
      <c r="J32" s="39">
        <v>17664400</v>
      </c>
      <c r="K32" s="177">
        <f>C34+G34</f>
        <v>1276000</v>
      </c>
      <c r="L32" s="178"/>
      <c r="M32" s="183">
        <f>D34+E34+F34+H34+I34+J34</f>
        <v>102000</v>
      </c>
      <c r="N32" s="178"/>
      <c r="O32" s="184">
        <f>M32+K32</f>
        <v>1378000</v>
      </c>
      <c r="P32" s="184"/>
      <c r="Q32" s="42" t="s">
        <v>6</v>
      </c>
      <c r="R32" s="39">
        <v>87765900</v>
      </c>
      <c r="S32" s="57"/>
      <c r="T32" s="187">
        <v>0</v>
      </c>
      <c r="U32" s="190">
        <v>0.8</v>
      </c>
      <c r="V32" s="57"/>
      <c r="W32" s="85" t="s">
        <v>6</v>
      </c>
      <c r="X32" s="44">
        <v>4508.8999999999996</v>
      </c>
      <c r="Y32" s="44">
        <v>6003.1</v>
      </c>
      <c r="Z32" s="44">
        <v>60.2</v>
      </c>
      <c r="AA32" s="44">
        <v>79.099999999999994</v>
      </c>
      <c r="AB32" s="44">
        <v>4729.8999999999996</v>
      </c>
      <c r="AC32" s="44">
        <v>6292.9</v>
      </c>
      <c r="AD32" s="44">
        <v>103</v>
      </c>
      <c r="AE32" s="82">
        <v>14.8</v>
      </c>
      <c r="AF32" s="7"/>
      <c r="AG32" s="85" t="s">
        <v>29</v>
      </c>
      <c r="AH32" s="15">
        <v>2.9375</v>
      </c>
      <c r="AI32" s="15">
        <v>9.125</v>
      </c>
      <c r="AJ32" s="15">
        <v>2.25</v>
      </c>
      <c r="AK32" s="15">
        <v>9</v>
      </c>
      <c r="AL32" s="16">
        <v>8</v>
      </c>
      <c r="AM32" s="62"/>
      <c r="AN32" s="64" t="s">
        <v>40</v>
      </c>
      <c r="AO32" s="20">
        <v>16.8</v>
      </c>
      <c r="AP32" s="21">
        <v>7.78</v>
      </c>
      <c r="AQ32" s="7"/>
      <c r="AR32" s="31" t="s">
        <v>37</v>
      </c>
      <c r="AS32" s="52">
        <v>4.2000000000000003E-2</v>
      </c>
      <c r="AT32" s="32" t="s">
        <v>38</v>
      </c>
      <c r="AU32" s="53">
        <v>4.9000000000000002E-2</v>
      </c>
      <c r="AV32" s="1"/>
      <c r="AW32" s="117" t="s">
        <v>45</v>
      </c>
      <c r="AX32" s="112">
        <v>661418000</v>
      </c>
      <c r="AY32" s="112">
        <v>497555900</v>
      </c>
      <c r="AZ32" s="113">
        <v>180381000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175"/>
      <c r="B33" s="68" t="s">
        <v>44</v>
      </c>
      <c r="C33" s="73">
        <f t="shared" ref="C33:J33" si="32">C28</f>
        <v>339139000</v>
      </c>
      <c r="D33" s="74">
        <f t="shared" si="32"/>
        <v>3010320</v>
      </c>
      <c r="E33" s="74">
        <f t="shared" si="32"/>
        <v>7516920</v>
      </c>
      <c r="F33" s="75">
        <f t="shared" si="32"/>
        <v>12366000</v>
      </c>
      <c r="G33" s="73">
        <f t="shared" si="32"/>
        <v>446479000</v>
      </c>
      <c r="H33" s="74">
        <f t="shared" si="32"/>
        <v>3997300</v>
      </c>
      <c r="I33" s="74">
        <f t="shared" si="32"/>
        <v>11109700</v>
      </c>
      <c r="J33" s="75">
        <f t="shared" si="32"/>
        <v>17643400</v>
      </c>
      <c r="K33" s="179"/>
      <c r="L33" s="180"/>
      <c r="M33" s="180"/>
      <c r="N33" s="180"/>
      <c r="O33" s="185"/>
      <c r="P33" s="185"/>
      <c r="Q33" s="14" t="s">
        <v>7</v>
      </c>
      <c r="R33" s="40">
        <f>R28</f>
        <v>86274700</v>
      </c>
      <c r="S33" s="57"/>
      <c r="T33" s="188"/>
      <c r="U33" s="191"/>
      <c r="V33" s="57"/>
      <c r="W33" s="87" t="s">
        <v>7</v>
      </c>
      <c r="X33" s="5">
        <f t="shared" ref="X33:AE33" si="33">X28</f>
        <v>4499.8999999999996</v>
      </c>
      <c r="Y33" s="5">
        <f t="shared" si="33"/>
        <v>5993.7</v>
      </c>
      <c r="Z33" s="5">
        <f t="shared" si="33"/>
        <v>60.1</v>
      </c>
      <c r="AA33" s="5">
        <f t="shared" si="33"/>
        <v>79.099999999999994</v>
      </c>
      <c r="AB33" s="5">
        <f t="shared" si="33"/>
        <v>4720.1000000000004</v>
      </c>
      <c r="AC33" s="5">
        <f t="shared" si="33"/>
        <v>6283.1</v>
      </c>
      <c r="AD33" s="5">
        <f t="shared" si="33"/>
        <v>102.8</v>
      </c>
      <c r="AE33" s="81">
        <f t="shared" si="33"/>
        <v>14.8</v>
      </c>
      <c r="AF33" s="7"/>
      <c r="AG33" s="87" t="s">
        <v>26</v>
      </c>
      <c r="AH33" s="6">
        <f>(AH32*10.74)</f>
        <v>31.548750000000002</v>
      </c>
      <c r="AI33" s="6">
        <f>(AI32*2.2)</f>
        <v>20.075000000000003</v>
      </c>
      <c r="AJ33" s="6">
        <f>(AJ32*0.25)</f>
        <v>0.5625</v>
      </c>
      <c r="AK33" s="154">
        <f>AK32+AL32</f>
        <v>17</v>
      </c>
      <c r="AL33" s="155"/>
      <c r="AM33" s="10"/>
      <c r="AN33" s="22" t="s">
        <v>41</v>
      </c>
      <c r="AO33" s="23">
        <v>18.7</v>
      </c>
      <c r="AP33" s="24">
        <v>8.06</v>
      </c>
      <c r="AQ33" s="7"/>
      <c r="AR33" s="33" t="s">
        <v>36</v>
      </c>
      <c r="AS33" s="12">
        <v>0.25600000000000001</v>
      </c>
      <c r="AT33" s="2" t="s">
        <v>39</v>
      </c>
      <c r="AU33" s="36">
        <v>0.20399999999999999</v>
      </c>
      <c r="AV33" s="1"/>
      <c r="AW33" s="118" t="s">
        <v>71</v>
      </c>
      <c r="AX33" s="111">
        <f t="shared" ref="AX33:AZ33" si="34">AX28</f>
        <v>660692000</v>
      </c>
      <c r="AY33" s="111">
        <f t="shared" si="34"/>
        <v>496480900</v>
      </c>
      <c r="AZ33" s="114">
        <f t="shared" si="34"/>
        <v>180346000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176"/>
      <c r="B34" s="66" t="s">
        <v>3</v>
      </c>
      <c r="C34" s="76">
        <f t="shared" ref="C34:J34" si="35">C32-C33</f>
        <v>629000</v>
      </c>
      <c r="D34" s="76">
        <f t="shared" si="35"/>
        <v>0</v>
      </c>
      <c r="E34" s="76">
        <f t="shared" si="35"/>
        <v>32000</v>
      </c>
      <c r="F34" s="77">
        <f t="shared" si="35"/>
        <v>41000</v>
      </c>
      <c r="G34" s="76">
        <f t="shared" si="35"/>
        <v>647000</v>
      </c>
      <c r="H34" s="76">
        <f t="shared" si="35"/>
        <v>8000</v>
      </c>
      <c r="I34" s="76">
        <f t="shared" si="35"/>
        <v>0</v>
      </c>
      <c r="J34" s="77">
        <f t="shared" si="35"/>
        <v>21000</v>
      </c>
      <c r="K34" s="181"/>
      <c r="L34" s="182"/>
      <c r="M34" s="182"/>
      <c r="N34" s="182"/>
      <c r="O34" s="186"/>
      <c r="P34" s="186"/>
      <c r="Q34" s="48" t="s">
        <v>3</v>
      </c>
      <c r="R34" s="41">
        <f>R32-R33</f>
        <v>1491200</v>
      </c>
      <c r="S34" s="58"/>
      <c r="T34" s="189"/>
      <c r="U34" s="192"/>
      <c r="V34" s="58"/>
      <c r="W34" s="45" t="s">
        <v>3</v>
      </c>
      <c r="X34" s="46">
        <f>X32-X33</f>
        <v>9</v>
      </c>
      <c r="Y34" s="46">
        <f t="shared" ref="Y34:AE34" si="36">Y32-Y33</f>
        <v>9.4000000000005457</v>
      </c>
      <c r="Z34" s="46">
        <f t="shared" si="36"/>
        <v>0.10000000000000142</v>
      </c>
      <c r="AA34" s="46">
        <f t="shared" si="36"/>
        <v>0</v>
      </c>
      <c r="AB34" s="46">
        <f t="shared" si="36"/>
        <v>9.7999999999992724</v>
      </c>
      <c r="AC34" s="46">
        <f t="shared" si="36"/>
        <v>9.7999999999992724</v>
      </c>
      <c r="AD34" s="46">
        <f t="shared" si="36"/>
        <v>0.20000000000000284</v>
      </c>
      <c r="AE34" s="83">
        <f t="shared" si="36"/>
        <v>0</v>
      </c>
      <c r="AF34" s="7"/>
      <c r="AG34" s="88" t="s">
        <v>28</v>
      </c>
      <c r="AH34" s="86">
        <f>(AH33)/((K32/1000000)*8.34)</f>
        <v>2.9645954083128481</v>
      </c>
      <c r="AI34" s="86">
        <f>(AI33)/((K32/1000000)*8.34)</f>
        <v>1.8864218969651867</v>
      </c>
      <c r="AJ34" s="86">
        <f>(AJ33)/((K32/1000000)*8.34)</f>
        <v>5.2857400599896256E-2</v>
      </c>
      <c r="AK34" s="156">
        <f>(AK33)/((K32/1000000)*8.34)</f>
        <v>1.5974681070190868</v>
      </c>
      <c r="AL34" s="157"/>
      <c r="AM34" s="10"/>
      <c r="AN34" s="1"/>
      <c r="AO34" s="1"/>
      <c r="AP34" s="1"/>
      <c r="AQ34" s="7"/>
      <c r="AR34" s="89" t="s">
        <v>55</v>
      </c>
      <c r="AS34" s="79">
        <v>1.1299999999999999</v>
      </c>
      <c r="AT34" s="90" t="s">
        <v>54</v>
      </c>
      <c r="AU34" s="126">
        <v>2.7E-2</v>
      </c>
      <c r="AV34" s="1"/>
      <c r="AW34" s="110" t="s">
        <v>3</v>
      </c>
      <c r="AX34" s="115">
        <f>AX32-AX33</f>
        <v>726000</v>
      </c>
      <c r="AY34" s="115">
        <f>AY32-AY33</f>
        <v>1075000</v>
      </c>
      <c r="AZ34" s="116">
        <f>AZ32-AZ33</f>
        <v>35000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174">
        <v>9</v>
      </c>
      <c r="B36" s="67" t="s">
        <v>45</v>
      </c>
      <c r="C36" s="72">
        <v>340563000</v>
      </c>
      <c r="D36" s="37">
        <v>3018320</v>
      </c>
      <c r="E36" s="37">
        <v>7548920</v>
      </c>
      <c r="F36" s="39">
        <v>12420100</v>
      </c>
      <c r="G36" s="72">
        <v>447890000</v>
      </c>
      <c r="H36" s="37">
        <v>4005700</v>
      </c>
      <c r="I36" s="37">
        <v>11141700</v>
      </c>
      <c r="J36" s="39">
        <v>17697400</v>
      </c>
      <c r="K36" s="177">
        <f>C38+G38</f>
        <v>1559000</v>
      </c>
      <c r="L36" s="178"/>
      <c r="M36" s="183">
        <f>D38+E38+F38+H38+I38+J38</f>
        <v>86500</v>
      </c>
      <c r="N36" s="178"/>
      <c r="O36" s="184">
        <f>M36+K36</f>
        <v>1645500</v>
      </c>
      <c r="P36" s="184"/>
      <c r="Q36" s="42" t="s">
        <v>6</v>
      </c>
      <c r="R36" s="39">
        <v>89300600</v>
      </c>
      <c r="S36" s="57"/>
      <c r="T36" s="187">
        <v>0</v>
      </c>
      <c r="U36" s="190">
        <v>0.87</v>
      </c>
      <c r="V36" s="57"/>
      <c r="W36" s="85" t="s">
        <v>6</v>
      </c>
      <c r="X36" s="44">
        <v>4520.5</v>
      </c>
      <c r="Y36" s="44">
        <v>6014.2</v>
      </c>
      <c r="Z36" s="44">
        <v>60.2</v>
      </c>
      <c r="AA36" s="44">
        <v>79.099999999999994</v>
      </c>
      <c r="AB36" s="44">
        <v>4741.7</v>
      </c>
      <c r="AC36" s="44">
        <v>6304.5</v>
      </c>
      <c r="AD36" s="44">
        <v>103.2</v>
      </c>
      <c r="AE36" s="82">
        <v>14.9</v>
      </c>
      <c r="AF36" s="7"/>
      <c r="AG36" s="85" t="s">
        <v>29</v>
      </c>
      <c r="AH36" s="15">
        <v>3.5</v>
      </c>
      <c r="AI36" s="15">
        <v>11</v>
      </c>
      <c r="AJ36" s="15">
        <v>1.875</v>
      </c>
      <c r="AK36" s="15">
        <v>11</v>
      </c>
      <c r="AL36" s="16">
        <v>10</v>
      </c>
      <c r="AM36" s="62"/>
      <c r="AN36" s="64" t="s">
        <v>40</v>
      </c>
      <c r="AO36" s="20">
        <v>16.5</v>
      </c>
      <c r="AP36" s="21">
        <v>7.9</v>
      </c>
      <c r="AQ36" s="7"/>
      <c r="AR36" s="31" t="s">
        <v>37</v>
      </c>
      <c r="AS36" s="52">
        <v>4.4999999999999998E-2</v>
      </c>
      <c r="AT36" s="32" t="s">
        <v>38</v>
      </c>
      <c r="AU36" s="53">
        <v>4.5999999999999999E-2</v>
      </c>
      <c r="AV36" s="1"/>
      <c r="AW36" s="117" t="s">
        <v>45</v>
      </c>
      <c r="AX36" s="112">
        <v>662297000</v>
      </c>
      <c r="AY36" s="112">
        <v>498399800</v>
      </c>
      <c r="AZ36" s="113">
        <v>180416000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175"/>
      <c r="B37" s="68" t="s">
        <v>44</v>
      </c>
      <c r="C37" s="73">
        <f t="shared" ref="C37:J37" si="37">C32</f>
        <v>339768000</v>
      </c>
      <c r="D37" s="74">
        <f t="shared" si="37"/>
        <v>3010320</v>
      </c>
      <c r="E37" s="74">
        <f t="shared" si="37"/>
        <v>7548920</v>
      </c>
      <c r="F37" s="75">
        <f t="shared" si="37"/>
        <v>12407000</v>
      </c>
      <c r="G37" s="73">
        <f t="shared" si="37"/>
        <v>447126000</v>
      </c>
      <c r="H37" s="74">
        <f t="shared" si="37"/>
        <v>4005300</v>
      </c>
      <c r="I37" s="74">
        <f t="shared" si="37"/>
        <v>11109700</v>
      </c>
      <c r="J37" s="75">
        <f t="shared" si="37"/>
        <v>17664400</v>
      </c>
      <c r="K37" s="179"/>
      <c r="L37" s="180"/>
      <c r="M37" s="180"/>
      <c r="N37" s="180"/>
      <c r="O37" s="185"/>
      <c r="P37" s="185"/>
      <c r="Q37" s="14" t="s">
        <v>7</v>
      </c>
      <c r="R37" s="40">
        <f>R32</f>
        <v>87765900</v>
      </c>
      <c r="S37" s="57"/>
      <c r="T37" s="188"/>
      <c r="U37" s="191"/>
      <c r="V37" s="57"/>
      <c r="W37" s="87" t="s">
        <v>7</v>
      </c>
      <c r="X37" s="5">
        <f t="shared" ref="X37:AE37" si="38">X32</f>
        <v>4508.8999999999996</v>
      </c>
      <c r="Y37" s="5">
        <f t="shared" si="38"/>
        <v>6003.1</v>
      </c>
      <c r="Z37" s="5">
        <f t="shared" si="38"/>
        <v>60.2</v>
      </c>
      <c r="AA37" s="5">
        <f t="shared" si="38"/>
        <v>79.099999999999994</v>
      </c>
      <c r="AB37" s="5">
        <f t="shared" si="38"/>
        <v>4729.8999999999996</v>
      </c>
      <c r="AC37" s="5">
        <f t="shared" si="38"/>
        <v>6292.9</v>
      </c>
      <c r="AD37" s="5">
        <f t="shared" si="38"/>
        <v>103</v>
      </c>
      <c r="AE37" s="81">
        <f t="shared" si="38"/>
        <v>14.8</v>
      </c>
      <c r="AF37" s="7"/>
      <c r="AG37" s="87" t="s">
        <v>26</v>
      </c>
      <c r="AH37" s="6">
        <f>(AH36*10.74)</f>
        <v>37.590000000000003</v>
      </c>
      <c r="AI37" s="6">
        <f>(AI36*2.2)</f>
        <v>24.200000000000003</v>
      </c>
      <c r="AJ37" s="6">
        <f>(AJ36*0.25)</f>
        <v>0.46875</v>
      </c>
      <c r="AK37" s="154">
        <f>AK36+AL36</f>
        <v>21</v>
      </c>
      <c r="AL37" s="155"/>
      <c r="AM37" s="10"/>
      <c r="AN37" s="22" t="s">
        <v>41</v>
      </c>
      <c r="AO37" s="23">
        <v>18.5</v>
      </c>
      <c r="AP37" s="24">
        <v>8.06</v>
      </c>
      <c r="AQ37" s="7"/>
      <c r="AR37" s="33" t="s">
        <v>36</v>
      </c>
      <c r="AS37" s="12">
        <v>0.187</v>
      </c>
      <c r="AT37" s="2" t="s">
        <v>39</v>
      </c>
      <c r="AU37" s="36">
        <v>0.33900000000000002</v>
      </c>
      <c r="AV37" s="1"/>
      <c r="AW37" s="118" t="s">
        <v>71</v>
      </c>
      <c r="AX37" s="111">
        <f t="shared" ref="AX37:AZ37" si="39">AX32</f>
        <v>661418000</v>
      </c>
      <c r="AY37" s="111">
        <f t="shared" si="39"/>
        <v>497555900</v>
      </c>
      <c r="AZ37" s="114">
        <f t="shared" si="39"/>
        <v>180381000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176"/>
      <c r="B38" s="66" t="s">
        <v>3</v>
      </c>
      <c r="C38" s="76">
        <f t="shared" ref="C38:J38" si="40">C36-C37</f>
        <v>795000</v>
      </c>
      <c r="D38" s="76">
        <f t="shared" si="40"/>
        <v>8000</v>
      </c>
      <c r="E38" s="76">
        <f t="shared" si="40"/>
        <v>0</v>
      </c>
      <c r="F38" s="77">
        <f t="shared" si="40"/>
        <v>13100</v>
      </c>
      <c r="G38" s="76">
        <f t="shared" si="40"/>
        <v>764000</v>
      </c>
      <c r="H38" s="76">
        <f t="shared" si="40"/>
        <v>400</v>
      </c>
      <c r="I38" s="76">
        <f t="shared" si="40"/>
        <v>32000</v>
      </c>
      <c r="J38" s="77">
        <f t="shared" si="40"/>
        <v>33000</v>
      </c>
      <c r="K38" s="181"/>
      <c r="L38" s="182"/>
      <c r="M38" s="182"/>
      <c r="N38" s="182"/>
      <c r="O38" s="186"/>
      <c r="P38" s="186"/>
      <c r="Q38" s="48" t="s">
        <v>3</v>
      </c>
      <c r="R38" s="41">
        <f>R36-R37</f>
        <v>1534700</v>
      </c>
      <c r="S38" s="58"/>
      <c r="T38" s="189"/>
      <c r="U38" s="192"/>
      <c r="V38" s="58"/>
      <c r="W38" s="45" t="s">
        <v>3</v>
      </c>
      <c r="X38" s="46">
        <f t="shared" ref="X38:AE38" si="41">X36-X37</f>
        <v>11.600000000000364</v>
      </c>
      <c r="Y38" s="46">
        <f t="shared" si="41"/>
        <v>11.099999999999454</v>
      </c>
      <c r="Z38" s="46">
        <f t="shared" si="41"/>
        <v>0</v>
      </c>
      <c r="AA38" s="46">
        <f t="shared" si="41"/>
        <v>0</v>
      </c>
      <c r="AB38" s="46">
        <f t="shared" si="41"/>
        <v>11.800000000000182</v>
      </c>
      <c r="AC38" s="46">
        <f t="shared" si="41"/>
        <v>11.600000000000364</v>
      </c>
      <c r="AD38" s="46">
        <f t="shared" si="41"/>
        <v>0.20000000000000284</v>
      </c>
      <c r="AE38" s="83">
        <f t="shared" si="41"/>
        <v>9.9999999999999645E-2</v>
      </c>
      <c r="AF38" s="7"/>
      <c r="AG38" s="88" t="s">
        <v>28</v>
      </c>
      <c r="AH38" s="86">
        <f>(AH37)/((K36/1000000)*8.34)</f>
        <v>2.891080336500524</v>
      </c>
      <c r="AI38" s="86">
        <f>(AI37)/((K36/1000000)*8.34)</f>
        <v>1.8612435260258762</v>
      </c>
      <c r="AJ38" s="86">
        <f>(AJ37)/((K36/1000000)*8.34)</f>
        <v>3.6051979455563196E-2</v>
      </c>
      <c r="AK38" s="156">
        <f>(AK37)/((K36/1000000)*8.34)</f>
        <v>1.6151286796092312</v>
      </c>
      <c r="AL38" s="157"/>
      <c r="AM38" s="10"/>
      <c r="AN38" s="1"/>
      <c r="AO38" s="1"/>
      <c r="AP38" s="1"/>
      <c r="AQ38" s="7"/>
      <c r="AR38" s="89" t="s">
        <v>55</v>
      </c>
      <c r="AS38" s="79">
        <v>1.02</v>
      </c>
      <c r="AT38" s="90" t="s">
        <v>54</v>
      </c>
      <c r="AU38" s="35">
        <v>2.5999999999999999E-2</v>
      </c>
      <c r="AV38" s="1"/>
      <c r="AW38" s="110" t="s">
        <v>3</v>
      </c>
      <c r="AX38" s="115">
        <f>AX36-AX37</f>
        <v>879000</v>
      </c>
      <c r="AY38" s="115">
        <f>AY36-AY37</f>
        <v>843900</v>
      </c>
      <c r="AZ38" s="116">
        <f>AZ36-AZ37</f>
        <v>35000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174">
        <v>10</v>
      </c>
      <c r="B40" s="67" t="s">
        <v>45</v>
      </c>
      <c r="C40" s="72">
        <v>341300000</v>
      </c>
      <c r="D40" s="37">
        <v>3018320</v>
      </c>
      <c r="E40" s="37">
        <v>7580920</v>
      </c>
      <c r="F40" s="39">
        <v>12455000</v>
      </c>
      <c r="G40" s="72">
        <v>448648000</v>
      </c>
      <c r="H40" s="37">
        <v>4012300</v>
      </c>
      <c r="I40" s="37">
        <v>11141700</v>
      </c>
      <c r="J40" s="39">
        <v>17711400</v>
      </c>
      <c r="K40" s="177">
        <f>C42+G42</f>
        <v>1495000</v>
      </c>
      <c r="L40" s="178"/>
      <c r="M40" s="183">
        <f>D42+E42+F42+H42+I42+J42</f>
        <v>87500</v>
      </c>
      <c r="N40" s="178"/>
      <c r="O40" s="184">
        <f>M40+K40</f>
        <v>1582500</v>
      </c>
      <c r="P40" s="184"/>
      <c r="Q40" s="42" t="s">
        <v>6</v>
      </c>
      <c r="R40" s="39">
        <v>90771800</v>
      </c>
      <c r="S40" s="57"/>
      <c r="T40" s="187">
        <v>0</v>
      </c>
      <c r="U40" s="190">
        <v>0.83</v>
      </c>
      <c r="V40" s="57"/>
      <c r="W40" s="85" t="s">
        <v>6</v>
      </c>
      <c r="X40" s="44">
        <v>4531.2</v>
      </c>
      <c r="Y40" s="44">
        <v>6025.2</v>
      </c>
      <c r="Z40" s="44">
        <v>60.5</v>
      </c>
      <c r="AA40" s="44">
        <v>79.099999999999994</v>
      </c>
      <c r="AB40" s="44">
        <v>4752.8999999999996</v>
      </c>
      <c r="AC40" s="44">
        <v>6315.8</v>
      </c>
      <c r="AD40" s="44">
        <v>103.3</v>
      </c>
      <c r="AE40" s="82">
        <v>15</v>
      </c>
      <c r="AF40" s="7"/>
      <c r="AG40" s="85" t="s">
        <v>29</v>
      </c>
      <c r="AH40" s="15">
        <v>3.5</v>
      </c>
      <c r="AI40" s="15">
        <v>10.5</v>
      </c>
      <c r="AJ40" s="15">
        <v>2.375</v>
      </c>
      <c r="AK40" s="15">
        <v>10</v>
      </c>
      <c r="AL40" s="16">
        <v>11</v>
      </c>
      <c r="AM40" s="62"/>
      <c r="AN40" s="64" t="s">
        <v>40</v>
      </c>
      <c r="AO40" s="20">
        <v>16.2</v>
      </c>
      <c r="AP40" s="21">
        <v>7.8</v>
      </c>
      <c r="AQ40" s="7"/>
      <c r="AR40" s="31" t="s">
        <v>37</v>
      </c>
      <c r="AS40" s="52">
        <v>4.3999999999999997E-2</v>
      </c>
      <c r="AT40" s="32" t="s">
        <v>38</v>
      </c>
      <c r="AU40" s="53">
        <v>5.3999999999999999E-2</v>
      </c>
      <c r="AV40" s="1"/>
      <c r="AW40" s="117" t="s">
        <v>45</v>
      </c>
      <c r="AX40" s="112">
        <v>663131000</v>
      </c>
      <c r="AY40" s="112">
        <v>499225900</v>
      </c>
      <c r="AZ40" s="113">
        <v>180452000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175"/>
      <c r="B41" s="68" t="s">
        <v>44</v>
      </c>
      <c r="C41" s="73">
        <f t="shared" ref="C41:J41" si="42">C36</f>
        <v>340563000</v>
      </c>
      <c r="D41" s="74">
        <f t="shared" si="42"/>
        <v>3018320</v>
      </c>
      <c r="E41" s="74">
        <f t="shared" si="42"/>
        <v>7548920</v>
      </c>
      <c r="F41" s="75">
        <f t="shared" si="42"/>
        <v>12420100</v>
      </c>
      <c r="G41" s="73">
        <f t="shared" si="42"/>
        <v>447890000</v>
      </c>
      <c r="H41" s="74">
        <f t="shared" si="42"/>
        <v>4005700</v>
      </c>
      <c r="I41" s="74">
        <f t="shared" si="42"/>
        <v>11141700</v>
      </c>
      <c r="J41" s="75">
        <f t="shared" si="42"/>
        <v>17697400</v>
      </c>
      <c r="K41" s="179"/>
      <c r="L41" s="180"/>
      <c r="M41" s="180"/>
      <c r="N41" s="180"/>
      <c r="O41" s="185"/>
      <c r="P41" s="185"/>
      <c r="Q41" s="14" t="s">
        <v>7</v>
      </c>
      <c r="R41" s="40">
        <f>R36</f>
        <v>89300600</v>
      </c>
      <c r="S41" s="57"/>
      <c r="T41" s="188"/>
      <c r="U41" s="191"/>
      <c r="V41" s="57"/>
      <c r="W41" s="87" t="s">
        <v>7</v>
      </c>
      <c r="X41" s="5">
        <f t="shared" ref="X41:AE41" si="43">X36</f>
        <v>4520.5</v>
      </c>
      <c r="Y41" s="5">
        <f t="shared" si="43"/>
        <v>6014.2</v>
      </c>
      <c r="Z41" s="5">
        <f t="shared" si="43"/>
        <v>60.2</v>
      </c>
      <c r="AA41" s="5">
        <f t="shared" si="43"/>
        <v>79.099999999999994</v>
      </c>
      <c r="AB41" s="5">
        <f t="shared" si="43"/>
        <v>4741.7</v>
      </c>
      <c r="AC41" s="5">
        <f t="shared" si="43"/>
        <v>6304.5</v>
      </c>
      <c r="AD41" s="5">
        <f t="shared" si="43"/>
        <v>103.2</v>
      </c>
      <c r="AE41" s="81">
        <f t="shared" si="43"/>
        <v>14.9</v>
      </c>
      <c r="AF41" s="7"/>
      <c r="AG41" s="87" t="s">
        <v>26</v>
      </c>
      <c r="AH41" s="6">
        <f>(AH40*10.74)</f>
        <v>37.590000000000003</v>
      </c>
      <c r="AI41" s="6">
        <f>(AI40*2.2)</f>
        <v>23.1</v>
      </c>
      <c r="AJ41" s="6">
        <f>(AJ40*0.25)</f>
        <v>0.59375</v>
      </c>
      <c r="AK41" s="154">
        <f>AK40+AL40</f>
        <v>21</v>
      </c>
      <c r="AL41" s="155"/>
      <c r="AM41" s="10"/>
      <c r="AN41" s="22" t="s">
        <v>41</v>
      </c>
      <c r="AO41" s="23">
        <v>19.899999999999999</v>
      </c>
      <c r="AP41" s="24">
        <v>8.07</v>
      </c>
      <c r="AQ41" s="7"/>
      <c r="AR41" s="33" t="s">
        <v>36</v>
      </c>
      <c r="AS41" s="12">
        <v>0.27</v>
      </c>
      <c r="AT41" s="2" t="s">
        <v>39</v>
      </c>
      <c r="AU41" s="36">
        <v>0.22</v>
      </c>
      <c r="AV41" s="1"/>
      <c r="AW41" s="118" t="s">
        <v>71</v>
      </c>
      <c r="AX41" s="111">
        <f t="shared" ref="AX41:AZ41" si="44">AX36</f>
        <v>662297000</v>
      </c>
      <c r="AY41" s="111">
        <f t="shared" si="44"/>
        <v>498399800</v>
      </c>
      <c r="AZ41" s="114">
        <f t="shared" si="44"/>
        <v>180416000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176"/>
      <c r="B42" s="66" t="s">
        <v>3</v>
      </c>
      <c r="C42" s="76">
        <f t="shared" ref="C42:J42" si="45">C40-C41</f>
        <v>737000</v>
      </c>
      <c r="D42" s="76">
        <f t="shared" si="45"/>
        <v>0</v>
      </c>
      <c r="E42" s="76">
        <f t="shared" si="45"/>
        <v>32000</v>
      </c>
      <c r="F42" s="77">
        <f t="shared" si="45"/>
        <v>34900</v>
      </c>
      <c r="G42" s="76">
        <f t="shared" si="45"/>
        <v>758000</v>
      </c>
      <c r="H42" s="76">
        <f t="shared" si="45"/>
        <v>6600</v>
      </c>
      <c r="I42" s="76">
        <f t="shared" si="45"/>
        <v>0</v>
      </c>
      <c r="J42" s="77">
        <f t="shared" si="45"/>
        <v>14000</v>
      </c>
      <c r="K42" s="181"/>
      <c r="L42" s="182"/>
      <c r="M42" s="182"/>
      <c r="N42" s="182"/>
      <c r="O42" s="186"/>
      <c r="P42" s="186"/>
      <c r="Q42" s="48" t="s">
        <v>3</v>
      </c>
      <c r="R42" s="41">
        <f>R40-R41</f>
        <v>1471200</v>
      </c>
      <c r="S42" s="58"/>
      <c r="T42" s="189"/>
      <c r="U42" s="192"/>
      <c r="V42" s="58"/>
      <c r="W42" s="45" t="s">
        <v>3</v>
      </c>
      <c r="X42" s="46">
        <f t="shared" ref="X42:AE42" si="46">X40-X41</f>
        <v>10.699999999999818</v>
      </c>
      <c r="Y42" s="46">
        <f t="shared" si="46"/>
        <v>11</v>
      </c>
      <c r="Z42" s="46">
        <f t="shared" si="46"/>
        <v>0.29999999999999716</v>
      </c>
      <c r="AA42" s="46">
        <f t="shared" si="46"/>
        <v>0</v>
      </c>
      <c r="AB42" s="46">
        <f t="shared" si="46"/>
        <v>11.199999999999818</v>
      </c>
      <c r="AC42" s="46">
        <f t="shared" si="46"/>
        <v>11.300000000000182</v>
      </c>
      <c r="AD42" s="46">
        <f t="shared" si="46"/>
        <v>9.9999999999994316E-2</v>
      </c>
      <c r="AE42" s="83">
        <f t="shared" si="46"/>
        <v>9.9999999999999645E-2</v>
      </c>
      <c r="AF42" s="7"/>
      <c r="AG42" s="88" t="s">
        <v>28</v>
      </c>
      <c r="AH42" s="86">
        <f>(AH41)/((K40/1000000)*8.34)</f>
        <v>3.0148456485647603</v>
      </c>
      <c r="AI42" s="86">
        <f>(AI41)/((K40/1000000)*8.34)</f>
        <v>1.8526984432520872</v>
      </c>
      <c r="AJ42" s="86">
        <f>(AJ41)/((K40/1000000)*8.34)</f>
        <v>4.7620766263243582E-2</v>
      </c>
      <c r="AK42" s="156">
        <f>(AK41)/((K40/1000000)*8.34)</f>
        <v>1.684271312047352</v>
      </c>
      <c r="AL42" s="157"/>
      <c r="AM42" s="10"/>
      <c r="AN42" s="1"/>
      <c r="AO42" s="1"/>
      <c r="AP42" s="1"/>
      <c r="AQ42" s="7"/>
      <c r="AR42" s="89" t="s">
        <v>55</v>
      </c>
      <c r="AS42" s="79">
        <v>1.1399999999999999</v>
      </c>
      <c r="AT42" s="90" t="s">
        <v>54</v>
      </c>
      <c r="AU42" s="126">
        <v>2.4E-2</v>
      </c>
      <c r="AV42" s="1"/>
      <c r="AW42" s="110" t="s">
        <v>3</v>
      </c>
      <c r="AX42" s="115">
        <f>AX40-AX41</f>
        <v>834000</v>
      </c>
      <c r="AY42" s="115">
        <f>AY40-AY41</f>
        <v>826100</v>
      </c>
      <c r="AZ42" s="116">
        <f>AZ40-AZ41</f>
        <v>36000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174">
        <v>11</v>
      </c>
      <c r="B44" s="67" t="s">
        <v>45</v>
      </c>
      <c r="C44" s="72">
        <v>341894000</v>
      </c>
      <c r="D44" s="37">
        <v>3026320</v>
      </c>
      <c r="E44" s="37">
        <v>7580920</v>
      </c>
      <c r="F44" s="39">
        <v>12479000</v>
      </c>
      <c r="G44" s="72">
        <v>449221000</v>
      </c>
      <c r="H44" s="37">
        <v>4012300</v>
      </c>
      <c r="I44" s="37">
        <v>11173700</v>
      </c>
      <c r="J44" s="39">
        <v>17744400</v>
      </c>
      <c r="K44" s="177">
        <f>C46+G46</f>
        <v>1167000</v>
      </c>
      <c r="L44" s="178"/>
      <c r="M44" s="183">
        <f>D46+E46+F46+H46+I46+J46</f>
        <v>97000</v>
      </c>
      <c r="N44" s="178"/>
      <c r="O44" s="184">
        <f>M44+K44</f>
        <v>1264000</v>
      </c>
      <c r="P44" s="184"/>
      <c r="Q44" s="42" t="s">
        <v>6</v>
      </c>
      <c r="R44" s="39">
        <v>92089500</v>
      </c>
      <c r="S44" s="57"/>
      <c r="T44" s="187">
        <v>0.01</v>
      </c>
      <c r="U44" s="190">
        <v>0.83</v>
      </c>
      <c r="V44" s="57"/>
      <c r="W44" s="85" t="s">
        <v>6</v>
      </c>
      <c r="X44" s="44">
        <v>4539.8</v>
      </c>
      <c r="Y44" s="44">
        <v>6033.6</v>
      </c>
      <c r="Z44" s="44">
        <v>60.7</v>
      </c>
      <c r="AA44" s="44">
        <v>79.099999999999994</v>
      </c>
      <c r="AB44" s="44">
        <v>4762</v>
      </c>
      <c r="AC44" s="44">
        <v>6324.6</v>
      </c>
      <c r="AD44" s="44">
        <v>103.5</v>
      </c>
      <c r="AE44" s="82">
        <v>15</v>
      </c>
      <c r="AF44" s="7"/>
      <c r="AG44" s="85" t="s">
        <v>29</v>
      </c>
      <c r="AH44" s="15">
        <v>2.875</v>
      </c>
      <c r="AI44" s="15">
        <v>8.25</v>
      </c>
      <c r="AJ44" s="15">
        <v>1.875</v>
      </c>
      <c r="AK44" s="15">
        <v>8</v>
      </c>
      <c r="AL44" s="16">
        <v>8</v>
      </c>
      <c r="AM44" s="62"/>
      <c r="AN44" s="64" t="s">
        <v>40</v>
      </c>
      <c r="AO44" s="20">
        <v>18.100000000000001</v>
      </c>
      <c r="AP44" s="21">
        <v>8.19</v>
      </c>
      <c r="AQ44" s="7"/>
      <c r="AR44" s="31" t="s">
        <v>37</v>
      </c>
      <c r="AS44" s="52">
        <v>5.7000000000000002E-2</v>
      </c>
      <c r="AT44" s="32" t="s">
        <v>38</v>
      </c>
      <c r="AU44" s="53">
        <v>4.8000000000000001E-2</v>
      </c>
      <c r="AV44" s="1"/>
      <c r="AW44" s="117" t="s">
        <v>45</v>
      </c>
      <c r="AX44" s="112">
        <v>663810000</v>
      </c>
      <c r="AY44" s="112">
        <v>499867000</v>
      </c>
      <c r="AZ44" s="113">
        <v>180486000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175"/>
      <c r="B45" s="68" t="s">
        <v>44</v>
      </c>
      <c r="C45" s="73">
        <f t="shared" ref="C45:J45" si="47">C40</f>
        <v>341300000</v>
      </c>
      <c r="D45" s="74">
        <f t="shared" si="47"/>
        <v>3018320</v>
      </c>
      <c r="E45" s="74">
        <f t="shared" si="47"/>
        <v>7580920</v>
      </c>
      <c r="F45" s="75">
        <f t="shared" si="47"/>
        <v>12455000</v>
      </c>
      <c r="G45" s="73">
        <f t="shared" si="47"/>
        <v>448648000</v>
      </c>
      <c r="H45" s="74">
        <f t="shared" si="47"/>
        <v>4012300</v>
      </c>
      <c r="I45" s="74">
        <f t="shared" si="47"/>
        <v>11141700</v>
      </c>
      <c r="J45" s="75">
        <f t="shared" si="47"/>
        <v>17711400</v>
      </c>
      <c r="K45" s="179"/>
      <c r="L45" s="180"/>
      <c r="M45" s="180"/>
      <c r="N45" s="180"/>
      <c r="O45" s="185"/>
      <c r="P45" s="185"/>
      <c r="Q45" s="14" t="s">
        <v>7</v>
      </c>
      <c r="R45" s="40">
        <f>R40</f>
        <v>90771800</v>
      </c>
      <c r="S45" s="57"/>
      <c r="T45" s="188"/>
      <c r="U45" s="191"/>
      <c r="V45" s="57"/>
      <c r="W45" s="87" t="s">
        <v>7</v>
      </c>
      <c r="X45" s="5">
        <f t="shared" ref="X45:AE45" si="48">X40</f>
        <v>4531.2</v>
      </c>
      <c r="Y45" s="5">
        <f t="shared" si="48"/>
        <v>6025.2</v>
      </c>
      <c r="Z45" s="5">
        <f t="shared" si="48"/>
        <v>60.5</v>
      </c>
      <c r="AA45" s="5">
        <f t="shared" si="48"/>
        <v>79.099999999999994</v>
      </c>
      <c r="AB45" s="5">
        <f t="shared" si="48"/>
        <v>4752.8999999999996</v>
      </c>
      <c r="AC45" s="5">
        <f t="shared" si="48"/>
        <v>6315.8</v>
      </c>
      <c r="AD45" s="5">
        <f t="shared" si="48"/>
        <v>103.3</v>
      </c>
      <c r="AE45" s="81">
        <f t="shared" si="48"/>
        <v>15</v>
      </c>
      <c r="AF45" s="7"/>
      <c r="AG45" s="87" t="s">
        <v>26</v>
      </c>
      <c r="AH45" s="6">
        <f>(AH44*10.74)</f>
        <v>30.877500000000001</v>
      </c>
      <c r="AI45" s="6">
        <f>(AI44*2.2)</f>
        <v>18.150000000000002</v>
      </c>
      <c r="AJ45" s="6">
        <f>(AJ44*0.25)</f>
        <v>0.46875</v>
      </c>
      <c r="AK45" s="154">
        <f>AK44+AL44</f>
        <v>16</v>
      </c>
      <c r="AL45" s="155"/>
      <c r="AM45" s="10"/>
      <c r="AN45" s="22" t="s">
        <v>41</v>
      </c>
      <c r="AO45" s="23">
        <v>18.899999999999999</v>
      </c>
      <c r="AP45" s="24">
        <v>8.1</v>
      </c>
      <c r="AQ45" s="7"/>
      <c r="AR45" s="33" t="s">
        <v>36</v>
      </c>
      <c r="AS45" s="12">
        <v>0.21</v>
      </c>
      <c r="AT45" s="2" t="s">
        <v>39</v>
      </c>
      <c r="AU45" s="36">
        <v>0.32</v>
      </c>
      <c r="AV45" s="1"/>
      <c r="AW45" s="118" t="s">
        <v>71</v>
      </c>
      <c r="AX45" s="111">
        <f t="shared" ref="AX45:AZ45" si="49">AX40</f>
        <v>663131000</v>
      </c>
      <c r="AY45" s="111">
        <f t="shared" si="49"/>
        <v>499225900</v>
      </c>
      <c r="AZ45" s="114">
        <f t="shared" si="49"/>
        <v>180452000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176"/>
      <c r="B46" s="66" t="s">
        <v>3</v>
      </c>
      <c r="C46" s="76">
        <f t="shared" ref="C46:J46" si="50">C44-C45</f>
        <v>594000</v>
      </c>
      <c r="D46" s="76">
        <f t="shared" si="50"/>
        <v>8000</v>
      </c>
      <c r="E46" s="76">
        <f t="shared" si="50"/>
        <v>0</v>
      </c>
      <c r="F46" s="77">
        <f t="shared" si="50"/>
        <v>24000</v>
      </c>
      <c r="G46" s="76">
        <f t="shared" si="50"/>
        <v>573000</v>
      </c>
      <c r="H46" s="76">
        <f t="shared" si="50"/>
        <v>0</v>
      </c>
      <c r="I46" s="76">
        <f t="shared" si="50"/>
        <v>32000</v>
      </c>
      <c r="J46" s="77">
        <f t="shared" si="50"/>
        <v>33000</v>
      </c>
      <c r="K46" s="181"/>
      <c r="L46" s="182"/>
      <c r="M46" s="182"/>
      <c r="N46" s="182"/>
      <c r="O46" s="186"/>
      <c r="P46" s="186"/>
      <c r="Q46" s="48" t="s">
        <v>3</v>
      </c>
      <c r="R46" s="41">
        <f>R44-R45</f>
        <v>1317700</v>
      </c>
      <c r="S46" s="58"/>
      <c r="T46" s="189"/>
      <c r="U46" s="192"/>
      <c r="V46" s="58"/>
      <c r="W46" s="45" t="s">
        <v>3</v>
      </c>
      <c r="X46" s="46">
        <f>X44-X45</f>
        <v>8.6000000000003638</v>
      </c>
      <c r="Y46" s="46">
        <f t="shared" ref="Y46:AE46" si="51">Y44-Y45</f>
        <v>8.4000000000005457</v>
      </c>
      <c r="Z46" s="46">
        <f t="shared" si="51"/>
        <v>0.20000000000000284</v>
      </c>
      <c r="AA46" s="46">
        <f t="shared" si="51"/>
        <v>0</v>
      </c>
      <c r="AB46" s="46">
        <f t="shared" si="51"/>
        <v>9.1000000000003638</v>
      </c>
      <c r="AC46" s="46">
        <f t="shared" si="51"/>
        <v>8.8000000000001819</v>
      </c>
      <c r="AD46" s="46">
        <f t="shared" si="51"/>
        <v>0.20000000000000284</v>
      </c>
      <c r="AE46" s="83">
        <f t="shared" si="51"/>
        <v>0</v>
      </c>
      <c r="AF46" s="7"/>
      <c r="AG46" s="88" t="s">
        <v>28</v>
      </c>
      <c r="AH46" s="86">
        <f>(AH45)/((K44/1000000)*8.34)</f>
        <v>3.1725262463551012</v>
      </c>
      <c r="AI46" s="86">
        <f>(AI45)/((K44/1000000)*8.34)</f>
        <v>1.8648320418215558</v>
      </c>
      <c r="AJ46" s="86">
        <f>(AJ45)/((K44/1000000)*8.34)</f>
        <v>4.816198455117654E-2</v>
      </c>
      <c r="AK46" s="156">
        <f>(AK45)/((K44/1000000)*8.34)</f>
        <v>1.6439290726801592</v>
      </c>
      <c r="AL46" s="157"/>
      <c r="AM46" s="10"/>
      <c r="AN46" s="1"/>
      <c r="AO46" s="1"/>
      <c r="AP46" s="1"/>
      <c r="AQ46" s="7"/>
      <c r="AR46" s="89" t="s">
        <v>55</v>
      </c>
      <c r="AS46" s="79">
        <v>1.1200000000000001</v>
      </c>
      <c r="AT46" s="90" t="s">
        <v>54</v>
      </c>
      <c r="AU46" s="127">
        <v>0.03</v>
      </c>
      <c r="AV46" s="1"/>
      <c r="AW46" s="110" t="s">
        <v>3</v>
      </c>
      <c r="AX46" s="115">
        <f>AX44-AX45</f>
        <v>679000</v>
      </c>
      <c r="AY46" s="115">
        <f>AY44-AY45</f>
        <v>641100</v>
      </c>
      <c r="AZ46" s="116">
        <f>AZ44-AZ45</f>
        <v>34000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174">
        <v>12</v>
      </c>
      <c r="B48" s="67" t="s">
        <v>45</v>
      </c>
      <c r="C48" s="72">
        <v>342752000</v>
      </c>
      <c r="D48" s="37">
        <v>3026320</v>
      </c>
      <c r="E48" s="37">
        <v>7612910</v>
      </c>
      <c r="F48" s="39">
        <v>12506100</v>
      </c>
      <c r="G48" s="72">
        <v>449869000</v>
      </c>
      <c r="H48" s="37">
        <v>4020300</v>
      </c>
      <c r="I48" s="37">
        <v>11173700</v>
      </c>
      <c r="J48" s="39">
        <v>17765400</v>
      </c>
      <c r="K48" s="177">
        <f>C50+G50</f>
        <v>1506000</v>
      </c>
      <c r="L48" s="178"/>
      <c r="M48" s="183">
        <f>D50+E50+F50+H50+I50+J50</f>
        <v>88090</v>
      </c>
      <c r="N48" s="178"/>
      <c r="O48" s="195">
        <f>M48+K48</f>
        <v>1594090</v>
      </c>
      <c r="P48" s="196"/>
      <c r="Q48" s="42" t="s">
        <v>6</v>
      </c>
      <c r="R48" s="39">
        <v>93474000</v>
      </c>
      <c r="S48" s="57"/>
      <c r="T48" s="187">
        <v>0</v>
      </c>
      <c r="U48" s="190">
        <v>0.83</v>
      </c>
      <c r="V48" s="57"/>
      <c r="W48" s="85" t="s">
        <v>6</v>
      </c>
      <c r="X48" s="44">
        <v>4552.2</v>
      </c>
      <c r="Y48" s="44">
        <v>6043</v>
      </c>
      <c r="Z48" s="44">
        <v>60.8</v>
      </c>
      <c r="AA48" s="44">
        <v>79.099999999999994</v>
      </c>
      <c r="AB48" s="44">
        <v>4774.8</v>
      </c>
      <c r="AC48" s="44">
        <v>6334.5</v>
      </c>
      <c r="AD48" s="44">
        <v>103.7</v>
      </c>
      <c r="AE48" s="82">
        <v>15</v>
      </c>
      <c r="AF48" s="7"/>
      <c r="AG48" s="85" t="s">
        <v>29</v>
      </c>
      <c r="AH48" s="15">
        <v>3.625</v>
      </c>
      <c r="AI48" s="15">
        <v>12.25</v>
      </c>
      <c r="AJ48" s="15">
        <v>2.5</v>
      </c>
      <c r="AK48" s="15">
        <v>13</v>
      </c>
      <c r="AL48" s="16">
        <v>8</v>
      </c>
      <c r="AM48" s="62"/>
      <c r="AN48" s="64" t="s">
        <v>40</v>
      </c>
      <c r="AO48" s="20">
        <v>18.399999999999999</v>
      </c>
      <c r="AP48" s="21">
        <v>7.64</v>
      </c>
      <c r="AQ48" s="7"/>
      <c r="AR48" s="31" t="s">
        <v>37</v>
      </c>
      <c r="AS48" s="52">
        <v>5.1999999999999998E-2</v>
      </c>
      <c r="AT48" s="32" t="s">
        <v>38</v>
      </c>
      <c r="AU48" s="53">
        <v>5.2999999999999999E-2</v>
      </c>
      <c r="AV48" s="1"/>
      <c r="AW48" s="117" t="s">
        <v>45</v>
      </c>
      <c r="AX48" s="112">
        <v>664764000</v>
      </c>
      <c r="AY48" s="112">
        <v>500584000</v>
      </c>
      <c r="AZ48" s="113">
        <v>180522000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193"/>
      <c r="B49" s="68" t="s">
        <v>44</v>
      </c>
      <c r="C49" s="73">
        <f t="shared" ref="C49:J49" si="52">C44</f>
        <v>341894000</v>
      </c>
      <c r="D49" s="74">
        <f t="shared" si="52"/>
        <v>3026320</v>
      </c>
      <c r="E49" s="74">
        <f t="shared" si="52"/>
        <v>7580920</v>
      </c>
      <c r="F49" s="75">
        <f t="shared" si="52"/>
        <v>12479000</v>
      </c>
      <c r="G49" s="73">
        <f t="shared" si="52"/>
        <v>449221000</v>
      </c>
      <c r="H49" s="74">
        <f t="shared" si="52"/>
        <v>4012300</v>
      </c>
      <c r="I49" s="74">
        <f t="shared" si="52"/>
        <v>11173700</v>
      </c>
      <c r="J49" s="75">
        <f t="shared" si="52"/>
        <v>17744400</v>
      </c>
      <c r="K49" s="179"/>
      <c r="L49" s="180"/>
      <c r="M49" s="180"/>
      <c r="N49" s="180"/>
      <c r="O49" s="197"/>
      <c r="P49" s="198"/>
      <c r="Q49" s="14" t="s">
        <v>7</v>
      </c>
      <c r="R49" s="40">
        <f>R44</f>
        <v>92089500</v>
      </c>
      <c r="S49" s="57"/>
      <c r="T49" s="188"/>
      <c r="U49" s="191"/>
      <c r="V49" s="57"/>
      <c r="W49" s="87" t="s">
        <v>7</v>
      </c>
      <c r="X49" s="5">
        <f t="shared" ref="X49:AE49" si="53">X44</f>
        <v>4539.8</v>
      </c>
      <c r="Y49" s="5">
        <f t="shared" si="53"/>
        <v>6033.6</v>
      </c>
      <c r="Z49" s="5">
        <f t="shared" si="53"/>
        <v>60.7</v>
      </c>
      <c r="AA49" s="5">
        <f t="shared" si="53"/>
        <v>79.099999999999994</v>
      </c>
      <c r="AB49" s="5">
        <f t="shared" si="53"/>
        <v>4762</v>
      </c>
      <c r="AC49" s="5">
        <f t="shared" si="53"/>
        <v>6324.6</v>
      </c>
      <c r="AD49" s="5">
        <f t="shared" si="53"/>
        <v>103.5</v>
      </c>
      <c r="AE49" s="81">
        <f t="shared" si="53"/>
        <v>15</v>
      </c>
      <c r="AF49" s="7"/>
      <c r="AG49" s="87" t="s">
        <v>26</v>
      </c>
      <c r="AH49" s="6">
        <f>(AH48*10.74)</f>
        <v>38.932499999999997</v>
      </c>
      <c r="AI49" s="6">
        <f>(AI48*2.2)</f>
        <v>26.950000000000003</v>
      </c>
      <c r="AJ49" s="6">
        <f>(AJ48*0.25)</f>
        <v>0.625</v>
      </c>
      <c r="AK49" s="158">
        <f>AK48+AL48</f>
        <v>21</v>
      </c>
      <c r="AL49" s="159"/>
      <c r="AM49" s="10"/>
      <c r="AN49" s="22" t="s">
        <v>41</v>
      </c>
      <c r="AO49" s="23">
        <v>18.899999999999999</v>
      </c>
      <c r="AP49" s="24">
        <v>7.93</v>
      </c>
      <c r="AQ49" s="7"/>
      <c r="AR49" s="33" t="s">
        <v>36</v>
      </c>
      <c r="AS49" s="12">
        <v>0.28999999999999998</v>
      </c>
      <c r="AT49" s="2" t="s">
        <v>39</v>
      </c>
      <c r="AU49" s="36">
        <v>0.24</v>
      </c>
      <c r="AV49" s="1"/>
      <c r="AW49" s="118" t="s">
        <v>71</v>
      </c>
      <c r="AX49" s="111">
        <f t="shared" ref="AX49:AZ49" si="54">AX44</f>
        <v>663810000</v>
      </c>
      <c r="AY49" s="111">
        <f t="shared" si="54"/>
        <v>499867000</v>
      </c>
      <c r="AZ49" s="114">
        <f t="shared" si="54"/>
        <v>180486000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194"/>
      <c r="B50" s="66" t="s">
        <v>3</v>
      </c>
      <c r="C50" s="76">
        <f t="shared" ref="C50:J50" si="55">C48-C49</f>
        <v>858000</v>
      </c>
      <c r="D50" s="76">
        <f t="shared" si="55"/>
        <v>0</v>
      </c>
      <c r="E50" s="76">
        <f t="shared" si="55"/>
        <v>31990</v>
      </c>
      <c r="F50" s="77">
        <f t="shared" si="55"/>
        <v>27100</v>
      </c>
      <c r="G50" s="76">
        <f t="shared" si="55"/>
        <v>648000</v>
      </c>
      <c r="H50" s="76">
        <f t="shared" si="55"/>
        <v>8000</v>
      </c>
      <c r="I50" s="76">
        <f t="shared" si="55"/>
        <v>0</v>
      </c>
      <c r="J50" s="77">
        <f t="shared" si="55"/>
        <v>21000</v>
      </c>
      <c r="K50" s="181"/>
      <c r="L50" s="182"/>
      <c r="M50" s="182"/>
      <c r="N50" s="182"/>
      <c r="O50" s="199"/>
      <c r="P50" s="200"/>
      <c r="Q50" s="48" t="s">
        <v>3</v>
      </c>
      <c r="R50" s="41">
        <f>R48-R49</f>
        <v>1384500</v>
      </c>
      <c r="S50" s="58"/>
      <c r="T50" s="189"/>
      <c r="U50" s="192"/>
      <c r="V50" s="58"/>
      <c r="W50" s="45" t="s">
        <v>3</v>
      </c>
      <c r="X50" s="46">
        <f>X48-X49</f>
        <v>12.399999999999636</v>
      </c>
      <c r="Y50" s="46">
        <f t="shared" ref="Y50:AE50" si="56">Y48-Y49</f>
        <v>9.3999999999996362</v>
      </c>
      <c r="Z50" s="46">
        <f t="shared" si="56"/>
        <v>9.9999999999994316E-2</v>
      </c>
      <c r="AA50" s="46">
        <f t="shared" si="56"/>
        <v>0</v>
      </c>
      <c r="AB50" s="46">
        <f t="shared" si="56"/>
        <v>12.800000000000182</v>
      </c>
      <c r="AC50" s="46">
        <f t="shared" si="56"/>
        <v>9.8999999999996362</v>
      </c>
      <c r="AD50" s="46">
        <f t="shared" si="56"/>
        <v>0.20000000000000284</v>
      </c>
      <c r="AE50" s="83">
        <f t="shared" si="56"/>
        <v>0</v>
      </c>
      <c r="AF50" s="7"/>
      <c r="AG50" s="88" t="s">
        <v>28</v>
      </c>
      <c r="AH50" s="86">
        <f>(AH49)/((K48/1000000)*8.34)</f>
        <v>3.0997114658870513</v>
      </c>
      <c r="AI50" s="86">
        <f>(AI49)/((K48/1000000)*8.34)</f>
        <v>2.1456938035229189</v>
      </c>
      <c r="AJ50" s="86">
        <f>(AJ49)/((K48/1000000)*8.34)</f>
        <v>4.9760988022331143E-2</v>
      </c>
      <c r="AK50" s="160">
        <f>(AK49)/((K48/1000000)*8.34)</f>
        <v>1.6719691975503264</v>
      </c>
      <c r="AL50" s="161"/>
      <c r="AM50" s="10"/>
      <c r="AN50" s="1"/>
      <c r="AO50" s="1"/>
      <c r="AP50" s="1"/>
      <c r="AQ50" s="7"/>
      <c r="AR50" s="89" t="s">
        <v>55</v>
      </c>
      <c r="AS50" s="79">
        <v>1.2</v>
      </c>
      <c r="AT50" s="90" t="s">
        <v>54</v>
      </c>
      <c r="AU50" s="126">
        <v>0.03</v>
      </c>
      <c r="AV50" s="1"/>
      <c r="AW50" s="110" t="s">
        <v>3</v>
      </c>
      <c r="AX50" s="115">
        <f>AX48-AX49</f>
        <v>954000</v>
      </c>
      <c r="AY50" s="115">
        <f>AY48-AY49</f>
        <v>717000</v>
      </c>
      <c r="AZ50" s="116">
        <f>AZ48-AZ49</f>
        <v>36000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174">
        <v>13</v>
      </c>
      <c r="B52" s="67" t="s">
        <v>45</v>
      </c>
      <c r="C52" s="72">
        <v>342752000</v>
      </c>
      <c r="D52" s="37">
        <v>3026320</v>
      </c>
      <c r="E52" s="37">
        <v>7612910</v>
      </c>
      <c r="F52" s="39">
        <v>12506100</v>
      </c>
      <c r="G52" s="72">
        <v>451203000</v>
      </c>
      <c r="H52" s="37">
        <v>4020300</v>
      </c>
      <c r="I52" s="37">
        <v>11205700</v>
      </c>
      <c r="J52" s="39">
        <v>17796300</v>
      </c>
      <c r="K52" s="177">
        <f>C54+G54</f>
        <v>1334000</v>
      </c>
      <c r="L52" s="178"/>
      <c r="M52" s="183">
        <f>D54+E54+F54+H54+I54+J54</f>
        <v>62900</v>
      </c>
      <c r="N52" s="178"/>
      <c r="O52" s="195">
        <f>M52+K52</f>
        <v>1396900</v>
      </c>
      <c r="P52" s="196"/>
      <c r="Q52" s="42" t="s">
        <v>6</v>
      </c>
      <c r="R52" s="39">
        <v>94850000</v>
      </c>
      <c r="S52" s="57"/>
      <c r="T52" s="187">
        <v>0</v>
      </c>
      <c r="U52" s="190">
        <v>0.83</v>
      </c>
      <c r="V52" s="57"/>
      <c r="W52" s="85" t="s">
        <v>6</v>
      </c>
      <c r="X52" s="44">
        <v>4552.2</v>
      </c>
      <c r="Y52" s="44">
        <v>6059.7</v>
      </c>
      <c r="Z52" s="44">
        <v>60.9</v>
      </c>
      <c r="AA52" s="44">
        <v>79.099999999999994</v>
      </c>
      <c r="AB52" s="44">
        <v>4774.8</v>
      </c>
      <c r="AC52" s="44">
        <v>6351.4</v>
      </c>
      <c r="AD52" s="44">
        <v>103.8</v>
      </c>
      <c r="AE52" s="82">
        <v>15</v>
      </c>
      <c r="AF52" s="7"/>
      <c r="AG52" s="85" t="s">
        <v>29</v>
      </c>
      <c r="AH52" s="15">
        <v>3.25</v>
      </c>
      <c r="AI52" s="15">
        <v>7.875</v>
      </c>
      <c r="AJ52" s="15">
        <v>1.75</v>
      </c>
      <c r="AK52" s="15">
        <v>0</v>
      </c>
      <c r="AL52" s="16">
        <v>18</v>
      </c>
      <c r="AM52" s="62"/>
      <c r="AN52" s="64" t="s">
        <v>40</v>
      </c>
      <c r="AO52" s="20">
        <v>18</v>
      </c>
      <c r="AP52" s="21">
        <v>7.67</v>
      </c>
      <c r="AQ52" s="7"/>
      <c r="AR52" s="31" t="s">
        <v>37</v>
      </c>
      <c r="AS52" s="52" t="s">
        <v>75</v>
      </c>
      <c r="AT52" s="32" t="s">
        <v>38</v>
      </c>
      <c r="AU52" s="53">
        <v>4.7E-2</v>
      </c>
      <c r="AV52" s="1"/>
      <c r="AW52" s="117" t="s">
        <v>45</v>
      </c>
      <c r="AX52" s="112">
        <v>664764000</v>
      </c>
      <c r="AY52" s="112">
        <v>502024600</v>
      </c>
      <c r="AZ52" s="113">
        <v>180556000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193"/>
      <c r="B53" s="68" t="s">
        <v>44</v>
      </c>
      <c r="C53" s="73">
        <f t="shared" ref="C53:J53" si="57">C48</f>
        <v>342752000</v>
      </c>
      <c r="D53" s="74">
        <f t="shared" si="57"/>
        <v>3026320</v>
      </c>
      <c r="E53" s="74">
        <f t="shared" si="57"/>
        <v>7612910</v>
      </c>
      <c r="F53" s="75">
        <f t="shared" si="57"/>
        <v>12506100</v>
      </c>
      <c r="G53" s="73">
        <f t="shared" si="57"/>
        <v>449869000</v>
      </c>
      <c r="H53" s="74">
        <f t="shared" si="57"/>
        <v>4020300</v>
      </c>
      <c r="I53" s="74">
        <f t="shared" si="57"/>
        <v>11173700</v>
      </c>
      <c r="J53" s="75">
        <f t="shared" si="57"/>
        <v>17765400</v>
      </c>
      <c r="K53" s="179"/>
      <c r="L53" s="180"/>
      <c r="M53" s="180"/>
      <c r="N53" s="180"/>
      <c r="O53" s="197"/>
      <c r="P53" s="198"/>
      <c r="Q53" s="14" t="s">
        <v>7</v>
      </c>
      <c r="R53" s="40">
        <f>R48</f>
        <v>93474000</v>
      </c>
      <c r="S53" s="57"/>
      <c r="T53" s="188"/>
      <c r="U53" s="191"/>
      <c r="V53" s="57"/>
      <c r="W53" s="87" t="s">
        <v>7</v>
      </c>
      <c r="X53" s="5">
        <f t="shared" ref="X53:AE53" si="58">X48</f>
        <v>4552.2</v>
      </c>
      <c r="Y53" s="5">
        <f t="shared" si="58"/>
        <v>6043</v>
      </c>
      <c r="Z53" s="5">
        <f t="shared" si="58"/>
        <v>60.8</v>
      </c>
      <c r="AA53" s="5">
        <f t="shared" si="58"/>
        <v>79.099999999999994</v>
      </c>
      <c r="AB53" s="5">
        <f t="shared" si="58"/>
        <v>4774.8</v>
      </c>
      <c r="AC53" s="5">
        <f t="shared" si="58"/>
        <v>6334.5</v>
      </c>
      <c r="AD53" s="5">
        <f t="shared" si="58"/>
        <v>103.7</v>
      </c>
      <c r="AE53" s="81">
        <f t="shared" si="58"/>
        <v>15</v>
      </c>
      <c r="AF53" s="7"/>
      <c r="AG53" s="87" t="s">
        <v>26</v>
      </c>
      <c r="AH53" s="6">
        <f>(AH52*10.74)</f>
        <v>34.905000000000001</v>
      </c>
      <c r="AI53" s="6">
        <f>(AI52*2.2)</f>
        <v>17.325000000000003</v>
      </c>
      <c r="AJ53" s="6">
        <f>(AJ52*0.25)</f>
        <v>0.4375</v>
      </c>
      <c r="AK53" s="158">
        <f>AK52+AL52</f>
        <v>18</v>
      </c>
      <c r="AL53" s="159"/>
      <c r="AM53" s="10"/>
      <c r="AN53" s="22" t="s">
        <v>41</v>
      </c>
      <c r="AO53" s="23">
        <v>18.600000000000001</v>
      </c>
      <c r="AP53" s="24">
        <v>7.93</v>
      </c>
      <c r="AQ53" s="7"/>
      <c r="AR53" s="33" t="s">
        <v>36</v>
      </c>
      <c r="AS53" s="12" t="s">
        <v>75</v>
      </c>
      <c r="AT53" s="2" t="s">
        <v>39</v>
      </c>
      <c r="AU53" s="36">
        <v>0.63</v>
      </c>
      <c r="AV53" s="1"/>
      <c r="AW53" s="118" t="s">
        <v>71</v>
      </c>
      <c r="AX53" s="111">
        <f t="shared" ref="AX53:AZ53" si="59">AX48</f>
        <v>664764000</v>
      </c>
      <c r="AY53" s="111">
        <f t="shared" si="59"/>
        <v>500584000</v>
      </c>
      <c r="AZ53" s="114">
        <f t="shared" si="59"/>
        <v>180522000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194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1334000</v>
      </c>
      <c r="H54" s="76">
        <f t="shared" si="60"/>
        <v>0</v>
      </c>
      <c r="I54" s="76">
        <f t="shared" si="60"/>
        <v>32000</v>
      </c>
      <c r="J54" s="77">
        <f t="shared" si="60"/>
        <v>30900</v>
      </c>
      <c r="K54" s="181"/>
      <c r="L54" s="182"/>
      <c r="M54" s="182"/>
      <c r="N54" s="182"/>
      <c r="O54" s="199"/>
      <c r="P54" s="200"/>
      <c r="Q54" s="48" t="s">
        <v>3</v>
      </c>
      <c r="R54" s="41">
        <f>R52-R53</f>
        <v>1376000</v>
      </c>
      <c r="S54" s="58"/>
      <c r="T54" s="189"/>
      <c r="U54" s="192"/>
      <c r="V54" s="58"/>
      <c r="W54" s="45" t="s">
        <v>3</v>
      </c>
      <c r="X54" s="46">
        <f>X52-X53</f>
        <v>0</v>
      </c>
      <c r="Y54" s="46">
        <f t="shared" ref="Y54:AE54" si="61">Y52-Y53</f>
        <v>16.699999999999818</v>
      </c>
      <c r="Z54" s="46">
        <f t="shared" si="61"/>
        <v>0.10000000000000142</v>
      </c>
      <c r="AA54" s="46">
        <f t="shared" si="61"/>
        <v>0</v>
      </c>
      <c r="AB54" s="46">
        <f t="shared" si="61"/>
        <v>0</v>
      </c>
      <c r="AC54" s="46">
        <f t="shared" si="61"/>
        <v>16.899999999999636</v>
      </c>
      <c r="AD54" s="46">
        <f t="shared" si="61"/>
        <v>9.9999999999994316E-2</v>
      </c>
      <c r="AE54" s="83">
        <f t="shared" si="61"/>
        <v>0</v>
      </c>
      <c r="AF54" s="7"/>
      <c r="AG54" s="88" t="s">
        <v>28</v>
      </c>
      <c r="AH54" s="86">
        <f>(AH53)/((K52/1000000)*8.34)</f>
        <v>3.137370163838944</v>
      </c>
      <c r="AI54" s="86">
        <f>(AI53)/((K52/1000000)*8.34)</f>
        <v>1.5572249846299875</v>
      </c>
      <c r="AJ54" s="86">
        <f>(AJ53)/((K52/1000000)*8.34)</f>
        <v>3.9323863248231998E-2</v>
      </c>
      <c r="AK54" s="160">
        <f>(AK53)/((K52/1000000)*8.34)</f>
        <v>1.6178960879272595</v>
      </c>
      <c r="AL54" s="161"/>
      <c r="AM54" s="10"/>
      <c r="AN54" s="1"/>
      <c r="AO54" s="1"/>
      <c r="AP54" s="1"/>
      <c r="AQ54" s="7"/>
      <c r="AR54" s="89" t="s">
        <v>55</v>
      </c>
      <c r="AS54" s="79">
        <v>1.1499999999999999</v>
      </c>
      <c r="AT54" s="90" t="s">
        <v>54</v>
      </c>
      <c r="AU54" s="126">
        <v>0.04</v>
      </c>
      <c r="AV54" s="1"/>
      <c r="AW54" s="110" t="s">
        <v>3</v>
      </c>
      <c r="AX54" s="115">
        <f>AX52-AX53</f>
        <v>0</v>
      </c>
      <c r="AY54" s="115">
        <f>AY52-AY53</f>
        <v>1440600</v>
      </c>
      <c r="AZ54" s="116">
        <f>AZ52-AZ53</f>
        <v>34000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174">
        <v>14</v>
      </c>
      <c r="B56" s="67" t="s">
        <v>45</v>
      </c>
      <c r="C56" s="72">
        <v>342752000</v>
      </c>
      <c r="D56" s="37">
        <v>3026320</v>
      </c>
      <c r="E56" s="37">
        <v>7612910</v>
      </c>
      <c r="F56" s="39">
        <v>12506100</v>
      </c>
      <c r="G56" s="72">
        <v>452343000</v>
      </c>
      <c r="H56" s="37">
        <v>4029300</v>
      </c>
      <c r="I56" s="37">
        <v>11236700</v>
      </c>
      <c r="J56" s="39">
        <v>17835300</v>
      </c>
      <c r="K56" s="177">
        <f>C58+G58</f>
        <v>1140000</v>
      </c>
      <c r="L56" s="178"/>
      <c r="M56" s="183">
        <f>D58+E58+F58+H58+I58+J58</f>
        <v>79000</v>
      </c>
      <c r="N56" s="178"/>
      <c r="O56" s="195">
        <f>M56+K56</f>
        <v>1219000</v>
      </c>
      <c r="P56" s="196"/>
      <c r="Q56" s="42" t="s">
        <v>6</v>
      </c>
      <c r="R56" s="39">
        <v>96138000</v>
      </c>
      <c r="S56" s="57"/>
      <c r="T56" s="187">
        <v>0</v>
      </c>
      <c r="U56" s="190">
        <v>0.81</v>
      </c>
      <c r="V56" s="57"/>
      <c r="W56" s="85" t="s">
        <v>6</v>
      </c>
      <c r="X56" s="44">
        <v>4552.2</v>
      </c>
      <c r="Y56" s="44">
        <v>6073.9</v>
      </c>
      <c r="Z56" s="44">
        <v>60.9</v>
      </c>
      <c r="AA56" s="44">
        <v>79.2</v>
      </c>
      <c r="AB56" s="44">
        <v>4774.8</v>
      </c>
      <c r="AC56" s="44">
        <v>6366.2</v>
      </c>
      <c r="AD56" s="44">
        <v>104</v>
      </c>
      <c r="AE56" s="82">
        <v>15</v>
      </c>
      <c r="AF56" s="7"/>
      <c r="AG56" s="85" t="s">
        <v>29</v>
      </c>
      <c r="AH56" s="15">
        <v>3</v>
      </c>
      <c r="AI56" s="15">
        <v>6.875</v>
      </c>
      <c r="AJ56" s="15">
        <v>1.625</v>
      </c>
      <c r="AK56" s="15">
        <v>0</v>
      </c>
      <c r="AL56" s="16">
        <v>17</v>
      </c>
      <c r="AM56" s="62"/>
      <c r="AN56" s="64" t="s">
        <v>40</v>
      </c>
      <c r="AO56" s="20">
        <v>18.2</v>
      </c>
      <c r="AP56" s="21">
        <v>7.67</v>
      </c>
      <c r="AQ56" s="7"/>
      <c r="AR56" s="31" t="s">
        <v>37</v>
      </c>
      <c r="AS56" s="52" t="s">
        <v>75</v>
      </c>
      <c r="AT56" s="32" t="s">
        <v>38</v>
      </c>
      <c r="AU56" s="53">
        <v>4.2999999999999997E-2</v>
      </c>
      <c r="AV56" s="1"/>
      <c r="AW56" s="117" t="s">
        <v>45</v>
      </c>
      <c r="AX56" s="112">
        <v>664764000</v>
      </c>
      <c r="AY56" s="112">
        <v>503275900</v>
      </c>
      <c r="AZ56" s="113">
        <v>180591000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193"/>
      <c r="B57" s="68" t="s">
        <v>44</v>
      </c>
      <c r="C57" s="73">
        <f t="shared" ref="C57:J57" si="62">C52</f>
        <v>342752000</v>
      </c>
      <c r="D57" s="74">
        <f t="shared" si="62"/>
        <v>3026320</v>
      </c>
      <c r="E57" s="74">
        <f t="shared" si="62"/>
        <v>7612910</v>
      </c>
      <c r="F57" s="75">
        <f t="shared" si="62"/>
        <v>12506100</v>
      </c>
      <c r="G57" s="73">
        <f t="shared" si="62"/>
        <v>451203000</v>
      </c>
      <c r="H57" s="74">
        <f t="shared" si="62"/>
        <v>4020300</v>
      </c>
      <c r="I57" s="74">
        <f t="shared" si="62"/>
        <v>11205700</v>
      </c>
      <c r="J57" s="75">
        <f t="shared" si="62"/>
        <v>17796300</v>
      </c>
      <c r="K57" s="179"/>
      <c r="L57" s="180"/>
      <c r="M57" s="180"/>
      <c r="N57" s="180"/>
      <c r="O57" s="197"/>
      <c r="P57" s="198"/>
      <c r="Q57" s="14" t="s">
        <v>7</v>
      </c>
      <c r="R57" s="40">
        <f>R52</f>
        <v>94850000</v>
      </c>
      <c r="S57" s="57"/>
      <c r="T57" s="188"/>
      <c r="U57" s="191"/>
      <c r="V57" s="57"/>
      <c r="W57" s="87" t="s">
        <v>7</v>
      </c>
      <c r="X57" s="5">
        <f t="shared" ref="X57:AE57" si="63">X52</f>
        <v>4552.2</v>
      </c>
      <c r="Y57" s="5">
        <f t="shared" si="63"/>
        <v>6059.7</v>
      </c>
      <c r="Z57" s="5">
        <f t="shared" si="63"/>
        <v>60.9</v>
      </c>
      <c r="AA57" s="5">
        <f t="shared" si="63"/>
        <v>79.099999999999994</v>
      </c>
      <c r="AB57" s="5">
        <f t="shared" si="63"/>
        <v>4774.8</v>
      </c>
      <c r="AC57" s="5">
        <f t="shared" si="63"/>
        <v>6351.4</v>
      </c>
      <c r="AD57" s="5">
        <f t="shared" si="63"/>
        <v>103.8</v>
      </c>
      <c r="AE57" s="81">
        <f t="shared" si="63"/>
        <v>15</v>
      </c>
      <c r="AF57" s="7"/>
      <c r="AG57" s="87" t="s">
        <v>26</v>
      </c>
      <c r="AH57" s="6">
        <f>(AH56*10.74)</f>
        <v>32.22</v>
      </c>
      <c r="AI57" s="6">
        <f>(AI56*2.2)</f>
        <v>15.125000000000002</v>
      </c>
      <c r="AJ57" s="6">
        <f>(AJ56*0.25)</f>
        <v>0.40625</v>
      </c>
      <c r="AK57" s="158">
        <f>AK56+AL56</f>
        <v>17</v>
      </c>
      <c r="AL57" s="159"/>
      <c r="AM57" s="10"/>
      <c r="AN57" s="22" t="s">
        <v>41</v>
      </c>
      <c r="AO57" s="23">
        <v>18.5</v>
      </c>
      <c r="AP57" s="24">
        <v>7.99</v>
      </c>
      <c r="AQ57" s="7"/>
      <c r="AR57" s="33" t="s">
        <v>36</v>
      </c>
      <c r="AS57" s="12" t="s">
        <v>75</v>
      </c>
      <c r="AT57" s="2" t="s">
        <v>39</v>
      </c>
      <c r="AU57" s="36">
        <v>0.22</v>
      </c>
      <c r="AV57" s="1"/>
      <c r="AW57" s="118" t="s">
        <v>71</v>
      </c>
      <c r="AX57" s="111">
        <f t="shared" ref="AX57:AZ57" si="64">AX52</f>
        <v>664764000</v>
      </c>
      <c r="AY57" s="111">
        <f t="shared" si="64"/>
        <v>502024600</v>
      </c>
      <c r="AZ57" s="114">
        <f t="shared" si="64"/>
        <v>180556000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194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1140000</v>
      </c>
      <c r="H58" s="76">
        <f t="shared" si="65"/>
        <v>9000</v>
      </c>
      <c r="I58" s="76">
        <f t="shared" si="65"/>
        <v>31000</v>
      </c>
      <c r="J58" s="77">
        <f t="shared" si="65"/>
        <v>39000</v>
      </c>
      <c r="K58" s="181"/>
      <c r="L58" s="182"/>
      <c r="M58" s="182"/>
      <c r="N58" s="182"/>
      <c r="O58" s="199"/>
      <c r="P58" s="200"/>
      <c r="Q58" s="48" t="s">
        <v>3</v>
      </c>
      <c r="R58" s="41">
        <f>R56-R57</f>
        <v>1288000</v>
      </c>
      <c r="S58" s="58"/>
      <c r="T58" s="189"/>
      <c r="U58" s="192"/>
      <c r="V58" s="58"/>
      <c r="W58" s="45" t="s">
        <v>3</v>
      </c>
      <c r="X58" s="46">
        <f>X56-X57</f>
        <v>0</v>
      </c>
      <c r="Y58" s="46">
        <f t="shared" ref="Y58:AE58" si="66">Y56-Y57</f>
        <v>14.199999999999818</v>
      </c>
      <c r="Z58" s="46">
        <f t="shared" si="66"/>
        <v>0</v>
      </c>
      <c r="AA58" s="46">
        <f t="shared" si="66"/>
        <v>0.10000000000000853</v>
      </c>
      <c r="AB58" s="46">
        <f t="shared" si="66"/>
        <v>0</v>
      </c>
      <c r="AC58" s="46">
        <f t="shared" si="66"/>
        <v>14.800000000000182</v>
      </c>
      <c r="AD58" s="46">
        <f t="shared" si="66"/>
        <v>0.20000000000000284</v>
      </c>
      <c r="AE58" s="83">
        <f t="shared" si="66"/>
        <v>0</v>
      </c>
      <c r="AF58" s="7"/>
      <c r="AG58" s="88" t="s">
        <v>28</v>
      </c>
      <c r="AH58" s="86">
        <f>(AH57)/((K56/1000000)*8.34)</f>
        <v>3.3888678530859528</v>
      </c>
      <c r="AI58" s="86">
        <f>(AI57)/((K56/1000000)*8.34)</f>
        <v>1.5908325970802311</v>
      </c>
      <c r="AJ58" s="86">
        <f>(AJ57)/((K56/1000000)*8.34)</f>
        <v>4.2728974714964875E-2</v>
      </c>
      <c r="AK58" s="160">
        <f>(AK57)/((K56/1000000)*8.34)</f>
        <v>1.788043249610838</v>
      </c>
      <c r="AL58" s="161"/>
      <c r="AM58" s="10"/>
      <c r="AN58" s="1"/>
      <c r="AO58" s="1"/>
      <c r="AP58" s="1"/>
      <c r="AQ58" s="7"/>
      <c r="AR58" s="89" t="s">
        <v>55</v>
      </c>
      <c r="AS58" s="79">
        <v>1.0900000000000001</v>
      </c>
      <c r="AT58" s="90" t="s">
        <v>54</v>
      </c>
      <c r="AU58" s="126">
        <v>3.4000000000000002E-2</v>
      </c>
      <c r="AV58" s="1"/>
      <c r="AW58" s="110" t="s">
        <v>3</v>
      </c>
      <c r="AX58" s="115">
        <f>AX56-AX57</f>
        <v>0</v>
      </c>
      <c r="AY58" s="115">
        <f>AY56-AY57</f>
        <v>1251300</v>
      </c>
      <c r="AZ58" s="116">
        <f>AZ56-AZ57</f>
        <v>35000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174">
        <v>15</v>
      </c>
      <c r="B60" s="67" t="s">
        <v>45</v>
      </c>
      <c r="C60" s="72">
        <v>342752000</v>
      </c>
      <c r="D60" s="37">
        <v>3026320</v>
      </c>
      <c r="E60" s="37">
        <v>7612910</v>
      </c>
      <c r="F60" s="39">
        <v>12506100</v>
      </c>
      <c r="G60" s="72">
        <v>453696000</v>
      </c>
      <c r="H60" s="37">
        <v>4039300</v>
      </c>
      <c r="I60" s="37">
        <v>11268700</v>
      </c>
      <c r="J60" s="39">
        <v>17866300</v>
      </c>
      <c r="K60" s="177">
        <f>C62+G62</f>
        <v>1353000</v>
      </c>
      <c r="L60" s="178"/>
      <c r="M60" s="183">
        <f>D62+E62+F62+H62+I62+J62</f>
        <v>73000</v>
      </c>
      <c r="N60" s="178"/>
      <c r="O60" s="195">
        <f>M60+K60</f>
        <v>1426000</v>
      </c>
      <c r="P60" s="196"/>
      <c r="Q60" s="42" t="s">
        <v>6</v>
      </c>
      <c r="R60" s="39">
        <v>97432900</v>
      </c>
      <c r="S60" s="57"/>
      <c r="T60" s="187">
        <v>0</v>
      </c>
      <c r="U60" s="190">
        <v>0.79</v>
      </c>
      <c r="V60" s="57"/>
      <c r="W60" s="85" t="s">
        <v>6</v>
      </c>
      <c r="X60" s="44">
        <v>4552.2</v>
      </c>
      <c r="Y60" s="44">
        <v>6090.8</v>
      </c>
      <c r="Z60" s="44">
        <v>60.9</v>
      </c>
      <c r="AA60" s="44">
        <v>79.400000000000006</v>
      </c>
      <c r="AB60" s="44">
        <v>4774.8</v>
      </c>
      <c r="AC60" s="44">
        <v>6383.5</v>
      </c>
      <c r="AD60" s="44">
        <v>104.2</v>
      </c>
      <c r="AE60" s="82">
        <v>15</v>
      </c>
      <c r="AF60" s="7"/>
      <c r="AG60" s="85" t="s">
        <v>29</v>
      </c>
      <c r="AH60" s="15">
        <v>3.25</v>
      </c>
      <c r="AI60" s="15">
        <v>8.25</v>
      </c>
      <c r="AJ60" s="15">
        <v>2</v>
      </c>
      <c r="AK60" s="15">
        <v>0</v>
      </c>
      <c r="AL60" s="16">
        <v>21</v>
      </c>
      <c r="AM60" s="62"/>
      <c r="AN60" s="64" t="s">
        <v>40</v>
      </c>
      <c r="AO60" s="20">
        <v>17.899999999999999</v>
      </c>
      <c r="AP60" s="21">
        <v>7.67</v>
      </c>
      <c r="AQ60" s="7"/>
      <c r="AR60" s="31" t="s">
        <v>37</v>
      </c>
      <c r="AS60" s="52" t="s">
        <v>75</v>
      </c>
      <c r="AT60" s="32" t="s">
        <v>38</v>
      </c>
      <c r="AU60" s="53">
        <v>4.2000000000000003E-2</v>
      </c>
      <c r="AV60" s="1"/>
      <c r="AW60" s="117" t="s">
        <v>45</v>
      </c>
      <c r="AX60" s="112">
        <v>664764000</v>
      </c>
      <c r="AY60" s="112">
        <v>504724500</v>
      </c>
      <c r="AZ60" s="113">
        <v>180626000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193"/>
      <c r="B61" s="68" t="s">
        <v>44</v>
      </c>
      <c r="C61" s="73">
        <f t="shared" ref="C61:J61" si="67">C56</f>
        <v>342752000</v>
      </c>
      <c r="D61" s="74">
        <f t="shared" si="67"/>
        <v>3026320</v>
      </c>
      <c r="E61" s="74">
        <f t="shared" si="67"/>
        <v>7612910</v>
      </c>
      <c r="F61" s="75">
        <f t="shared" si="67"/>
        <v>12506100</v>
      </c>
      <c r="G61" s="73">
        <f t="shared" si="67"/>
        <v>452343000</v>
      </c>
      <c r="H61" s="74">
        <f t="shared" si="67"/>
        <v>4029300</v>
      </c>
      <c r="I61" s="74">
        <f t="shared" si="67"/>
        <v>11236700</v>
      </c>
      <c r="J61" s="75">
        <f t="shared" si="67"/>
        <v>17835300</v>
      </c>
      <c r="K61" s="179"/>
      <c r="L61" s="180"/>
      <c r="M61" s="180"/>
      <c r="N61" s="180"/>
      <c r="O61" s="197"/>
      <c r="P61" s="198"/>
      <c r="Q61" s="14" t="s">
        <v>7</v>
      </c>
      <c r="R61" s="40">
        <f>R56</f>
        <v>96138000</v>
      </c>
      <c r="S61" s="57"/>
      <c r="T61" s="188"/>
      <c r="U61" s="191"/>
      <c r="V61" s="57"/>
      <c r="W61" s="87" t="s">
        <v>7</v>
      </c>
      <c r="X61" s="5">
        <f t="shared" ref="X61:AE61" si="68">X56</f>
        <v>4552.2</v>
      </c>
      <c r="Y61" s="5">
        <f t="shared" si="68"/>
        <v>6073.9</v>
      </c>
      <c r="Z61" s="5">
        <f t="shared" si="68"/>
        <v>60.9</v>
      </c>
      <c r="AA61" s="5">
        <f t="shared" si="68"/>
        <v>79.2</v>
      </c>
      <c r="AB61" s="5">
        <f t="shared" si="68"/>
        <v>4774.8</v>
      </c>
      <c r="AC61" s="5">
        <f t="shared" si="68"/>
        <v>6366.2</v>
      </c>
      <c r="AD61" s="5">
        <f t="shared" si="68"/>
        <v>104</v>
      </c>
      <c r="AE61" s="81">
        <f t="shared" si="68"/>
        <v>15</v>
      </c>
      <c r="AF61" s="7"/>
      <c r="AG61" s="87" t="s">
        <v>26</v>
      </c>
      <c r="AH61" s="6">
        <f>(AH60*10.74)</f>
        <v>34.905000000000001</v>
      </c>
      <c r="AI61" s="6">
        <f>(AI60*2.2)</f>
        <v>18.150000000000002</v>
      </c>
      <c r="AJ61" s="6">
        <f>(AJ60*0.25)</f>
        <v>0.5</v>
      </c>
      <c r="AK61" s="158">
        <f>AK60+AL60</f>
        <v>21</v>
      </c>
      <c r="AL61" s="159"/>
      <c r="AM61" s="10"/>
      <c r="AN61" s="22" t="s">
        <v>41</v>
      </c>
      <c r="AO61" s="23">
        <v>18.600000000000001</v>
      </c>
      <c r="AP61" s="24">
        <v>7.99</v>
      </c>
      <c r="AQ61" s="7"/>
      <c r="AR61" s="33" t="s">
        <v>36</v>
      </c>
      <c r="AS61" s="12" t="s">
        <v>75</v>
      </c>
      <c r="AT61" s="2" t="s">
        <v>39</v>
      </c>
      <c r="AU61" s="36">
        <v>0.24</v>
      </c>
      <c r="AV61" s="1"/>
      <c r="AW61" s="118" t="s">
        <v>71</v>
      </c>
      <c r="AX61" s="111">
        <f t="shared" ref="AX61:AZ61" si="69">AX56</f>
        <v>664764000</v>
      </c>
      <c r="AY61" s="111">
        <f t="shared" si="69"/>
        <v>503275900</v>
      </c>
      <c r="AZ61" s="114">
        <f t="shared" si="69"/>
        <v>180591000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194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1353000</v>
      </c>
      <c r="H62" s="76">
        <f t="shared" si="70"/>
        <v>10000</v>
      </c>
      <c r="I62" s="76">
        <f t="shared" si="70"/>
        <v>32000</v>
      </c>
      <c r="J62" s="77">
        <f t="shared" si="70"/>
        <v>31000</v>
      </c>
      <c r="K62" s="181"/>
      <c r="L62" s="182"/>
      <c r="M62" s="182"/>
      <c r="N62" s="182"/>
      <c r="O62" s="199"/>
      <c r="P62" s="200"/>
      <c r="Q62" s="48" t="s">
        <v>3</v>
      </c>
      <c r="R62" s="41">
        <f>R60-R61</f>
        <v>1294900</v>
      </c>
      <c r="S62" s="58"/>
      <c r="T62" s="189"/>
      <c r="U62" s="192"/>
      <c r="V62" s="58"/>
      <c r="W62" s="45" t="s">
        <v>3</v>
      </c>
      <c r="X62" s="46">
        <f>X60-X61</f>
        <v>0</v>
      </c>
      <c r="Y62" s="46">
        <f t="shared" ref="Y62:AE62" si="71">Y60-Y61</f>
        <v>16.900000000000546</v>
      </c>
      <c r="Z62" s="46">
        <f t="shared" si="71"/>
        <v>0</v>
      </c>
      <c r="AA62" s="46">
        <f t="shared" si="71"/>
        <v>0.20000000000000284</v>
      </c>
      <c r="AB62" s="46">
        <f t="shared" si="71"/>
        <v>0</v>
      </c>
      <c r="AC62" s="46">
        <f t="shared" si="71"/>
        <v>17.300000000000182</v>
      </c>
      <c r="AD62" s="46">
        <f t="shared" si="71"/>
        <v>0.20000000000000284</v>
      </c>
      <c r="AE62" s="83">
        <f t="shared" si="71"/>
        <v>0</v>
      </c>
      <c r="AF62" s="7"/>
      <c r="AG62" s="88" t="s">
        <v>28</v>
      </c>
      <c r="AH62" s="86">
        <f>(AH61)/((K60/1000000)*8.34)</f>
        <v>3.0933124896978206</v>
      </c>
      <c r="AI62" s="86">
        <f>(AI61)/((K60/1000000)*8.34)</f>
        <v>1.6084693221032931</v>
      </c>
      <c r="AJ62" s="86">
        <f>(AJ61)/((K60/1000000)*8.34)</f>
        <v>4.4310449644718815E-2</v>
      </c>
      <c r="AK62" s="160">
        <f>(AK61)/((K60/1000000)*8.34)</f>
        <v>1.8610388850781903</v>
      </c>
      <c r="AL62" s="161"/>
      <c r="AM62" s="10"/>
      <c r="AN62" s="1"/>
      <c r="AO62" s="1"/>
      <c r="AP62" s="1"/>
      <c r="AQ62" s="7"/>
      <c r="AR62" s="89" t="s">
        <v>55</v>
      </c>
      <c r="AS62" s="79">
        <v>0.76</v>
      </c>
      <c r="AT62" s="90" t="s">
        <v>54</v>
      </c>
      <c r="AU62" s="126">
        <v>3.2000000000000001E-2</v>
      </c>
      <c r="AV62" s="1"/>
      <c r="AW62" s="110" t="s">
        <v>3</v>
      </c>
      <c r="AX62" s="115">
        <f>AX60-AX61</f>
        <v>0</v>
      </c>
      <c r="AY62" s="115">
        <f>AY60-AY61</f>
        <v>1448600</v>
      </c>
      <c r="AZ62" s="116">
        <f>AZ60-AZ61</f>
        <v>35000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174">
        <v>16</v>
      </c>
      <c r="B64" s="67" t="s">
        <v>45</v>
      </c>
      <c r="C64" s="72">
        <v>342752000</v>
      </c>
      <c r="D64" s="37">
        <v>3026320</v>
      </c>
      <c r="E64" s="37">
        <v>7612910</v>
      </c>
      <c r="F64" s="39">
        <v>12506100</v>
      </c>
      <c r="G64" s="72">
        <v>454851000</v>
      </c>
      <c r="H64" s="37">
        <v>4048300</v>
      </c>
      <c r="I64" s="37">
        <v>11268700</v>
      </c>
      <c r="J64" s="39">
        <v>17882300</v>
      </c>
      <c r="K64" s="177">
        <f>C66+G66</f>
        <v>1155000</v>
      </c>
      <c r="L64" s="178"/>
      <c r="M64" s="183">
        <f>D66+E66+F66+H66+I66+J66</f>
        <v>25000</v>
      </c>
      <c r="N64" s="178"/>
      <c r="O64" s="195">
        <f>M64+K64</f>
        <v>1180000</v>
      </c>
      <c r="P64" s="196"/>
      <c r="Q64" s="42" t="s">
        <v>6</v>
      </c>
      <c r="R64" s="39">
        <v>98826400</v>
      </c>
      <c r="S64" s="57"/>
      <c r="T64" s="187">
        <v>0</v>
      </c>
      <c r="U64" s="190">
        <v>0.9</v>
      </c>
      <c r="V64" s="57"/>
      <c r="W64" s="85" t="s">
        <v>6</v>
      </c>
      <c r="X64" s="44">
        <v>4552.2</v>
      </c>
      <c r="Y64" s="44">
        <v>6105.1</v>
      </c>
      <c r="Z64" s="44">
        <v>60.9</v>
      </c>
      <c r="AA64" s="44">
        <v>79.5</v>
      </c>
      <c r="AB64" s="44">
        <v>4774.8</v>
      </c>
      <c r="AC64" s="44">
        <v>6398.2</v>
      </c>
      <c r="AD64" s="44">
        <v>104.2</v>
      </c>
      <c r="AE64" s="82">
        <v>15</v>
      </c>
      <c r="AF64" s="7"/>
      <c r="AG64" s="85" t="s">
        <v>29</v>
      </c>
      <c r="AH64" s="15">
        <v>2.625</v>
      </c>
      <c r="AI64" s="15">
        <v>7</v>
      </c>
      <c r="AJ64" s="15">
        <v>2</v>
      </c>
      <c r="AK64" s="15">
        <v>0</v>
      </c>
      <c r="AL64" s="16">
        <v>16</v>
      </c>
      <c r="AM64" s="62"/>
      <c r="AN64" s="64" t="s">
        <v>40</v>
      </c>
      <c r="AO64" s="20">
        <v>17.5</v>
      </c>
      <c r="AP64" s="21">
        <v>7.63</v>
      </c>
      <c r="AQ64" s="7"/>
      <c r="AR64" s="31" t="s">
        <v>37</v>
      </c>
      <c r="AS64" s="52" t="s">
        <v>75</v>
      </c>
      <c r="AT64" s="32" t="s">
        <v>38</v>
      </c>
      <c r="AU64" s="53">
        <v>5.1999999999999998E-2</v>
      </c>
      <c r="AV64" s="1"/>
      <c r="AW64" s="117" t="s">
        <v>45</v>
      </c>
      <c r="AX64" s="112">
        <v>664764000</v>
      </c>
      <c r="AY64" s="112">
        <v>505989900</v>
      </c>
      <c r="AZ64" s="113">
        <v>180626000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193"/>
      <c r="B65" s="68" t="s">
        <v>44</v>
      </c>
      <c r="C65" s="73">
        <f t="shared" ref="C65:J65" si="72">C60</f>
        <v>342752000</v>
      </c>
      <c r="D65" s="74">
        <f t="shared" si="72"/>
        <v>3026320</v>
      </c>
      <c r="E65" s="74">
        <f t="shared" si="72"/>
        <v>7612910</v>
      </c>
      <c r="F65" s="75">
        <f t="shared" si="72"/>
        <v>12506100</v>
      </c>
      <c r="G65" s="73">
        <f t="shared" si="72"/>
        <v>453696000</v>
      </c>
      <c r="H65" s="74">
        <f t="shared" si="72"/>
        <v>4039300</v>
      </c>
      <c r="I65" s="74">
        <f t="shared" si="72"/>
        <v>11268700</v>
      </c>
      <c r="J65" s="75">
        <f t="shared" si="72"/>
        <v>17866300</v>
      </c>
      <c r="K65" s="179"/>
      <c r="L65" s="180"/>
      <c r="M65" s="180"/>
      <c r="N65" s="180"/>
      <c r="O65" s="197"/>
      <c r="P65" s="198"/>
      <c r="Q65" s="14" t="s">
        <v>7</v>
      </c>
      <c r="R65" s="40">
        <f>R60</f>
        <v>97432900</v>
      </c>
      <c r="S65" s="57"/>
      <c r="T65" s="188"/>
      <c r="U65" s="191"/>
      <c r="V65" s="57"/>
      <c r="W65" s="87" t="s">
        <v>7</v>
      </c>
      <c r="X65" s="5">
        <f t="shared" ref="X65:AE65" si="73">X60</f>
        <v>4552.2</v>
      </c>
      <c r="Y65" s="5">
        <f t="shared" si="73"/>
        <v>6090.8</v>
      </c>
      <c r="Z65" s="5">
        <f t="shared" si="73"/>
        <v>60.9</v>
      </c>
      <c r="AA65" s="5">
        <f t="shared" si="73"/>
        <v>79.400000000000006</v>
      </c>
      <c r="AB65" s="5">
        <f t="shared" si="73"/>
        <v>4774.8</v>
      </c>
      <c r="AC65" s="5">
        <f t="shared" si="73"/>
        <v>6383.5</v>
      </c>
      <c r="AD65" s="5">
        <f t="shared" si="73"/>
        <v>104.2</v>
      </c>
      <c r="AE65" s="81">
        <f t="shared" si="73"/>
        <v>15</v>
      </c>
      <c r="AF65" s="7"/>
      <c r="AG65" s="87" t="s">
        <v>26</v>
      </c>
      <c r="AH65" s="6">
        <f>(AH64*10.74)</f>
        <v>28.192499999999999</v>
      </c>
      <c r="AI65" s="6">
        <f>(AI64*2.2)</f>
        <v>15.400000000000002</v>
      </c>
      <c r="AJ65" s="6">
        <f>(AJ64*0.25)</f>
        <v>0.5</v>
      </c>
      <c r="AK65" s="158">
        <f>AK64+AL64</f>
        <v>16</v>
      </c>
      <c r="AL65" s="159"/>
      <c r="AM65" s="10"/>
      <c r="AN65" s="22" t="s">
        <v>41</v>
      </c>
      <c r="AO65" s="23">
        <v>18.3</v>
      </c>
      <c r="AP65" s="24">
        <v>7.88</v>
      </c>
      <c r="AQ65" s="7"/>
      <c r="AR65" s="33" t="s">
        <v>36</v>
      </c>
      <c r="AS65" s="12" t="s">
        <v>75</v>
      </c>
      <c r="AT65" s="2" t="s">
        <v>39</v>
      </c>
      <c r="AU65" s="36">
        <v>0.248</v>
      </c>
      <c r="AV65" s="1"/>
      <c r="AW65" s="118" t="s">
        <v>71</v>
      </c>
      <c r="AX65" s="111">
        <f t="shared" ref="AX65:AZ65" si="74">AX60</f>
        <v>664764000</v>
      </c>
      <c r="AY65" s="111">
        <f t="shared" si="74"/>
        <v>504724500</v>
      </c>
      <c r="AZ65" s="114">
        <f t="shared" si="74"/>
        <v>180626000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194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1155000</v>
      </c>
      <c r="H66" s="76">
        <f t="shared" si="75"/>
        <v>9000</v>
      </c>
      <c r="I66" s="76">
        <f t="shared" si="75"/>
        <v>0</v>
      </c>
      <c r="J66" s="77">
        <f t="shared" si="75"/>
        <v>16000</v>
      </c>
      <c r="K66" s="181"/>
      <c r="L66" s="182"/>
      <c r="M66" s="182"/>
      <c r="N66" s="182"/>
      <c r="O66" s="199"/>
      <c r="P66" s="200"/>
      <c r="Q66" s="48" t="s">
        <v>3</v>
      </c>
      <c r="R66" s="41">
        <f>R64-R65</f>
        <v>1393500</v>
      </c>
      <c r="S66" s="58"/>
      <c r="T66" s="189"/>
      <c r="U66" s="192"/>
      <c r="V66" s="58"/>
      <c r="W66" s="45" t="s">
        <v>3</v>
      </c>
      <c r="X66" s="46">
        <f>X64-X65</f>
        <v>0</v>
      </c>
      <c r="Y66" s="46">
        <f t="shared" ref="Y66:AE66" si="76">Y64-Y65</f>
        <v>14.300000000000182</v>
      </c>
      <c r="Z66" s="46">
        <f t="shared" si="76"/>
        <v>0</v>
      </c>
      <c r="AA66" s="46">
        <f t="shared" si="76"/>
        <v>9.9999999999994316E-2</v>
      </c>
      <c r="AB66" s="46">
        <f t="shared" si="76"/>
        <v>0</v>
      </c>
      <c r="AC66" s="46">
        <f t="shared" si="76"/>
        <v>14.699999999999818</v>
      </c>
      <c r="AD66" s="46">
        <f t="shared" si="76"/>
        <v>0</v>
      </c>
      <c r="AE66" s="83">
        <f t="shared" si="76"/>
        <v>0</v>
      </c>
      <c r="AF66" s="7"/>
      <c r="AG66" s="88" t="s">
        <v>28</v>
      </c>
      <c r="AH66" s="86">
        <f>(AH65)/((K64/1000000)*8.34)</f>
        <v>2.9267495094833222</v>
      </c>
      <c r="AI66" s="86">
        <f>(AI65)/((K64/1000000)*8.34)</f>
        <v>1.598721023181455</v>
      </c>
      <c r="AJ66" s="86">
        <f>(AJ65)/((K64/1000000)*8.34)</f>
        <v>5.1906526726670614E-2</v>
      </c>
      <c r="AK66" s="160">
        <f>(AK65)/((K64/1000000)*8.34)</f>
        <v>1.6610088552534596</v>
      </c>
      <c r="AL66" s="161"/>
      <c r="AM66" s="10"/>
      <c r="AN66" s="1"/>
      <c r="AO66" s="1"/>
      <c r="AP66" s="1"/>
      <c r="AQ66" s="7"/>
      <c r="AR66" s="89" t="s">
        <v>55</v>
      </c>
      <c r="AS66" s="79">
        <v>0.78</v>
      </c>
      <c r="AT66" s="90" t="s">
        <v>54</v>
      </c>
      <c r="AU66" s="126">
        <v>3.9E-2</v>
      </c>
      <c r="AV66" s="1"/>
      <c r="AW66" s="110" t="s">
        <v>3</v>
      </c>
      <c r="AX66" s="115">
        <f>AX64-AX65</f>
        <v>0</v>
      </c>
      <c r="AY66" s="115">
        <f>AY64-AY65</f>
        <v>1265400</v>
      </c>
      <c r="AZ66" s="116">
        <f>AZ64-AZ65</f>
        <v>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174">
        <v>17</v>
      </c>
      <c r="B68" s="67" t="s">
        <v>45</v>
      </c>
      <c r="C68" s="72">
        <v>342752000</v>
      </c>
      <c r="D68" s="37">
        <v>3026320</v>
      </c>
      <c r="E68" s="37">
        <v>7612910</v>
      </c>
      <c r="F68" s="39">
        <v>12506100</v>
      </c>
      <c r="G68" s="72">
        <v>456110000</v>
      </c>
      <c r="H68" s="37">
        <v>4057300</v>
      </c>
      <c r="I68" s="37">
        <v>11300700</v>
      </c>
      <c r="J68" s="39">
        <v>17913300</v>
      </c>
      <c r="K68" s="177">
        <f>C70+G70</f>
        <v>1259000</v>
      </c>
      <c r="L68" s="178"/>
      <c r="M68" s="183">
        <f>D70+E70+F70+H70+I70+J70</f>
        <v>72000</v>
      </c>
      <c r="N68" s="178"/>
      <c r="O68" s="195">
        <f>M68+K68</f>
        <v>1331000</v>
      </c>
      <c r="P68" s="196"/>
      <c r="Q68" s="42" t="s">
        <v>6</v>
      </c>
      <c r="R68" s="39">
        <v>100141300</v>
      </c>
      <c r="S68" s="57"/>
      <c r="T68" s="187">
        <v>0.04</v>
      </c>
      <c r="U68" s="190">
        <v>0.89</v>
      </c>
      <c r="V68" s="57"/>
      <c r="W68" s="85" t="s">
        <v>6</v>
      </c>
      <c r="X68" s="44">
        <v>4552.2</v>
      </c>
      <c r="Y68" s="44">
        <v>6120.8</v>
      </c>
      <c r="Z68" s="44">
        <v>60.9</v>
      </c>
      <c r="AA68" s="44">
        <v>79.7</v>
      </c>
      <c r="AB68" s="44">
        <v>4774.8</v>
      </c>
      <c r="AC68" s="44">
        <v>6414.3</v>
      </c>
      <c r="AD68" s="44">
        <v>104.4</v>
      </c>
      <c r="AE68" s="82">
        <v>15</v>
      </c>
      <c r="AF68" s="7"/>
      <c r="AG68" s="85" t="s">
        <v>29</v>
      </c>
      <c r="AH68" s="15">
        <v>3</v>
      </c>
      <c r="AI68" s="15">
        <v>7.5</v>
      </c>
      <c r="AJ68" s="15">
        <v>1.9375</v>
      </c>
      <c r="AK68" s="15">
        <v>0</v>
      </c>
      <c r="AL68" s="16">
        <v>18</v>
      </c>
      <c r="AM68" s="62"/>
      <c r="AN68" s="64" t="s">
        <v>40</v>
      </c>
      <c r="AO68" s="20">
        <v>16.100000000000001</v>
      </c>
      <c r="AP68" s="21">
        <v>7.8</v>
      </c>
      <c r="AQ68" s="7"/>
      <c r="AR68" s="31" t="s">
        <v>37</v>
      </c>
      <c r="AS68" s="52" t="s">
        <v>75</v>
      </c>
      <c r="AT68" s="32" t="s">
        <v>38</v>
      </c>
      <c r="AU68" s="53">
        <v>4.1000000000000002E-2</v>
      </c>
      <c r="AV68" s="1"/>
      <c r="AW68" s="117" t="s">
        <v>45</v>
      </c>
      <c r="AX68" s="112">
        <v>664764000</v>
      </c>
      <c r="AY68" s="112">
        <v>507359900</v>
      </c>
      <c r="AZ68" s="113">
        <v>180660000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193"/>
      <c r="B69" s="68" t="s">
        <v>44</v>
      </c>
      <c r="C69" s="73">
        <f t="shared" ref="C69:J69" si="77">C64</f>
        <v>342752000</v>
      </c>
      <c r="D69" s="73">
        <f t="shared" si="77"/>
        <v>3026320</v>
      </c>
      <c r="E69" s="73">
        <f t="shared" si="77"/>
        <v>7612910</v>
      </c>
      <c r="F69" s="73">
        <f t="shared" si="77"/>
        <v>12506100</v>
      </c>
      <c r="G69" s="73">
        <f t="shared" si="77"/>
        <v>454851000</v>
      </c>
      <c r="H69" s="73">
        <f t="shared" si="77"/>
        <v>4048300</v>
      </c>
      <c r="I69" s="73">
        <f t="shared" si="77"/>
        <v>11268700</v>
      </c>
      <c r="J69" s="73">
        <f t="shared" si="77"/>
        <v>17882300</v>
      </c>
      <c r="K69" s="179"/>
      <c r="L69" s="180"/>
      <c r="M69" s="180"/>
      <c r="N69" s="180"/>
      <c r="O69" s="197"/>
      <c r="P69" s="198"/>
      <c r="Q69" s="14" t="s">
        <v>7</v>
      </c>
      <c r="R69" s="40">
        <f>R64</f>
        <v>98826400</v>
      </c>
      <c r="S69" s="57"/>
      <c r="T69" s="188"/>
      <c r="U69" s="191"/>
      <c r="V69" s="57"/>
      <c r="W69" s="87" t="s">
        <v>7</v>
      </c>
      <c r="X69" s="5">
        <f>X64</f>
        <v>4552.2</v>
      </c>
      <c r="Y69" s="5">
        <f t="shared" ref="Y69:AE69" si="78">Y64</f>
        <v>6105.1</v>
      </c>
      <c r="Z69" s="5">
        <f t="shared" si="78"/>
        <v>60.9</v>
      </c>
      <c r="AA69" s="5">
        <f t="shared" si="78"/>
        <v>79.5</v>
      </c>
      <c r="AB69" s="5">
        <f t="shared" si="78"/>
        <v>4774.8</v>
      </c>
      <c r="AC69" s="5">
        <f t="shared" si="78"/>
        <v>6398.2</v>
      </c>
      <c r="AD69" s="5">
        <f t="shared" si="78"/>
        <v>104.2</v>
      </c>
      <c r="AE69" s="5">
        <f t="shared" si="78"/>
        <v>15</v>
      </c>
      <c r="AF69" s="7"/>
      <c r="AG69" s="87" t="s">
        <v>26</v>
      </c>
      <c r="AH69" s="6">
        <f>(AH68*10.74)</f>
        <v>32.22</v>
      </c>
      <c r="AI69" s="6">
        <f>(AI68*2.2)</f>
        <v>16.5</v>
      </c>
      <c r="AJ69" s="6">
        <f>(AJ68*0.25)</f>
        <v>0.484375</v>
      </c>
      <c r="AK69" s="158">
        <f>AK68+AL68</f>
        <v>18</v>
      </c>
      <c r="AL69" s="159"/>
      <c r="AM69" s="10"/>
      <c r="AN69" s="22" t="s">
        <v>41</v>
      </c>
      <c r="AO69" s="23">
        <v>17.899999999999999</v>
      </c>
      <c r="AP69" s="24">
        <v>8.01</v>
      </c>
      <c r="AQ69" s="7"/>
      <c r="AR69" s="33" t="s">
        <v>36</v>
      </c>
      <c r="AS69" s="12" t="s">
        <v>75</v>
      </c>
      <c r="AT69" s="2" t="s">
        <v>39</v>
      </c>
      <c r="AU69" s="36">
        <v>0.24199999999999999</v>
      </c>
      <c r="AV69" s="1"/>
      <c r="AW69" s="118" t="s">
        <v>71</v>
      </c>
      <c r="AX69" s="111">
        <f t="shared" ref="AX69:AZ69" si="79">AX64</f>
        <v>664764000</v>
      </c>
      <c r="AY69" s="111">
        <f t="shared" si="79"/>
        <v>505989900</v>
      </c>
      <c r="AZ69" s="114">
        <f t="shared" si="79"/>
        <v>180626000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194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1259000</v>
      </c>
      <c r="H70" s="76">
        <f t="shared" si="80"/>
        <v>9000</v>
      </c>
      <c r="I70" s="76">
        <f t="shared" si="80"/>
        <v>32000</v>
      </c>
      <c r="J70" s="77">
        <f t="shared" si="80"/>
        <v>31000</v>
      </c>
      <c r="K70" s="181"/>
      <c r="L70" s="182"/>
      <c r="M70" s="182"/>
      <c r="N70" s="182"/>
      <c r="O70" s="199"/>
      <c r="P70" s="200"/>
      <c r="Q70" s="48" t="s">
        <v>3</v>
      </c>
      <c r="R70" s="41">
        <f>R68-R69</f>
        <v>1314900</v>
      </c>
      <c r="S70" s="58"/>
      <c r="T70" s="189"/>
      <c r="U70" s="192"/>
      <c r="V70" s="58"/>
      <c r="W70" s="45" t="s">
        <v>3</v>
      </c>
      <c r="X70" s="46">
        <f>X68-X69</f>
        <v>0</v>
      </c>
      <c r="Y70" s="46">
        <f t="shared" ref="Y70:AE70" si="81">Y68-Y69</f>
        <v>15.699999999999818</v>
      </c>
      <c r="Z70" s="46">
        <f t="shared" si="81"/>
        <v>0</v>
      </c>
      <c r="AA70" s="46">
        <f t="shared" si="81"/>
        <v>0.20000000000000284</v>
      </c>
      <c r="AB70" s="46">
        <f t="shared" si="81"/>
        <v>0</v>
      </c>
      <c r="AC70" s="46">
        <f t="shared" si="81"/>
        <v>16.100000000000364</v>
      </c>
      <c r="AD70" s="46">
        <f t="shared" si="81"/>
        <v>0.20000000000000284</v>
      </c>
      <c r="AE70" s="83">
        <f t="shared" si="81"/>
        <v>0</v>
      </c>
      <c r="AF70" s="7"/>
      <c r="AG70" s="88" t="s">
        <v>28</v>
      </c>
      <c r="AH70" s="86">
        <f>(AH69)/((K68/1000000)*8.34)</f>
        <v>3.0685538939777488</v>
      </c>
      <c r="AI70" s="86">
        <f>(AI69)/((K68/1000000)*8.34)</f>
        <v>1.5714195918880465</v>
      </c>
      <c r="AJ70" s="86">
        <f>(AJ69)/((K68/1000000)*8.34)</f>
        <v>4.6130688777016517E-2</v>
      </c>
      <c r="AK70" s="160">
        <f>(AK69)/((K68/1000000)*8.34)</f>
        <v>1.7142759184233234</v>
      </c>
      <c r="AL70" s="161"/>
      <c r="AM70" s="10"/>
      <c r="AN70" s="1"/>
      <c r="AO70" s="1"/>
      <c r="AP70" s="1"/>
      <c r="AQ70" s="7"/>
      <c r="AR70" s="89" t="s">
        <v>55</v>
      </c>
      <c r="AS70" s="79">
        <v>0.8</v>
      </c>
      <c r="AT70" s="90" t="s">
        <v>54</v>
      </c>
      <c r="AU70" s="126">
        <v>2.5999999999999999E-2</v>
      </c>
      <c r="AV70" s="1"/>
      <c r="AW70" s="110" t="s">
        <v>3</v>
      </c>
      <c r="AX70" s="115">
        <f>AX68-AX69</f>
        <v>0</v>
      </c>
      <c r="AY70" s="115">
        <f>AY68-AY69</f>
        <v>1370000</v>
      </c>
      <c r="AZ70" s="116">
        <f>AZ68-AZ69</f>
        <v>34000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174">
        <v>18</v>
      </c>
      <c r="B72" s="67" t="s">
        <v>45</v>
      </c>
      <c r="C72" s="72">
        <v>342752000</v>
      </c>
      <c r="D72" s="37">
        <v>3026320</v>
      </c>
      <c r="E72" s="37">
        <v>7612910</v>
      </c>
      <c r="F72" s="39">
        <v>12506100</v>
      </c>
      <c r="G72" s="72">
        <v>457230000</v>
      </c>
      <c r="H72" s="37">
        <v>4066300</v>
      </c>
      <c r="I72" s="37">
        <v>11300700</v>
      </c>
      <c r="J72" s="39">
        <v>17921300</v>
      </c>
      <c r="K72" s="177">
        <f>C74+G74</f>
        <v>1120000</v>
      </c>
      <c r="L72" s="178"/>
      <c r="M72" s="183">
        <f>D74+E74+F74+H74+I74+J74</f>
        <v>17000</v>
      </c>
      <c r="N72" s="178"/>
      <c r="O72" s="195">
        <f>M72+K72</f>
        <v>1137000</v>
      </c>
      <c r="P72" s="196"/>
      <c r="Q72" s="42" t="s">
        <v>6</v>
      </c>
      <c r="R72" s="39">
        <v>101317500</v>
      </c>
      <c r="S72" s="57"/>
      <c r="T72" s="187">
        <v>0</v>
      </c>
      <c r="U72" s="190">
        <v>0.89</v>
      </c>
      <c r="V72" s="57"/>
      <c r="W72" s="85" t="s">
        <v>6</v>
      </c>
      <c r="X72" s="44">
        <v>4552.2</v>
      </c>
      <c r="Y72" s="44">
        <v>6134.7</v>
      </c>
      <c r="Z72" s="44">
        <v>60.9</v>
      </c>
      <c r="AA72" s="44">
        <v>79.8</v>
      </c>
      <c r="AB72" s="44">
        <v>4774.8</v>
      </c>
      <c r="AC72" s="44">
        <v>6428.4</v>
      </c>
      <c r="AD72" s="44">
        <v>104.4</v>
      </c>
      <c r="AE72" s="82">
        <v>15</v>
      </c>
      <c r="AF72" s="7"/>
      <c r="AG72" s="85" t="s">
        <v>29</v>
      </c>
      <c r="AH72" s="15">
        <v>2.625</v>
      </c>
      <c r="AI72" s="15">
        <v>6.625</v>
      </c>
      <c r="AJ72" s="15">
        <v>1.5</v>
      </c>
      <c r="AK72" s="15">
        <v>0</v>
      </c>
      <c r="AL72" s="16">
        <v>15</v>
      </c>
      <c r="AM72" s="62"/>
      <c r="AN72" s="64" t="s">
        <v>40</v>
      </c>
      <c r="AO72" s="20">
        <v>16.899999999999999</v>
      </c>
      <c r="AP72" s="21">
        <v>7.82</v>
      </c>
      <c r="AQ72" s="7"/>
      <c r="AR72" s="31" t="s">
        <v>37</v>
      </c>
      <c r="AS72" s="52" t="s">
        <v>75</v>
      </c>
      <c r="AT72" s="32" t="s">
        <v>38</v>
      </c>
      <c r="AU72" s="53">
        <v>4.2999999999999997E-2</v>
      </c>
      <c r="AV72" s="1"/>
      <c r="AW72" s="117" t="s">
        <v>45</v>
      </c>
      <c r="AX72" s="112">
        <v>664764000</v>
      </c>
      <c r="AY72" s="112">
        <v>508558700</v>
      </c>
      <c r="AZ72" s="113">
        <v>180660000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193"/>
      <c r="B73" s="68" t="s">
        <v>44</v>
      </c>
      <c r="C73" s="73">
        <f t="shared" ref="C73:J73" si="82">C68</f>
        <v>342752000</v>
      </c>
      <c r="D73" s="74">
        <f t="shared" si="82"/>
        <v>3026320</v>
      </c>
      <c r="E73" s="74">
        <f t="shared" si="82"/>
        <v>7612910</v>
      </c>
      <c r="F73" s="75">
        <f t="shared" si="82"/>
        <v>12506100</v>
      </c>
      <c r="G73" s="73">
        <f t="shared" si="82"/>
        <v>456110000</v>
      </c>
      <c r="H73" s="74">
        <f t="shared" si="82"/>
        <v>4057300</v>
      </c>
      <c r="I73" s="74">
        <f t="shared" si="82"/>
        <v>11300700</v>
      </c>
      <c r="J73" s="75">
        <f t="shared" si="82"/>
        <v>17913300</v>
      </c>
      <c r="K73" s="179"/>
      <c r="L73" s="180"/>
      <c r="M73" s="180"/>
      <c r="N73" s="180"/>
      <c r="O73" s="197"/>
      <c r="P73" s="198"/>
      <c r="Q73" s="14" t="s">
        <v>7</v>
      </c>
      <c r="R73" s="40">
        <f>R68</f>
        <v>100141300</v>
      </c>
      <c r="S73" s="57"/>
      <c r="T73" s="188"/>
      <c r="U73" s="191"/>
      <c r="V73" s="57"/>
      <c r="W73" s="87" t="s">
        <v>7</v>
      </c>
      <c r="X73" s="5">
        <f t="shared" ref="X73:AE73" si="83">X68</f>
        <v>4552.2</v>
      </c>
      <c r="Y73" s="5">
        <f t="shared" si="83"/>
        <v>6120.8</v>
      </c>
      <c r="Z73" s="5">
        <f t="shared" si="83"/>
        <v>60.9</v>
      </c>
      <c r="AA73" s="5">
        <f t="shared" si="83"/>
        <v>79.7</v>
      </c>
      <c r="AB73" s="5">
        <f t="shared" si="83"/>
        <v>4774.8</v>
      </c>
      <c r="AC73" s="5">
        <f t="shared" si="83"/>
        <v>6414.3</v>
      </c>
      <c r="AD73" s="5">
        <f t="shared" si="83"/>
        <v>104.4</v>
      </c>
      <c r="AE73" s="81">
        <f t="shared" si="83"/>
        <v>15</v>
      </c>
      <c r="AF73" s="7"/>
      <c r="AG73" s="87" t="s">
        <v>26</v>
      </c>
      <c r="AH73" s="6">
        <f>(AH72*10.74)</f>
        <v>28.192499999999999</v>
      </c>
      <c r="AI73" s="6">
        <f>(AI72*2.2)</f>
        <v>14.575000000000001</v>
      </c>
      <c r="AJ73" s="6">
        <f>(AJ72*0.25)</f>
        <v>0.375</v>
      </c>
      <c r="AK73" s="158">
        <f>AK72+AL72</f>
        <v>15</v>
      </c>
      <c r="AL73" s="159"/>
      <c r="AM73" s="10"/>
      <c r="AN73" s="22" t="s">
        <v>41</v>
      </c>
      <c r="AO73" s="23">
        <v>17.8</v>
      </c>
      <c r="AP73" s="24">
        <v>7.99</v>
      </c>
      <c r="AQ73" s="7"/>
      <c r="AR73" s="33" t="s">
        <v>36</v>
      </c>
      <c r="AS73" s="12" t="s">
        <v>75</v>
      </c>
      <c r="AT73" s="2" t="s">
        <v>39</v>
      </c>
      <c r="AU73" s="36">
        <v>0.24299999999999999</v>
      </c>
      <c r="AV73" s="1"/>
      <c r="AW73" s="118" t="s">
        <v>71</v>
      </c>
      <c r="AX73" s="111">
        <f t="shared" ref="AX73:AZ73" si="84">AX68</f>
        <v>664764000</v>
      </c>
      <c r="AY73" s="111">
        <f t="shared" si="84"/>
        <v>507359900</v>
      </c>
      <c r="AZ73" s="114">
        <f t="shared" si="84"/>
        <v>180660000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194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1120000</v>
      </c>
      <c r="H74" s="76">
        <f t="shared" si="85"/>
        <v>9000</v>
      </c>
      <c r="I74" s="76">
        <f t="shared" si="85"/>
        <v>0</v>
      </c>
      <c r="J74" s="77">
        <f t="shared" si="85"/>
        <v>8000</v>
      </c>
      <c r="K74" s="181"/>
      <c r="L74" s="182"/>
      <c r="M74" s="182"/>
      <c r="N74" s="182"/>
      <c r="O74" s="199"/>
      <c r="P74" s="200"/>
      <c r="Q74" s="48" t="s">
        <v>3</v>
      </c>
      <c r="R74" s="41">
        <f>R72-R73</f>
        <v>1176200</v>
      </c>
      <c r="S74" s="58"/>
      <c r="T74" s="189"/>
      <c r="U74" s="192"/>
      <c r="V74" s="58"/>
      <c r="W74" s="45" t="s">
        <v>3</v>
      </c>
      <c r="X74" s="46">
        <f>X72-X73</f>
        <v>0</v>
      </c>
      <c r="Y74" s="46">
        <f t="shared" ref="Y74:AE74" si="86">Y72-Y73</f>
        <v>13.899999999999636</v>
      </c>
      <c r="Z74" s="46">
        <f t="shared" si="86"/>
        <v>0</v>
      </c>
      <c r="AA74" s="46">
        <f t="shared" si="86"/>
        <v>9.9999999999994316E-2</v>
      </c>
      <c r="AB74" s="46">
        <f t="shared" si="86"/>
        <v>0</v>
      </c>
      <c r="AC74" s="46">
        <f t="shared" si="86"/>
        <v>14.099999999999454</v>
      </c>
      <c r="AD74" s="46">
        <f t="shared" si="86"/>
        <v>0</v>
      </c>
      <c r="AE74" s="83">
        <f t="shared" si="86"/>
        <v>0</v>
      </c>
      <c r="AF74" s="7"/>
      <c r="AG74" s="88" t="s">
        <v>28</v>
      </c>
      <c r="AH74" s="86">
        <f>(AH73)/((K72/1000000)*8.34)</f>
        <v>3.0182104316546758</v>
      </c>
      <c r="AI74" s="86">
        <f>(AI73)/((K72/1000000)*8.34)</f>
        <v>1.5603588557725248</v>
      </c>
      <c r="AJ74" s="86">
        <f>(AJ73)/((K72/1000000)*8.34)</f>
        <v>4.0146454265159295E-2</v>
      </c>
      <c r="AK74" s="160">
        <f>(AK73)/((K72/1000000)*8.34)</f>
        <v>1.6058581706063717</v>
      </c>
      <c r="AL74" s="161"/>
      <c r="AM74" s="10"/>
      <c r="AN74" s="1"/>
      <c r="AO74" s="1"/>
      <c r="AP74" s="1"/>
      <c r="AQ74" s="7"/>
      <c r="AR74" s="89" t="s">
        <v>55</v>
      </c>
      <c r="AS74" s="79">
        <v>0.78</v>
      </c>
      <c r="AT74" s="90" t="s">
        <v>54</v>
      </c>
      <c r="AU74" s="126">
        <v>2.9000000000000001E-2</v>
      </c>
      <c r="AV74" s="1"/>
      <c r="AW74" s="110" t="s">
        <v>3</v>
      </c>
      <c r="AX74" s="115">
        <f>AX72-AX73</f>
        <v>0</v>
      </c>
      <c r="AY74" s="115">
        <f>AY72-AY73</f>
        <v>1198800</v>
      </c>
      <c r="AZ74" s="116">
        <f>AZ72-AZ73</f>
        <v>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174">
        <v>19</v>
      </c>
      <c r="B76" s="67" t="s">
        <v>45</v>
      </c>
      <c r="C76" s="72">
        <v>342752000</v>
      </c>
      <c r="D76" s="37">
        <v>3026320</v>
      </c>
      <c r="E76" s="37">
        <v>7612910</v>
      </c>
      <c r="F76" s="39">
        <v>12506100</v>
      </c>
      <c r="G76" s="72">
        <v>458172000</v>
      </c>
      <c r="H76" s="37">
        <v>4075300</v>
      </c>
      <c r="I76" s="37">
        <v>11332800</v>
      </c>
      <c r="J76" s="39">
        <v>17952300</v>
      </c>
      <c r="K76" s="177">
        <f>C78+G78</f>
        <v>942000</v>
      </c>
      <c r="L76" s="178"/>
      <c r="M76" s="183">
        <f>D78+E78+F78+H78+I78+J78</f>
        <v>72100</v>
      </c>
      <c r="N76" s="178"/>
      <c r="O76" s="195">
        <f>M76+K76</f>
        <v>1014100</v>
      </c>
      <c r="P76" s="196"/>
      <c r="Q76" s="42" t="s">
        <v>6</v>
      </c>
      <c r="R76" s="39">
        <v>102573900</v>
      </c>
      <c r="S76" s="57"/>
      <c r="T76" s="187">
        <v>0</v>
      </c>
      <c r="U76" s="190">
        <v>0.89</v>
      </c>
      <c r="V76" s="57"/>
      <c r="W76" s="85" t="s">
        <v>6</v>
      </c>
      <c r="X76" s="44">
        <v>4552.2</v>
      </c>
      <c r="Y76" s="44">
        <v>6146.4</v>
      </c>
      <c r="Z76" s="44">
        <v>60.9</v>
      </c>
      <c r="AA76" s="44">
        <v>80</v>
      </c>
      <c r="AB76" s="44">
        <v>4774.8</v>
      </c>
      <c r="AC76" s="44">
        <v>6440.6</v>
      </c>
      <c r="AD76" s="44">
        <v>104.6</v>
      </c>
      <c r="AE76" s="82">
        <v>15</v>
      </c>
      <c r="AF76" s="7"/>
      <c r="AG76" s="85" t="s">
        <v>29</v>
      </c>
      <c r="AH76" s="15">
        <v>2.75</v>
      </c>
      <c r="AI76" s="15">
        <v>6.5</v>
      </c>
      <c r="AJ76" s="15">
        <v>1.875</v>
      </c>
      <c r="AK76" s="15">
        <v>0</v>
      </c>
      <c r="AL76" s="16">
        <v>14</v>
      </c>
      <c r="AM76" s="62"/>
      <c r="AN76" s="64" t="s">
        <v>40</v>
      </c>
      <c r="AO76" s="20">
        <v>15.9</v>
      </c>
      <c r="AP76" s="21">
        <v>7.66</v>
      </c>
      <c r="AQ76" s="7"/>
      <c r="AR76" s="31" t="s">
        <v>37</v>
      </c>
      <c r="AS76" s="52" t="s">
        <v>75</v>
      </c>
      <c r="AT76" s="32" t="s">
        <v>38</v>
      </c>
      <c r="AU76" s="53">
        <v>3.6999999999999998E-2</v>
      </c>
      <c r="AV76" s="1"/>
      <c r="AW76" s="117" t="s">
        <v>45</v>
      </c>
      <c r="AX76" s="112">
        <v>664764000</v>
      </c>
      <c r="AY76" s="112">
        <v>509592900</v>
      </c>
      <c r="AZ76" s="113">
        <v>180695000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193"/>
      <c r="B77" s="68" t="s">
        <v>44</v>
      </c>
      <c r="C77" s="73">
        <f t="shared" ref="C77:J77" si="87">C72</f>
        <v>342752000</v>
      </c>
      <c r="D77" s="74">
        <f t="shared" si="87"/>
        <v>3026320</v>
      </c>
      <c r="E77" s="74">
        <f t="shared" si="87"/>
        <v>7612910</v>
      </c>
      <c r="F77" s="75">
        <f t="shared" si="87"/>
        <v>12506100</v>
      </c>
      <c r="G77" s="73">
        <f t="shared" si="87"/>
        <v>457230000</v>
      </c>
      <c r="H77" s="74">
        <f t="shared" si="87"/>
        <v>4066300</v>
      </c>
      <c r="I77" s="74">
        <f t="shared" si="87"/>
        <v>11300700</v>
      </c>
      <c r="J77" s="75">
        <f t="shared" si="87"/>
        <v>17921300</v>
      </c>
      <c r="K77" s="179"/>
      <c r="L77" s="180"/>
      <c r="M77" s="180"/>
      <c r="N77" s="180"/>
      <c r="O77" s="197"/>
      <c r="P77" s="198"/>
      <c r="Q77" s="14" t="s">
        <v>7</v>
      </c>
      <c r="R77" s="40">
        <f>R72</f>
        <v>101317500</v>
      </c>
      <c r="S77" s="57"/>
      <c r="T77" s="188"/>
      <c r="U77" s="191"/>
      <c r="V77" s="57"/>
      <c r="W77" s="87" t="s">
        <v>7</v>
      </c>
      <c r="X77" s="5">
        <f t="shared" ref="X77:AE77" si="88">X72</f>
        <v>4552.2</v>
      </c>
      <c r="Y77" s="5">
        <f t="shared" si="88"/>
        <v>6134.7</v>
      </c>
      <c r="Z77" s="5">
        <f t="shared" si="88"/>
        <v>60.9</v>
      </c>
      <c r="AA77" s="5">
        <f t="shared" si="88"/>
        <v>79.8</v>
      </c>
      <c r="AB77" s="5">
        <f t="shared" si="88"/>
        <v>4774.8</v>
      </c>
      <c r="AC77" s="5">
        <f t="shared" si="88"/>
        <v>6428.4</v>
      </c>
      <c r="AD77" s="5">
        <f t="shared" si="88"/>
        <v>104.4</v>
      </c>
      <c r="AE77" s="81">
        <f t="shared" si="88"/>
        <v>15</v>
      </c>
      <c r="AF77" s="7"/>
      <c r="AG77" s="87" t="s">
        <v>26</v>
      </c>
      <c r="AH77" s="6">
        <f>(AH76*10.74)</f>
        <v>29.535</v>
      </c>
      <c r="AI77" s="6">
        <f>(AI76*2.2)</f>
        <v>14.3</v>
      </c>
      <c r="AJ77" s="6">
        <f>(AJ76*0.25)</f>
        <v>0.46875</v>
      </c>
      <c r="AK77" s="158">
        <f>AK76+AL76</f>
        <v>14</v>
      </c>
      <c r="AL77" s="159"/>
      <c r="AM77" s="10"/>
      <c r="AN77" s="22" t="s">
        <v>41</v>
      </c>
      <c r="AO77" s="23">
        <v>17.399999999999999</v>
      </c>
      <c r="AP77" s="24">
        <v>7.99</v>
      </c>
      <c r="AQ77" s="7"/>
      <c r="AR77" s="33" t="s">
        <v>36</v>
      </c>
      <c r="AS77" s="12" t="s">
        <v>75</v>
      </c>
      <c r="AT77" s="2" t="s">
        <v>39</v>
      </c>
      <c r="AU77" s="36">
        <v>0.27</v>
      </c>
      <c r="AV77" s="1"/>
      <c r="AW77" s="118" t="s">
        <v>71</v>
      </c>
      <c r="AX77" s="111">
        <f t="shared" ref="AX77:AZ77" si="89">AX72</f>
        <v>664764000</v>
      </c>
      <c r="AY77" s="111">
        <f t="shared" si="89"/>
        <v>508558700</v>
      </c>
      <c r="AZ77" s="114">
        <f t="shared" si="89"/>
        <v>180660000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194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942000</v>
      </c>
      <c r="H78" s="76">
        <f t="shared" si="90"/>
        <v>9000</v>
      </c>
      <c r="I78" s="76">
        <f t="shared" si="90"/>
        <v>32100</v>
      </c>
      <c r="J78" s="77">
        <f t="shared" si="90"/>
        <v>31000</v>
      </c>
      <c r="K78" s="181"/>
      <c r="L78" s="182"/>
      <c r="M78" s="182"/>
      <c r="N78" s="182"/>
      <c r="O78" s="199"/>
      <c r="P78" s="200"/>
      <c r="Q78" s="48" t="s">
        <v>3</v>
      </c>
      <c r="R78" s="41">
        <f>R76-R77</f>
        <v>1256400</v>
      </c>
      <c r="S78" s="58"/>
      <c r="T78" s="189"/>
      <c r="U78" s="192"/>
      <c r="V78" s="58"/>
      <c r="W78" s="45" t="s">
        <v>3</v>
      </c>
      <c r="X78" s="46">
        <f>X76-X77</f>
        <v>0</v>
      </c>
      <c r="Y78" s="46">
        <f t="shared" ref="Y78:AE78" si="91">Y76-Y77</f>
        <v>11.699999999999818</v>
      </c>
      <c r="Z78" s="46">
        <f t="shared" si="91"/>
        <v>0</v>
      </c>
      <c r="AA78" s="46">
        <f t="shared" si="91"/>
        <v>0.20000000000000284</v>
      </c>
      <c r="AB78" s="46">
        <f t="shared" si="91"/>
        <v>0</v>
      </c>
      <c r="AC78" s="46">
        <f t="shared" si="91"/>
        <v>12.200000000000728</v>
      </c>
      <c r="AD78" s="46">
        <f t="shared" si="91"/>
        <v>0.19999999999998863</v>
      </c>
      <c r="AE78" s="83">
        <f t="shared" si="91"/>
        <v>0</v>
      </c>
      <c r="AF78" s="7"/>
      <c r="AG78" s="88" t="s">
        <v>28</v>
      </c>
      <c r="AH78" s="86">
        <f>(AH77)/((K76/1000000)*8.34)</f>
        <v>3.7594128518840981</v>
      </c>
      <c r="AI78" s="86">
        <f>(AI77)/((K76/1000000)*8.34)</f>
        <v>1.8201998910425803</v>
      </c>
      <c r="AJ78" s="86">
        <f>(AJ77)/((K76/1000000)*8.34)</f>
        <v>5.9665643281553112E-2</v>
      </c>
      <c r="AK78" s="160">
        <f>(AK77)/((K76/1000000)*8.34)</f>
        <v>1.7820138793423861</v>
      </c>
      <c r="AL78" s="161"/>
      <c r="AM78" s="10"/>
      <c r="AN78" s="1"/>
      <c r="AO78" s="1"/>
      <c r="AP78" s="1"/>
      <c r="AQ78" s="7"/>
      <c r="AR78" s="89" t="s">
        <v>55</v>
      </c>
      <c r="AS78" s="79">
        <v>0.83</v>
      </c>
      <c r="AT78" s="90" t="s">
        <v>54</v>
      </c>
      <c r="AU78" s="126">
        <v>2.5999999999999999E-2</v>
      </c>
      <c r="AV78" s="1"/>
      <c r="AW78" s="110" t="s">
        <v>3</v>
      </c>
      <c r="AX78" s="115">
        <f>AX76-AX77</f>
        <v>0</v>
      </c>
      <c r="AY78" s="115">
        <f>AY76-AY77</f>
        <v>1034200</v>
      </c>
      <c r="AZ78" s="116">
        <f>AZ76-AZ77</f>
        <v>35000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174">
        <v>20</v>
      </c>
      <c r="B80" s="67" t="s">
        <v>45</v>
      </c>
      <c r="C80" s="72">
        <v>344444000</v>
      </c>
      <c r="D80" s="37">
        <v>3044320</v>
      </c>
      <c r="E80" s="37">
        <v>7645910</v>
      </c>
      <c r="F80" s="39">
        <v>12540100</v>
      </c>
      <c r="G80" s="72">
        <v>458172000</v>
      </c>
      <c r="H80" s="37">
        <v>4075300</v>
      </c>
      <c r="I80" s="37">
        <v>11332800</v>
      </c>
      <c r="J80" s="39">
        <v>17952300</v>
      </c>
      <c r="K80" s="177">
        <f>C82+G82</f>
        <v>1692000</v>
      </c>
      <c r="L80" s="178"/>
      <c r="M80" s="183">
        <f>D82+E82+F82+H82+I82+J82</f>
        <v>85000</v>
      </c>
      <c r="N80" s="178"/>
      <c r="O80" s="195">
        <f>M80+K80</f>
        <v>1777000</v>
      </c>
      <c r="P80" s="196"/>
      <c r="Q80" s="42" t="s">
        <v>6</v>
      </c>
      <c r="R80" s="39">
        <v>103869100</v>
      </c>
      <c r="S80" s="57"/>
      <c r="T80" s="187">
        <v>0</v>
      </c>
      <c r="U80" s="190">
        <v>0.86</v>
      </c>
      <c r="V80" s="57"/>
      <c r="W80" s="85" t="s">
        <v>6</v>
      </c>
      <c r="X80" s="44">
        <v>4575.5</v>
      </c>
      <c r="Y80" s="44">
        <v>6146.4</v>
      </c>
      <c r="Z80" s="44">
        <v>60.9</v>
      </c>
      <c r="AA80" s="44">
        <v>80.2</v>
      </c>
      <c r="AB80" s="44">
        <v>4798.8999999999996</v>
      </c>
      <c r="AC80" s="44">
        <v>6440.6</v>
      </c>
      <c r="AD80" s="44">
        <v>104.7</v>
      </c>
      <c r="AE80" s="82">
        <v>15.1</v>
      </c>
      <c r="AF80" s="7"/>
      <c r="AG80" s="85" t="s">
        <v>29</v>
      </c>
      <c r="AH80" s="15">
        <v>3.375</v>
      </c>
      <c r="AI80" s="15">
        <v>10.375</v>
      </c>
      <c r="AJ80" s="15">
        <v>2.625</v>
      </c>
      <c r="AK80" s="15">
        <v>22</v>
      </c>
      <c r="AL80" s="16">
        <v>0</v>
      </c>
      <c r="AM80" s="62"/>
      <c r="AN80" s="64" t="s">
        <v>40</v>
      </c>
      <c r="AO80" s="20">
        <v>15.9</v>
      </c>
      <c r="AP80" s="21">
        <v>7.6</v>
      </c>
      <c r="AQ80" s="7"/>
      <c r="AR80" s="31" t="s">
        <v>37</v>
      </c>
      <c r="AS80" s="52">
        <v>5.5E-2</v>
      </c>
      <c r="AT80" s="32" t="s">
        <v>38</v>
      </c>
      <c r="AU80" s="53" t="s">
        <v>75</v>
      </c>
      <c r="AV80" s="1"/>
      <c r="AW80" s="117" t="s">
        <v>45</v>
      </c>
      <c r="AX80" s="112">
        <v>666645000</v>
      </c>
      <c r="AY80" s="112">
        <v>509592900</v>
      </c>
      <c r="AZ80" s="113">
        <v>180730000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193"/>
      <c r="B81" s="68" t="s">
        <v>44</v>
      </c>
      <c r="C81" s="73">
        <f t="shared" ref="C81:J81" si="92">C76</f>
        <v>342752000</v>
      </c>
      <c r="D81" s="74">
        <f t="shared" si="92"/>
        <v>3026320</v>
      </c>
      <c r="E81" s="74">
        <f t="shared" si="92"/>
        <v>7612910</v>
      </c>
      <c r="F81" s="75">
        <f t="shared" si="92"/>
        <v>12506100</v>
      </c>
      <c r="G81" s="73">
        <f t="shared" si="92"/>
        <v>458172000</v>
      </c>
      <c r="H81" s="74">
        <f t="shared" si="92"/>
        <v>4075300</v>
      </c>
      <c r="I81" s="74">
        <f t="shared" si="92"/>
        <v>11332800</v>
      </c>
      <c r="J81" s="75">
        <f t="shared" si="92"/>
        <v>17952300</v>
      </c>
      <c r="K81" s="179"/>
      <c r="L81" s="180"/>
      <c r="M81" s="180"/>
      <c r="N81" s="180"/>
      <c r="O81" s="197"/>
      <c r="P81" s="198"/>
      <c r="Q81" s="14" t="s">
        <v>7</v>
      </c>
      <c r="R81" s="40">
        <f>R76</f>
        <v>102573900</v>
      </c>
      <c r="S81" s="57"/>
      <c r="T81" s="188"/>
      <c r="U81" s="191"/>
      <c r="V81" s="57"/>
      <c r="W81" s="87" t="s">
        <v>7</v>
      </c>
      <c r="X81" s="5">
        <f t="shared" ref="X81:AE81" si="93">X76</f>
        <v>4552.2</v>
      </c>
      <c r="Y81" s="5">
        <f t="shared" si="93"/>
        <v>6146.4</v>
      </c>
      <c r="Z81" s="5">
        <f t="shared" si="93"/>
        <v>60.9</v>
      </c>
      <c r="AA81" s="5">
        <f t="shared" si="93"/>
        <v>80</v>
      </c>
      <c r="AB81" s="5">
        <f t="shared" si="93"/>
        <v>4774.8</v>
      </c>
      <c r="AC81" s="5">
        <f t="shared" si="93"/>
        <v>6440.6</v>
      </c>
      <c r="AD81" s="5">
        <f t="shared" si="93"/>
        <v>104.6</v>
      </c>
      <c r="AE81" s="81">
        <f t="shared" si="93"/>
        <v>15</v>
      </c>
      <c r="AF81" s="7"/>
      <c r="AG81" s="87" t="s">
        <v>26</v>
      </c>
      <c r="AH81" s="6">
        <f>(AH80*10.74)</f>
        <v>36.247500000000002</v>
      </c>
      <c r="AI81" s="6">
        <f>(AI80*2.2)</f>
        <v>22.825000000000003</v>
      </c>
      <c r="AJ81" s="6">
        <f>(AJ80*0.25)</f>
        <v>0.65625</v>
      </c>
      <c r="AK81" s="158">
        <f>AK80+AL80</f>
        <v>22</v>
      </c>
      <c r="AL81" s="159"/>
      <c r="AM81" s="10"/>
      <c r="AN81" s="22" t="s">
        <v>41</v>
      </c>
      <c r="AO81" s="23">
        <v>18.100000000000001</v>
      </c>
      <c r="AP81" s="24">
        <v>7.96</v>
      </c>
      <c r="AQ81" s="7"/>
      <c r="AR81" s="33" t="s">
        <v>36</v>
      </c>
      <c r="AS81" s="12">
        <v>0.18099999999999999</v>
      </c>
      <c r="AT81" s="2" t="s">
        <v>39</v>
      </c>
      <c r="AU81" s="36" t="s">
        <v>75</v>
      </c>
      <c r="AV81" s="1"/>
      <c r="AW81" s="118" t="s">
        <v>71</v>
      </c>
      <c r="AX81" s="111">
        <f t="shared" ref="AX81:AZ81" si="94">AX76</f>
        <v>664764000</v>
      </c>
      <c r="AY81" s="111">
        <f t="shared" si="94"/>
        <v>509592900</v>
      </c>
      <c r="AZ81" s="114">
        <f t="shared" si="94"/>
        <v>180695000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194"/>
      <c r="B82" s="66" t="s">
        <v>3</v>
      </c>
      <c r="C82" s="76">
        <f t="shared" ref="C82:J82" si="95">C80-C81</f>
        <v>1692000</v>
      </c>
      <c r="D82" s="76">
        <f t="shared" si="95"/>
        <v>18000</v>
      </c>
      <c r="E82" s="76">
        <f t="shared" si="95"/>
        <v>33000</v>
      </c>
      <c r="F82" s="77">
        <f t="shared" si="95"/>
        <v>34000</v>
      </c>
      <c r="G82" s="76">
        <f t="shared" si="95"/>
        <v>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81"/>
      <c r="L82" s="182"/>
      <c r="M82" s="182"/>
      <c r="N82" s="182"/>
      <c r="O82" s="199"/>
      <c r="P82" s="200"/>
      <c r="Q82" s="48" t="s">
        <v>3</v>
      </c>
      <c r="R82" s="41">
        <f>R80-R81</f>
        <v>1295200</v>
      </c>
      <c r="S82" s="58"/>
      <c r="T82" s="189"/>
      <c r="U82" s="192"/>
      <c r="V82" s="58"/>
      <c r="W82" s="45" t="s">
        <v>3</v>
      </c>
      <c r="X82" s="46">
        <f>X80-X81</f>
        <v>23.300000000000182</v>
      </c>
      <c r="Y82" s="46">
        <f t="shared" ref="Y82:AE82" si="96">Y80-Y81</f>
        <v>0</v>
      </c>
      <c r="Z82" s="46">
        <f t="shared" si="96"/>
        <v>0</v>
      </c>
      <c r="AA82" s="46">
        <f t="shared" si="96"/>
        <v>0.20000000000000284</v>
      </c>
      <c r="AB82" s="46">
        <f t="shared" si="96"/>
        <v>24.099999999999454</v>
      </c>
      <c r="AC82" s="46">
        <f t="shared" si="96"/>
        <v>0</v>
      </c>
      <c r="AD82" s="46">
        <f t="shared" si="96"/>
        <v>0.10000000000000853</v>
      </c>
      <c r="AE82" s="83">
        <f t="shared" si="96"/>
        <v>9.9999999999999645E-2</v>
      </c>
      <c r="AF82" s="7"/>
      <c r="AG82" s="88" t="s">
        <v>28</v>
      </c>
      <c r="AH82" s="86">
        <f>(AH81)/((K80/1000000)*8.34)</f>
        <v>2.5686897290678101</v>
      </c>
      <c r="AI82" s="86">
        <f>(AI81)/((K80/1000000)*8.34)</f>
        <v>1.6175003259803509</v>
      </c>
      <c r="AJ82" s="86">
        <f>(AJ81)/((K80/1000000)*8.34)</f>
        <v>4.6505348912359475E-2</v>
      </c>
      <c r="AK82" s="160">
        <f>(AK81)/((K80/1000000)*8.34)</f>
        <v>1.5590364587762415</v>
      </c>
      <c r="AL82" s="161"/>
      <c r="AM82" s="10"/>
      <c r="AN82" s="1"/>
      <c r="AO82" s="1"/>
      <c r="AP82" s="1"/>
      <c r="AQ82" s="7"/>
      <c r="AR82" s="89" t="s">
        <v>55</v>
      </c>
      <c r="AS82" s="79">
        <v>1.1000000000000001</v>
      </c>
      <c r="AT82" s="90" t="s">
        <v>54</v>
      </c>
      <c r="AU82" s="126">
        <v>3.1E-2</v>
      </c>
      <c r="AV82" s="1"/>
      <c r="AW82" s="110" t="s">
        <v>3</v>
      </c>
      <c r="AX82" s="115">
        <f>AX80-AX81</f>
        <v>1881000</v>
      </c>
      <c r="AY82" s="115">
        <f>AY80-AY81</f>
        <v>0</v>
      </c>
      <c r="AZ82" s="116">
        <f>AZ80-AZ81</f>
        <v>35000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174">
        <v>21</v>
      </c>
      <c r="B84" s="67" t="s">
        <v>45</v>
      </c>
      <c r="C84" s="72">
        <v>345289000</v>
      </c>
      <c r="D84" s="37">
        <v>3044320</v>
      </c>
      <c r="E84" s="37">
        <v>7645910</v>
      </c>
      <c r="F84" s="39">
        <v>12556100</v>
      </c>
      <c r="G84" s="72">
        <v>458172000</v>
      </c>
      <c r="H84" s="37">
        <v>4075300</v>
      </c>
      <c r="I84" s="37">
        <v>11332800</v>
      </c>
      <c r="J84" s="39">
        <v>17952300</v>
      </c>
      <c r="K84" s="177">
        <f>C86+G86</f>
        <v>845000</v>
      </c>
      <c r="L84" s="178"/>
      <c r="M84" s="183">
        <f>D86+E86+F86+H86+I86+J86</f>
        <v>16000</v>
      </c>
      <c r="N84" s="178"/>
      <c r="O84" s="195">
        <f>M84+K84</f>
        <v>861000</v>
      </c>
      <c r="P84" s="196"/>
      <c r="Q84" s="42" t="s">
        <v>6</v>
      </c>
      <c r="R84" s="39">
        <v>105064700</v>
      </c>
      <c r="S84" s="57"/>
      <c r="T84" s="187">
        <v>0</v>
      </c>
      <c r="U84" s="190">
        <v>0.98</v>
      </c>
      <c r="V84" s="57"/>
      <c r="W84" s="85" t="s">
        <v>6</v>
      </c>
      <c r="X84" s="44">
        <v>4586.3999999999996</v>
      </c>
      <c r="Y84" s="44">
        <v>6146.4</v>
      </c>
      <c r="Z84" s="44">
        <v>60.9</v>
      </c>
      <c r="AA84" s="44">
        <v>80.2</v>
      </c>
      <c r="AB84" s="44">
        <v>4810</v>
      </c>
      <c r="AC84" s="44">
        <v>6440.6</v>
      </c>
      <c r="AD84" s="44">
        <v>104.7</v>
      </c>
      <c r="AE84" s="82">
        <v>15.1</v>
      </c>
      <c r="AF84" s="7"/>
      <c r="AG84" s="85" t="s">
        <v>29</v>
      </c>
      <c r="AH84" s="15">
        <v>2</v>
      </c>
      <c r="AI84" s="15">
        <v>5.25</v>
      </c>
      <c r="AJ84" s="15">
        <v>1.375</v>
      </c>
      <c r="AK84" s="15">
        <v>10</v>
      </c>
      <c r="AL84" s="16">
        <v>0</v>
      </c>
      <c r="AM84" s="62"/>
      <c r="AN84" s="64" t="s">
        <v>40</v>
      </c>
      <c r="AO84" s="20">
        <v>16.7</v>
      </c>
      <c r="AP84" s="21">
        <v>7.7</v>
      </c>
      <c r="AQ84" s="7"/>
      <c r="AR84" s="31" t="s">
        <v>37</v>
      </c>
      <c r="AS84" s="52">
        <v>6.4000000000000001E-2</v>
      </c>
      <c r="AT84" s="32" t="s">
        <v>38</v>
      </c>
      <c r="AU84" s="53" t="s">
        <v>75</v>
      </c>
      <c r="AV84" s="1"/>
      <c r="AW84" s="117" t="s">
        <v>45</v>
      </c>
      <c r="AX84" s="112">
        <v>667574000</v>
      </c>
      <c r="AY84" s="112">
        <v>509592900</v>
      </c>
      <c r="AZ84" s="113">
        <v>180730000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193"/>
      <c r="B85" s="68" t="s">
        <v>44</v>
      </c>
      <c r="C85" s="73">
        <f t="shared" ref="C85:J85" si="97">C80</f>
        <v>344444000</v>
      </c>
      <c r="D85" s="74">
        <f t="shared" si="97"/>
        <v>3044320</v>
      </c>
      <c r="E85" s="74">
        <f t="shared" si="97"/>
        <v>7645910</v>
      </c>
      <c r="F85" s="75">
        <f t="shared" si="97"/>
        <v>12540100</v>
      </c>
      <c r="G85" s="73">
        <f t="shared" si="97"/>
        <v>458172000</v>
      </c>
      <c r="H85" s="74">
        <f t="shared" si="97"/>
        <v>4075300</v>
      </c>
      <c r="I85" s="74">
        <f t="shared" si="97"/>
        <v>11332800</v>
      </c>
      <c r="J85" s="75">
        <f t="shared" si="97"/>
        <v>17952300</v>
      </c>
      <c r="K85" s="179"/>
      <c r="L85" s="180"/>
      <c r="M85" s="180"/>
      <c r="N85" s="180"/>
      <c r="O85" s="197"/>
      <c r="P85" s="198"/>
      <c r="Q85" s="14" t="s">
        <v>7</v>
      </c>
      <c r="R85" s="40">
        <f>R80</f>
        <v>103869100</v>
      </c>
      <c r="S85" s="57"/>
      <c r="T85" s="188"/>
      <c r="U85" s="191"/>
      <c r="V85" s="57"/>
      <c r="W85" s="87" t="s">
        <v>7</v>
      </c>
      <c r="X85" s="5">
        <f t="shared" ref="X85:AE85" si="98">X80</f>
        <v>4575.5</v>
      </c>
      <c r="Y85" s="5">
        <f t="shared" si="98"/>
        <v>6146.4</v>
      </c>
      <c r="Z85" s="5">
        <f t="shared" si="98"/>
        <v>60.9</v>
      </c>
      <c r="AA85" s="5">
        <f t="shared" si="98"/>
        <v>80.2</v>
      </c>
      <c r="AB85" s="5">
        <f t="shared" si="98"/>
        <v>4798.8999999999996</v>
      </c>
      <c r="AC85" s="5">
        <f t="shared" si="98"/>
        <v>6440.6</v>
      </c>
      <c r="AD85" s="5">
        <f t="shared" si="98"/>
        <v>104.7</v>
      </c>
      <c r="AE85" s="81">
        <f t="shared" si="98"/>
        <v>15.1</v>
      </c>
      <c r="AF85" s="7"/>
      <c r="AG85" s="87" t="s">
        <v>26</v>
      </c>
      <c r="AH85" s="6">
        <f>(AH84*10.74)</f>
        <v>21.48</v>
      </c>
      <c r="AI85" s="6">
        <f>(AI84*2.2)</f>
        <v>11.55</v>
      </c>
      <c r="AJ85" s="6">
        <f>(AJ84*0.25)</f>
        <v>0.34375</v>
      </c>
      <c r="AK85" s="158">
        <f>AK84+AL84</f>
        <v>10</v>
      </c>
      <c r="AL85" s="159"/>
      <c r="AM85" s="10"/>
      <c r="AN85" s="22" t="s">
        <v>41</v>
      </c>
      <c r="AO85" s="23">
        <v>17.5</v>
      </c>
      <c r="AP85" s="24">
        <v>8.02</v>
      </c>
      <c r="AQ85" s="7"/>
      <c r="AR85" s="33" t="s">
        <v>36</v>
      </c>
      <c r="AS85" s="12">
        <v>0.4</v>
      </c>
      <c r="AT85" s="2" t="s">
        <v>39</v>
      </c>
      <c r="AU85" s="36" t="s">
        <v>75</v>
      </c>
      <c r="AV85" s="1"/>
      <c r="AW85" s="118" t="s">
        <v>71</v>
      </c>
      <c r="AX85" s="111">
        <f t="shared" ref="AX85:AZ85" si="99">AX80</f>
        <v>666645000</v>
      </c>
      <c r="AY85" s="111">
        <f t="shared" si="99"/>
        <v>509592900</v>
      </c>
      <c r="AZ85" s="114">
        <f t="shared" si="99"/>
        <v>180730000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194"/>
      <c r="B86" s="66" t="s">
        <v>3</v>
      </c>
      <c r="C86" s="76">
        <f t="shared" ref="C86:J86" si="100">C84-C85</f>
        <v>845000</v>
      </c>
      <c r="D86" s="76">
        <f t="shared" si="100"/>
        <v>0</v>
      </c>
      <c r="E86" s="76">
        <f t="shared" si="100"/>
        <v>0</v>
      </c>
      <c r="F86" s="77">
        <f t="shared" si="100"/>
        <v>16000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81"/>
      <c r="L86" s="182"/>
      <c r="M86" s="182"/>
      <c r="N86" s="182"/>
      <c r="O86" s="199"/>
      <c r="P86" s="200"/>
      <c r="Q86" s="48" t="s">
        <v>3</v>
      </c>
      <c r="R86" s="41">
        <f>R84-R85</f>
        <v>1195600</v>
      </c>
      <c r="S86" s="58"/>
      <c r="T86" s="189"/>
      <c r="U86" s="192"/>
      <c r="V86" s="58"/>
      <c r="W86" s="45" t="s">
        <v>3</v>
      </c>
      <c r="X86" s="46">
        <f>X84-X85</f>
        <v>10.899999999999636</v>
      </c>
      <c r="Y86" s="46">
        <f t="shared" ref="Y86:AE86" si="101">Y84-Y85</f>
        <v>0</v>
      </c>
      <c r="Z86" s="46">
        <f t="shared" si="101"/>
        <v>0</v>
      </c>
      <c r="AA86" s="46">
        <f t="shared" si="101"/>
        <v>0</v>
      </c>
      <c r="AB86" s="46">
        <f t="shared" si="101"/>
        <v>11.100000000000364</v>
      </c>
      <c r="AC86" s="46">
        <f t="shared" si="101"/>
        <v>0</v>
      </c>
      <c r="AD86" s="46">
        <f t="shared" si="101"/>
        <v>0</v>
      </c>
      <c r="AE86" s="83">
        <f t="shared" si="101"/>
        <v>0</v>
      </c>
      <c r="AF86" s="7"/>
      <c r="AG86" s="88" t="s">
        <v>28</v>
      </c>
      <c r="AH86" s="86">
        <f>(AH85)/((K84/1000000)*8.34)</f>
        <v>3.0479758205270104</v>
      </c>
      <c r="AI86" s="86">
        <f>(AI85)/((K84/1000000)*8.34)</f>
        <v>1.6389255459537697</v>
      </c>
      <c r="AJ86" s="86">
        <f>(AJ85)/((K84/1000000)*8.34)</f>
        <v>4.8777546010528854E-2</v>
      </c>
      <c r="AK86" s="160">
        <f>(AK85)/((K84/1000000)*8.34)</f>
        <v>1.4189831566699302</v>
      </c>
      <c r="AL86" s="161"/>
      <c r="AM86" s="10"/>
      <c r="AN86" s="1"/>
      <c r="AO86" s="1"/>
      <c r="AP86" s="1"/>
      <c r="AQ86" s="7"/>
      <c r="AR86" s="89" t="s">
        <v>55</v>
      </c>
      <c r="AS86" s="79">
        <v>0.89</v>
      </c>
      <c r="AT86" s="90" t="s">
        <v>54</v>
      </c>
      <c r="AU86" s="35">
        <v>0.03</v>
      </c>
      <c r="AV86" s="1"/>
      <c r="AW86" s="110" t="s">
        <v>3</v>
      </c>
      <c r="AX86" s="115">
        <f>AX84-AX85</f>
        <v>929000</v>
      </c>
      <c r="AY86" s="115">
        <f>AY84-AY85</f>
        <v>0</v>
      </c>
      <c r="AZ86" s="116">
        <f>AZ84-AZ85</f>
        <v>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 t="s">
        <v>75</v>
      </c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174">
        <v>22</v>
      </c>
      <c r="B88" s="67" t="s">
        <v>45</v>
      </c>
      <c r="C88" s="72">
        <v>346512000</v>
      </c>
      <c r="D88" s="37">
        <v>3052320</v>
      </c>
      <c r="E88" s="37">
        <v>7677910</v>
      </c>
      <c r="F88" s="39">
        <v>12598100</v>
      </c>
      <c r="G88" s="72">
        <v>458172000</v>
      </c>
      <c r="H88" s="37">
        <v>4075300</v>
      </c>
      <c r="I88" s="37">
        <v>11332800</v>
      </c>
      <c r="J88" s="39">
        <v>17952300</v>
      </c>
      <c r="K88" s="177">
        <f>C90+G90</f>
        <v>1223000</v>
      </c>
      <c r="L88" s="178"/>
      <c r="M88" s="183">
        <f>D90+E90+F90+H90+I90+J90</f>
        <v>82000</v>
      </c>
      <c r="N88" s="178"/>
      <c r="O88" s="195">
        <f>M88+K88</f>
        <v>1305000</v>
      </c>
      <c r="P88" s="196"/>
      <c r="Q88" s="42" t="s">
        <v>6</v>
      </c>
      <c r="R88" s="39">
        <v>106272800</v>
      </c>
      <c r="S88" s="57"/>
      <c r="T88" s="187">
        <v>0</v>
      </c>
      <c r="U88" s="190">
        <v>0.94</v>
      </c>
      <c r="V88" s="57"/>
      <c r="W88" s="85" t="s">
        <v>6</v>
      </c>
      <c r="X88" s="44">
        <v>4601.5</v>
      </c>
      <c r="Y88" s="44">
        <v>6146.4</v>
      </c>
      <c r="Z88" s="44">
        <v>60.9</v>
      </c>
      <c r="AA88" s="44">
        <v>80.400000000000006</v>
      </c>
      <c r="AB88" s="44">
        <v>4825.8999999999996</v>
      </c>
      <c r="AC88" s="44">
        <v>6440.6</v>
      </c>
      <c r="AD88" s="44">
        <v>104.9</v>
      </c>
      <c r="AE88" s="82">
        <v>15.1</v>
      </c>
      <c r="AF88" s="7"/>
      <c r="AG88" s="85" t="s">
        <v>29</v>
      </c>
      <c r="AH88" s="15">
        <v>2.75</v>
      </c>
      <c r="AI88" s="15">
        <v>7.5</v>
      </c>
      <c r="AJ88" s="15">
        <v>2</v>
      </c>
      <c r="AK88" s="15">
        <v>14</v>
      </c>
      <c r="AL88" s="16">
        <v>0</v>
      </c>
      <c r="AM88" s="62"/>
      <c r="AN88" s="64" t="s">
        <v>40</v>
      </c>
      <c r="AO88" s="20">
        <v>17.7</v>
      </c>
      <c r="AP88" s="21">
        <v>7.72</v>
      </c>
      <c r="AQ88" s="7"/>
      <c r="AR88" s="31" t="s">
        <v>37</v>
      </c>
      <c r="AS88" s="52">
        <v>6.0999999999999999E-2</v>
      </c>
      <c r="AT88" s="32" t="s">
        <v>38</v>
      </c>
      <c r="AU88" s="53" t="s">
        <v>75</v>
      </c>
      <c r="AV88" s="1"/>
      <c r="AW88" s="117" t="s">
        <v>45</v>
      </c>
      <c r="AX88" s="112">
        <v>668952000</v>
      </c>
      <c r="AY88" s="112">
        <v>509592900</v>
      </c>
      <c r="AZ88" s="113">
        <v>180766000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193"/>
      <c r="B89" s="68" t="s">
        <v>44</v>
      </c>
      <c r="C89" s="73">
        <f t="shared" ref="C89:J89" si="102">C84</f>
        <v>345289000</v>
      </c>
      <c r="D89" s="74">
        <f t="shared" si="102"/>
        <v>3044320</v>
      </c>
      <c r="E89" s="74">
        <f t="shared" si="102"/>
        <v>7645910</v>
      </c>
      <c r="F89" s="75">
        <f t="shared" si="102"/>
        <v>12556100</v>
      </c>
      <c r="G89" s="73">
        <f t="shared" si="102"/>
        <v>458172000</v>
      </c>
      <c r="H89" s="74">
        <f t="shared" si="102"/>
        <v>4075300</v>
      </c>
      <c r="I89" s="74">
        <f t="shared" si="102"/>
        <v>11332800</v>
      </c>
      <c r="J89" s="75">
        <f t="shared" si="102"/>
        <v>17952300</v>
      </c>
      <c r="K89" s="179"/>
      <c r="L89" s="180"/>
      <c r="M89" s="180"/>
      <c r="N89" s="180"/>
      <c r="O89" s="197"/>
      <c r="P89" s="198"/>
      <c r="Q89" s="14" t="s">
        <v>7</v>
      </c>
      <c r="R89" s="40">
        <f>R84</f>
        <v>105064700</v>
      </c>
      <c r="S89" s="57"/>
      <c r="T89" s="188"/>
      <c r="U89" s="191"/>
      <c r="V89" s="57"/>
      <c r="W89" s="87" t="s">
        <v>7</v>
      </c>
      <c r="X89" s="5">
        <f t="shared" ref="X89:AE89" si="103">X84</f>
        <v>4586.3999999999996</v>
      </c>
      <c r="Y89" s="5">
        <f t="shared" si="103"/>
        <v>6146.4</v>
      </c>
      <c r="Z89" s="5">
        <f t="shared" si="103"/>
        <v>60.9</v>
      </c>
      <c r="AA89" s="5">
        <f t="shared" si="103"/>
        <v>80.2</v>
      </c>
      <c r="AB89" s="5">
        <f t="shared" si="103"/>
        <v>4810</v>
      </c>
      <c r="AC89" s="5">
        <f t="shared" si="103"/>
        <v>6440.6</v>
      </c>
      <c r="AD89" s="5">
        <f t="shared" si="103"/>
        <v>104.7</v>
      </c>
      <c r="AE89" s="81">
        <f t="shared" si="103"/>
        <v>15.1</v>
      </c>
      <c r="AF89" s="7"/>
      <c r="AG89" s="87" t="s">
        <v>26</v>
      </c>
      <c r="AH89" s="6">
        <f>(AH88*10.74)</f>
        <v>29.535</v>
      </c>
      <c r="AI89" s="6">
        <f>(AI88*2.2)</f>
        <v>16.5</v>
      </c>
      <c r="AJ89" s="6">
        <f>(AJ88*0.25)</f>
        <v>0.5</v>
      </c>
      <c r="AK89" s="158">
        <f>AK88+AL88</f>
        <v>14</v>
      </c>
      <c r="AL89" s="159"/>
      <c r="AM89" s="10"/>
      <c r="AN89" s="22" t="s">
        <v>41</v>
      </c>
      <c r="AO89" s="23">
        <v>17.7</v>
      </c>
      <c r="AP89" s="24">
        <v>7.94</v>
      </c>
      <c r="AQ89" s="7"/>
      <c r="AR89" s="33" t="s">
        <v>36</v>
      </c>
      <c r="AS89" s="12">
        <v>0.24</v>
      </c>
      <c r="AT89" s="2" t="s">
        <v>39</v>
      </c>
      <c r="AU89" s="36" t="s">
        <v>75</v>
      </c>
      <c r="AV89" s="1"/>
      <c r="AW89" s="118" t="s">
        <v>71</v>
      </c>
      <c r="AX89" s="111">
        <f t="shared" ref="AX89:AZ89" si="104">AX84</f>
        <v>667574000</v>
      </c>
      <c r="AY89" s="111">
        <f t="shared" si="104"/>
        <v>509592900</v>
      </c>
      <c r="AZ89" s="114">
        <f t="shared" si="104"/>
        <v>180730000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194"/>
      <c r="B90" s="66" t="s">
        <v>3</v>
      </c>
      <c r="C90" s="76">
        <f t="shared" ref="C90:J90" si="105">C88-C89</f>
        <v>1223000</v>
      </c>
      <c r="D90" s="76">
        <f t="shared" si="105"/>
        <v>8000</v>
      </c>
      <c r="E90" s="76">
        <f t="shared" si="105"/>
        <v>32000</v>
      </c>
      <c r="F90" s="77">
        <f t="shared" si="105"/>
        <v>42000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81"/>
      <c r="L90" s="182"/>
      <c r="M90" s="182"/>
      <c r="N90" s="182"/>
      <c r="O90" s="199"/>
      <c r="P90" s="200"/>
      <c r="Q90" s="48" t="s">
        <v>3</v>
      </c>
      <c r="R90" s="41">
        <f>R88-R89</f>
        <v>1208100</v>
      </c>
      <c r="S90" s="58"/>
      <c r="T90" s="189"/>
      <c r="U90" s="192"/>
      <c r="V90" s="58"/>
      <c r="W90" s="45" t="s">
        <v>3</v>
      </c>
      <c r="X90" s="46">
        <f>X88-X89</f>
        <v>15.100000000000364</v>
      </c>
      <c r="Y90" s="46">
        <f t="shared" ref="Y90:AE90" si="106">Y88-Y89</f>
        <v>0</v>
      </c>
      <c r="Z90" s="46">
        <f t="shared" si="106"/>
        <v>0</v>
      </c>
      <c r="AA90" s="46">
        <f t="shared" si="106"/>
        <v>0.20000000000000284</v>
      </c>
      <c r="AB90" s="46">
        <f t="shared" si="106"/>
        <v>15.899999999999636</v>
      </c>
      <c r="AC90" s="46">
        <f t="shared" si="106"/>
        <v>0</v>
      </c>
      <c r="AD90" s="46">
        <f t="shared" si="106"/>
        <v>0.20000000000000284</v>
      </c>
      <c r="AE90" s="83">
        <f t="shared" si="106"/>
        <v>0</v>
      </c>
      <c r="AF90" s="7"/>
      <c r="AG90" s="88" t="s">
        <v>28</v>
      </c>
      <c r="AH90" s="86">
        <f>(AH89)/((K88/1000000)*8.34)</f>
        <v>2.8956393348117908</v>
      </c>
      <c r="AI90" s="86">
        <f>(AI89)/((K88/1000000)*8.34)</f>
        <v>1.6176756060401065</v>
      </c>
      <c r="AJ90" s="86">
        <f>(AJ89)/((K88/1000000)*8.34)</f>
        <v>4.9020472910306256E-2</v>
      </c>
      <c r="AK90" s="160">
        <f>(AK89)/((K88/1000000)*8.34)</f>
        <v>1.3725732414885752</v>
      </c>
      <c r="AL90" s="161"/>
      <c r="AM90" s="10"/>
      <c r="AN90" s="1"/>
      <c r="AO90" s="1"/>
      <c r="AP90" s="1"/>
      <c r="AQ90" s="7"/>
      <c r="AR90" s="89" t="s">
        <v>55</v>
      </c>
      <c r="AS90" s="79">
        <v>0.86</v>
      </c>
      <c r="AT90" s="90" t="s">
        <v>54</v>
      </c>
      <c r="AU90" s="35">
        <v>2.8000000000000001E-2</v>
      </c>
      <c r="AV90" s="1"/>
      <c r="AW90" s="110" t="s">
        <v>3</v>
      </c>
      <c r="AX90" s="115">
        <f>AX88-AX89</f>
        <v>1378000</v>
      </c>
      <c r="AY90" s="115">
        <f>AY88-AY89</f>
        <v>0</v>
      </c>
      <c r="AZ90" s="116">
        <f>AZ88-AZ89</f>
        <v>36000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174">
        <v>23</v>
      </c>
      <c r="B92" s="67" t="s">
        <v>45</v>
      </c>
      <c r="C92" s="72">
        <v>347852000</v>
      </c>
      <c r="D92" s="37">
        <v>3061320</v>
      </c>
      <c r="E92" s="37">
        <v>7710910</v>
      </c>
      <c r="F92" s="39">
        <v>12629100</v>
      </c>
      <c r="G92" s="72">
        <v>458172000</v>
      </c>
      <c r="H92" s="37">
        <v>4075300</v>
      </c>
      <c r="I92" s="37">
        <v>11332800</v>
      </c>
      <c r="J92" s="39">
        <v>17952300</v>
      </c>
      <c r="K92" s="177">
        <f>C94+G94</f>
        <v>1340000</v>
      </c>
      <c r="L92" s="178"/>
      <c r="M92" s="183">
        <f>D94+E94+F94+H94+I94+J94</f>
        <v>73000</v>
      </c>
      <c r="N92" s="178"/>
      <c r="O92" s="195">
        <f>M92+K92</f>
        <v>1413000</v>
      </c>
      <c r="P92" s="196"/>
      <c r="Q92" s="42" t="s">
        <v>6</v>
      </c>
      <c r="R92" s="39">
        <v>107597600</v>
      </c>
      <c r="S92" s="57"/>
      <c r="T92" s="187">
        <v>0</v>
      </c>
      <c r="U92" s="190">
        <v>0.91</v>
      </c>
      <c r="V92" s="57"/>
      <c r="W92" s="85" t="s">
        <v>6</v>
      </c>
      <c r="X92" s="44">
        <v>4618.1000000000004</v>
      </c>
      <c r="Y92" s="44">
        <v>6146.4</v>
      </c>
      <c r="Z92" s="44">
        <v>60.9</v>
      </c>
      <c r="AA92" s="44">
        <v>80.5</v>
      </c>
      <c r="AB92" s="44">
        <v>4843</v>
      </c>
      <c r="AC92" s="44">
        <v>6440.6</v>
      </c>
      <c r="AD92" s="44">
        <v>105</v>
      </c>
      <c r="AE92" s="82">
        <v>15.2</v>
      </c>
      <c r="AF92" s="7"/>
      <c r="AG92" s="85" t="s">
        <v>29</v>
      </c>
      <c r="AH92" s="15">
        <v>3</v>
      </c>
      <c r="AI92" s="15">
        <v>7.75</v>
      </c>
      <c r="AJ92" s="15">
        <v>2.75</v>
      </c>
      <c r="AK92" s="15">
        <v>16</v>
      </c>
      <c r="AL92" s="16">
        <v>0</v>
      </c>
      <c r="AM92" s="62"/>
      <c r="AN92" s="64" t="s">
        <v>40</v>
      </c>
      <c r="AO92" s="20">
        <v>15.8</v>
      </c>
      <c r="AP92" s="21">
        <v>7.6</v>
      </c>
      <c r="AQ92" s="7"/>
      <c r="AR92" s="31" t="s">
        <v>37</v>
      </c>
      <c r="AS92" s="52">
        <v>5.3999999999999999E-2</v>
      </c>
      <c r="AT92" s="32" t="s">
        <v>38</v>
      </c>
      <c r="AU92" s="53" t="s">
        <v>75</v>
      </c>
      <c r="AV92" s="1"/>
      <c r="AW92" s="117" t="s">
        <v>45</v>
      </c>
      <c r="AX92" s="112">
        <v>670434000</v>
      </c>
      <c r="AY92" s="112">
        <v>509592900</v>
      </c>
      <c r="AZ92" s="113">
        <v>180766000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193"/>
      <c r="B93" s="68" t="s">
        <v>44</v>
      </c>
      <c r="C93" s="73">
        <f t="shared" ref="C93:J93" si="107">C88</f>
        <v>346512000</v>
      </c>
      <c r="D93" s="74">
        <f t="shared" si="107"/>
        <v>3052320</v>
      </c>
      <c r="E93" s="74">
        <f t="shared" si="107"/>
        <v>7677910</v>
      </c>
      <c r="F93" s="75">
        <f t="shared" si="107"/>
        <v>12598100</v>
      </c>
      <c r="G93" s="73">
        <f t="shared" si="107"/>
        <v>458172000</v>
      </c>
      <c r="H93" s="74">
        <f t="shared" si="107"/>
        <v>4075300</v>
      </c>
      <c r="I93" s="74">
        <f t="shared" si="107"/>
        <v>11332800</v>
      </c>
      <c r="J93" s="75">
        <f t="shared" si="107"/>
        <v>17952300</v>
      </c>
      <c r="K93" s="179"/>
      <c r="L93" s="180"/>
      <c r="M93" s="180"/>
      <c r="N93" s="180"/>
      <c r="O93" s="197"/>
      <c r="P93" s="198"/>
      <c r="Q93" s="14" t="s">
        <v>7</v>
      </c>
      <c r="R93" s="40">
        <f>R88</f>
        <v>106272800</v>
      </c>
      <c r="S93" s="57"/>
      <c r="T93" s="188"/>
      <c r="U93" s="191"/>
      <c r="V93" s="57"/>
      <c r="W93" s="87" t="s">
        <v>7</v>
      </c>
      <c r="X93" s="5">
        <f t="shared" ref="X93:AE93" si="108">X88</f>
        <v>4601.5</v>
      </c>
      <c r="Y93" s="5">
        <f t="shared" si="108"/>
        <v>6146.4</v>
      </c>
      <c r="Z93" s="5">
        <f t="shared" si="108"/>
        <v>60.9</v>
      </c>
      <c r="AA93" s="5">
        <f t="shared" si="108"/>
        <v>80.400000000000006</v>
      </c>
      <c r="AB93" s="5">
        <f t="shared" si="108"/>
        <v>4825.8999999999996</v>
      </c>
      <c r="AC93" s="5">
        <f t="shared" si="108"/>
        <v>6440.6</v>
      </c>
      <c r="AD93" s="5">
        <f t="shared" si="108"/>
        <v>104.9</v>
      </c>
      <c r="AE93" s="81">
        <f t="shared" si="108"/>
        <v>15.1</v>
      </c>
      <c r="AF93" s="7"/>
      <c r="AG93" s="87" t="s">
        <v>26</v>
      </c>
      <c r="AH93" s="6">
        <f>(AH92*10.74)</f>
        <v>32.22</v>
      </c>
      <c r="AI93" s="6">
        <f>(AI92*2.2)</f>
        <v>17.05</v>
      </c>
      <c r="AJ93" s="6">
        <f>(AJ92*0.25)</f>
        <v>0.6875</v>
      </c>
      <c r="AK93" s="158">
        <f>AK92+AL92</f>
        <v>16</v>
      </c>
      <c r="AL93" s="159"/>
      <c r="AM93" s="10"/>
      <c r="AN93" s="22" t="s">
        <v>41</v>
      </c>
      <c r="AO93" s="23">
        <v>17.2</v>
      </c>
      <c r="AP93" s="24">
        <v>7.96</v>
      </c>
      <c r="AQ93" s="7"/>
      <c r="AR93" s="33" t="s">
        <v>36</v>
      </c>
      <c r="AS93" s="12">
        <v>0.26700000000000002</v>
      </c>
      <c r="AT93" s="2" t="s">
        <v>39</v>
      </c>
      <c r="AU93" s="36" t="s">
        <v>75</v>
      </c>
      <c r="AV93" s="1"/>
      <c r="AW93" s="118" t="s">
        <v>71</v>
      </c>
      <c r="AX93" s="111">
        <f t="shared" ref="AX93:AZ93" si="109">AX88</f>
        <v>668952000</v>
      </c>
      <c r="AY93" s="111">
        <f t="shared" si="109"/>
        <v>509592900</v>
      </c>
      <c r="AZ93" s="114">
        <f t="shared" si="109"/>
        <v>180766000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194"/>
      <c r="B94" s="66" t="s">
        <v>3</v>
      </c>
      <c r="C94" s="76">
        <f t="shared" ref="C94:J94" si="110">C92-C93</f>
        <v>1340000</v>
      </c>
      <c r="D94" s="76">
        <f t="shared" si="110"/>
        <v>9000</v>
      </c>
      <c r="E94" s="76">
        <f t="shared" si="110"/>
        <v>33000</v>
      </c>
      <c r="F94" s="77">
        <f t="shared" si="110"/>
        <v>31000</v>
      </c>
      <c r="G94" s="76">
        <f t="shared" si="110"/>
        <v>0</v>
      </c>
      <c r="H94" s="76">
        <f t="shared" si="110"/>
        <v>0</v>
      </c>
      <c r="I94" s="76">
        <f t="shared" si="110"/>
        <v>0</v>
      </c>
      <c r="J94" s="77">
        <f t="shared" si="110"/>
        <v>0</v>
      </c>
      <c r="K94" s="181"/>
      <c r="L94" s="182"/>
      <c r="M94" s="182"/>
      <c r="N94" s="182"/>
      <c r="O94" s="199"/>
      <c r="P94" s="200"/>
      <c r="Q94" s="48" t="s">
        <v>3</v>
      </c>
      <c r="R94" s="41">
        <f>R92-R93</f>
        <v>1324800</v>
      </c>
      <c r="S94" s="58"/>
      <c r="T94" s="189"/>
      <c r="U94" s="192"/>
      <c r="V94" s="58"/>
      <c r="W94" s="45" t="s">
        <v>3</v>
      </c>
      <c r="X94" s="46">
        <f>X92-X93</f>
        <v>16.600000000000364</v>
      </c>
      <c r="Y94" s="46">
        <f t="shared" ref="Y94:AE94" si="111">Y92-Y93</f>
        <v>0</v>
      </c>
      <c r="Z94" s="46">
        <f t="shared" si="111"/>
        <v>0</v>
      </c>
      <c r="AA94" s="46">
        <f t="shared" si="111"/>
        <v>9.9999999999994316E-2</v>
      </c>
      <c r="AB94" s="46">
        <f t="shared" si="111"/>
        <v>17.100000000000364</v>
      </c>
      <c r="AC94" s="46">
        <f t="shared" si="111"/>
        <v>0</v>
      </c>
      <c r="AD94" s="46">
        <f t="shared" si="111"/>
        <v>9.9999999999994316E-2</v>
      </c>
      <c r="AE94" s="83">
        <f t="shared" si="111"/>
        <v>9.9999999999999645E-2</v>
      </c>
      <c r="AF94" s="7"/>
      <c r="AG94" s="88" t="s">
        <v>28</v>
      </c>
      <c r="AH94" s="86">
        <f>(AH93)/((K92/1000000)*8.34)</f>
        <v>2.8830666809835708</v>
      </c>
      <c r="AI94" s="86">
        <f>(AI93)/((K92/1000000)*8.34)</f>
        <v>1.5256451555173771</v>
      </c>
      <c r="AJ94" s="86">
        <f>(AJ93)/((K92/1000000)*8.34)</f>
        <v>6.1517949819249074E-2</v>
      </c>
      <c r="AK94" s="160">
        <f>(AK93)/((K92/1000000)*8.34)</f>
        <v>1.4316904685207057</v>
      </c>
      <c r="AL94" s="161"/>
      <c r="AM94" s="10"/>
      <c r="AN94" s="1"/>
      <c r="AO94" s="1"/>
      <c r="AP94" s="1"/>
      <c r="AQ94" s="7"/>
      <c r="AR94" s="89" t="s">
        <v>55</v>
      </c>
      <c r="AS94" s="79">
        <v>0.86</v>
      </c>
      <c r="AT94" s="90" t="s">
        <v>54</v>
      </c>
      <c r="AU94" s="35">
        <v>2.8000000000000001E-2</v>
      </c>
      <c r="AV94" s="1"/>
      <c r="AW94" s="110" t="s">
        <v>3</v>
      </c>
      <c r="AX94" s="115">
        <f>AX92-AX93</f>
        <v>1482000</v>
      </c>
      <c r="AY94" s="115">
        <f>AY92-AY93</f>
        <v>0</v>
      </c>
      <c r="AZ94" s="116">
        <f>AZ92-AZ93</f>
        <v>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174">
        <v>24</v>
      </c>
      <c r="B96" s="67" t="s">
        <v>45</v>
      </c>
      <c r="C96" s="72">
        <v>349095000</v>
      </c>
      <c r="D96" s="37">
        <v>3070320</v>
      </c>
      <c r="E96" s="37">
        <v>7710910</v>
      </c>
      <c r="F96" s="39">
        <v>12637100</v>
      </c>
      <c r="G96" s="72">
        <v>458172000</v>
      </c>
      <c r="H96" s="37">
        <v>4075300</v>
      </c>
      <c r="I96" s="37">
        <v>11332800</v>
      </c>
      <c r="J96" s="39">
        <v>17952300</v>
      </c>
      <c r="K96" s="177">
        <f>C98+G98</f>
        <v>1243000</v>
      </c>
      <c r="L96" s="178"/>
      <c r="M96" s="183">
        <f>D98+E98+F98+H98+I98+J98</f>
        <v>17000</v>
      </c>
      <c r="N96" s="178"/>
      <c r="O96" s="195">
        <f>M96+K96</f>
        <v>1260000</v>
      </c>
      <c r="P96" s="196"/>
      <c r="Q96" s="42" t="s">
        <v>6</v>
      </c>
      <c r="R96" s="39">
        <v>108858500</v>
      </c>
      <c r="S96" s="57"/>
      <c r="T96" s="187">
        <v>0</v>
      </c>
      <c r="U96" s="190">
        <v>0.86</v>
      </c>
      <c r="V96" s="57"/>
      <c r="W96" s="85" t="s">
        <v>6</v>
      </c>
      <c r="X96" s="44">
        <v>4633.6000000000004</v>
      </c>
      <c r="Y96" s="44">
        <v>6146.4</v>
      </c>
      <c r="Z96" s="44">
        <v>60.9</v>
      </c>
      <c r="AA96" s="44">
        <v>80.599999999999994</v>
      </c>
      <c r="AB96" s="44">
        <v>4858.7</v>
      </c>
      <c r="AC96" s="44">
        <v>6440.6</v>
      </c>
      <c r="AD96" s="44">
        <v>105</v>
      </c>
      <c r="AE96" s="82">
        <v>15.2</v>
      </c>
      <c r="AF96" s="7"/>
      <c r="AG96" s="85" t="s">
        <v>29</v>
      </c>
      <c r="AH96" s="15">
        <v>2.75</v>
      </c>
      <c r="AI96" s="15">
        <v>7.25</v>
      </c>
      <c r="AJ96" s="15">
        <v>2</v>
      </c>
      <c r="AK96" s="15">
        <v>14</v>
      </c>
      <c r="AL96" s="16"/>
      <c r="AM96" s="62"/>
      <c r="AN96" s="64" t="s">
        <v>40</v>
      </c>
      <c r="AO96" s="20">
        <v>15.6</v>
      </c>
      <c r="AP96" s="21">
        <v>7.86</v>
      </c>
      <c r="AQ96" s="7"/>
      <c r="AR96" s="31" t="s">
        <v>37</v>
      </c>
      <c r="AS96" s="52">
        <v>6.7000000000000004E-2</v>
      </c>
      <c r="AT96" s="32" t="s">
        <v>38</v>
      </c>
      <c r="AU96" s="53" t="s">
        <v>75</v>
      </c>
      <c r="AV96" s="1"/>
      <c r="AW96" s="117" t="s">
        <v>45</v>
      </c>
      <c r="AX96" s="112">
        <v>671792000</v>
      </c>
      <c r="AY96" s="112">
        <v>509592900</v>
      </c>
      <c r="AZ96" s="113">
        <v>180802000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193"/>
      <c r="B97" s="68" t="s">
        <v>44</v>
      </c>
      <c r="C97" s="73">
        <f t="shared" ref="C97:J97" si="112">C92</f>
        <v>347852000</v>
      </c>
      <c r="D97" s="74">
        <f t="shared" si="112"/>
        <v>3061320</v>
      </c>
      <c r="E97" s="74">
        <f t="shared" si="112"/>
        <v>7710910</v>
      </c>
      <c r="F97" s="75">
        <f t="shared" si="112"/>
        <v>12629100</v>
      </c>
      <c r="G97" s="73">
        <f t="shared" si="112"/>
        <v>458172000</v>
      </c>
      <c r="H97" s="74">
        <f t="shared" si="112"/>
        <v>4075300</v>
      </c>
      <c r="I97" s="74">
        <f t="shared" si="112"/>
        <v>11332800</v>
      </c>
      <c r="J97" s="75">
        <f t="shared" si="112"/>
        <v>17952300</v>
      </c>
      <c r="K97" s="179"/>
      <c r="L97" s="180"/>
      <c r="M97" s="180"/>
      <c r="N97" s="180"/>
      <c r="O97" s="197"/>
      <c r="P97" s="198"/>
      <c r="Q97" s="14" t="s">
        <v>7</v>
      </c>
      <c r="R97" s="40">
        <f>R92</f>
        <v>107597600</v>
      </c>
      <c r="S97" s="57"/>
      <c r="T97" s="188"/>
      <c r="U97" s="191"/>
      <c r="V97" s="57"/>
      <c r="W97" s="87" t="s">
        <v>7</v>
      </c>
      <c r="X97" s="5">
        <f t="shared" ref="X97:AE97" si="113">X92</f>
        <v>4618.1000000000004</v>
      </c>
      <c r="Y97" s="5">
        <f t="shared" si="113"/>
        <v>6146.4</v>
      </c>
      <c r="Z97" s="5">
        <f t="shared" si="113"/>
        <v>60.9</v>
      </c>
      <c r="AA97" s="5">
        <f t="shared" si="113"/>
        <v>80.5</v>
      </c>
      <c r="AB97" s="5">
        <f t="shared" si="113"/>
        <v>4843</v>
      </c>
      <c r="AC97" s="5">
        <f t="shared" si="113"/>
        <v>6440.6</v>
      </c>
      <c r="AD97" s="5">
        <f t="shared" si="113"/>
        <v>105</v>
      </c>
      <c r="AE97" s="81">
        <f t="shared" si="113"/>
        <v>15.2</v>
      </c>
      <c r="AF97" s="7"/>
      <c r="AG97" s="87" t="s">
        <v>26</v>
      </c>
      <c r="AH97" s="6">
        <f>(AH96*10.74)</f>
        <v>29.535</v>
      </c>
      <c r="AI97" s="6">
        <f>(AI96*2.2)</f>
        <v>15.950000000000001</v>
      </c>
      <c r="AJ97" s="6">
        <f>(AJ96*0.25)</f>
        <v>0.5</v>
      </c>
      <c r="AK97" s="158">
        <f>AK96+AL96</f>
        <v>14</v>
      </c>
      <c r="AL97" s="159"/>
      <c r="AM97" s="10"/>
      <c r="AN97" s="22" t="s">
        <v>41</v>
      </c>
      <c r="AO97" s="23">
        <v>17.2</v>
      </c>
      <c r="AP97" s="24">
        <v>8.02</v>
      </c>
      <c r="AQ97" s="7"/>
      <c r="AR97" s="33" t="s">
        <v>36</v>
      </c>
      <c r="AS97" s="12">
        <v>0.23</v>
      </c>
      <c r="AT97" s="2" t="s">
        <v>39</v>
      </c>
      <c r="AU97" s="36" t="s">
        <v>75</v>
      </c>
      <c r="AV97" s="1"/>
      <c r="AW97" s="118" t="s">
        <v>71</v>
      </c>
      <c r="AX97" s="111">
        <f t="shared" ref="AX97:AY97" si="114">AX92</f>
        <v>670434000</v>
      </c>
      <c r="AY97" s="111">
        <f t="shared" si="114"/>
        <v>509592900</v>
      </c>
      <c r="AZ97" s="114">
        <f>AZ92</f>
        <v>180766000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194"/>
      <c r="B98" s="66" t="s">
        <v>3</v>
      </c>
      <c r="C98" s="76">
        <f t="shared" ref="C98:J98" si="115">C96-C97</f>
        <v>1243000</v>
      </c>
      <c r="D98" s="76">
        <f t="shared" si="115"/>
        <v>9000</v>
      </c>
      <c r="E98" s="76">
        <f t="shared" si="115"/>
        <v>0</v>
      </c>
      <c r="F98" s="77">
        <f t="shared" si="115"/>
        <v>8000</v>
      </c>
      <c r="G98" s="76">
        <f t="shared" si="115"/>
        <v>0</v>
      </c>
      <c r="H98" s="76">
        <f t="shared" si="115"/>
        <v>0</v>
      </c>
      <c r="I98" s="76">
        <f t="shared" si="115"/>
        <v>0</v>
      </c>
      <c r="J98" s="77">
        <f t="shared" si="115"/>
        <v>0</v>
      </c>
      <c r="K98" s="181"/>
      <c r="L98" s="182"/>
      <c r="M98" s="182"/>
      <c r="N98" s="182"/>
      <c r="O98" s="199"/>
      <c r="P98" s="200"/>
      <c r="Q98" s="48" t="s">
        <v>3</v>
      </c>
      <c r="R98" s="41">
        <f>R96-R97</f>
        <v>1260900</v>
      </c>
      <c r="S98" s="58"/>
      <c r="T98" s="189"/>
      <c r="U98" s="192"/>
      <c r="V98" s="58"/>
      <c r="W98" s="45" t="s">
        <v>3</v>
      </c>
      <c r="X98" s="46">
        <f>X96-X97</f>
        <v>15.5</v>
      </c>
      <c r="Y98" s="46">
        <f t="shared" ref="Y98:AE98" si="116">Y96-Y97</f>
        <v>0</v>
      </c>
      <c r="Z98" s="46">
        <f t="shared" si="116"/>
        <v>0</v>
      </c>
      <c r="AA98" s="46">
        <f t="shared" si="116"/>
        <v>9.9999999999994316E-2</v>
      </c>
      <c r="AB98" s="46">
        <f t="shared" si="116"/>
        <v>15.699999999999818</v>
      </c>
      <c r="AC98" s="46">
        <f t="shared" si="116"/>
        <v>0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2.8490481950722604</v>
      </c>
      <c r="AI98" s="86">
        <f>(AI97)/((K96/1000000)*8.34)</f>
        <v>1.5385921351414442</v>
      </c>
      <c r="AJ98" s="86">
        <f>(AJ97)/((K96/1000000)*8.34)</f>
        <v>4.8231728374339942E-2</v>
      </c>
      <c r="AK98" s="160">
        <f>(AK97)/((K96/1000000)*8.34)</f>
        <v>1.3504883944815185</v>
      </c>
      <c r="AL98" s="161"/>
      <c r="AM98" s="10"/>
      <c r="AN98" s="1"/>
      <c r="AO98" s="1"/>
      <c r="AP98" s="1"/>
      <c r="AQ98" s="7"/>
      <c r="AR98" s="89" t="s">
        <v>55</v>
      </c>
      <c r="AS98" s="79">
        <v>0.84</v>
      </c>
      <c r="AT98" s="90" t="s">
        <v>54</v>
      </c>
      <c r="AU98" s="35">
        <v>3.2000000000000001E-2</v>
      </c>
      <c r="AV98" s="1"/>
      <c r="AW98" s="110" t="s">
        <v>3</v>
      </c>
      <c r="AX98" s="115">
        <f>AX96-AX97</f>
        <v>1358000</v>
      </c>
      <c r="AY98" s="115">
        <f>AY96-AY97</f>
        <v>0</v>
      </c>
      <c r="AZ98" s="116">
        <f>AZ96-AZ97</f>
        <v>36000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174">
        <v>25</v>
      </c>
      <c r="B100" s="67" t="s">
        <v>45</v>
      </c>
      <c r="C100" s="72">
        <v>350329000</v>
      </c>
      <c r="D100" s="37">
        <v>3079320</v>
      </c>
      <c r="E100" s="37">
        <v>7742900</v>
      </c>
      <c r="F100" s="39">
        <v>12660100</v>
      </c>
      <c r="G100" s="72">
        <v>458172000</v>
      </c>
      <c r="H100" s="37">
        <v>4075300</v>
      </c>
      <c r="I100" s="37">
        <v>11332800</v>
      </c>
      <c r="J100" s="39">
        <v>17952300</v>
      </c>
      <c r="K100" s="177">
        <f>C102+G102</f>
        <v>1234000</v>
      </c>
      <c r="L100" s="178"/>
      <c r="M100" s="183">
        <f>D102+E102+F102+H102+I102+J102</f>
        <v>63990</v>
      </c>
      <c r="N100" s="178"/>
      <c r="O100" s="195">
        <f>M100+K100</f>
        <v>1297990</v>
      </c>
      <c r="P100" s="196"/>
      <c r="Q100" s="42" t="s">
        <v>6</v>
      </c>
      <c r="R100" s="39">
        <v>110054900</v>
      </c>
      <c r="S100" s="57"/>
      <c r="T100" s="187">
        <v>0</v>
      </c>
      <c r="U100" s="190">
        <v>0.84</v>
      </c>
      <c r="V100" s="57"/>
      <c r="W100" s="85" t="s">
        <v>6</v>
      </c>
      <c r="X100" s="44">
        <v>4648.8999999999996</v>
      </c>
      <c r="Y100" s="44">
        <v>6146.4</v>
      </c>
      <c r="Z100" s="44">
        <v>60.9</v>
      </c>
      <c r="AA100" s="44">
        <v>80.7</v>
      </c>
      <c r="AB100" s="44">
        <v>4874.3999999999996</v>
      </c>
      <c r="AC100" s="44">
        <v>6440.6</v>
      </c>
      <c r="AD100" s="44">
        <v>105.2</v>
      </c>
      <c r="AE100" s="82">
        <v>15.3</v>
      </c>
      <c r="AF100" s="7"/>
      <c r="AG100" s="85" t="s">
        <v>29</v>
      </c>
      <c r="AH100" s="15">
        <v>2.875</v>
      </c>
      <c r="AI100" s="15">
        <v>8.25</v>
      </c>
      <c r="AJ100" s="15">
        <v>2.125</v>
      </c>
      <c r="AK100" s="15">
        <v>16</v>
      </c>
      <c r="AL100" s="16">
        <v>0</v>
      </c>
      <c r="AM100" s="62"/>
      <c r="AN100" s="64" t="s">
        <v>40</v>
      </c>
      <c r="AO100" s="20">
        <v>15.9</v>
      </c>
      <c r="AP100" s="21">
        <v>7.96</v>
      </c>
      <c r="AQ100" s="7"/>
      <c r="AR100" s="31" t="s">
        <v>37</v>
      </c>
      <c r="AS100" s="52">
        <v>6.0999999999999999E-2</v>
      </c>
      <c r="AT100" s="32" t="s">
        <v>38</v>
      </c>
      <c r="AU100" s="53" t="s">
        <v>75</v>
      </c>
      <c r="AV100" s="1"/>
      <c r="AW100" s="117" t="s">
        <v>45</v>
      </c>
      <c r="AX100" s="112">
        <v>673155000</v>
      </c>
      <c r="AY100" s="112">
        <v>509592900</v>
      </c>
      <c r="AZ100" s="113">
        <v>180837000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193"/>
      <c r="B101" s="68" t="s">
        <v>44</v>
      </c>
      <c r="C101" s="73">
        <f t="shared" ref="C101:J101" si="117">C96</f>
        <v>349095000</v>
      </c>
      <c r="D101" s="74">
        <f t="shared" si="117"/>
        <v>3070320</v>
      </c>
      <c r="E101" s="74">
        <f t="shared" si="117"/>
        <v>7710910</v>
      </c>
      <c r="F101" s="75">
        <f t="shared" si="117"/>
        <v>12637100</v>
      </c>
      <c r="G101" s="73">
        <f t="shared" si="117"/>
        <v>458172000</v>
      </c>
      <c r="H101" s="74">
        <f t="shared" si="117"/>
        <v>4075300</v>
      </c>
      <c r="I101" s="74">
        <f t="shared" si="117"/>
        <v>11332800</v>
      </c>
      <c r="J101" s="75">
        <f t="shared" si="117"/>
        <v>17952300</v>
      </c>
      <c r="K101" s="179"/>
      <c r="L101" s="180"/>
      <c r="M101" s="180"/>
      <c r="N101" s="180"/>
      <c r="O101" s="197"/>
      <c r="P101" s="198"/>
      <c r="Q101" s="14" t="s">
        <v>7</v>
      </c>
      <c r="R101" s="40">
        <f>R96</f>
        <v>108858500</v>
      </c>
      <c r="S101" s="57"/>
      <c r="T101" s="188"/>
      <c r="U101" s="191"/>
      <c r="V101" s="57"/>
      <c r="W101" s="87" t="s">
        <v>7</v>
      </c>
      <c r="X101" s="5">
        <f t="shared" ref="X101:AE101" si="118">X96</f>
        <v>4633.6000000000004</v>
      </c>
      <c r="Y101" s="5">
        <f t="shared" si="118"/>
        <v>6146.4</v>
      </c>
      <c r="Z101" s="5">
        <f t="shared" si="118"/>
        <v>60.9</v>
      </c>
      <c r="AA101" s="5">
        <f t="shared" si="118"/>
        <v>80.599999999999994</v>
      </c>
      <c r="AB101" s="5">
        <f t="shared" si="118"/>
        <v>4858.7</v>
      </c>
      <c r="AC101" s="5">
        <f t="shared" si="118"/>
        <v>6440.6</v>
      </c>
      <c r="AD101" s="5">
        <f t="shared" si="118"/>
        <v>105</v>
      </c>
      <c r="AE101" s="81">
        <f t="shared" si="118"/>
        <v>15.2</v>
      </c>
      <c r="AF101" s="7"/>
      <c r="AG101" s="87" t="s">
        <v>26</v>
      </c>
      <c r="AH101" s="6">
        <f>(AH100*10.74)</f>
        <v>30.877500000000001</v>
      </c>
      <c r="AI101" s="6">
        <f>(AI100*2.2)</f>
        <v>18.150000000000002</v>
      </c>
      <c r="AJ101" s="6">
        <f>(AJ100*0.25)</f>
        <v>0.53125</v>
      </c>
      <c r="AK101" s="158">
        <f>AK100+AL100</f>
        <v>16</v>
      </c>
      <c r="AL101" s="159"/>
      <c r="AM101" s="10"/>
      <c r="AN101" s="22" t="s">
        <v>41</v>
      </c>
      <c r="AO101" s="23">
        <v>17.600000000000001</v>
      </c>
      <c r="AP101" s="24">
        <v>8</v>
      </c>
      <c r="AQ101" s="7"/>
      <c r="AR101" s="33" t="s">
        <v>36</v>
      </c>
      <c r="AS101" s="12">
        <v>0.28000000000000003</v>
      </c>
      <c r="AT101" s="2" t="s">
        <v>39</v>
      </c>
      <c r="AU101" s="36" t="s">
        <v>75</v>
      </c>
      <c r="AV101" s="1"/>
      <c r="AW101" s="118" t="s">
        <v>71</v>
      </c>
      <c r="AX101" s="111">
        <f t="shared" ref="AX101:AZ101" si="119">AX96</f>
        <v>671792000</v>
      </c>
      <c r="AY101" s="111">
        <f t="shared" si="119"/>
        <v>509592900</v>
      </c>
      <c r="AZ101" s="114">
        <f t="shared" si="119"/>
        <v>180802000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194"/>
      <c r="B102" s="66" t="s">
        <v>3</v>
      </c>
      <c r="C102" s="76">
        <f t="shared" ref="C102:J102" si="120">C100-C101</f>
        <v>1234000</v>
      </c>
      <c r="D102" s="76">
        <f t="shared" si="120"/>
        <v>9000</v>
      </c>
      <c r="E102" s="76">
        <f t="shared" si="120"/>
        <v>31990</v>
      </c>
      <c r="F102" s="77">
        <f t="shared" si="120"/>
        <v>23000</v>
      </c>
      <c r="G102" s="76">
        <f t="shared" si="120"/>
        <v>0</v>
      </c>
      <c r="H102" s="76">
        <f t="shared" si="120"/>
        <v>0</v>
      </c>
      <c r="I102" s="76">
        <f t="shared" si="120"/>
        <v>0</v>
      </c>
      <c r="J102" s="77">
        <f t="shared" si="120"/>
        <v>0</v>
      </c>
      <c r="K102" s="181"/>
      <c r="L102" s="182"/>
      <c r="M102" s="182"/>
      <c r="N102" s="182"/>
      <c r="O102" s="199"/>
      <c r="P102" s="200"/>
      <c r="Q102" s="48" t="s">
        <v>3</v>
      </c>
      <c r="R102" s="41">
        <f>R100-R101</f>
        <v>1196400</v>
      </c>
      <c r="S102" s="58"/>
      <c r="T102" s="189"/>
      <c r="U102" s="192"/>
      <c r="V102" s="58"/>
      <c r="W102" s="45" t="s">
        <v>3</v>
      </c>
      <c r="X102" s="46">
        <f>X100-X101</f>
        <v>15.299999999999272</v>
      </c>
      <c r="Y102" s="46">
        <f t="shared" ref="Y102:AE102" si="121">Y100-Y101</f>
        <v>0</v>
      </c>
      <c r="Z102" s="46">
        <f t="shared" si="121"/>
        <v>0</v>
      </c>
      <c r="AA102" s="46">
        <f t="shared" si="121"/>
        <v>0.10000000000000853</v>
      </c>
      <c r="AB102" s="46">
        <f t="shared" si="121"/>
        <v>15.699999999999818</v>
      </c>
      <c r="AC102" s="46">
        <f t="shared" si="121"/>
        <v>0</v>
      </c>
      <c r="AD102" s="46">
        <f t="shared" si="121"/>
        <v>0.20000000000000284</v>
      </c>
      <c r="AE102" s="83">
        <f t="shared" si="121"/>
        <v>0.10000000000000142</v>
      </c>
      <c r="AF102" s="7"/>
      <c r="AG102" s="88" t="s">
        <v>28</v>
      </c>
      <c r="AH102" s="86">
        <f>(AH101)/((K100/1000000)*8.34)</f>
        <v>3.0002740109371175</v>
      </c>
      <c r="AI102" s="86">
        <f>(AI101)/((K100/1000000)*8.34)</f>
        <v>1.7635810314471276</v>
      </c>
      <c r="AJ102" s="86">
        <f>(AJ101)/((K100/1000000)*8.34)</f>
        <v>5.1619968206957932E-2</v>
      </c>
      <c r="AK102" s="160">
        <f>(AK101)/((K100/1000000)*8.34)</f>
        <v>1.5546719836448506</v>
      </c>
      <c r="AL102" s="161"/>
      <c r="AM102" s="10"/>
      <c r="AN102" s="1"/>
      <c r="AO102" s="1"/>
      <c r="AP102" s="1"/>
      <c r="AQ102" s="7"/>
      <c r="AR102" s="89" t="s">
        <v>55</v>
      </c>
      <c r="AS102" s="79">
        <v>0.92</v>
      </c>
      <c r="AT102" s="90" t="s">
        <v>54</v>
      </c>
      <c r="AU102" s="126">
        <v>2.7E-2</v>
      </c>
      <c r="AV102" s="1"/>
      <c r="AW102" s="110" t="s">
        <v>3</v>
      </c>
      <c r="AX102" s="115">
        <f>AX100-AX101</f>
        <v>1363000</v>
      </c>
      <c r="AY102" s="115">
        <f>AY100-AY101</f>
        <v>0</v>
      </c>
      <c r="AZ102" s="116">
        <f>AZ100-AZ101</f>
        <v>35000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174">
        <v>26</v>
      </c>
      <c r="B104" s="67" t="s">
        <v>45</v>
      </c>
      <c r="C104" s="72">
        <v>350329000</v>
      </c>
      <c r="D104" s="37">
        <v>3079320</v>
      </c>
      <c r="E104" s="37">
        <v>7742900</v>
      </c>
      <c r="F104" s="39">
        <v>12660100</v>
      </c>
      <c r="G104" s="72">
        <v>459564000</v>
      </c>
      <c r="H104" s="37">
        <v>4085300</v>
      </c>
      <c r="I104" s="37">
        <v>11364800</v>
      </c>
      <c r="J104" s="39">
        <v>17991200</v>
      </c>
      <c r="K104" s="177">
        <f>C106+G106</f>
        <v>1392000</v>
      </c>
      <c r="L104" s="178"/>
      <c r="M104" s="183">
        <f>D106+E106+F106+H106+I106+J106</f>
        <v>80900</v>
      </c>
      <c r="N104" s="178"/>
      <c r="O104" s="195">
        <f>M104+K104</f>
        <v>1472900</v>
      </c>
      <c r="P104" s="196"/>
      <c r="Q104" s="42" t="s">
        <v>6</v>
      </c>
      <c r="R104" s="39">
        <v>111316600</v>
      </c>
      <c r="S104" s="57"/>
      <c r="T104" s="187">
        <v>0</v>
      </c>
      <c r="U104" s="190">
        <v>0.86</v>
      </c>
      <c r="V104" s="57"/>
      <c r="W104" s="85" t="s">
        <v>6</v>
      </c>
      <c r="X104" s="44">
        <v>4648.8999999999996</v>
      </c>
      <c r="Y104" s="44">
        <v>6163.9</v>
      </c>
      <c r="Z104" s="44">
        <v>60.9</v>
      </c>
      <c r="AA104" s="44">
        <v>80.900000000000006</v>
      </c>
      <c r="AB104" s="44">
        <v>4874.3999999999996</v>
      </c>
      <c r="AC104" s="44">
        <v>6458.6</v>
      </c>
      <c r="AD104" s="44">
        <v>105.4</v>
      </c>
      <c r="AE104" s="82">
        <v>15.3</v>
      </c>
      <c r="AF104" s="7"/>
      <c r="AG104" s="85" t="s">
        <v>29</v>
      </c>
      <c r="AH104" s="15">
        <v>3</v>
      </c>
      <c r="AI104" s="15">
        <v>7.875</v>
      </c>
      <c r="AJ104" s="15">
        <v>2</v>
      </c>
      <c r="AK104" s="15">
        <v>0</v>
      </c>
      <c r="AL104" s="16">
        <v>15</v>
      </c>
      <c r="AM104" s="62"/>
      <c r="AN104" s="64" t="s">
        <v>40</v>
      </c>
      <c r="AO104" s="20">
        <v>16.2</v>
      </c>
      <c r="AP104" s="21">
        <v>7.62</v>
      </c>
      <c r="AQ104" s="7"/>
      <c r="AR104" s="31" t="s">
        <v>37</v>
      </c>
      <c r="AS104" s="52" t="s">
        <v>75</v>
      </c>
      <c r="AT104" s="32" t="s">
        <v>38</v>
      </c>
      <c r="AU104" s="53">
        <v>3.5999999999999997E-2</v>
      </c>
      <c r="AV104" s="1"/>
      <c r="AW104" s="117" t="s">
        <v>45</v>
      </c>
      <c r="AX104" s="112">
        <v>673155000</v>
      </c>
      <c r="AY104" s="112">
        <v>511122200</v>
      </c>
      <c r="AZ104" s="113">
        <v>180872000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193"/>
      <c r="B105" s="68" t="s">
        <v>44</v>
      </c>
      <c r="C105" s="73">
        <f t="shared" ref="C105:J105" si="122">C100</f>
        <v>350329000</v>
      </c>
      <c r="D105" s="74">
        <f t="shared" si="122"/>
        <v>3079320</v>
      </c>
      <c r="E105" s="74">
        <f t="shared" si="122"/>
        <v>7742900</v>
      </c>
      <c r="F105" s="75">
        <f t="shared" si="122"/>
        <v>12660100</v>
      </c>
      <c r="G105" s="73">
        <f t="shared" si="122"/>
        <v>458172000</v>
      </c>
      <c r="H105" s="74">
        <f t="shared" si="122"/>
        <v>4075300</v>
      </c>
      <c r="I105" s="74">
        <f t="shared" si="122"/>
        <v>11332800</v>
      </c>
      <c r="J105" s="75">
        <f t="shared" si="122"/>
        <v>17952300</v>
      </c>
      <c r="K105" s="179"/>
      <c r="L105" s="180"/>
      <c r="M105" s="180"/>
      <c r="N105" s="180"/>
      <c r="O105" s="197"/>
      <c r="P105" s="198"/>
      <c r="Q105" s="14" t="s">
        <v>7</v>
      </c>
      <c r="R105" s="40">
        <f>R100</f>
        <v>110054900</v>
      </c>
      <c r="S105" s="57"/>
      <c r="T105" s="188"/>
      <c r="U105" s="191"/>
      <c r="V105" s="57"/>
      <c r="W105" s="87" t="s">
        <v>7</v>
      </c>
      <c r="X105" s="5">
        <f t="shared" ref="X105:AE105" si="123">X100</f>
        <v>4648.8999999999996</v>
      </c>
      <c r="Y105" s="5">
        <f t="shared" si="123"/>
        <v>6146.4</v>
      </c>
      <c r="Z105" s="5">
        <f t="shared" si="123"/>
        <v>60.9</v>
      </c>
      <c r="AA105" s="5">
        <f t="shared" si="123"/>
        <v>80.7</v>
      </c>
      <c r="AB105" s="5">
        <f t="shared" si="123"/>
        <v>4874.3999999999996</v>
      </c>
      <c r="AC105" s="5">
        <f t="shared" si="123"/>
        <v>6440.6</v>
      </c>
      <c r="AD105" s="5">
        <f t="shared" si="123"/>
        <v>105.2</v>
      </c>
      <c r="AE105" s="81">
        <f t="shared" si="123"/>
        <v>15.3</v>
      </c>
      <c r="AF105" s="7"/>
      <c r="AG105" s="87" t="s">
        <v>26</v>
      </c>
      <c r="AH105" s="6">
        <f>(AH104*10.74)</f>
        <v>32.22</v>
      </c>
      <c r="AI105" s="6">
        <f>(AI104*2.2)</f>
        <v>17.325000000000003</v>
      </c>
      <c r="AJ105" s="6">
        <f>(AJ104*0.25)</f>
        <v>0.5</v>
      </c>
      <c r="AK105" s="158">
        <f>AK104+AL104</f>
        <v>15</v>
      </c>
      <c r="AL105" s="159"/>
      <c r="AM105" s="10"/>
      <c r="AN105" s="22" t="s">
        <v>41</v>
      </c>
      <c r="AO105" s="23">
        <v>17.5</v>
      </c>
      <c r="AP105" s="24">
        <v>8</v>
      </c>
      <c r="AQ105" s="7"/>
      <c r="AR105" s="33" t="s">
        <v>36</v>
      </c>
      <c r="AS105" s="12" t="s">
        <v>75</v>
      </c>
      <c r="AT105" s="2" t="s">
        <v>39</v>
      </c>
      <c r="AU105" s="36">
        <v>0.23</v>
      </c>
      <c r="AV105" s="1"/>
      <c r="AW105" s="118" t="s">
        <v>71</v>
      </c>
      <c r="AX105" s="111">
        <f t="shared" ref="AX105:AZ105" si="124">AX100</f>
        <v>673155000</v>
      </c>
      <c r="AY105" s="111">
        <f t="shared" si="124"/>
        <v>509592900</v>
      </c>
      <c r="AZ105" s="114">
        <f t="shared" si="124"/>
        <v>180837000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194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1392000</v>
      </c>
      <c r="H106" s="76">
        <f t="shared" si="125"/>
        <v>10000</v>
      </c>
      <c r="I106" s="76">
        <f t="shared" si="125"/>
        <v>32000</v>
      </c>
      <c r="J106" s="77">
        <f t="shared" si="125"/>
        <v>38900</v>
      </c>
      <c r="K106" s="181"/>
      <c r="L106" s="182"/>
      <c r="M106" s="182"/>
      <c r="N106" s="182"/>
      <c r="O106" s="199"/>
      <c r="P106" s="200"/>
      <c r="Q106" s="48" t="s">
        <v>3</v>
      </c>
      <c r="R106" s="41">
        <f>R104-R105</f>
        <v>1261700</v>
      </c>
      <c r="S106" s="58"/>
      <c r="T106" s="189"/>
      <c r="U106" s="192"/>
      <c r="V106" s="58"/>
      <c r="W106" s="45" t="s">
        <v>3</v>
      </c>
      <c r="X106" s="46">
        <f>X104-X105</f>
        <v>0</v>
      </c>
      <c r="Y106" s="46">
        <f t="shared" ref="Y106:AE106" si="126">Y104-Y105</f>
        <v>17.5</v>
      </c>
      <c r="Z106" s="46">
        <f t="shared" si="126"/>
        <v>0</v>
      </c>
      <c r="AA106" s="46">
        <f t="shared" si="126"/>
        <v>0.20000000000000284</v>
      </c>
      <c r="AB106" s="46">
        <f t="shared" si="126"/>
        <v>0</v>
      </c>
      <c r="AC106" s="46">
        <f t="shared" si="126"/>
        <v>18</v>
      </c>
      <c r="AD106" s="46">
        <f t="shared" si="126"/>
        <v>0.20000000000000284</v>
      </c>
      <c r="AE106" s="83">
        <f t="shared" si="126"/>
        <v>0</v>
      </c>
      <c r="AF106" s="7"/>
      <c r="AG106" s="88" t="s">
        <v>28</v>
      </c>
      <c r="AH106" s="86">
        <f>(AH105)/((K104/1000000)*8.34)</f>
        <v>2.7753659141652198</v>
      </c>
      <c r="AI106" s="86">
        <f>(AI105)/((K104/1000000)*8.34)</f>
        <v>1.4923406102704049</v>
      </c>
      <c r="AJ106" s="86">
        <f>(AJ105)/((K104/1000000)*8.34)</f>
        <v>4.3068993081396958E-2</v>
      </c>
      <c r="AK106" s="160">
        <f>(AK105)/((K104/1000000)*8.34)</f>
        <v>1.2920697924419087</v>
      </c>
      <c r="AL106" s="161"/>
      <c r="AM106" s="10"/>
      <c r="AN106" s="1"/>
      <c r="AO106" s="1"/>
      <c r="AP106" s="1"/>
      <c r="AQ106" s="7"/>
      <c r="AR106" s="89" t="s">
        <v>55</v>
      </c>
      <c r="AS106" s="79">
        <v>0.91</v>
      </c>
      <c r="AT106" s="90" t="s">
        <v>54</v>
      </c>
      <c r="AU106" s="126">
        <v>2.7E-2</v>
      </c>
      <c r="AV106" s="1"/>
      <c r="AW106" s="110" t="s">
        <v>3</v>
      </c>
      <c r="AX106" s="115">
        <f>AX104-AX105</f>
        <v>0</v>
      </c>
      <c r="AY106" s="115">
        <f>AY104-AY105</f>
        <v>1529300</v>
      </c>
      <c r="AZ106" s="116">
        <f>AZ104-AZ105</f>
        <v>35000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174">
        <v>27</v>
      </c>
      <c r="B108" s="67" t="s">
        <v>45</v>
      </c>
      <c r="C108" s="72">
        <v>350329000</v>
      </c>
      <c r="D108" s="37">
        <v>3079320</v>
      </c>
      <c r="E108" s="37">
        <v>7742900</v>
      </c>
      <c r="F108" s="39">
        <v>12660100</v>
      </c>
      <c r="G108" s="72">
        <v>460436000</v>
      </c>
      <c r="H108" s="37">
        <v>4094300</v>
      </c>
      <c r="I108" s="37">
        <v>11396800</v>
      </c>
      <c r="J108" s="39">
        <v>18038200</v>
      </c>
      <c r="K108" s="177">
        <f>C110+G110</f>
        <v>872000</v>
      </c>
      <c r="L108" s="178"/>
      <c r="M108" s="183">
        <f>D110+E110+F110+H110+I110+J110</f>
        <v>88000</v>
      </c>
      <c r="N108" s="178"/>
      <c r="O108" s="195">
        <f>M108+K108</f>
        <v>960000</v>
      </c>
      <c r="P108" s="196"/>
      <c r="Q108" s="42" t="s">
        <v>6</v>
      </c>
      <c r="R108" s="39">
        <v>112545400</v>
      </c>
      <c r="S108" s="57"/>
      <c r="T108" s="187">
        <v>0</v>
      </c>
      <c r="U108" s="190">
        <v>0.84</v>
      </c>
      <c r="V108" s="57"/>
      <c r="W108" s="85" t="s">
        <v>6</v>
      </c>
      <c r="X108" s="44">
        <v>4648.8999999999996</v>
      </c>
      <c r="Y108" s="44">
        <v>6174.8</v>
      </c>
      <c r="Z108" s="44">
        <v>60.9</v>
      </c>
      <c r="AA108" s="44">
        <v>81.099999999999994</v>
      </c>
      <c r="AB108" s="44">
        <v>4874.3999999999996</v>
      </c>
      <c r="AC108" s="44">
        <v>6470.2</v>
      </c>
      <c r="AD108" s="44">
        <v>105.5</v>
      </c>
      <c r="AE108" s="82">
        <v>15.3</v>
      </c>
      <c r="AF108" s="7"/>
      <c r="AG108" s="85" t="s">
        <v>29</v>
      </c>
      <c r="AH108" s="15">
        <v>2.25</v>
      </c>
      <c r="AI108" s="15">
        <v>5</v>
      </c>
      <c r="AJ108" s="15">
        <v>1.5</v>
      </c>
      <c r="AK108" s="15">
        <v>0</v>
      </c>
      <c r="AL108" s="16">
        <v>10</v>
      </c>
      <c r="AM108" s="62"/>
      <c r="AN108" s="64" t="s">
        <v>40</v>
      </c>
      <c r="AO108" s="20">
        <v>17.100000000000001</v>
      </c>
      <c r="AP108" s="21">
        <v>7.67</v>
      </c>
      <c r="AQ108" s="7"/>
      <c r="AR108" s="31" t="s">
        <v>37</v>
      </c>
      <c r="AS108" s="52" t="s">
        <v>75</v>
      </c>
      <c r="AT108" s="32" t="s">
        <v>38</v>
      </c>
      <c r="AU108" s="53">
        <v>4.2000000000000003E-2</v>
      </c>
      <c r="AV108" s="1"/>
      <c r="AW108" s="117" t="s">
        <v>45</v>
      </c>
      <c r="AX108" s="112">
        <v>673155000</v>
      </c>
      <c r="AY108" s="112">
        <v>512097900</v>
      </c>
      <c r="AZ108" s="113">
        <v>180907000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193"/>
      <c r="B109" s="68" t="s">
        <v>44</v>
      </c>
      <c r="C109" s="73">
        <f t="shared" ref="C109:J109" si="127">C104</f>
        <v>350329000</v>
      </c>
      <c r="D109" s="74">
        <f t="shared" si="127"/>
        <v>3079320</v>
      </c>
      <c r="E109" s="74">
        <f t="shared" si="127"/>
        <v>7742900</v>
      </c>
      <c r="F109" s="75">
        <f t="shared" si="127"/>
        <v>12660100</v>
      </c>
      <c r="G109" s="73">
        <f t="shared" si="127"/>
        <v>459564000</v>
      </c>
      <c r="H109" s="74">
        <f t="shared" si="127"/>
        <v>4085300</v>
      </c>
      <c r="I109" s="74">
        <f t="shared" si="127"/>
        <v>11364800</v>
      </c>
      <c r="J109" s="75">
        <f t="shared" si="127"/>
        <v>17991200</v>
      </c>
      <c r="K109" s="179"/>
      <c r="L109" s="180"/>
      <c r="M109" s="180"/>
      <c r="N109" s="180"/>
      <c r="O109" s="197"/>
      <c r="P109" s="198"/>
      <c r="Q109" s="14" t="s">
        <v>7</v>
      </c>
      <c r="R109" s="40">
        <f>R104</f>
        <v>111316600</v>
      </c>
      <c r="S109" s="57"/>
      <c r="T109" s="188"/>
      <c r="U109" s="191"/>
      <c r="V109" s="57"/>
      <c r="W109" s="87" t="s">
        <v>7</v>
      </c>
      <c r="X109" s="5">
        <f t="shared" ref="X109:AE109" si="128">X104</f>
        <v>4648.8999999999996</v>
      </c>
      <c r="Y109" s="5">
        <f t="shared" si="128"/>
        <v>6163.9</v>
      </c>
      <c r="Z109" s="5">
        <f t="shared" si="128"/>
        <v>60.9</v>
      </c>
      <c r="AA109" s="5">
        <f t="shared" si="128"/>
        <v>80.900000000000006</v>
      </c>
      <c r="AB109" s="5">
        <f t="shared" si="128"/>
        <v>4874.3999999999996</v>
      </c>
      <c r="AC109" s="5">
        <f t="shared" si="128"/>
        <v>6458.6</v>
      </c>
      <c r="AD109" s="5">
        <f t="shared" si="128"/>
        <v>105.4</v>
      </c>
      <c r="AE109" s="81">
        <f t="shared" si="128"/>
        <v>15.3</v>
      </c>
      <c r="AF109" s="7"/>
      <c r="AG109" s="87" t="s">
        <v>26</v>
      </c>
      <c r="AH109" s="6">
        <f>(AH108*10.74)</f>
        <v>24.164999999999999</v>
      </c>
      <c r="AI109" s="6">
        <f>(AI108*2.2)</f>
        <v>11</v>
      </c>
      <c r="AJ109" s="6">
        <f>(AJ108*0.25)</f>
        <v>0.375</v>
      </c>
      <c r="AK109" s="158">
        <f>AK108+AL108</f>
        <v>10</v>
      </c>
      <c r="AL109" s="159"/>
      <c r="AM109" s="10"/>
      <c r="AN109" s="22" t="s">
        <v>41</v>
      </c>
      <c r="AO109" s="23">
        <v>17.8</v>
      </c>
      <c r="AP109" s="24">
        <v>7.99</v>
      </c>
      <c r="AQ109" s="7"/>
      <c r="AR109" s="33" t="s">
        <v>36</v>
      </c>
      <c r="AS109" s="12" t="s">
        <v>75</v>
      </c>
      <c r="AT109" s="2" t="s">
        <v>39</v>
      </c>
      <c r="AU109" s="36">
        <v>0.26300000000000001</v>
      </c>
      <c r="AV109" s="1"/>
      <c r="AW109" s="118" t="s">
        <v>71</v>
      </c>
      <c r="AX109" s="111">
        <f t="shared" ref="AX109:AZ109" si="129">AX104</f>
        <v>673155000</v>
      </c>
      <c r="AY109" s="111">
        <f t="shared" si="129"/>
        <v>511122200</v>
      </c>
      <c r="AZ109" s="114">
        <f t="shared" si="129"/>
        <v>180872000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194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872000</v>
      </c>
      <c r="H110" s="76">
        <f t="shared" si="130"/>
        <v>9000</v>
      </c>
      <c r="I110" s="76">
        <f t="shared" si="130"/>
        <v>32000</v>
      </c>
      <c r="J110" s="77">
        <f t="shared" si="130"/>
        <v>47000</v>
      </c>
      <c r="K110" s="181"/>
      <c r="L110" s="182"/>
      <c r="M110" s="182"/>
      <c r="N110" s="182"/>
      <c r="O110" s="199"/>
      <c r="P110" s="200"/>
      <c r="Q110" s="48" t="s">
        <v>3</v>
      </c>
      <c r="R110" s="41">
        <f>R108-R109</f>
        <v>1228800</v>
      </c>
      <c r="S110" s="58"/>
      <c r="T110" s="189"/>
      <c r="U110" s="192"/>
      <c r="V110" s="58"/>
      <c r="W110" s="45" t="s">
        <v>3</v>
      </c>
      <c r="X110" s="46">
        <f>X108-X109</f>
        <v>0</v>
      </c>
      <c r="Y110" s="46">
        <f t="shared" ref="Y110:AE110" si="131">Y108-Y109</f>
        <v>10.900000000000546</v>
      </c>
      <c r="Z110" s="46">
        <f t="shared" si="131"/>
        <v>0</v>
      </c>
      <c r="AA110" s="46">
        <f t="shared" si="131"/>
        <v>0.19999999999998863</v>
      </c>
      <c r="AB110" s="46">
        <f t="shared" si="131"/>
        <v>0</v>
      </c>
      <c r="AC110" s="46">
        <f t="shared" si="131"/>
        <v>11.599999999999454</v>
      </c>
      <c r="AD110" s="46">
        <f t="shared" si="131"/>
        <v>9.9999999999994316E-2</v>
      </c>
      <c r="AE110" s="83">
        <f t="shared" si="131"/>
        <v>0</v>
      </c>
      <c r="AF110" s="7"/>
      <c r="AG110" s="88" t="s">
        <v>28</v>
      </c>
      <c r="AH110" s="86">
        <f>(AH109)/((K108/1000000)*8.34)</f>
        <v>3.3228004752161575</v>
      </c>
      <c r="AI110" s="86">
        <f>(AI109)/((K108/1000000)*8.34)</f>
        <v>1.5125514267485094</v>
      </c>
      <c r="AJ110" s="86">
        <f>(AJ109)/((K108/1000000)*8.34)</f>
        <v>5.1564253184608277E-2</v>
      </c>
      <c r="AK110" s="160">
        <f>(AK109)/((K108/1000000)*8.34)</f>
        <v>1.3750467515895541</v>
      </c>
      <c r="AL110" s="161"/>
      <c r="AM110" s="10"/>
      <c r="AN110" s="1"/>
      <c r="AO110" s="1"/>
      <c r="AP110" s="1"/>
      <c r="AQ110" s="7"/>
      <c r="AR110" s="89" t="s">
        <v>55</v>
      </c>
      <c r="AS110" s="79">
        <v>1</v>
      </c>
      <c r="AT110" s="90" t="s">
        <v>54</v>
      </c>
      <c r="AU110" s="126">
        <v>2.9000000000000001E-2</v>
      </c>
      <c r="AV110" s="1"/>
      <c r="AW110" s="110" t="s">
        <v>3</v>
      </c>
      <c r="AX110" s="115">
        <f>AX108-AX109</f>
        <v>0</v>
      </c>
      <c r="AY110" s="115">
        <f>AY108-AY109</f>
        <v>975700</v>
      </c>
      <c r="AZ110" s="116">
        <f>AZ108-AZ109</f>
        <v>35000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174">
        <v>28</v>
      </c>
      <c r="B112" s="67" t="s">
        <v>45</v>
      </c>
      <c r="C112" s="72">
        <v>350329000</v>
      </c>
      <c r="D112" s="37">
        <v>3079320</v>
      </c>
      <c r="E112" s="37">
        <v>7742900</v>
      </c>
      <c r="F112" s="39">
        <v>12660100</v>
      </c>
      <c r="G112" s="72">
        <v>461520000</v>
      </c>
      <c r="H112" s="37">
        <v>4103290</v>
      </c>
      <c r="I112" s="37">
        <v>11396800</v>
      </c>
      <c r="J112" s="39">
        <v>18047200</v>
      </c>
      <c r="K112" s="177">
        <f>C114+G114</f>
        <v>1084000</v>
      </c>
      <c r="L112" s="178"/>
      <c r="M112" s="183">
        <f>D114+E114+F114+H114+I114+J114</f>
        <v>17990</v>
      </c>
      <c r="N112" s="178"/>
      <c r="O112" s="195">
        <f>M112+K112</f>
        <v>1101990</v>
      </c>
      <c r="P112" s="196"/>
      <c r="Q112" s="42" t="s">
        <v>6</v>
      </c>
      <c r="R112" s="39">
        <v>113605300</v>
      </c>
      <c r="S112" s="57"/>
      <c r="T112" s="187">
        <v>0.13</v>
      </c>
      <c r="U112" s="190">
        <v>0.85</v>
      </c>
      <c r="V112" s="57"/>
      <c r="W112" s="85" t="s">
        <v>6</v>
      </c>
      <c r="X112" s="44">
        <v>4648.8999999999996</v>
      </c>
      <c r="Y112" s="44">
        <v>6188.2</v>
      </c>
      <c r="Z112" s="44">
        <v>60.9</v>
      </c>
      <c r="AA112" s="44">
        <v>81.2</v>
      </c>
      <c r="AB112" s="44">
        <v>4874.3999999999996</v>
      </c>
      <c r="AC112" s="44">
        <v>6483.9</v>
      </c>
      <c r="AD112" s="44">
        <v>105.5</v>
      </c>
      <c r="AE112" s="82">
        <v>15.3</v>
      </c>
      <c r="AF112" s="7"/>
      <c r="AG112" s="85" t="s">
        <v>29</v>
      </c>
      <c r="AH112" s="15">
        <v>2.5</v>
      </c>
      <c r="AI112" s="15">
        <v>6.5</v>
      </c>
      <c r="AJ112" s="15">
        <v>1.75</v>
      </c>
      <c r="AK112" s="15">
        <v>0</v>
      </c>
      <c r="AL112" s="16">
        <v>12</v>
      </c>
      <c r="AM112" s="62"/>
      <c r="AN112" s="64" t="s">
        <v>40</v>
      </c>
      <c r="AO112" s="20">
        <v>16.100000000000001</v>
      </c>
      <c r="AP112" s="21">
        <v>7.61</v>
      </c>
      <c r="AQ112" s="7"/>
      <c r="AR112" s="31" t="s">
        <v>37</v>
      </c>
      <c r="AS112" s="52" t="s">
        <v>75</v>
      </c>
      <c r="AT112" s="32" t="s">
        <v>38</v>
      </c>
      <c r="AU112" s="53">
        <v>5.2999999999999999E-2</v>
      </c>
      <c r="AV112" s="1"/>
      <c r="AW112" s="117" t="s">
        <v>45</v>
      </c>
      <c r="AX112" s="112">
        <v>673155000</v>
      </c>
      <c r="AY112" s="112">
        <v>513257300</v>
      </c>
      <c r="AZ112" s="113">
        <v>180907000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193"/>
      <c r="B113" s="68" t="s">
        <v>44</v>
      </c>
      <c r="C113" s="73">
        <f t="shared" ref="C113:J113" si="132">C108</f>
        <v>350329000</v>
      </c>
      <c r="D113" s="74">
        <f t="shared" si="132"/>
        <v>3079320</v>
      </c>
      <c r="E113" s="74">
        <f t="shared" si="132"/>
        <v>7742900</v>
      </c>
      <c r="F113" s="75">
        <f t="shared" si="132"/>
        <v>12660100</v>
      </c>
      <c r="G113" s="73">
        <f t="shared" si="132"/>
        <v>460436000</v>
      </c>
      <c r="H113" s="74">
        <f t="shared" si="132"/>
        <v>4094300</v>
      </c>
      <c r="I113" s="74">
        <f t="shared" si="132"/>
        <v>11396800</v>
      </c>
      <c r="J113" s="75">
        <f t="shared" si="132"/>
        <v>18038200</v>
      </c>
      <c r="K113" s="179"/>
      <c r="L113" s="180"/>
      <c r="M113" s="180"/>
      <c r="N113" s="180"/>
      <c r="O113" s="197"/>
      <c r="P113" s="198"/>
      <c r="Q113" s="14" t="s">
        <v>7</v>
      </c>
      <c r="R113" s="40">
        <f>R108</f>
        <v>112545400</v>
      </c>
      <c r="S113" s="57"/>
      <c r="T113" s="188"/>
      <c r="U113" s="191"/>
      <c r="V113" s="57"/>
      <c r="W113" s="87" t="s">
        <v>7</v>
      </c>
      <c r="X113" s="5">
        <f t="shared" ref="X113:AE113" si="133">X108</f>
        <v>4648.8999999999996</v>
      </c>
      <c r="Y113" s="5">
        <f t="shared" si="133"/>
        <v>6174.8</v>
      </c>
      <c r="Z113" s="5">
        <f t="shared" si="133"/>
        <v>60.9</v>
      </c>
      <c r="AA113" s="5">
        <f t="shared" si="133"/>
        <v>81.099999999999994</v>
      </c>
      <c r="AB113" s="5">
        <f t="shared" si="133"/>
        <v>4874.3999999999996</v>
      </c>
      <c r="AC113" s="5">
        <f t="shared" si="133"/>
        <v>6470.2</v>
      </c>
      <c r="AD113" s="5">
        <f t="shared" si="133"/>
        <v>105.5</v>
      </c>
      <c r="AE113" s="81">
        <f t="shared" si="133"/>
        <v>15.3</v>
      </c>
      <c r="AF113" s="7"/>
      <c r="AG113" s="87" t="s">
        <v>26</v>
      </c>
      <c r="AH113" s="6">
        <f>(AH112*10.74)</f>
        <v>26.85</v>
      </c>
      <c r="AI113" s="6">
        <f>(AI112*2.2)</f>
        <v>14.3</v>
      </c>
      <c r="AJ113" s="6">
        <f>(AJ112*0.25)</f>
        <v>0.4375</v>
      </c>
      <c r="AK113" s="158">
        <f>AK112+AL112</f>
        <v>12</v>
      </c>
      <c r="AL113" s="159"/>
      <c r="AM113" s="10"/>
      <c r="AN113" s="22" t="s">
        <v>41</v>
      </c>
      <c r="AO113" s="23">
        <v>17.3</v>
      </c>
      <c r="AP113" s="24">
        <v>7.81</v>
      </c>
      <c r="AQ113" s="7"/>
      <c r="AR113" s="33" t="s">
        <v>36</v>
      </c>
      <c r="AS113" s="12" t="s">
        <v>75</v>
      </c>
      <c r="AT113" s="2" t="s">
        <v>39</v>
      </c>
      <c r="AU113" s="36">
        <v>0.26900000000000002</v>
      </c>
      <c r="AV113" s="1"/>
      <c r="AW113" s="118" t="s">
        <v>71</v>
      </c>
      <c r="AX113" s="111">
        <f t="shared" ref="AX113:AZ113" si="134">AX108</f>
        <v>673155000</v>
      </c>
      <c r="AY113" s="111">
        <f t="shared" si="134"/>
        <v>512097900</v>
      </c>
      <c r="AZ113" s="114">
        <f t="shared" si="134"/>
        <v>180907000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194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1084000</v>
      </c>
      <c r="H114" s="76">
        <f t="shared" si="135"/>
        <v>8990</v>
      </c>
      <c r="I114" s="76">
        <f t="shared" si="135"/>
        <v>0</v>
      </c>
      <c r="J114" s="77">
        <f t="shared" si="135"/>
        <v>9000</v>
      </c>
      <c r="K114" s="181"/>
      <c r="L114" s="182"/>
      <c r="M114" s="182"/>
      <c r="N114" s="182"/>
      <c r="O114" s="199"/>
      <c r="P114" s="200"/>
      <c r="Q114" s="48" t="s">
        <v>3</v>
      </c>
      <c r="R114" s="41">
        <f>R112-R113</f>
        <v>1059900</v>
      </c>
      <c r="S114" s="58"/>
      <c r="T114" s="189"/>
      <c r="U114" s="192"/>
      <c r="V114" s="58"/>
      <c r="W114" s="45" t="s">
        <v>3</v>
      </c>
      <c r="X114" s="46">
        <f>X112-X113</f>
        <v>0</v>
      </c>
      <c r="Y114" s="46">
        <f t="shared" ref="Y114:AE114" si="136">Y112-Y113</f>
        <v>13.399999999999636</v>
      </c>
      <c r="Z114" s="46">
        <f t="shared" si="136"/>
        <v>0</v>
      </c>
      <c r="AA114" s="46">
        <f t="shared" si="136"/>
        <v>0.10000000000000853</v>
      </c>
      <c r="AB114" s="46">
        <f t="shared" si="136"/>
        <v>0</v>
      </c>
      <c r="AC114" s="46">
        <f t="shared" si="136"/>
        <v>13.699999999999818</v>
      </c>
      <c r="AD114" s="46">
        <f t="shared" si="136"/>
        <v>0</v>
      </c>
      <c r="AE114" s="83">
        <f t="shared" si="136"/>
        <v>0</v>
      </c>
      <c r="AF114" s="7"/>
      <c r="AG114" s="88" t="s">
        <v>28</v>
      </c>
      <c r="AH114" s="86">
        <f>(AH113)/((K112/1000000)*8.34)</f>
        <v>2.9699487642358435</v>
      </c>
      <c r="AI114" s="86">
        <f>(AI113)/((K112/1000000)*8.34)</f>
        <v>1.5817604219207659</v>
      </c>
      <c r="AJ114" s="86">
        <f>(AJ113)/((K112/1000000)*8.34)</f>
        <v>4.839301990142203E-2</v>
      </c>
      <c r="AK114" s="160">
        <f>(AK113)/((K112/1000000)*8.34)</f>
        <v>1.3273514030104328</v>
      </c>
      <c r="AL114" s="161"/>
      <c r="AM114" s="10"/>
      <c r="AN114" s="1"/>
      <c r="AO114" s="1"/>
      <c r="AP114" s="1"/>
      <c r="AQ114" s="7"/>
      <c r="AR114" s="89" t="s">
        <v>55</v>
      </c>
      <c r="AS114" s="79">
        <v>1.01</v>
      </c>
      <c r="AT114" s="90" t="s">
        <v>54</v>
      </c>
      <c r="AU114" s="35">
        <v>4.2999999999999997E-2</v>
      </c>
      <c r="AV114" s="1"/>
      <c r="AW114" s="110" t="s">
        <v>3</v>
      </c>
      <c r="AX114" s="115">
        <f>AX112-AX113</f>
        <v>0</v>
      </c>
      <c r="AY114" s="115">
        <f>AY112-AY113</f>
        <v>1159400</v>
      </c>
      <c r="AZ114" s="116">
        <f>AZ112-AZ113</f>
        <v>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174">
        <v>29</v>
      </c>
      <c r="B116" s="67" t="s">
        <v>45</v>
      </c>
      <c r="C116" s="72">
        <v>350329000</v>
      </c>
      <c r="D116" s="37">
        <v>3079320</v>
      </c>
      <c r="E116" s="37">
        <v>7742900</v>
      </c>
      <c r="F116" s="39">
        <v>12660100</v>
      </c>
      <c r="G116" s="72">
        <v>462604000</v>
      </c>
      <c r="H116" s="37">
        <v>4121290</v>
      </c>
      <c r="I116" s="37">
        <v>11428800</v>
      </c>
      <c r="J116" s="39">
        <v>18077200</v>
      </c>
      <c r="K116" s="177">
        <f>C118+G118</f>
        <v>1084000</v>
      </c>
      <c r="L116" s="178"/>
      <c r="M116" s="183">
        <f>D118+E118+F118+H118+I118+J118</f>
        <v>80000</v>
      </c>
      <c r="N116" s="178"/>
      <c r="O116" s="195">
        <f>M116+K116</f>
        <v>1164000</v>
      </c>
      <c r="P116" s="196"/>
      <c r="Q116" s="42" t="s">
        <v>6</v>
      </c>
      <c r="R116" s="39">
        <v>114710500</v>
      </c>
      <c r="S116" s="57"/>
      <c r="T116" s="187">
        <v>0.08</v>
      </c>
      <c r="U116" s="190">
        <v>0.81</v>
      </c>
      <c r="V116" s="57"/>
      <c r="W116" s="85" t="s">
        <v>6</v>
      </c>
      <c r="X116" s="44">
        <v>4648.8999999999996</v>
      </c>
      <c r="Y116" s="44">
        <v>6201.7</v>
      </c>
      <c r="Z116" s="44">
        <v>60.9</v>
      </c>
      <c r="AA116" s="44">
        <v>81.5</v>
      </c>
      <c r="AB116" s="44">
        <v>4874.3999999999996</v>
      </c>
      <c r="AC116" s="44">
        <v>6498</v>
      </c>
      <c r="AD116" s="44">
        <v>105.7</v>
      </c>
      <c r="AE116" s="82">
        <v>15.3</v>
      </c>
      <c r="AF116" s="7"/>
      <c r="AG116" s="85" t="s">
        <v>29</v>
      </c>
      <c r="AH116" s="15">
        <v>3.75</v>
      </c>
      <c r="AI116" s="15">
        <v>6.5</v>
      </c>
      <c r="AJ116" s="15">
        <v>1.9375</v>
      </c>
      <c r="AK116" s="15">
        <v>0</v>
      </c>
      <c r="AL116" s="16">
        <v>16</v>
      </c>
      <c r="AM116" s="62"/>
      <c r="AN116" s="64" t="s">
        <v>40</v>
      </c>
      <c r="AO116" s="20">
        <v>16.600000000000001</v>
      </c>
      <c r="AP116" s="21">
        <v>7.57</v>
      </c>
      <c r="AQ116" s="7"/>
      <c r="AR116" s="31" t="s">
        <v>37</v>
      </c>
      <c r="AS116" s="52" t="s">
        <v>75</v>
      </c>
      <c r="AT116" s="32" t="s">
        <v>38</v>
      </c>
      <c r="AU116" s="53">
        <v>4.1000000000000002E-2</v>
      </c>
      <c r="AV116" s="1"/>
      <c r="AW116" s="117" t="s">
        <v>45</v>
      </c>
      <c r="AX116" s="112">
        <v>673155000</v>
      </c>
      <c r="AY116" s="112">
        <v>514454700</v>
      </c>
      <c r="AZ116" s="113">
        <v>180941000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193"/>
      <c r="B117" s="68" t="s">
        <v>44</v>
      </c>
      <c r="C117" s="73">
        <f t="shared" ref="C117:J117" si="137">C112</f>
        <v>350329000</v>
      </c>
      <c r="D117" s="74">
        <f t="shared" si="137"/>
        <v>3079320</v>
      </c>
      <c r="E117" s="74">
        <f t="shared" si="137"/>
        <v>7742900</v>
      </c>
      <c r="F117" s="75">
        <f t="shared" si="137"/>
        <v>12660100</v>
      </c>
      <c r="G117" s="73">
        <f t="shared" si="137"/>
        <v>461520000</v>
      </c>
      <c r="H117" s="74">
        <f t="shared" si="137"/>
        <v>4103290</v>
      </c>
      <c r="I117" s="74">
        <f t="shared" si="137"/>
        <v>11396800</v>
      </c>
      <c r="J117" s="75">
        <f t="shared" si="137"/>
        <v>18047200</v>
      </c>
      <c r="K117" s="179"/>
      <c r="L117" s="180"/>
      <c r="M117" s="180"/>
      <c r="N117" s="180"/>
      <c r="O117" s="197"/>
      <c r="P117" s="198"/>
      <c r="Q117" s="14" t="s">
        <v>7</v>
      </c>
      <c r="R117" s="40">
        <f>R112</f>
        <v>113605300</v>
      </c>
      <c r="S117" s="57"/>
      <c r="T117" s="188"/>
      <c r="U117" s="191"/>
      <c r="V117" s="57"/>
      <c r="W117" s="87" t="s">
        <v>7</v>
      </c>
      <c r="X117" s="5">
        <f t="shared" ref="X117:AE117" si="138">X112</f>
        <v>4648.8999999999996</v>
      </c>
      <c r="Y117" s="5">
        <f t="shared" si="138"/>
        <v>6188.2</v>
      </c>
      <c r="Z117" s="5">
        <f t="shared" si="138"/>
        <v>60.9</v>
      </c>
      <c r="AA117" s="5">
        <f t="shared" si="138"/>
        <v>81.2</v>
      </c>
      <c r="AB117" s="5">
        <f t="shared" si="138"/>
        <v>4874.3999999999996</v>
      </c>
      <c r="AC117" s="5">
        <f t="shared" si="138"/>
        <v>6483.9</v>
      </c>
      <c r="AD117" s="5">
        <f t="shared" si="138"/>
        <v>105.5</v>
      </c>
      <c r="AE117" s="81">
        <f t="shared" si="138"/>
        <v>15.3</v>
      </c>
      <c r="AF117" s="7"/>
      <c r="AG117" s="87" t="s">
        <v>26</v>
      </c>
      <c r="AH117" s="6">
        <f>(AH116*10.74)</f>
        <v>40.274999999999999</v>
      </c>
      <c r="AI117" s="6">
        <f>(AI116*2.2)</f>
        <v>14.3</v>
      </c>
      <c r="AJ117" s="6">
        <f>(AJ116*0.25)</f>
        <v>0.484375</v>
      </c>
      <c r="AK117" s="158">
        <f>AK116+AL116</f>
        <v>16</v>
      </c>
      <c r="AL117" s="159"/>
      <c r="AM117" s="10"/>
      <c r="AN117" s="22" t="s">
        <v>41</v>
      </c>
      <c r="AO117" s="23">
        <v>17.5</v>
      </c>
      <c r="AP117" s="24">
        <v>8.01</v>
      </c>
      <c r="AQ117" s="7"/>
      <c r="AR117" s="33" t="s">
        <v>36</v>
      </c>
      <c r="AS117" s="12" t="s">
        <v>75</v>
      </c>
      <c r="AT117" s="2" t="s">
        <v>39</v>
      </c>
      <c r="AU117" s="36">
        <v>0.32600000000000001</v>
      </c>
      <c r="AV117" s="1"/>
      <c r="AW117" s="118" t="s">
        <v>71</v>
      </c>
      <c r="AX117" s="111">
        <f t="shared" ref="AX117:AZ117" si="139">AX112</f>
        <v>673155000</v>
      </c>
      <c r="AY117" s="111">
        <f t="shared" si="139"/>
        <v>513257300</v>
      </c>
      <c r="AZ117" s="114">
        <f t="shared" si="139"/>
        <v>180907000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194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1084000</v>
      </c>
      <c r="H118" s="76">
        <f t="shared" si="140"/>
        <v>18000</v>
      </c>
      <c r="I118" s="76">
        <f t="shared" si="140"/>
        <v>32000</v>
      </c>
      <c r="J118" s="77">
        <f t="shared" si="140"/>
        <v>30000</v>
      </c>
      <c r="K118" s="181"/>
      <c r="L118" s="182"/>
      <c r="M118" s="182"/>
      <c r="N118" s="182"/>
      <c r="O118" s="199"/>
      <c r="P118" s="200"/>
      <c r="Q118" s="48" t="s">
        <v>3</v>
      </c>
      <c r="R118" s="41">
        <f>R116-R117</f>
        <v>1105200</v>
      </c>
      <c r="S118" s="58"/>
      <c r="T118" s="189"/>
      <c r="U118" s="192"/>
      <c r="V118" s="58"/>
      <c r="W118" s="45" t="s">
        <v>3</v>
      </c>
      <c r="X118" s="46">
        <f>X116-X117</f>
        <v>0</v>
      </c>
      <c r="Y118" s="46">
        <f t="shared" ref="Y118:AE118" si="141">Y116-Y117</f>
        <v>13.5</v>
      </c>
      <c r="Z118" s="46">
        <f t="shared" si="141"/>
        <v>0</v>
      </c>
      <c r="AA118" s="46">
        <f t="shared" si="141"/>
        <v>0.29999999999999716</v>
      </c>
      <c r="AB118" s="46">
        <f t="shared" si="141"/>
        <v>0</v>
      </c>
      <c r="AC118" s="46">
        <f t="shared" si="141"/>
        <v>14.100000000000364</v>
      </c>
      <c r="AD118" s="46">
        <f t="shared" si="141"/>
        <v>0.20000000000000284</v>
      </c>
      <c r="AE118" s="83">
        <f t="shared" si="141"/>
        <v>0</v>
      </c>
      <c r="AF118" s="7"/>
      <c r="AG118" s="88" t="s">
        <v>28</v>
      </c>
      <c r="AH118" s="86">
        <f>(AH117)/((K116/1000000)*8.34)</f>
        <v>4.4549231463537646</v>
      </c>
      <c r="AI118" s="86">
        <f>(AI117)/((K116/1000000)*8.34)</f>
        <v>1.5817604219207659</v>
      </c>
      <c r="AJ118" s="86">
        <f>(AJ117)/((K116/1000000)*8.34)</f>
        <v>5.3577986319431531E-2</v>
      </c>
      <c r="AK118" s="160">
        <f>(AK117)/((K116/1000000)*8.34)</f>
        <v>1.7698018706805771</v>
      </c>
      <c r="AL118" s="161"/>
      <c r="AM118" s="10"/>
      <c r="AN118" s="1"/>
      <c r="AO118" s="1"/>
      <c r="AP118" s="1"/>
      <c r="AQ118" s="7"/>
      <c r="AR118" s="89" t="s">
        <v>55</v>
      </c>
      <c r="AS118" s="79">
        <v>0.98</v>
      </c>
      <c r="AT118" s="90" t="s">
        <v>54</v>
      </c>
      <c r="AU118" s="35">
        <v>2.9000000000000001E-2</v>
      </c>
      <c r="AV118" s="1"/>
      <c r="AW118" s="110" t="s">
        <v>3</v>
      </c>
      <c r="AX118" s="115">
        <f>AX116-AX117</f>
        <v>0</v>
      </c>
      <c r="AY118" s="115">
        <f>AY116-AY117</f>
        <v>1197400</v>
      </c>
      <c r="AZ118" s="116">
        <f>AZ116-AZ117</f>
        <v>34000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174">
        <v>30</v>
      </c>
      <c r="B120" s="67" t="s">
        <v>45</v>
      </c>
      <c r="C120" s="72">
        <v>350329000</v>
      </c>
      <c r="D120" s="37">
        <v>3079320</v>
      </c>
      <c r="E120" s="37">
        <v>7742900</v>
      </c>
      <c r="F120" s="39">
        <v>12660100</v>
      </c>
      <c r="G120" s="72">
        <v>463681000</v>
      </c>
      <c r="H120" s="37">
        <v>4131290</v>
      </c>
      <c r="I120" s="37">
        <v>11460800</v>
      </c>
      <c r="J120" s="39">
        <v>18116200</v>
      </c>
      <c r="K120" s="177">
        <f>C122+G122</f>
        <v>1077000</v>
      </c>
      <c r="L120" s="178"/>
      <c r="M120" s="183">
        <f>D122+E122+F122+H122+I122+J122</f>
        <v>81000</v>
      </c>
      <c r="N120" s="178"/>
      <c r="O120" s="195">
        <f>M120+K120</f>
        <v>1158000</v>
      </c>
      <c r="P120" s="196"/>
      <c r="Q120" s="42" t="s">
        <v>6</v>
      </c>
      <c r="R120" s="39">
        <v>115882500</v>
      </c>
      <c r="S120" s="57"/>
      <c r="T120" s="187">
        <v>0</v>
      </c>
      <c r="U120" s="190">
        <v>0.79</v>
      </c>
      <c r="V120" s="57"/>
      <c r="W120" s="85" t="s">
        <v>6</v>
      </c>
      <c r="X120" s="44">
        <v>4648.8999999999996</v>
      </c>
      <c r="Y120" s="44">
        <v>6215.2</v>
      </c>
      <c r="Z120" s="44">
        <v>60.9</v>
      </c>
      <c r="AA120" s="44">
        <v>81.7</v>
      </c>
      <c r="AB120" s="44">
        <v>4874.3999999999996</v>
      </c>
      <c r="AC120" s="44">
        <v>6512</v>
      </c>
      <c r="AD120" s="44">
        <v>105.9</v>
      </c>
      <c r="AE120" s="82">
        <v>15.3</v>
      </c>
      <c r="AF120" s="7"/>
      <c r="AG120" s="85" t="s">
        <v>29</v>
      </c>
      <c r="AH120" s="15">
        <v>3.5</v>
      </c>
      <c r="AI120" s="15">
        <v>6.5</v>
      </c>
      <c r="AJ120" s="15">
        <v>2.25</v>
      </c>
      <c r="AK120" s="15">
        <v>0</v>
      </c>
      <c r="AL120" s="16">
        <v>16</v>
      </c>
      <c r="AM120" s="62"/>
      <c r="AN120" s="64" t="s">
        <v>40</v>
      </c>
      <c r="AO120" s="20">
        <v>16.8</v>
      </c>
      <c r="AP120" s="21">
        <v>7.64</v>
      </c>
      <c r="AQ120" s="7"/>
      <c r="AR120" s="31" t="s">
        <v>37</v>
      </c>
      <c r="AS120" s="52" t="s">
        <v>75</v>
      </c>
      <c r="AT120" s="32" t="s">
        <v>38</v>
      </c>
      <c r="AU120" s="53">
        <v>4.1000000000000002E-2</v>
      </c>
      <c r="AV120" s="1"/>
      <c r="AW120" s="117" t="s">
        <v>45</v>
      </c>
      <c r="AX120" s="112">
        <v>673155000</v>
      </c>
      <c r="AY120" s="112">
        <v>515640900</v>
      </c>
      <c r="AZ120" s="113">
        <v>180976000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193"/>
      <c r="B121" s="68" t="s">
        <v>44</v>
      </c>
      <c r="C121" s="73">
        <f t="shared" ref="C121:J121" si="142">C116</f>
        <v>350329000</v>
      </c>
      <c r="D121" s="74">
        <f t="shared" si="142"/>
        <v>3079320</v>
      </c>
      <c r="E121" s="74">
        <f t="shared" si="142"/>
        <v>7742900</v>
      </c>
      <c r="F121" s="75">
        <f t="shared" si="142"/>
        <v>12660100</v>
      </c>
      <c r="G121" s="73">
        <f t="shared" si="142"/>
        <v>462604000</v>
      </c>
      <c r="H121" s="74">
        <f t="shared" si="142"/>
        <v>4121290</v>
      </c>
      <c r="I121" s="74">
        <f t="shared" si="142"/>
        <v>11428800</v>
      </c>
      <c r="J121" s="75">
        <f t="shared" si="142"/>
        <v>18077200</v>
      </c>
      <c r="K121" s="179"/>
      <c r="L121" s="180"/>
      <c r="M121" s="180"/>
      <c r="N121" s="180"/>
      <c r="O121" s="197"/>
      <c r="P121" s="198"/>
      <c r="Q121" s="14" t="s">
        <v>7</v>
      </c>
      <c r="R121" s="40">
        <f>R116</f>
        <v>114710500</v>
      </c>
      <c r="S121" s="57"/>
      <c r="T121" s="188"/>
      <c r="U121" s="191"/>
      <c r="V121" s="57"/>
      <c r="W121" s="87" t="s">
        <v>7</v>
      </c>
      <c r="X121" s="5">
        <f t="shared" ref="X121:AE121" si="143">X116</f>
        <v>4648.8999999999996</v>
      </c>
      <c r="Y121" s="5">
        <f t="shared" si="143"/>
        <v>6201.7</v>
      </c>
      <c r="Z121" s="5">
        <f t="shared" si="143"/>
        <v>60.9</v>
      </c>
      <c r="AA121" s="5">
        <f t="shared" si="143"/>
        <v>81.5</v>
      </c>
      <c r="AB121" s="5">
        <f t="shared" si="143"/>
        <v>4874.3999999999996</v>
      </c>
      <c r="AC121" s="5">
        <f t="shared" si="143"/>
        <v>6498</v>
      </c>
      <c r="AD121" s="5">
        <f t="shared" si="143"/>
        <v>105.7</v>
      </c>
      <c r="AE121" s="81">
        <f t="shared" si="143"/>
        <v>15.3</v>
      </c>
      <c r="AF121" s="7"/>
      <c r="AG121" s="87" t="s">
        <v>26</v>
      </c>
      <c r="AH121" s="6">
        <f>(AH120*10.74)</f>
        <v>37.590000000000003</v>
      </c>
      <c r="AI121" s="6">
        <f>(AI120*2.2)</f>
        <v>14.3</v>
      </c>
      <c r="AJ121" s="6">
        <f>(AJ120*0.25)</f>
        <v>0.5625</v>
      </c>
      <c r="AK121" s="158">
        <f>AK120+AL120</f>
        <v>16</v>
      </c>
      <c r="AL121" s="159"/>
      <c r="AM121" s="10"/>
      <c r="AN121" s="22" t="s">
        <v>41</v>
      </c>
      <c r="AO121" s="23">
        <v>17.100000000000001</v>
      </c>
      <c r="AP121" s="24">
        <v>7.98</v>
      </c>
      <c r="AQ121" s="7"/>
      <c r="AR121" s="33" t="s">
        <v>36</v>
      </c>
      <c r="AS121" s="12" t="s">
        <v>75</v>
      </c>
      <c r="AT121" s="2" t="s">
        <v>39</v>
      </c>
      <c r="AU121" s="36">
        <v>0.34499999999999997</v>
      </c>
      <c r="AV121" s="1"/>
      <c r="AW121" s="118" t="s">
        <v>71</v>
      </c>
      <c r="AX121" s="111">
        <f t="shared" ref="AX121:AZ121" si="144">AX116</f>
        <v>673155000</v>
      </c>
      <c r="AY121" s="111">
        <f t="shared" si="144"/>
        <v>514454700</v>
      </c>
      <c r="AZ121" s="114">
        <f t="shared" si="144"/>
        <v>180941000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194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1077000</v>
      </c>
      <c r="H122" s="76">
        <f t="shared" si="145"/>
        <v>10000</v>
      </c>
      <c r="I122" s="76">
        <f t="shared" si="145"/>
        <v>32000</v>
      </c>
      <c r="J122" s="77">
        <f t="shared" si="145"/>
        <v>39000</v>
      </c>
      <c r="K122" s="181"/>
      <c r="L122" s="182"/>
      <c r="M122" s="182"/>
      <c r="N122" s="182"/>
      <c r="O122" s="199"/>
      <c r="P122" s="200"/>
      <c r="Q122" s="48" t="s">
        <v>3</v>
      </c>
      <c r="R122" s="41">
        <f>R120-R121</f>
        <v>1172000</v>
      </c>
      <c r="S122" s="58"/>
      <c r="T122" s="189"/>
      <c r="U122" s="192"/>
      <c r="V122" s="58"/>
      <c r="W122" s="45" t="s">
        <v>3</v>
      </c>
      <c r="X122" s="46">
        <f>X120-X121</f>
        <v>0</v>
      </c>
      <c r="Y122" s="46">
        <f t="shared" ref="Y122:AE122" si="146">Y120-Y121</f>
        <v>13.5</v>
      </c>
      <c r="Z122" s="46">
        <f t="shared" si="146"/>
        <v>0</v>
      </c>
      <c r="AA122" s="46">
        <f t="shared" si="146"/>
        <v>0.20000000000000284</v>
      </c>
      <c r="AB122" s="46">
        <f t="shared" si="146"/>
        <v>0</v>
      </c>
      <c r="AC122" s="46">
        <f t="shared" si="146"/>
        <v>14</v>
      </c>
      <c r="AD122" s="46">
        <f t="shared" si="146"/>
        <v>0.20000000000000284</v>
      </c>
      <c r="AE122" s="83">
        <f t="shared" si="146"/>
        <v>0</v>
      </c>
      <c r="AF122" s="7"/>
      <c r="AG122" s="88" t="s">
        <v>28</v>
      </c>
      <c r="AH122" s="86">
        <f>(AH121)/((K120/1000000)*8.34)</f>
        <v>4.184952873355912</v>
      </c>
      <c r="AI122" s="86">
        <f>(AI121)/((K120/1000000)*8.34)</f>
        <v>1.5920411303269364</v>
      </c>
      <c r="AJ122" s="86">
        <f>(AJ121)/((K120/1000000)*8.34)</f>
        <v>6.2623995511112002E-2</v>
      </c>
      <c r="AK122" s="160">
        <f>(AK121)/((K120/1000000)*8.34)</f>
        <v>1.7813047612049637</v>
      </c>
      <c r="AL122" s="161"/>
      <c r="AM122" s="10"/>
      <c r="AN122" s="1"/>
      <c r="AO122" s="1"/>
      <c r="AP122" s="1"/>
      <c r="AQ122" s="7"/>
      <c r="AR122" s="89" t="s">
        <v>55</v>
      </c>
      <c r="AS122" s="79">
        <v>1.17</v>
      </c>
      <c r="AT122" s="90" t="s">
        <v>54</v>
      </c>
      <c r="AU122" s="35">
        <v>2.8000000000000001E-2</v>
      </c>
      <c r="AV122" s="1"/>
      <c r="AW122" s="110" t="s">
        <v>3</v>
      </c>
      <c r="AX122" s="115">
        <f>AX120-AX121</f>
        <v>0</v>
      </c>
      <c r="AY122" s="115">
        <f>AY120-AY121</f>
        <v>1186200</v>
      </c>
      <c r="AZ122" s="116">
        <f>AZ120-AZ121</f>
        <v>35000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53" t="s">
        <v>60</v>
      </c>
      <c r="L124" s="153"/>
      <c r="M124" s="153"/>
      <c r="N124" s="153"/>
      <c r="O124" s="153"/>
      <c r="P124" s="153"/>
      <c r="Q124" s="153"/>
      <c r="R124" s="153"/>
      <c r="S124" s="153"/>
      <c r="T124" s="153"/>
      <c r="U124" s="102" t="s">
        <v>58</v>
      </c>
      <c r="V124" s="13"/>
      <c r="W124" s="3"/>
      <c r="X124" s="3"/>
      <c r="Y124" s="3"/>
      <c r="Z124" s="3"/>
      <c r="AA124" s="3"/>
      <c r="AB124" s="3"/>
      <c r="AC124" s="3"/>
      <c r="AD124" s="3"/>
      <c r="AE124" s="3"/>
      <c r="AF124" s="1"/>
      <c r="AG124" s="1"/>
      <c r="AH124" s="153" t="s">
        <v>62</v>
      </c>
      <c r="AI124" s="153"/>
      <c r="AJ124" s="153"/>
      <c r="AK124" s="153"/>
      <c r="AL124" s="153"/>
      <c r="AM124" s="1"/>
      <c r="AN124" s="1"/>
      <c r="AO124" s="152" t="s">
        <v>59</v>
      </c>
      <c r="AP124" s="152"/>
      <c r="AQ124" s="1"/>
      <c r="AR124" s="7"/>
      <c r="AS124" s="7"/>
      <c r="AT124" s="145" t="s">
        <v>63</v>
      </c>
      <c r="AU124" s="145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3"/>
      <c r="K125" s="147">
        <f>SUM(K4:L123)</f>
        <v>38308000</v>
      </c>
      <c r="L125" s="148"/>
      <c r="M125" s="149">
        <f>SUM(M4:N123)</f>
        <v>2185060</v>
      </c>
      <c r="N125" s="150"/>
      <c r="O125" s="149">
        <f>SUM(O4:P123)</f>
        <v>40493060</v>
      </c>
      <c r="P125" s="150"/>
      <c r="Q125" s="1"/>
      <c r="R125" s="100">
        <f>R120-R5</f>
        <v>39633600</v>
      </c>
      <c r="S125" s="1"/>
      <c r="T125" s="93">
        <f>SUM(T4:T123)</f>
        <v>0.26</v>
      </c>
      <c r="U125" s="97">
        <f>AVERAGE(U4:U123)</f>
        <v>0.85499999999999998</v>
      </c>
      <c r="V125" s="13"/>
      <c r="W125" s="3"/>
      <c r="X125" s="84"/>
      <c r="Y125" s="84"/>
      <c r="Z125" s="84"/>
      <c r="AA125" s="84"/>
      <c r="AB125" s="84">
        <f>AB120-AB5</f>
        <v>228.79999999999927</v>
      </c>
      <c r="AC125" s="84">
        <f>AC120-AC5</f>
        <v>304.5</v>
      </c>
      <c r="AD125" s="84"/>
      <c r="AE125" s="84"/>
      <c r="AF125" s="1"/>
      <c r="AG125" s="1"/>
      <c r="AH125" s="93">
        <f>SUM(AH121,AH117,AH113,AH109,AH105,AH101,AH97,AH93,AH89,AH85,AH81,AH77,AH73,AH69,AH65,AH61,AH57,AH53,AH49,AH45,AH41,AH37,AH33,AH29,AH25,AH21,AH17,AH13,AH9,AH5)</f>
        <v>979.35374999999999</v>
      </c>
      <c r="AI125" s="93">
        <f t="shared" ref="AI125:AK125" si="147">SUM(AI121,AI117,AI113,AI109,AI105,AI101,AI97,AI93,AI89,AI85,AI81,AI77,AI73,AI69,AI65,AI61,AI57,AI53,AI49,AI45,AI41,AI37,AI33,AI29,AI25,AI21,AI17,AI13,AI9,AI5)</f>
        <v>549.03750000000002</v>
      </c>
      <c r="AJ125" s="93">
        <f t="shared" si="147"/>
        <v>15.625</v>
      </c>
      <c r="AK125" s="205">
        <f t="shared" si="147"/>
        <v>502</v>
      </c>
      <c r="AL125" s="206"/>
      <c r="AM125" s="1"/>
      <c r="AN125" s="1"/>
      <c r="AO125" s="95">
        <f>AVERAGE(AO121,AO117,AO113,AO109,AO105,AO101,AO97,AO93,AO89,AO85,AO81,AO77,AO73,AO69,AO65,AO61,AO57,AO53,AO49,AO45,AO41,AO37,AO33,AO29,AO25,AO21,AO17,AO13,AO9,AO5)</f>
        <v>18.610000000000003</v>
      </c>
      <c r="AP125" s="96">
        <f>AVERAGE(AP121,AP117,AP113,AP109,AP105,AP101,AP97,AP93,AP89,AP85,AP81,AP77,AP73,AP69,AP65,AP61,AP57,AP53,AP49,AP45,AP41,AP37,AP33,AP29,AP25,AP21,AP17,AP13,AP9,AP5)</f>
        <v>8.0009999999999994</v>
      </c>
      <c r="AQ125" s="1"/>
      <c r="AR125" s="7"/>
      <c r="AS125" s="7"/>
      <c r="AT125" s="146">
        <f>AVERAGE(AU122,AU118,AU114,AU110,AU106,AU102,AU98,AU94,AU90,AU86,AU82,AU78,AU74,AU70,AU66,AU62,AU58,AU54,AU50,AU46,AU42,AU38,AU34,AU30,AU26,AU22,AU18,AU14,AU10,AU6)</f>
        <v>2.9900000000000017E-2</v>
      </c>
      <c r="AU125" s="146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3"/>
      <c r="W126" s="3"/>
      <c r="X126" s="3"/>
      <c r="Y126" s="3"/>
      <c r="Z126" s="3"/>
      <c r="AA126" s="94" t="s">
        <v>61</v>
      </c>
      <c r="AB126" s="162">
        <f>AB125+AC125</f>
        <v>533.29999999999927</v>
      </c>
      <c r="AC126" s="163"/>
      <c r="AD126" s="3"/>
      <c r="AE126" s="3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7"/>
      <c r="AS126" s="7"/>
      <c r="AT126" s="7"/>
      <c r="AU126" s="7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92"/>
      <c r="U127" s="1"/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7"/>
      <c r="AS127" s="7"/>
      <c r="AT127" s="7"/>
      <c r="AU127" s="7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3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7"/>
      <c r="AS128" s="7"/>
      <c r="AT128" s="7"/>
      <c r="AU128" s="7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</sheetData>
  <sheetProtection algorithmName="SHA-512" hashValue="KKd7ZMWfDMT4wLDcpxicub1AOpGGEmmLl+k7S4QBSj/rqv9YExt3isZjemh2JjC/v4k2bSlsda8/t9l2NqZkIQ==" saltValue="CyB/m34DVHtM0W/y4L8dCw==" spinCount="100000" sheet="1" selectLockedCells="1" selectUnlockedCells="1"/>
  <mergeCells count="263"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K125:L125"/>
    <mergeCell ref="M125:N125"/>
    <mergeCell ref="O125:P125"/>
    <mergeCell ref="AK125:AL125"/>
    <mergeCell ref="AT125:AU125"/>
    <mergeCell ref="AB126:AC126"/>
    <mergeCell ref="K124:T124"/>
    <mergeCell ref="AH124:AL124"/>
    <mergeCell ref="AO124:AP124"/>
    <mergeCell ref="AT124:AU124"/>
  </mergeCell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FFEF1-C095-4B31-A88A-88B0DDF5F2C2}">
  <dimension ref="A1:CD58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4" max="34" width="9.7109375" bestFit="1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bestFit="1" customWidth="1"/>
    <col min="50" max="52" width="17.7109375" customWidth="1"/>
  </cols>
  <sheetData>
    <row r="1" spans="1:82" ht="30.75" thickBot="1" x14ac:dyDescent="0.45">
      <c r="A1" s="169" t="s">
        <v>81</v>
      </c>
      <c r="B1" s="169"/>
      <c r="C1" s="169"/>
      <c r="D1" s="169"/>
      <c r="E1" s="169"/>
      <c r="F1" s="169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170" t="s">
        <v>43</v>
      </c>
      <c r="B2" s="171"/>
      <c r="C2" s="172"/>
      <c r="D2" s="172"/>
      <c r="E2" s="172"/>
      <c r="F2" s="172"/>
      <c r="G2" s="172"/>
      <c r="H2" s="172"/>
      <c r="I2" s="172"/>
      <c r="J2" s="172"/>
      <c r="K2" s="171"/>
      <c r="L2" s="171"/>
      <c r="M2" s="171"/>
      <c r="N2" s="171"/>
      <c r="O2" s="171"/>
      <c r="P2" s="171"/>
      <c r="Q2" s="171"/>
      <c r="R2" s="173"/>
      <c r="S2" s="55"/>
      <c r="T2" s="49" t="s">
        <v>34</v>
      </c>
      <c r="U2" s="49" t="s">
        <v>56</v>
      </c>
      <c r="V2" s="59"/>
      <c r="W2" s="170" t="s">
        <v>10</v>
      </c>
      <c r="X2" s="171"/>
      <c r="Y2" s="171"/>
      <c r="Z2" s="171"/>
      <c r="AA2" s="171"/>
      <c r="AB2" s="171"/>
      <c r="AC2" s="171"/>
      <c r="AD2" s="171"/>
      <c r="AE2" s="173"/>
      <c r="AF2" s="1"/>
      <c r="AG2" s="142" t="s">
        <v>27</v>
      </c>
      <c r="AH2" s="143"/>
      <c r="AI2" s="143"/>
      <c r="AJ2" s="143"/>
      <c r="AK2" s="143"/>
      <c r="AL2" s="144"/>
      <c r="AM2" s="59"/>
      <c r="AN2" s="142" t="s">
        <v>31</v>
      </c>
      <c r="AO2" s="143"/>
      <c r="AP2" s="144"/>
      <c r="AQ2" s="1"/>
      <c r="AR2" s="142" t="s">
        <v>30</v>
      </c>
      <c r="AS2" s="143"/>
      <c r="AT2" s="143"/>
      <c r="AU2" s="144"/>
      <c r="AV2" s="1"/>
      <c r="AW2" s="142" t="s">
        <v>72</v>
      </c>
      <c r="AX2" s="143"/>
      <c r="AY2" s="143"/>
      <c r="AZ2" s="14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64" t="s">
        <v>4</v>
      </c>
      <c r="L3" s="165"/>
      <c r="M3" s="165" t="s">
        <v>8</v>
      </c>
      <c r="N3" s="165"/>
      <c r="O3" s="165" t="s">
        <v>9</v>
      </c>
      <c r="P3" s="165"/>
      <c r="Q3" s="166" t="s">
        <v>5</v>
      </c>
      <c r="R3" s="167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68" t="s">
        <v>0</v>
      </c>
      <c r="AS3" s="166"/>
      <c r="AT3" s="166" t="s">
        <v>1</v>
      </c>
      <c r="AU3" s="167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174">
        <v>1</v>
      </c>
      <c r="B4" s="67" t="s">
        <v>45</v>
      </c>
      <c r="C4" s="72">
        <v>350329000</v>
      </c>
      <c r="D4" s="37">
        <v>3079320</v>
      </c>
      <c r="E4" s="37">
        <v>7742900</v>
      </c>
      <c r="F4" s="39">
        <v>12660100</v>
      </c>
      <c r="G4" s="72">
        <v>464843000</v>
      </c>
      <c r="H4" s="37">
        <v>4140290</v>
      </c>
      <c r="I4" s="37">
        <v>11460800</v>
      </c>
      <c r="J4" s="39">
        <v>18124200</v>
      </c>
      <c r="K4" s="177">
        <f>C6+G6</f>
        <v>1162000</v>
      </c>
      <c r="L4" s="178"/>
      <c r="M4" s="183">
        <f>D6+E6+F6+H6+I6+J6</f>
        <v>17000</v>
      </c>
      <c r="N4" s="178"/>
      <c r="O4" s="183">
        <f>M4+K4</f>
        <v>1179000</v>
      </c>
      <c r="P4" s="178"/>
      <c r="Q4" s="38" t="s">
        <v>6</v>
      </c>
      <c r="R4" s="39">
        <v>117044300</v>
      </c>
      <c r="S4" s="57"/>
      <c r="T4" s="187">
        <v>0</v>
      </c>
      <c r="U4" s="190">
        <v>0.8</v>
      </c>
      <c r="V4" s="57"/>
      <c r="W4" s="85" t="s">
        <v>6</v>
      </c>
      <c r="X4" s="44">
        <v>4648.8999999999996</v>
      </c>
      <c r="Y4" s="44">
        <v>6229.6</v>
      </c>
      <c r="Z4" s="44">
        <v>60.9</v>
      </c>
      <c r="AA4" s="44">
        <v>81.8</v>
      </c>
      <c r="AB4" s="44">
        <v>4874.3999999999996</v>
      </c>
      <c r="AC4" s="44">
        <v>6526.6</v>
      </c>
      <c r="AD4" s="44">
        <v>105.9</v>
      </c>
      <c r="AE4" s="82">
        <v>15.3</v>
      </c>
      <c r="AF4" s="7"/>
      <c r="AG4" s="17" t="s">
        <v>29</v>
      </c>
      <c r="AH4" s="18">
        <v>3.125</v>
      </c>
      <c r="AI4" s="18">
        <v>6.9375</v>
      </c>
      <c r="AJ4" s="18">
        <v>1.75</v>
      </c>
      <c r="AK4" s="18">
        <v>0</v>
      </c>
      <c r="AL4" s="19">
        <v>18</v>
      </c>
      <c r="AM4" s="62"/>
      <c r="AN4" s="63" t="s">
        <v>40</v>
      </c>
      <c r="AO4" s="25">
        <v>16.600000000000001</v>
      </c>
      <c r="AP4" s="21">
        <v>7.93</v>
      </c>
      <c r="AQ4" s="7"/>
      <c r="AR4" s="31" t="s">
        <v>37</v>
      </c>
      <c r="AS4" s="50" t="s">
        <v>75</v>
      </c>
      <c r="AT4" s="32" t="s">
        <v>38</v>
      </c>
      <c r="AU4" s="53">
        <v>4.2000000000000003E-2</v>
      </c>
      <c r="AV4" s="1"/>
      <c r="AW4" s="117" t="s">
        <v>45</v>
      </c>
      <c r="AX4" s="112">
        <v>673155000</v>
      </c>
      <c r="AY4" s="112">
        <v>516885000</v>
      </c>
      <c r="AZ4" s="113">
        <v>180976000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175"/>
      <c r="B5" s="68" t="s">
        <v>44</v>
      </c>
      <c r="C5" s="73">
        <f>'Sep, 2022'!C120</f>
        <v>350329000</v>
      </c>
      <c r="D5" s="73">
        <f>'Sep, 2022'!D120</f>
        <v>3079320</v>
      </c>
      <c r="E5" s="73">
        <f>'Sep, 2022'!E120</f>
        <v>7742900</v>
      </c>
      <c r="F5" s="73">
        <f>'Sep, 2022'!F120</f>
        <v>12660100</v>
      </c>
      <c r="G5" s="73">
        <f>'Sep, 2022'!G120</f>
        <v>463681000</v>
      </c>
      <c r="H5" s="73">
        <f>'Sep, 2022'!H120</f>
        <v>4131290</v>
      </c>
      <c r="I5" s="73">
        <f>'Sep, 2022'!I120</f>
        <v>11460800</v>
      </c>
      <c r="J5" s="73">
        <f>'Sep, 2022'!J120</f>
        <v>18116200</v>
      </c>
      <c r="K5" s="179"/>
      <c r="L5" s="180"/>
      <c r="M5" s="180"/>
      <c r="N5" s="180"/>
      <c r="O5" s="180"/>
      <c r="P5" s="180"/>
      <c r="Q5" s="9" t="s">
        <v>7</v>
      </c>
      <c r="R5" s="73">
        <f>'Sep, 2022'!R120</f>
        <v>115882500</v>
      </c>
      <c r="S5" s="57"/>
      <c r="T5" s="188"/>
      <c r="U5" s="191"/>
      <c r="V5" s="57"/>
      <c r="W5" s="87" t="s">
        <v>7</v>
      </c>
      <c r="X5" s="124">
        <f>'Sep, 2022'!X120</f>
        <v>4648.8999999999996</v>
      </c>
      <c r="Y5" s="124">
        <f>'Sep, 2022'!Y120</f>
        <v>6215.2</v>
      </c>
      <c r="Z5" s="124">
        <f>'Sep, 2022'!Z120</f>
        <v>60.9</v>
      </c>
      <c r="AA5" s="124">
        <f>'Sep, 2022'!AA120</f>
        <v>81.7</v>
      </c>
      <c r="AB5" s="124">
        <f>'Sep, 2022'!AB120</f>
        <v>4874.3999999999996</v>
      </c>
      <c r="AC5" s="124">
        <f>'Sep, 2022'!AC120</f>
        <v>6512</v>
      </c>
      <c r="AD5" s="124">
        <f>'Sep, 2022'!AD120</f>
        <v>105.9</v>
      </c>
      <c r="AE5" s="124">
        <f>'Sep, 2022'!AE120</f>
        <v>15.3</v>
      </c>
      <c r="AF5" s="7"/>
      <c r="AG5" s="87" t="s">
        <v>26</v>
      </c>
      <c r="AH5" s="6">
        <f>(AH4*10.74)</f>
        <v>33.5625</v>
      </c>
      <c r="AI5" s="6">
        <f>(AI4*2.2)</f>
        <v>15.262500000000001</v>
      </c>
      <c r="AJ5" s="6">
        <f>(AJ4*0.25)</f>
        <v>0.4375</v>
      </c>
      <c r="AK5" s="154">
        <f>AK4+AL4</f>
        <v>18</v>
      </c>
      <c r="AL5" s="155"/>
      <c r="AM5" s="10"/>
      <c r="AN5" s="27" t="s">
        <v>41</v>
      </c>
      <c r="AO5" s="26">
        <v>17.2</v>
      </c>
      <c r="AP5" s="24">
        <v>8.0399999999999991</v>
      </c>
      <c r="AQ5" s="7"/>
      <c r="AR5" s="33" t="s">
        <v>36</v>
      </c>
      <c r="AS5" s="11" t="s">
        <v>75</v>
      </c>
      <c r="AT5" s="2" t="s">
        <v>39</v>
      </c>
      <c r="AU5" s="36">
        <v>0.34499999999999997</v>
      </c>
      <c r="AV5" s="1"/>
      <c r="AW5" s="118" t="s">
        <v>71</v>
      </c>
      <c r="AX5" s="125">
        <f>'Sep, 2022'!AX120</f>
        <v>673155000</v>
      </c>
      <c r="AY5" s="125">
        <f>'Sep, 2022'!AY120</f>
        <v>515640900</v>
      </c>
      <c r="AZ5" s="125">
        <f>'Sep, 2022'!AZ120</f>
        <v>180976000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176"/>
      <c r="B6" s="66" t="s">
        <v>3</v>
      </c>
      <c r="C6" s="76">
        <f>C4-C5</f>
        <v>0</v>
      </c>
      <c r="D6" s="76">
        <f t="shared" ref="D6:J6" si="0">D4-D5</f>
        <v>0</v>
      </c>
      <c r="E6" s="76">
        <f t="shared" si="0"/>
        <v>0</v>
      </c>
      <c r="F6" s="76">
        <f t="shared" si="0"/>
        <v>0</v>
      </c>
      <c r="G6" s="76">
        <f t="shared" si="0"/>
        <v>1162000</v>
      </c>
      <c r="H6" s="76">
        <f t="shared" si="0"/>
        <v>9000</v>
      </c>
      <c r="I6" s="76">
        <f t="shared" si="0"/>
        <v>0</v>
      </c>
      <c r="J6" s="76">
        <f t="shared" si="0"/>
        <v>8000</v>
      </c>
      <c r="K6" s="181"/>
      <c r="L6" s="182"/>
      <c r="M6" s="182"/>
      <c r="N6" s="182"/>
      <c r="O6" s="182"/>
      <c r="P6" s="182"/>
      <c r="Q6" s="47" t="s">
        <v>3</v>
      </c>
      <c r="R6" s="41">
        <f>R4-R5</f>
        <v>1161800</v>
      </c>
      <c r="S6" s="58"/>
      <c r="T6" s="189"/>
      <c r="U6" s="192"/>
      <c r="V6" s="58"/>
      <c r="W6" s="45" t="s">
        <v>3</v>
      </c>
      <c r="X6" s="46">
        <f>X4-X5</f>
        <v>0</v>
      </c>
      <c r="Y6" s="46">
        <f t="shared" ref="Y6:AE6" si="1">Y4-Y5</f>
        <v>14.400000000000546</v>
      </c>
      <c r="Z6" s="46">
        <f t="shared" si="1"/>
        <v>0</v>
      </c>
      <c r="AA6" s="46">
        <f t="shared" si="1"/>
        <v>9.9999999999994316E-2</v>
      </c>
      <c r="AB6" s="46">
        <f t="shared" si="1"/>
        <v>0</v>
      </c>
      <c r="AC6" s="46">
        <f t="shared" si="1"/>
        <v>14.600000000000364</v>
      </c>
      <c r="AD6" s="46">
        <f t="shared" si="1"/>
        <v>0</v>
      </c>
      <c r="AE6" s="83">
        <f t="shared" si="1"/>
        <v>0</v>
      </c>
      <c r="AF6" s="7"/>
      <c r="AG6" s="88" t="s">
        <v>28</v>
      </c>
      <c r="AH6" s="86">
        <f>(AH5)/((K4/1000000)*8.34)</f>
        <v>3.4632362956450677</v>
      </c>
      <c r="AI6" s="86">
        <f>(AI5)/((K4/1000000)*8.34)</f>
        <v>1.5749018685223939</v>
      </c>
      <c r="AJ6" s="86">
        <f>(AJ5)/((K4/1000000)*8.34)</f>
        <v>4.5144607205801629E-2</v>
      </c>
      <c r="AK6" s="156">
        <f>(AK5)/((K4/1000000)*8.34)</f>
        <v>1.8573781250386954</v>
      </c>
      <c r="AL6" s="157"/>
      <c r="AM6" s="10"/>
      <c r="AN6" s="1"/>
      <c r="AO6" s="1"/>
      <c r="AP6" s="1"/>
      <c r="AQ6" s="7"/>
      <c r="AR6" s="89" t="s">
        <v>55</v>
      </c>
      <c r="AS6" s="79">
        <v>0.98</v>
      </c>
      <c r="AT6" s="90" t="s">
        <v>54</v>
      </c>
      <c r="AU6" s="35">
        <v>2.7E-2</v>
      </c>
      <c r="AV6" s="1"/>
      <c r="AW6" s="110" t="s">
        <v>3</v>
      </c>
      <c r="AX6" s="115">
        <f>AX4-AX5</f>
        <v>0</v>
      </c>
      <c r="AY6" s="115">
        <f>AY4-AY5</f>
        <v>1244100</v>
      </c>
      <c r="AZ6" s="116">
        <f>AZ4-AZ5</f>
        <v>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174">
        <v>2</v>
      </c>
      <c r="B8" s="67" t="s">
        <v>45</v>
      </c>
      <c r="C8" s="72">
        <v>350329000</v>
      </c>
      <c r="D8" s="37">
        <v>3079320</v>
      </c>
      <c r="E8" s="37">
        <v>7742900</v>
      </c>
      <c r="F8" s="39">
        <v>12660100</v>
      </c>
      <c r="G8" s="72">
        <v>465942000</v>
      </c>
      <c r="H8" s="37">
        <v>4140290</v>
      </c>
      <c r="I8" s="37">
        <v>11492800</v>
      </c>
      <c r="J8" s="39">
        <v>18155100</v>
      </c>
      <c r="K8" s="177">
        <f>C10+G10</f>
        <v>1099000</v>
      </c>
      <c r="L8" s="178"/>
      <c r="M8" s="183">
        <f>D10+E10+F10+H10+I10+J10</f>
        <v>62900</v>
      </c>
      <c r="N8" s="178"/>
      <c r="O8" s="184">
        <f>M8+K8</f>
        <v>1161900</v>
      </c>
      <c r="P8" s="184"/>
      <c r="Q8" s="42" t="s">
        <v>6</v>
      </c>
      <c r="R8" s="39">
        <v>118249500</v>
      </c>
      <c r="S8" s="57"/>
      <c r="T8" s="187">
        <v>0</v>
      </c>
      <c r="U8" s="190">
        <v>0.77</v>
      </c>
      <c r="V8" s="57"/>
      <c r="W8" s="85" t="s">
        <v>6</v>
      </c>
      <c r="X8" s="44">
        <v>4648.8999999999996</v>
      </c>
      <c r="Y8" s="44">
        <v>6243.3</v>
      </c>
      <c r="Z8" s="44">
        <v>60.9</v>
      </c>
      <c r="AA8" s="44">
        <v>81.8</v>
      </c>
      <c r="AB8" s="44">
        <v>4874.3999999999996</v>
      </c>
      <c r="AC8" s="44">
        <v>6540.6</v>
      </c>
      <c r="AD8" s="44">
        <v>106.1</v>
      </c>
      <c r="AE8" s="82">
        <v>15.3</v>
      </c>
      <c r="AF8" s="7"/>
      <c r="AG8" s="85" t="s">
        <v>29</v>
      </c>
      <c r="AH8" s="15">
        <v>3</v>
      </c>
      <c r="AI8" s="15">
        <v>6.75</v>
      </c>
      <c r="AJ8" s="15">
        <v>1.8125</v>
      </c>
      <c r="AK8" s="15">
        <v>0</v>
      </c>
      <c r="AL8" s="16">
        <v>18</v>
      </c>
      <c r="AM8" s="62"/>
      <c r="AN8" s="64" t="s">
        <v>40</v>
      </c>
      <c r="AO8" s="20">
        <v>17.600000000000001</v>
      </c>
      <c r="AP8" s="21">
        <v>7.89</v>
      </c>
      <c r="AQ8" s="7"/>
      <c r="AR8" s="31" t="s">
        <v>37</v>
      </c>
      <c r="AS8" s="52" t="s">
        <v>75</v>
      </c>
      <c r="AT8" s="32" t="s">
        <v>38</v>
      </c>
      <c r="AU8" s="53">
        <v>4.1000000000000002E-2</v>
      </c>
      <c r="AV8" s="1"/>
      <c r="AW8" s="117" t="s">
        <v>45</v>
      </c>
      <c r="AX8" s="112">
        <v>673155000</v>
      </c>
      <c r="AY8" s="112">
        <v>518074800</v>
      </c>
      <c r="AZ8" s="113">
        <v>181011000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175"/>
      <c r="B9" s="68" t="s">
        <v>44</v>
      </c>
      <c r="C9" s="73">
        <f>C4</f>
        <v>350329000</v>
      </c>
      <c r="D9" s="74">
        <f t="shared" ref="D9:J9" si="2">D4</f>
        <v>3079320</v>
      </c>
      <c r="E9" s="74">
        <f t="shared" si="2"/>
        <v>7742900</v>
      </c>
      <c r="F9" s="75">
        <f t="shared" si="2"/>
        <v>12660100</v>
      </c>
      <c r="G9" s="73">
        <f t="shared" si="2"/>
        <v>464843000</v>
      </c>
      <c r="H9" s="74">
        <f t="shared" si="2"/>
        <v>4140290</v>
      </c>
      <c r="I9" s="74">
        <f t="shared" si="2"/>
        <v>11460800</v>
      </c>
      <c r="J9" s="75">
        <f t="shared" si="2"/>
        <v>18124200</v>
      </c>
      <c r="K9" s="179"/>
      <c r="L9" s="180"/>
      <c r="M9" s="180"/>
      <c r="N9" s="180"/>
      <c r="O9" s="185"/>
      <c r="P9" s="185"/>
      <c r="Q9" s="14" t="s">
        <v>7</v>
      </c>
      <c r="R9" s="40">
        <f>R4</f>
        <v>117044300</v>
      </c>
      <c r="S9" s="57"/>
      <c r="T9" s="188"/>
      <c r="U9" s="191"/>
      <c r="V9" s="57"/>
      <c r="W9" s="87" t="s">
        <v>7</v>
      </c>
      <c r="X9" s="5">
        <f>X4</f>
        <v>4648.8999999999996</v>
      </c>
      <c r="Y9" s="5">
        <f t="shared" ref="Y9:AE9" si="3">Y4</f>
        <v>6229.6</v>
      </c>
      <c r="Z9" s="5">
        <f t="shared" si="3"/>
        <v>60.9</v>
      </c>
      <c r="AA9" s="5">
        <f t="shared" si="3"/>
        <v>81.8</v>
      </c>
      <c r="AB9" s="5">
        <f>AB4</f>
        <v>4874.3999999999996</v>
      </c>
      <c r="AC9" s="5">
        <f t="shared" si="3"/>
        <v>6526.6</v>
      </c>
      <c r="AD9" s="5">
        <f t="shared" si="3"/>
        <v>105.9</v>
      </c>
      <c r="AE9" s="81">
        <f t="shared" si="3"/>
        <v>15.3</v>
      </c>
      <c r="AF9" s="7"/>
      <c r="AG9" s="87" t="s">
        <v>26</v>
      </c>
      <c r="AH9" s="6">
        <f>(AH8*10.74)</f>
        <v>32.22</v>
      </c>
      <c r="AI9" s="6">
        <f>(AI8*2.2)</f>
        <v>14.850000000000001</v>
      </c>
      <c r="AJ9" s="6">
        <f>(AJ8*0.25)</f>
        <v>0.453125</v>
      </c>
      <c r="AK9" s="154">
        <f>AK8+AL8</f>
        <v>18</v>
      </c>
      <c r="AL9" s="155"/>
      <c r="AM9" s="10"/>
      <c r="AN9" s="22" t="s">
        <v>41</v>
      </c>
      <c r="AO9" s="23">
        <v>18.2</v>
      </c>
      <c r="AP9" s="24">
        <v>7.92</v>
      </c>
      <c r="AQ9" s="7"/>
      <c r="AR9" s="33" t="s">
        <v>36</v>
      </c>
      <c r="AS9" s="12" t="s">
        <v>75</v>
      </c>
      <c r="AT9" s="2" t="s">
        <v>39</v>
      </c>
      <c r="AU9" s="36">
        <v>0.38100000000000001</v>
      </c>
      <c r="AV9" s="1"/>
      <c r="AW9" s="118" t="s">
        <v>71</v>
      </c>
      <c r="AX9" s="111">
        <f>AX4</f>
        <v>673155000</v>
      </c>
      <c r="AY9" s="111">
        <f t="shared" ref="AY9:AZ9" si="4">AY4</f>
        <v>516885000</v>
      </c>
      <c r="AZ9" s="114">
        <f t="shared" si="4"/>
        <v>180976000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176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1099000</v>
      </c>
      <c r="H10" s="76">
        <f t="shared" si="5"/>
        <v>0</v>
      </c>
      <c r="I10" s="76">
        <f t="shared" si="5"/>
        <v>32000</v>
      </c>
      <c r="J10" s="77">
        <f t="shared" si="5"/>
        <v>30900</v>
      </c>
      <c r="K10" s="181"/>
      <c r="L10" s="182"/>
      <c r="M10" s="182"/>
      <c r="N10" s="182"/>
      <c r="O10" s="186"/>
      <c r="P10" s="186"/>
      <c r="Q10" s="48" t="s">
        <v>3</v>
      </c>
      <c r="R10" s="41">
        <f>R8-R9</f>
        <v>1205200</v>
      </c>
      <c r="S10" s="58"/>
      <c r="T10" s="189"/>
      <c r="U10" s="192"/>
      <c r="V10" s="58"/>
      <c r="W10" s="45" t="s">
        <v>3</v>
      </c>
      <c r="X10" s="46">
        <f>X8-X9</f>
        <v>0</v>
      </c>
      <c r="Y10" s="46">
        <f t="shared" ref="Y10:AE10" si="6">Y8-Y9</f>
        <v>13.699999999999818</v>
      </c>
      <c r="Z10" s="46">
        <f t="shared" si="6"/>
        <v>0</v>
      </c>
      <c r="AA10" s="46">
        <f t="shared" si="6"/>
        <v>0</v>
      </c>
      <c r="AB10" s="46">
        <f t="shared" si="6"/>
        <v>0</v>
      </c>
      <c r="AC10" s="46">
        <f t="shared" si="6"/>
        <v>14</v>
      </c>
      <c r="AD10" s="46">
        <f t="shared" si="6"/>
        <v>0.19999999999998863</v>
      </c>
      <c r="AE10" s="83">
        <f t="shared" si="6"/>
        <v>0</v>
      </c>
      <c r="AF10" s="7"/>
      <c r="AG10" s="88" t="s">
        <v>28</v>
      </c>
      <c r="AH10" s="86">
        <f>(AH9)/((K8/1000000)*8.34)</f>
        <v>3.5152951342292864</v>
      </c>
      <c r="AI10" s="86">
        <f>(AI9)/((K8/1000000)*8.34)</f>
        <v>1.6201779249939452</v>
      </c>
      <c r="AJ10" s="86">
        <f>(AJ9)/((K8/1000000)*8.34)</f>
        <v>4.9437247290429719E-2</v>
      </c>
      <c r="AK10" s="156">
        <f>(AK9)/((K8/1000000)*8.34)</f>
        <v>1.9638520302956908</v>
      </c>
      <c r="AL10" s="157"/>
      <c r="AM10" s="10"/>
      <c r="AN10" s="1"/>
      <c r="AO10" s="1"/>
      <c r="AP10" s="1"/>
      <c r="AQ10" s="7"/>
      <c r="AR10" s="89" t="s">
        <v>55</v>
      </c>
      <c r="AS10" s="79">
        <v>0.97</v>
      </c>
      <c r="AT10" s="90" t="s">
        <v>54</v>
      </c>
      <c r="AU10" s="35">
        <v>2.5000000000000001E-2</v>
      </c>
      <c r="AV10" s="1"/>
      <c r="AW10" s="110" t="s">
        <v>3</v>
      </c>
      <c r="AX10" s="115">
        <f>AX8-AX9</f>
        <v>0</v>
      </c>
      <c r="AY10" s="115">
        <f>AY8-AY9</f>
        <v>1189800</v>
      </c>
      <c r="AZ10" s="116">
        <f>AZ8-AZ9</f>
        <v>35000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174">
        <v>3</v>
      </c>
      <c r="B12" s="67" t="s">
        <v>45</v>
      </c>
      <c r="C12" s="72">
        <v>350329000</v>
      </c>
      <c r="D12" s="37">
        <v>3079320</v>
      </c>
      <c r="E12" s="37">
        <v>7742900</v>
      </c>
      <c r="F12" s="39">
        <v>12660100</v>
      </c>
      <c r="G12" s="72">
        <v>466863000</v>
      </c>
      <c r="H12" s="37">
        <v>4149290</v>
      </c>
      <c r="I12" s="37">
        <v>11524800</v>
      </c>
      <c r="J12" s="39">
        <v>18186100</v>
      </c>
      <c r="K12" s="177">
        <f>C14+G14</f>
        <v>921000</v>
      </c>
      <c r="L12" s="178"/>
      <c r="M12" s="183">
        <f>D14+E14+F14+H14+I14+J14</f>
        <v>72000</v>
      </c>
      <c r="N12" s="178"/>
      <c r="O12" s="184">
        <f>M12+K12</f>
        <v>993000</v>
      </c>
      <c r="P12" s="184"/>
      <c r="Q12" s="42" t="s">
        <v>6</v>
      </c>
      <c r="R12" s="39">
        <v>119258600</v>
      </c>
      <c r="S12" s="57"/>
      <c r="T12" s="187">
        <v>0</v>
      </c>
      <c r="U12" s="190">
        <v>0.88</v>
      </c>
      <c r="V12" s="57"/>
      <c r="W12" s="85" t="s">
        <v>6</v>
      </c>
      <c r="X12" s="44">
        <v>4648.8999999999996</v>
      </c>
      <c r="Y12" s="44">
        <v>6254.9</v>
      </c>
      <c r="Z12" s="44">
        <v>60.9</v>
      </c>
      <c r="AA12" s="44">
        <v>82</v>
      </c>
      <c r="AB12" s="44">
        <v>4874.3999999999996</v>
      </c>
      <c r="AC12" s="44">
        <v>6552.6</v>
      </c>
      <c r="AD12" s="44">
        <v>106.3</v>
      </c>
      <c r="AE12" s="82">
        <v>15.3</v>
      </c>
      <c r="AF12" s="7"/>
      <c r="AG12" s="85" t="s">
        <v>29</v>
      </c>
      <c r="AH12" s="15">
        <v>2.5</v>
      </c>
      <c r="AI12" s="15">
        <v>5.75</v>
      </c>
      <c r="AJ12" s="15">
        <v>1.5</v>
      </c>
      <c r="AK12" s="15">
        <v>0</v>
      </c>
      <c r="AL12" s="16">
        <v>15</v>
      </c>
      <c r="AM12" s="62"/>
      <c r="AN12" s="64" t="s">
        <v>40</v>
      </c>
      <c r="AO12" s="20">
        <v>16.5</v>
      </c>
      <c r="AP12" s="21">
        <v>8</v>
      </c>
      <c r="AQ12" s="7"/>
      <c r="AR12" s="31" t="s">
        <v>37</v>
      </c>
      <c r="AS12" s="52" t="s">
        <v>75</v>
      </c>
      <c r="AT12" s="32" t="s">
        <v>38</v>
      </c>
      <c r="AU12" s="53">
        <v>4.2000000000000003E-2</v>
      </c>
      <c r="AV12" s="1"/>
      <c r="AW12" s="117" t="s">
        <v>45</v>
      </c>
      <c r="AX12" s="112">
        <v>673155000</v>
      </c>
      <c r="AY12" s="112">
        <v>519094700</v>
      </c>
      <c r="AZ12" s="113">
        <v>181045000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175"/>
      <c r="B13" s="68" t="s">
        <v>44</v>
      </c>
      <c r="C13" s="73">
        <f>C8</f>
        <v>350329000</v>
      </c>
      <c r="D13" s="74">
        <f t="shared" ref="D13:J13" si="7">D8</f>
        <v>3079320</v>
      </c>
      <c r="E13" s="74">
        <f t="shared" si="7"/>
        <v>7742900</v>
      </c>
      <c r="F13" s="75">
        <f t="shared" si="7"/>
        <v>12660100</v>
      </c>
      <c r="G13" s="73">
        <f t="shared" si="7"/>
        <v>465942000</v>
      </c>
      <c r="H13" s="74">
        <f t="shared" si="7"/>
        <v>4140290</v>
      </c>
      <c r="I13" s="74">
        <f t="shared" si="7"/>
        <v>11492800</v>
      </c>
      <c r="J13" s="75">
        <f t="shared" si="7"/>
        <v>18155100</v>
      </c>
      <c r="K13" s="179"/>
      <c r="L13" s="180"/>
      <c r="M13" s="180"/>
      <c r="N13" s="180"/>
      <c r="O13" s="185"/>
      <c r="P13" s="185"/>
      <c r="Q13" s="14" t="s">
        <v>7</v>
      </c>
      <c r="R13" s="40">
        <f>R8</f>
        <v>118249500</v>
      </c>
      <c r="S13" s="57"/>
      <c r="T13" s="188"/>
      <c r="U13" s="191"/>
      <c r="V13" s="57"/>
      <c r="W13" s="87" t="s">
        <v>7</v>
      </c>
      <c r="X13" s="5">
        <f t="shared" ref="X13:AE13" si="8">X8</f>
        <v>4648.8999999999996</v>
      </c>
      <c r="Y13" s="5">
        <f t="shared" si="8"/>
        <v>6243.3</v>
      </c>
      <c r="Z13" s="5">
        <f t="shared" si="8"/>
        <v>60.9</v>
      </c>
      <c r="AA13" s="5">
        <f t="shared" si="8"/>
        <v>81.8</v>
      </c>
      <c r="AB13" s="5">
        <f t="shared" si="8"/>
        <v>4874.3999999999996</v>
      </c>
      <c r="AC13" s="5">
        <f t="shared" si="8"/>
        <v>6540.6</v>
      </c>
      <c r="AD13" s="5">
        <f t="shared" si="8"/>
        <v>106.1</v>
      </c>
      <c r="AE13" s="81">
        <f t="shared" si="8"/>
        <v>15.3</v>
      </c>
      <c r="AF13" s="7"/>
      <c r="AG13" s="87" t="s">
        <v>26</v>
      </c>
      <c r="AH13" s="6">
        <f>(AH12*10.74)</f>
        <v>26.85</v>
      </c>
      <c r="AI13" s="6">
        <f>(AI12*2.2)</f>
        <v>12.65</v>
      </c>
      <c r="AJ13" s="6">
        <f>(AJ12*0.25)</f>
        <v>0.375</v>
      </c>
      <c r="AK13" s="154">
        <f>AK12+AL12</f>
        <v>15</v>
      </c>
      <c r="AL13" s="155"/>
      <c r="AM13" s="10"/>
      <c r="AN13" s="22" t="s">
        <v>41</v>
      </c>
      <c r="AO13" s="23">
        <v>17.399999999999999</v>
      </c>
      <c r="AP13" s="24">
        <v>8.06</v>
      </c>
      <c r="AQ13" s="7"/>
      <c r="AR13" s="33" t="s">
        <v>36</v>
      </c>
      <c r="AS13" s="12" t="s">
        <v>75</v>
      </c>
      <c r="AT13" s="2" t="s">
        <v>39</v>
      </c>
      <c r="AU13" s="36">
        <v>0.24199999999999999</v>
      </c>
      <c r="AV13" s="1"/>
      <c r="AW13" s="118" t="s">
        <v>71</v>
      </c>
      <c r="AX13" s="111">
        <f>AX8</f>
        <v>673155000</v>
      </c>
      <c r="AY13" s="111">
        <f t="shared" ref="AY13:AZ13" si="9">AY8</f>
        <v>518074800</v>
      </c>
      <c r="AZ13" s="114">
        <f t="shared" si="9"/>
        <v>181011000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176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921000</v>
      </c>
      <c r="H14" s="76">
        <f t="shared" si="10"/>
        <v>9000</v>
      </c>
      <c r="I14" s="76">
        <f t="shared" si="10"/>
        <v>32000</v>
      </c>
      <c r="J14" s="77">
        <f t="shared" si="10"/>
        <v>31000</v>
      </c>
      <c r="K14" s="181"/>
      <c r="L14" s="182"/>
      <c r="M14" s="182"/>
      <c r="N14" s="182"/>
      <c r="O14" s="186"/>
      <c r="P14" s="186"/>
      <c r="Q14" s="48" t="s">
        <v>3</v>
      </c>
      <c r="R14" s="41">
        <f>R12-R13</f>
        <v>1009100</v>
      </c>
      <c r="S14" s="58"/>
      <c r="T14" s="189"/>
      <c r="U14" s="192"/>
      <c r="V14" s="58"/>
      <c r="W14" s="45" t="s">
        <v>3</v>
      </c>
      <c r="X14" s="46">
        <f>X12-X13</f>
        <v>0</v>
      </c>
      <c r="Y14" s="46">
        <f t="shared" ref="Y14:AE14" si="11">Y12-Y13</f>
        <v>11.599999999999454</v>
      </c>
      <c r="Z14" s="46">
        <f t="shared" si="11"/>
        <v>0</v>
      </c>
      <c r="AA14" s="46">
        <f t="shared" si="11"/>
        <v>0.20000000000000284</v>
      </c>
      <c r="AB14" s="46">
        <f t="shared" si="11"/>
        <v>0</v>
      </c>
      <c r="AC14" s="46">
        <f t="shared" si="11"/>
        <v>12</v>
      </c>
      <c r="AD14" s="46">
        <f t="shared" si="11"/>
        <v>0.20000000000000284</v>
      </c>
      <c r="AE14" s="83">
        <f t="shared" si="11"/>
        <v>0</v>
      </c>
      <c r="AF14" s="7"/>
      <c r="AG14" s="88" t="s">
        <v>28</v>
      </c>
      <c r="AH14" s="86">
        <f>(AH13)/((K12/1000000)*8.34)</f>
        <v>3.4955748756044027</v>
      </c>
      <c r="AI14" s="86">
        <f>(AI13)/((K12/1000000)*8.34)</f>
        <v>1.6468909562903424</v>
      </c>
      <c r="AJ14" s="86">
        <f>(AJ13)/((K12/1000000)*8.34)</f>
        <v>4.8820878150899479E-2</v>
      </c>
      <c r="AK14" s="156">
        <f>(AK13)/((K12/1000000)*8.34)</f>
        <v>1.9528351260359791</v>
      </c>
      <c r="AL14" s="157"/>
      <c r="AM14" s="10"/>
      <c r="AN14" s="1"/>
      <c r="AO14" s="1"/>
      <c r="AP14" s="1"/>
      <c r="AQ14" s="7"/>
      <c r="AR14" s="89" t="s">
        <v>55</v>
      </c>
      <c r="AS14" s="79">
        <v>0.94</v>
      </c>
      <c r="AT14" s="90" t="s">
        <v>54</v>
      </c>
      <c r="AU14" s="35">
        <v>2.7E-2</v>
      </c>
      <c r="AV14" s="1"/>
      <c r="AW14" s="110" t="s">
        <v>3</v>
      </c>
      <c r="AX14" s="115">
        <f>AX12-AX13</f>
        <v>0</v>
      </c>
      <c r="AY14" s="115">
        <f>AY12-AY13</f>
        <v>1019900</v>
      </c>
      <c r="AZ14" s="116">
        <f>AZ12-AZ13</f>
        <v>34000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174">
        <v>4</v>
      </c>
      <c r="B16" s="67" t="s">
        <v>45</v>
      </c>
      <c r="C16" s="72">
        <v>350329000</v>
      </c>
      <c r="D16" s="37">
        <v>3079320</v>
      </c>
      <c r="E16" s="37">
        <v>7742900</v>
      </c>
      <c r="F16" s="39">
        <v>12660100</v>
      </c>
      <c r="G16" s="72">
        <v>467725000</v>
      </c>
      <c r="H16" s="37">
        <v>4158290</v>
      </c>
      <c r="I16" s="37">
        <v>11524800</v>
      </c>
      <c r="J16" s="39">
        <v>18202100</v>
      </c>
      <c r="K16" s="177">
        <f>C18+G18</f>
        <v>862000</v>
      </c>
      <c r="L16" s="178"/>
      <c r="M16" s="183">
        <f>D18+E18+F18+H18+I18+J18</f>
        <v>25000</v>
      </c>
      <c r="N16" s="178"/>
      <c r="O16" s="184">
        <f>M16+K16</f>
        <v>887000</v>
      </c>
      <c r="P16" s="184"/>
      <c r="Q16" s="42" t="s">
        <v>6</v>
      </c>
      <c r="R16" s="39">
        <v>120343500</v>
      </c>
      <c r="S16" s="57"/>
      <c r="T16" s="187">
        <v>0</v>
      </c>
      <c r="U16" s="190">
        <v>0.83</v>
      </c>
      <c r="V16" s="57"/>
      <c r="W16" s="85" t="s">
        <v>6</v>
      </c>
      <c r="X16" s="44">
        <v>4648.8999999999996</v>
      </c>
      <c r="Y16" s="44">
        <v>6265.5</v>
      </c>
      <c r="Z16" s="44">
        <v>60.9</v>
      </c>
      <c r="AA16" s="44">
        <v>82.1</v>
      </c>
      <c r="AB16" s="44">
        <v>4874.3999999999996</v>
      </c>
      <c r="AC16" s="44">
        <v>6563.6</v>
      </c>
      <c r="AD16" s="44">
        <v>106.3</v>
      </c>
      <c r="AE16" s="82">
        <v>15.3</v>
      </c>
      <c r="AF16" s="7"/>
      <c r="AG16" s="85" t="s">
        <v>29</v>
      </c>
      <c r="AH16" s="15">
        <v>2.0625</v>
      </c>
      <c r="AI16" s="15">
        <v>4.75</v>
      </c>
      <c r="AJ16" s="15">
        <v>1.375</v>
      </c>
      <c r="AK16" s="15">
        <v>0</v>
      </c>
      <c r="AL16" s="16">
        <v>14</v>
      </c>
      <c r="AM16" s="62"/>
      <c r="AN16" s="64" t="s">
        <v>40</v>
      </c>
      <c r="AO16" s="20">
        <v>16.600000000000001</v>
      </c>
      <c r="AP16" s="21">
        <v>7.64</v>
      </c>
      <c r="AQ16" s="7"/>
      <c r="AR16" s="2" t="s">
        <v>37</v>
      </c>
      <c r="AS16" s="12" t="s">
        <v>75</v>
      </c>
      <c r="AT16" s="2" t="s">
        <v>38</v>
      </c>
      <c r="AU16" s="12">
        <v>4.9000000000000002E-2</v>
      </c>
      <c r="AV16" s="1"/>
      <c r="AW16" s="117" t="s">
        <v>45</v>
      </c>
      <c r="AX16" s="112">
        <v>673155000</v>
      </c>
      <c r="AY16" s="112">
        <v>520023400</v>
      </c>
      <c r="AZ16" s="113">
        <v>181045000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175"/>
      <c r="B17" s="68" t="s">
        <v>44</v>
      </c>
      <c r="C17" s="73">
        <f>C12</f>
        <v>350329000</v>
      </c>
      <c r="D17" s="74">
        <f t="shared" ref="D17:J17" si="12">D12</f>
        <v>3079320</v>
      </c>
      <c r="E17" s="74">
        <f t="shared" si="12"/>
        <v>7742900</v>
      </c>
      <c r="F17" s="75">
        <f t="shared" si="12"/>
        <v>12660100</v>
      </c>
      <c r="G17" s="73">
        <f t="shared" si="12"/>
        <v>466863000</v>
      </c>
      <c r="H17" s="74">
        <f t="shared" si="12"/>
        <v>4149290</v>
      </c>
      <c r="I17" s="74">
        <f t="shared" si="12"/>
        <v>11524800</v>
      </c>
      <c r="J17" s="75">
        <f t="shared" si="12"/>
        <v>18186100</v>
      </c>
      <c r="K17" s="179"/>
      <c r="L17" s="180"/>
      <c r="M17" s="180"/>
      <c r="N17" s="180"/>
      <c r="O17" s="185"/>
      <c r="P17" s="185"/>
      <c r="Q17" s="14" t="s">
        <v>7</v>
      </c>
      <c r="R17" s="40">
        <f>R12</f>
        <v>119258600</v>
      </c>
      <c r="S17" s="57"/>
      <c r="T17" s="188"/>
      <c r="U17" s="191"/>
      <c r="V17" s="57"/>
      <c r="W17" s="87" t="s">
        <v>7</v>
      </c>
      <c r="X17" s="5">
        <f t="shared" ref="X17:AE17" si="13">X12</f>
        <v>4648.8999999999996</v>
      </c>
      <c r="Y17" s="5">
        <f t="shared" si="13"/>
        <v>6254.9</v>
      </c>
      <c r="Z17" s="5">
        <f t="shared" si="13"/>
        <v>60.9</v>
      </c>
      <c r="AA17" s="5">
        <f t="shared" si="13"/>
        <v>82</v>
      </c>
      <c r="AB17" s="5">
        <f t="shared" si="13"/>
        <v>4874.3999999999996</v>
      </c>
      <c r="AC17" s="5">
        <f t="shared" si="13"/>
        <v>6552.6</v>
      </c>
      <c r="AD17" s="5">
        <f t="shared" si="13"/>
        <v>106.3</v>
      </c>
      <c r="AE17" s="81">
        <f t="shared" si="13"/>
        <v>15.3</v>
      </c>
      <c r="AF17" s="7"/>
      <c r="AG17" s="87" t="s">
        <v>26</v>
      </c>
      <c r="AH17" s="6">
        <f>(AH16*10.74)</f>
        <v>22.151250000000001</v>
      </c>
      <c r="AI17" s="6">
        <f>(AI16*2.2)</f>
        <v>10.450000000000001</v>
      </c>
      <c r="AJ17" s="6">
        <f>(AJ16*0.25)</f>
        <v>0.34375</v>
      </c>
      <c r="AK17" s="154">
        <f>AK16+AL16</f>
        <v>14</v>
      </c>
      <c r="AL17" s="155"/>
      <c r="AM17" s="10"/>
      <c r="AN17" s="22" t="s">
        <v>41</v>
      </c>
      <c r="AO17" s="23">
        <v>17</v>
      </c>
      <c r="AP17" s="24">
        <v>8</v>
      </c>
      <c r="AQ17" s="7"/>
      <c r="AR17" s="2" t="s">
        <v>36</v>
      </c>
      <c r="AS17" s="12" t="s">
        <v>75</v>
      </c>
      <c r="AT17" s="2" t="s">
        <v>39</v>
      </c>
      <c r="AU17" s="12">
        <v>0.30599999999999999</v>
      </c>
      <c r="AV17" s="1"/>
      <c r="AW17" s="118" t="s">
        <v>71</v>
      </c>
      <c r="AX17" s="111">
        <f t="shared" ref="AX17:AZ17" si="14">AX12</f>
        <v>673155000</v>
      </c>
      <c r="AY17" s="111">
        <f t="shared" si="14"/>
        <v>519094700</v>
      </c>
      <c r="AZ17" s="114">
        <f t="shared" si="14"/>
        <v>181045000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176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862000</v>
      </c>
      <c r="H18" s="76">
        <f t="shared" si="15"/>
        <v>9000</v>
      </c>
      <c r="I18" s="76">
        <f t="shared" si="15"/>
        <v>0</v>
      </c>
      <c r="J18" s="77">
        <f t="shared" si="15"/>
        <v>16000</v>
      </c>
      <c r="K18" s="181"/>
      <c r="L18" s="182"/>
      <c r="M18" s="182"/>
      <c r="N18" s="182"/>
      <c r="O18" s="186"/>
      <c r="P18" s="186"/>
      <c r="Q18" s="48" t="s">
        <v>3</v>
      </c>
      <c r="R18" s="41">
        <f>R16-R17</f>
        <v>1084900</v>
      </c>
      <c r="S18" s="58"/>
      <c r="T18" s="189"/>
      <c r="U18" s="192"/>
      <c r="V18" s="58"/>
      <c r="W18" s="45" t="s">
        <v>3</v>
      </c>
      <c r="X18" s="46">
        <f>X16-X17</f>
        <v>0</v>
      </c>
      <c r="Y18" s="46">
        <f t="shared" ref="Y18:AE18" si="16">Y16-Y17</f>
        <v>10.600000000000364</v>
      </c>
      <c r="Z18" s="46">
        <f t="shared" si="16"/>
        <v>0</v>
      </c>
      <c r="AA18" s="46">
        <f t="shared" si="16"/>
        <v>9.9999999999994316E-2</v>
      </c>
      <c r="AB18" s="46">
        <f t="shared" si="16"/>
        <v>0</v>
      </c>
      <c r="AC18" s="46">
        <f t="shared" si="16"/>
        <v>11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3.081235707489693</v>
      </c>
      <c r="AI18" s="86">
        <f>(AI17)/((K16/1000000)*8.34)</f>
        <v>1.4535935057058764</v>
      </c>
      <c r="AJ18" s="86">
        <f>(AJ17)/((K16/1000000)*8.34)</f>
        <v>4.7815575845588036E-2</v>
      </c>
      <c r="AK18" s="156">
        <f>(AK17)/((K16/1000000)*8.34)</f>
        <v>1.9473979980748581</v>
      </c>
      <c r="AL18" s="157"/>
      <c r="AM18" s="10"/>
      <c r="AN18" s="1"/>
      <c r="AO18" s="1"/>
      <c r="AP18" s="1"/>
      <c r="AQ18" s="7"/>
      <c r="AR18" s="89" t="s">
        <v>55</v>
      </c>
      <c r="AS18" s="79">
        <v>1</v>
      </c>
      <c r="AT18" s="90" t="s">
        <v>54</v>
      </c>
      <c r="AU18" s="11">
        <v>3.5000000000000003E-2</v>
      </c>
      <c r="AV18" s="1"/>
      <c r="AW18" s="110" t="s">
        <v>3</v>
      </c>
      <c r="AX18" s="115">
        <f>AX16-AX17</f>
        <v>0</v>
      </c>
      <c r="AY18" s="115">
        <f>AY16-AY17</f>
        <v>928700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174">
        <v>5</v>
      </c>
      <c r="B20" s="67" t="s">
        <v>45</v>
      </c>
      <c r="C20" s="72">
        <v>351403000</v>
      </c>
      <c r="D20" s="37">
        <v>3088320</v>
      </c>
      <c r="E20" s="37">
        <v>7775900</v>
      </c>
      <c r="F20" s="39">
        <v>12707100</v>
      </c>
      <c r="G20" s="72">
        <v>467725000</v>
      </c>
      <c r="H20" s="37">
        <v>4158290</v>
      </c>
      <c r="I20" s="37">
        <v>11524800</v>
      </c>
      <c r="J20" s="39">
        <v>18202100</v>
      </c>
      <c r="K20" s="177">
        <f>C22+G22</f>
        <v>1074000</v>
      </c>
      <c r="L20" s="178"/>
      <c r="M20" s="183">
        <f>D22+E22+F22+H22+I22+J22</f>
        <v>89000</v>
      </c>
      <c r="N20" s="178"/>
      <c r="O20" s="184">
        <f>M20+K20</f>
        <v>1163000</v>
      </c>
      <c r="P20" s="184"/>
      <c r="Q20" s="42" t="s">
        <v>6</v>
      </c>
      <c r="R20" s="39">
        <v>121388000</v>
      </c>
      <c r="S20" s="57">
        <v>0</v>
      </c>
      <c r="T20" s="187">
        <v>0</v>
      </c>
      <c r="U20" s="190">
        <v>0.82</v>
      </c>
      <c r="V20" s="57"/>
      <c r="W20" s="85" t="s">
        <v>6</v>
      </c>
      <c r="X20" s="44">
        <v>4662.2</v>
      </c>
      <c r="Y20" s="44">
        <v>6265.5</v>
      </c>
      <c r="Z20" s="44">
        <v>60.9</v>
      </c>
      <c r="AA20" s="44">
        <v>82.3</v>
      </c>
      <c r="AB20" s="44">
        <v>4888.3999999999996</v>
      </c>
      <c r="AC20" s="44">
        <v>6563.6</v>
      </c>
      <c r="AD20" s="44">
        <v>106.4</v>
      </c>
      <c r="AE20" s="82">
        <v>15.3</v>
      </c>
      <c r="AF20" s="7"/>
      <c r="AG20" s="85" t="s">
        <v>29</v>
      </c>
      <c r="AH20" s="15">
        <v>1.5</v>
      </c>
      <c r="AI20" s="15">
        <v>6.625</v>
      </c>
      <c r="AJ20" s="15">
        <v>1.75</v>
      </c>
      <c r="AK20" s="15">
        <v>17</v>
      </c>
      <c r="AL20" s="16">
        <v>0</v>
      </c>
      <c r="AM20" s="62"/>
      <c r="AN20" s="64" t="s">
        <v>40</v>
      </c>
      <c r="AO20" s="20">
        <v>15.8</v>
      </c>
      <c r="AP20" s="21">
        <v>7.67</v>
      </c>
      <c r="AQ20" s="7"/>
      <c r="AR20" s="31" t="s">
        <v>37</v>
      </c>
      <c r="AS20" s="52" t="s">
        <v>75</v>
      </c>
      <c r="AT20" s="32" t="s">
        <v>38</v>
      </c>
      <c r="AU20" s="53">
        <v>3.9E-2</v>
      </c>
      <c r="AV20" s="1"/>
      <c r="AW20" s="117" t="s">
        <v>45</v>
      </c>
      <c r="AX20" s="112">
        <v>674396000</v>
      </c>
      <c r="AY20" s="112">
        <v>520023400</v>
      </c>
      <c r="AZ20" s="113">
        <v>181081000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175"/>
      <c r="B21" s="68" t="s">
        <v>44</v>
      </c>
      <c r="C21" s="73">
        <f>C16</f>
        <v>350329000</v>
      </c>
      <c r="D21" s="74">
        <f t="shared" ref="D21:J21" si="17">D16</f>
        <v>3079320</v>
      </c>
      <c r="E21" s="74">
        <f t="shared" si="17"/>
        <v>7742900</v>
      </c>
      <c r="F21" s="75">
        <f t="shared" si="17"/>
        <v>12660100</v>
      </c>
      <c r="G21" s="73">
        <f t="shared" si="17"/>
        <v>467725000</v>
      </c>
      <c r="H21" s="74">
        <f t="shared" si="17"/>
        <v>4158290</v>
      </c>
      <c r="I21" s="74">
        <f t="shared" si="17"/>
        <v>11524800</v>
      </c>
      <c r="J21" s="75">
        <f t="shared" si="17"/>
        <v>18202100</v>
      </c>
      <c r="K21" s="179"/>
      <c r="L21" s="180"/>
      <c r="M21" s="180"/>
      <c r="N21" s="180"/>
      <c r="O21" s="185"/>
      <c r="P21" s="185"/>
      <c r="Q21" s="14" t="s">
        <v>7</v>
      </c>
      <c r="R21" s="40">
        <f>R16</f>
        <v>120343500</v>
      </c>
      <c r="S21" s="57"/>
      <c r="T21" s="188"/>
      <c r="U21" s="191"/>
      <c r="V21" s="57"/>
      <c r="W21" s="87" t="s">
        <v>7</v>
      </c>
      <c r="X21" s="5">
        <f t="shared" ref="X21:AE21" si="18">X16</f>
        <v>4648.8999999999996</v>
      </c>
      <c r="Y21" s="5">
        <f t="shared" si="18"/>
        <v>6265.5</v>
      </c>
      <c r="Z21" s="5">
        <f t="shared" si="18"/>
        <v>60.9</v>
      </c>
      <c r="AA21" s="5">
        <f t="shared" si="18"/>
        <v>82.1</v>
      </c>
      <c r="AB21" s="5">
        <f t="shared" si="18"/>
        <v>4874.3999999999996</v>
      </c>
      <c r="AC21" s="5">
        <f t="shared" si="18"/>
        <v>6563.6</v>
      </c>
      <c r="AD21" s="5">
        <f t="shared" si="18"/>
        <v>106.3</v>
      </c>
      <c r="AE21" s="81">
        <f t="shared" si="18"/>
        <v>15.3</v>
      </c>
      <c r="AF21" s="7"/>
      <c r="AG21" s="87" t="s">
        <v>26</v>
      </c>
      <c r="AH21" s="6">
        <f>(AH20*10.74)</f>
        <v>16.11</v>
      </c>
      <c r="AI21" s="6">
        <f>(AI20*2.2)</f>
        <v>14.575000000000001</v>
      </c>
      <c r="AJ21" s="6">
        <f>(AJ20*0.25)</f>
        <v>0.4375</v>
      </c>
      <c r="AK21" s="154">
        <f>AK20+AL20</f>
        <v>17</v>
      </c>
      <c r="AL21" s="155"/>
      <c r="AM21" s="10"/>
      <c r="AN21" s="22" t="s">
        <v>41</v>
      </c>
      <c r="AO21" s="23">
        <v>16.600000000000001</v>
      </c>
      <c r="AP21" s="24">
        <v>7.94</v>
      </c>
      <c r="AQ21" s="7"/>
      <c r="AR21" s="33" t="s">
        <v>36</v>
      </c>
      <c r="AS21" s="12" t="s">
        <v>75</v>
      </c>
      <c r="AT21" s="2" t="s">
        <v>39</v>
      </c>
      <c r="AU21" s="36">
        <v>0.40300000000000002</v>
      </c>
      <c r="AV21" s="1"/>
      <c r="AW21" s="118" t="s">
        <v>71</v>
      </c>
      <c r="AX21" s="111">
        <f t="shared" ref="AX21:AZ21" si="19">AX16</f>
        <v>673155000</v>
      </c>
      <c r="AY21" s="111">
        <f t="shared" si="19"/>
        <v>520023400</v>
      </c>
      <c r="AZ21" s="114">
        <f t="shared" si="19"/>
        <v>181045000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176"/>
      <c r="B22" s="66" t="s">
        <v>3</v>
      </c>
      <c r="C22" s="76">
        <f t="shared" ref="C22:J22" si="20">C20-C21</f>
        <v>1074000</v>
      </c>
      <c r="D22" s="76">
        <f t="shared" si="20"/>
        <v>9000</v>
      </c>
      <c r="E22" s="76">
        <f t="shared" si="20"/>
        <v>33000</v>
      </c>
      <c r="F22" s="77">
        <f t="shared" si="20"/>
        <v>47000</v>
      </c>
      <c r="G22" s="76">
        <f t="shared" si="20"/>
        <v>0</v>
      </c>
      <c r="H22" s="76">
        <f t="shared" si="20"/>
        <v>0</v>
      </c>
      <c r="I22" s="76">
        <f t="shared" si="20"/>
        <v>0</v>
      </c>
      <c r="J22" s="77">
        <f t="shared" si="20"/>
        <v>0</v>
      </c>
      <c r="K22" s="181"/>
      <c r="L22" s="182"/>
      <c r="M22" s="182"/>
      <c r="N22" s="182"/>
      <c r="O22" s="186"/>
      <c r="P22" s="186"/>
      <c r="Q22" s="48" t="s">
        <v>3</v>
      </c>
      <c r="R22" s="41">
        <f>R20-R21</f>
        <v>1044500</v>
      </c>
      <c r="S22" s="58"/>
      <c r="T22" s="189"/>
      <c r="U22" s="192"/>
      <c r="V22" s="58"/>
      <c r="W22" s="45" t="s">
        <v>3</v>
      </c>
      <c r="X22" s="46">
        <f>X20-X21</f>
        <v>13.300000000000182</v>
      </c>
      <c r="Y22" s="46">
        <f t="shared" ref="Y22:AE22" si="21">Y20-Y21</f>
        <v>0</v>
      </c>
      <c r="Z22" s="46">
        <f t="shared" si="21"/>
        <v>0</v>
      </c>
      <c r="AA22" s="46">
        <f t="shared" si="21"/>
        <v>0.20000000000000284</v>
      </c>
      <c r="AB22" s="46">
        <f t="shared" si="21"/>
        <v>14</v>
      </c>
      <c r="AC22" s="46">
        <f t="shared" si="21"/>
        <v>0</v>
      </c>
      <c r="AD22" s="46">
        <f t="shared" si="21"/>
        <v>0.10000000000000853</v>
      </c>
      <c r="AE22" s="83">
        <f t="shared" si="21"/>
        <v>0</v>
      </c>
      <c r="AF22" s="7"/>
      <c r="AG22" s="88" t="s">
        <v>28</v>
      </c>
      <c r="AH22" s="86">
        <f>(AH21)/((K20/1000000)*8.34)</f>
        <v>1.7985611510791366</v>
      </c>
      <c r="AI22" s="86">
        <f>(AI21)/((K20/1000000)*8.34)</f>
        <v>1.6271898682171582</v>
      </c>
      <c r="AJ22" s="86">
        <f>(AJ21)/((K20/1000000)*8.34)</f>
        <v>4.8843606678902689E-2</v>
      </c>
      <c r="AK22" s="156">
        <f>(AK21)/((K20/1000000)*8.34)</f>
        <v>1.8979230023802187</v>
      </c>
      <c r="AL22" s="157"/>
      <c r="AM22" s="10"/>
      <c r="AN22" s="1"/>
      <c r="AO22" s="1"/>
      <c r="AP22" s="1"/>
      <c r="AQ22" s="7"/>
      <c r="AR22" s="89" t="s">
        <v>55</v>
      </c>
      <c r="AS22" s="79"/>
      <c r="AT22" s="90" t="s">
        <v>54</v>
      </c>
      <c r="AU22" s="35">
        <v>2.5999999999999999E-2</v>
      </c>
      <c r="AV22" s="1"/>
      <c r="AW22" s="110" t="s">
        <v>3</v>
      </c>
      <c r="AX22" s="115">
        <f>AX20-AX21</f>
        <v>1241000</v>
      </c>
      <c r="AY22" s="115">
        <f>AY20-AY21</f>
        <v>0</v>
      </c>
      <c r="AZ22" s="116">
        <f>AZ20-AZ21</f>
        <v>36000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174">
        <v>6</v>
      </c>
      <c r="B24" s="67" t="s">
        <v>45</v>
      </c>
      <c r="C24" s="72">
        <v>352490000</v>
      </c>
      <c r="D24" s="37">
        <v>3098310</v>
      </c>
      <c r="E24" s="37">
        <v>7775900</v>
      </c>
      <c r="F24" s="39">
        <v>12738100</v>
      </c>
      <c r="G24" s="72">
        <v>467725000</v>
      </c>
      <c r="H24" s="37">
        <v>4158290</v>
      </c>
      <c r="I24" s="37">
        <v>11524800</v>
      </c>
      <c r="J24" s="39">
        <v>18202100</v>
      </c>
      <c r="K24" s="177">
        <f>C26+G26</f>
        <v>1087000</v>
      </c>
      <c r="L24" s="178"/>
      <c r="M24" s="183">
        <f>D26+E26+F26+H26+I26+J26</f>
        <v>40990</v>
      </c>
      <c r="N24" s="178"/>
      <c r="O24" s="184">
        <f>M24+K24</f>
        <v>1127990</v>
      </c>
      <c r="P24" s="184"/>
      <c r="Q24" s="42" t="s">
        <v>6</v>
      </c>
      <c r="R24" s="39">
        <v>122436900</v>
      </c>
      <c r="S24" s="57"/>
      <c r="T24" s="187">
        <v>0</v>
      </c>
      <c r="U24" s="190">
        <v>0.88</v>
      </c>
      <c r="V24" s="57"/>
      <c r="W24" s="85" t="s">
        <v>6</v>
      </c>
      <c r="X24" s="44">
        <v>4675.6000000000004</v>
      </c>
      <c r="Y24" s="44">
        <v>6265.5</v>
      </c>
      <c r="Z24" s="44">
        <v>60.9</v>
      </c>
      <c r="AA24" s="44">
        <v>82.4</v>
      </c>
      <c r="AB24" s="44">
        <v>4902.3999999999996</v>
      </c>
      <c r="AC24" s="44">
        <v>6563.6</v>
      </c>
      <c r="AD24" s="44">
        <v>106.6</v>
      </c>
      <c r="AE24" s="82">
        <v>15.4</v>
      </c>
      <c r="AF24" s="7"/>
      <c r="AG24" s="85" t="s">
        <v>29</v>
      </c>
      <c r="AH24" s="15">
        <v>2.375</v>
      </c>
      <c r="AI24" s="15">
        <v>6.25</v>
      </c>
      <c r="AJ24" s="15">
        <v>1.75</v>
      </c>
      <c r="AK24" s="15">
        <v>16</v>
      </c>
      <c r="AL24" s="16">
        <v>0</v>
      </c>
      <c r="AM24" s="62"/>
      <c r="AN24" s="64" t="s">
        <v>40</v>
      </c>
      <c r="AO24" s="20">
        <v>15.5</v>
      </c>
      <c r="AP24" s="21">
        <v>7.61</v>
      </c>
      <c r="AQ24" s="7"/>
      <c r="AR24" s="31" t="s">
        <v>37</v>
      </c>
      <c r="AS24" s="52">
        <v>5.5E-2</v>
      </c>
      <c r="AT24" s="32" t="s">
        <v>38</v>
      </c>
      <c r="AU24" s="53" t="s">
        <v>75</v>
      </c>
      <c r="AV24" s="1"/>
      <c r="AW24" s="117" t="s">
        <v>45</v>
      </c>
      <c r="AX24" s="112">
        <v>675601000</v>
      </c>
      <c r="AY24" s="112">
        <v>520023400</v>
      </c>
      <c r="AZ24" s="113">
        <v>181117000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175"/>
      <c r="B25" s="68" t="s">
        <v>44</v>
      </c>
      <c r="C25" s="73">
        <f t="shared" ref="C25:J25" si="22">C20</f>
        <v>351403000</v>
      </c>
      <c r="D25" s="74">
        <f t="shared" si="22"/>
        <v>3088320</v>
      </c>
      <c r="E25" s="74">
        <f t="shared" si="22"/>
        <v>7775900</v>
      </c>
      <c r="F25" s="75">
        <f t="shared" si="22"/>
        <v>12707100</v>
      </c>
      <c r="G25" s="73">
        <f t="shared" si="22"/>
        <v>467725000</v>
      </c>
      <c r="H25" s="74">
        <f t="shared" si="22"/>
        <v>4158290</v>
      </c>
      <c r="I25" s="74">
        <f t="shared" si="22"/>
        <v>11524800</v>
      </c>
      <c r="J25" s="75">
        <f t="shared" si="22"/>
        <v>18202100</v>
      </c>
      <c r="K25" s="179"/>
      <c r="L25" s="180"/>
      <c r="M25" s="180"/>
      <c r="N25" s="180"/>
      <c r="O25" s="185"/>
      <c r="P25" s="185"/>
      <c r="Q25" s="14" t="s">
        <v>7</v>
      </c>
      <c r="R25" s="40">
        <f>R20</f>
        <v>121388000</v>
      </c>
      <c r="S25" s="57"/>
      <c r="T25" s="188"/>
      <c r="U25" s="191"/>
      <c r="V25" s="57"/>
      <c r="W25" s="87" t="s">
        <v>7</v>
      </c>
      <c r="X25" s="5">
        <f t="shared" ref="X25:AE25" si="23">X20</f>
        <v>4662.2</v>
      </c>
      <c r="Y25" s="5">
        <f t="shared" si="23"/>
        <v>6265.5</v>
      </c>
      <c r="Z25" s="5">
        <f t="shared" si="23"/>
        <v>60.9</v>
      </c>
      <c r="AA25" s="5">
        <f t="shared" si="23"/>
        <v>82.3</v>
      </c>
      <c r="AB25" s="5">
        <f t="shared" si="23"/>
        <v>4888.3999999999996</v>
      </c>
      <c r="AC25" s="5">
        <f t="shared" si="23"/>
        <v>6563.6</v>
      </c>
      <c r="AD25" s="5">
        <f t="shared" si="23"/>
        <v>106.4</v>
      </c>
      <c r="AE25" s="81">
        <f t="shared" si="23"/>
        <v>15.3</v>
      </c>
      <c r="AF25" s="7"/>
      <c r="AG25" s="87" t="s">
        <v>26</v>
      </c>
      <c r="AH25" s="6">
        <f>(AH24*10.74)</f>
        <v>25.5075</v>
      </c>
      <c r="AI25" s="6">
        <f>(AI24*2.2)</f>
        <v>13.750000000000002</v>
      </c>
      <c r="AJ25" s="6">
        <f>(AJ24*0.25)</f>
        <v>0.4375</v>
      </c>
      <c r="AK25" s="154">
        <f>AK24+AL24</f>
        <v>16</v>
      </c>
      <c r="AL25" s="155"/>
      <c r="AM25" s="10"/>
      <c r="AN25" s="22" t="s">
        <v>41</v>
      </c>
      <c r="AO25" s="23">
        <v>16.2</v>
      </c>
      <c r="AP25" s="24">
        <v>7.98</v>
      </c>
      <c r="AQ25" s="7"/>
      <c r="AR25" s="33" t="s">
        <v>36</v>
      </c>
      <c r="AS25" s="12">
        <v>0.246</v>
      </c>
      <c r="AT25" s="2" t="s">
        <v>39</v>
      </c>
      <c r="AU25" s="36" t="s">
        <v>75</v>
      </c>
      <c r="AV25" s="1"/>
      <c r="AW25" s="118" t="s">
        <v>71</v>
      </c>
      <c r="AX25" s="111">
        <f t="shared" ref="AX25:AZ25" si="24">AX20</f>
        <v>674396000</v>
      </c>
      <c r="AY25" s="111">
        <f t="shared" si="24"/>
        <v>520023400</v>
      </c>
      <c r="AZ25" s="114">
        <f t="shared" si="24"/>
        <v>181081000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176"/>
      <c r="B26" s="66" t="s">
        <v>3</v>
      </c>
      <c r="C26" s="76">
        <f t="shared" ref="C26:J26" si="25">C24-C25</f>
        <v>1087000</v>
      </c>
      <c r="D26" s="76">
        <f t="shared" si="25"/>
        <v>9990</v>
      </c>
      <c r="E26" s="76">
        <f t="shared" si="25"/>
        <v>0</v>
      </c>
      <c r="F26" s="77">
        <f t="shared" si="25"/>
        <v>31000</v>
      </c>
      <c r="G26" s="76">
        <f t="shared" si="25"/>
        <v>0</v>
      </c>
      <c r="H26" s="76">
        <f t="shared" si="25"/>
        <v>0</v>
      </c>
      <c r="I26" s="76">
        <f t="shared" si="25"/>
        <v>0</v>
      </c>
      <c r="J26" s="77">
        <f t="shared" si="25"/>
        <v>0</v>
      </c>
      <c r="K26" s="181"/>
      <c r="L26" s="182"/>
      <c r="M26" s="182"/>
      <c r="N26" s="182"/>
      <c r="O26" s="186"/>
      <c r="P26" s="186"/>
      <c r="Q26" s="48" t="s">
        <v>3</v>
      </c>
      <c r="R26" s="41">
        <f>R24-R25</f>
        <v>1048900</v>
      </c>
      <c r="S26" s="58"/>
      <c r="T26" s="189"/>
      <c r="U26" s="192"/>
      <c r="V26" s="58"/>
      <c r="W26" s="45" t="s">
        <v>3</v>
      </c>
      <c r="X26" s="46">
        <f>X24-X25</f>
        <v>13.400000000000546</v>
      </c>
      <c r="Y26" s="46">
        <f t="shared" ref="Y26:AE26" si="26">Y24-Y25</f>
        <v>0</v>
      </c>
      <c r="Z26" s="46">
        <f t="shared" si="26"/>
        <v>0</v>
      </c>
      <c r="AA26" s="46">
        <f t="shared" si="26"/>
        <v>0.10000000000000853</v>
      </c>
      <c r="AB26" s="46">
        <f t="shared" si="26"/>
        <v>14</v>
      </c>
      <c r="AC26" s="46">
        <f t="shared" si="26"/>
        <v>0</v>
      </c>
      <c r="AD26" s="46">
        <f t="shared" si="26"/>
        <v>0.19999999999998863</v>
      </c>
      <c r="AE26" s="83">
        <f t="shared" si="26"/>
        <v>9.9999999999999645E-2</v>
      </c>
      <c r="AF26" s="7"/>
      <c r="AG26" s="88" t="s">
        <v>28</v>
      </c>
      <c r="AH26" s="86">
        <f>(AH25)/((K24/1000000)*8.34)</f>
        <v>2.8136644318399928</v>
      </c>
      <c r="AI26" s="86">
        <f>(AI25)/((K24/1000000)*8.34)</f>
        <v>1.5167259017073373</v>
      </c>
      <c r="AJ26" s="86">
        <f>(AJ25)/((K24/1000000)*8.34)</f>
        <v>4.8259460508869818E-2</v>
      </c>
      <c r="AK26" s="156">
        <f>(AK25)/((K24/1000000)*8.34)</f>
        <v>1.7649174128958105</v>
      </c>
      <c r="AL26" s="157"/>
      <c r="AM26" s="10"/>
      <c r="AN26" s="1"/>
      <c r="AO26" s="1"/>
      <c r="AP26" s="1"/>
      <c r="AQ26" s="7"/>
      <c r="AR26" s="89" t="s">
        <v>55</v>
      </c>
      <c r="AS26" s="79">
        <v>0.97</v>
      </c>
      <c r="AT26" s="90" t="s">
        <v>54</v>
      </c>
      <c r="AU26" s="35">
        <v>2.7E-2</v>
      </c>
      <c r="AV26" s="1"/>
      <c r="AW26" s="110" t="s">
        <v>3</v>
      </c>
      <c r="AX26" s="115">
        <f>AX24-AX25</f>
        <v>1205000</v>
      </c>
      <c r="AY26" s="115">
        <f>AY24-AY25</f>
        <v>0</v>
      </c>
      <c r="AZ26" s="116">
        <f>AZ24-AZ25</f>
        <v>36000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174">
        <v>7</v>
      </c>
      <c r="B28" s="67" t="s">
        <v>45</v>
      </c>
      <c r="C28" s="72">
        <v>353820000</v>
      </c>
      <c r="D28" s="37">
        <v>3107310</v>
      </c>
      <c r="E28" s="37">
        <v>7807900</v>
      </c>
      <c r="F28" s="39">
        <v>12746200</v>
      </c>
      <c r="G28" s="72">
        <v>467725000</v>
      </c>
      <c r="H28" s="37">
        <v>4158290</v>
      </c>
      <c r="I28" s="37">
        <v>11524800</v>
      </c>
      <c r="J28" s="39">
        <v>18202100</v>
      </c>
      <c r="K28" s="177">
        <f>C30+G30</f>
        <v>1330000</v>
      </c>
      <c r="L28" s="178"/>
      <c r="M28" s="183">
        <f>D30+E30+F30+H30+I30+J30</f>
        <v>49100</v>
      </c>
      <c r="N28" s="178"/>
      <c r="O28" s="184">
        <f>M28+K28</f>
        <v>1379100</v>
      </c>
      <c r="P28" s="184"/>
      <c r="Q28" s="42" t="s">
        <v>6</v>
      </c>
      <c r="R28" s="39">
        <v>123648900</v>
      </c>
      <c r="S28" s="57"/>
      <c r="T28" s="187">
        <v>0</v>
      </c>
      <c r="U28" s="190">
        <v>0.92</v>
      </c>
      <c r="V28" s="57"/>
      <c r="W28" s="85" t="s">
        <v>6</v>
      </c>
      <c r="X28" s="44">
        <v>4692.1000000000004</v>
      </c>
      <c r="Y28" s="44">
        <v>6265.5</v>
      </c>
      <c r="Z28" s="44">
        <v>60.9</v>
      </c>
      <c r="AA28" s="44">
        <v>82.5</v>
      </c>
      <c r="AB28" s="44">
        <v>4919.1000000000004</v>
      </c>
      <c r="AC28" s="44">
        <v>6563.6</v>
      </c>
      <c r="AD28" s="44">
        <v>106.6</v>
      </c>
      <c r="AE28" s="82">
        <v>15.4</v>
      </c>
      <c r="AF28" s="7"/>
      <c r="AG28" s="85" t="s">
        <v>29</v>
      </c>
      <c r="AH28" s="15">
        <v>3</v>
      </c>
      <c r="AI28" s="15">
        <v>8.125</v>
      </c>
      <c r="AJ28" s="15">
        <v>2.4</v>
      </c>
      <c r="AK28" s="15">
        <v>18</v>
      </c>
      <c r="AL28" s="16">
        <v>0</v>
      </c>
      <c r="AM28" s="62"/>
      <c r="AN28" s="64" t="s">
        <v>40</v>
      </c>
      <c r="AO28" s="20">
        <v>15.1</v>
      </c>
      <c r="AP28" s="21">
        <v>7.61</v>
      </c>
      <c r="AQ28" s="7"/>
      <c r="AR28" s="31" t="s">
        <v>37</v>
      </c>
      <c r="AS28" s="52">
        <v>6.5000000000000002E-2</v>
      </c>
      <c r="AT28" s="32" t="s">
        <v>38</v>
      </c>
      <c r="AU28" s="53" t="s">
        <v>75</v>
      </c>
      <c r="AV28" s="1"/>
      <c r="AW28" s="117" t="s">
        <v>45</v>
      </c>
      <c r="AX28" s="112">
        <v>677053000</v>
      </c>
      <c r="AY28" s="112">
        <v>520023400</v>
      </c>
      <c r="AZ28" s="113">
        <v>181117000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175"/>
      <c r="B29" s="68" t="s">
        <v>44</v>
      </c>
      <c r="C29" s="73">
        <f t="shared" ref="C29:J29" si="27">C24</f>
        <v>352490000</v>
      </c>
      <c r="D29" s="74">
        <f t="shared" si="27"/>
        <v>3098310</v>
      </c>
      <c r="E29" s="74">
        <f t="shared" si="27"/>
        <v>7775900</v>
      </c>
      <c r="F29" s="75">
        <f t="shared" si="27"/>
        <v>12738100</v>
      </c>
      <c r="G29" s="73">
        <f t="shared" si="27"/>
        <v>467725000</v>
      </c>
      <c r="H29" s="74">
        <f t="shared" si="27"/>
        <v>4158290</v>
      </c>
      <c r="I29" s="74">
        <f t="shared" si="27"/>
        <v>11524800</v>
      </c>
      <c r="J29" s="75">
        <f t="shared" si="27"/>
        <v>18202100</v>
      </c>
      <c r="K29" s="179"/>
      <c r="L29" s="180"/>
      <c r="M29" s="180"/>
      <c r="N29" s="180"/>
      <c r="O29" s="185"/>
      <c r="P29" s="185"/>
      <c r="Q29" s="14" t="s">
        <v>7</v>
      </c>
      <c r="R29" s="40">
        <f>R24</f>
        <v>122436900</v>
      </c>
      <c r="S29" s="57"/>
      <c r="T29" s="188"/>
      <c r="U29" s="191"/>
      <c r="V29" s="57"/>
      <c r="W29" s="87" t="s">
        <v>7</v>
      </c>
      <c r="X29" s="5">
        <f t="shared" ref="X29:AE29" si="28">X24</f>
        <v>4675.6000000000004</v>
      </c>
      <c r="Y29" s="5">
        <f t="shared" si="28"/>
        <v>6265.5</v>
      </c>
      <c r="Z29" s="5">
        <f t="shared" si="28"/>
        <v>60.9</v>
      </c>
      <c r="AA29" s="5">
        <f t="shared" si="28"/>
        <v>82.4</v>
      </c>
      <c r="AB29" s="5">
        <f t="shared" si="28"/>
        <v>4902.3999999999996</v>
      </c>
      <c r="AC29" s="5">
        <f t="shared" si="28"/>
        <v>6563.6</v>
      </c>
      <c r="AD29" s="5">
        <f t="shared" si="28"/>
        <v>106.6</v>
      </c>
      <c r="AE29" s="81">
        <f t="shared" si="28"/>
        <v>15.4</v>
      </c>
      <c r="AF29" s="7"/>
      <c r="AG29" s="87" t="s">
        <v>26</v>
      </c>
      <c r="AH29" s="6">
        <f>(AH28*10.74)</f>
        <v>32.22</v>
      </c>
      <c r="AI29" s="6">
        <f>(AI28*2.2)</f>
        <v>17.875</v>
      </c>
      <c r="AJ29" s="6">
        <f>(AJ28*0.25)</f>
        <v>0.6</v>
      </c>
      <c r="AK29" s="154">
        <f>AK28+AL28</f>
        <v>18</v>
      </c>
      <c r="AL29" s="155"/>
      <c r="AM29" s="10"/>
      <c r="AN29" s="22" t="s">
        <v>41</v>
      </c>
      <c r="AO29" s="23">
        <v>16</v>
      </c>
      <c r="AP29" s="24">
        <v>7.9</v>
      </c>
      <c r="AQ29" s="7"/>
      <c r="AR29" s="33" t="s">
        <v>36</v>
      </c>
      <c r="AS29" s="12">
        <v>0.27200000000000002</v>
      </c>
      <c r="AT29" s="2" t="s">
        <v>39</v>
      </c>
      <c r="AU29" s="36" t="s">
        <v>75</v>
      </c>
      <c r="AV29" s="1"/>
      <c r="AW29" s="118" t="s">
        <v>71</v>
      </c>
      <c r="AX29" s="111">
        <f t="shared" ref="AX29:AZ29" si="29">AX24</f>
        <v>675601000</v>
      </c>
      <c r="AY29" s="111">
        <f t="shared" si="29"/>
        <v>520023400</v>
      </c>
      <c r="AZ29" s="114">
        <f t="shared" si="29"/>
        <v>181117000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176"/>
      <c r="B30" s="66" t="s">
        <v>3</v>
      </c>
      <c r="C30" s="76">
        <f t="shared" ref="C30:J30" si="30">C28-C29</f>
        <v>1330000</v>
      </c>
      <c r="D30" s="76">
        <f t="shared" si="30"/>
        <v>9000</v>
      </c>
      <c r="E30" s="76">
        <f t="shared" si="30"/>
        <v>32000</v>
      </c>
      <c r="F30" s="77">
        <f t="shared" si="30"/>
        <v>8100</v>
      </c>
      <c r="G30" s="76">
        <f t="shared" si="30"/>
        <v>0</v>
      </c>
      <c r="H30" s="76">
        <f t="shared" si="30"/>
        <v>0</v>
      </c>
      <c r="I30" s="76">
        <f t="shared" si="30"/>
        <v>0</v>
      </c>
      <c r="J30" s="77">
        <f t="shared" si="30"/>
        <v>0</v>
      </c>
      <c r="K30" s="181"/>
      <c r="L30" s="182"/>
      <c r="M30" s="182"/>
      <c r="N30" s="182"/>
      <c r="O30" s="186"/>
      <c r="P30" s="186"/>
      <c r="Q30" s="48" t="s">
        <v>3</v>
      </c>
      <c r="R30" s="41">
        <f>R28-R29</f>
        <v>1212000</v>
      </c>
      <c r="S30" s="58"/>
      <c r="T30" s="189"/>
      <c r="U30" s="192"/>
      <c r="V30" s="58"/>
      <c r="W30" s="45" t="s">
        <v>3</v>
      </c>
      <c r="X30" s="46">
        <f>X28-X29</f>
        <v>16.5</v>
      </c>
      <c r="Y30" s="46">
        <f t="shared" ref="Y30:AE30" si="31">Y28-Y29</f>
        <v>0</v>
      </c>
      <c r="Z30" s="46">
        <f t="shared" si="31"/>
        <v>0</v>
      </c>
      <c r="AA30" s="46">
        <f t="shared" si="31"/>
        <v>9.9999999999994316E-2</v>
      </c>
      <c r="AB30" s="46">
        <f t="shared" si="31"/>
        <v>16.700000000000728</v>
      </c>
      <c r="AC30" s="46">
        <f t="shared" si="31"/>
        <v>0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>
        <f>(AH29)/((K28/1000000)*8.34)</f>
        <v>2.9047438740736733</v>
      </c>
      <c r="AI30" s="86">
        <f>(AI29)/((K28/1000000)*8.34)</f>
        <v>1.6114927606786751</v>
      </c>
      <c r="AJ30" s="86">
        <f>(AJ29)/((K28/1000000)*8.34)</f>
        <v>5.4092064694109369E-2</v>
      </c>
      <c r="AK30" s="156">
        <f>(AK29)/((K28/1000000)*8.34)</f>
        <v>1.6227619408232812</v>
      </c>
      <c r="AL30" s="157"/>
      <c r="AM30" s="10"/>
      <c r="AN30" s="1"/>
      <c r="AO30" s="1"/>
      <c r="AP30" s="1"/>
      <c r="AQ30" s="7"/>
      <c r="AR30" s="89" t="s">
        <v>55</v>
      </c>
      <c r="AS30" s="79">
        <v>0.83</v>
      </c>
      <c r="AT30" s="90" t="s">
        <v>54</v>
      </c>
      <c r="AU30" s="35">
        <v>3.5000000000000003E-2</v>
      </c>
      <c r="AV30" s="1"/>
      <c r="AW30" s="110" t="s">
        <v>3</v>
      </c>
      <c r="AX30" s="115">
        <f>AX28-AX29</f>
        <v>1452000</v>
      </c>
      <c r="AY30" s="115">
        <f>AY28-AY29</f>
        <v>0</v>
      </c>
      <c r="AZ30" s="116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174">
        <v>8</v>
      </c>
      <c r="B32" s="67" t="s">
        <v>45</v>
      </c>
      <c r="C32" s="72">
        <v>354865000</v>
      </c>
      <c r="D32" s="37">
        <v>3117310</v>
      </c>
      <c r="E32" s="37">
        <v>7840900</v>
      </c>
      <c r="F32" s="39">
        <v>12777200</v>
      </c>
      <c r="G32" s="72">
        <v>467725000</v>
      </c>
      <c r="H32" s="37">
        <v>4158290</v>
      </c>
      <c r="I32" s="37">
        <v>11524800</v>
      </c>
      <c r="J32" s="39">
        <v>18202100</v>
      </c>
      <c r="K32" s="177">
        <f>C34+G34</f>
        <v>1045000</v>
      </c>
      <c r="L32" s="178"/>
      <c r="M32" s="183">
        <f>D34+E34+F34+H34+I34+J34</f>
        <v>74000</v>
      </c>
      <c r="N32" s="178"/>
      <c r="O32" s="184">
        <f>M32+K32</f>
        <v>1119000</v>
      </c>
      <c r="P32" s="184"/>
      <c r="Q32" s="42" t="s">
        <v>6</v>
      </c>
      <c r="R32" s="39">
        <v>124749800</v>
      </c>
      <c r="S32" s="57"/>
      <c r="T32" s="187">
        <v>0</v>
      </c>
      <c r="U32" s="190">
        <v>0.87</v>
      </c>
      <c r="V32" s="57"/>
      <c r="W32" s="85" t="s">
        <v>6</v>
      </c>
      <c r="X32" s="44">
        <v>4705.1000000000004</v>
      </c>
      <c r="Y32" s="44">
        <v>6265.5</v>
      </c>
      <c r="Z32" s="44">
        <v>60.9</v>
      </c>
      <c r="AA32" s="44">
        <v>82.6</v>
      </c>
      <c r="AB32" s="44">
        <v>4932.7</v>
      </c>
      <c r="AC32" s="44">
        <v>6563.6</v>
      </c>
      <c r="AD32" s="44">
        <v>106.7</v>
      </c>
      <c r="AE32" s="82">
        <v>15.4</v>
      </c>
      <c r="AF32" s="7"/>
      <c r="AG32" s="85" t="s">
        <v>29</v>
      </c>
      <c r="AH32" s="15">
        <v>2.375</v>
      </c>
      <c r="AI32" s="15">
        <v>6.75</v>
      </c>
      <c r="AJ32" s="15">
        <v>1.75</v>
      </c>
      <c r="AK32" s="15">
        <v>14</v>
      </c>
      <c r="AL32" s="16">
        <v>0</v>
      </c>
      <c r="AM32" s="62"/>
      <c r="AN32" s="64" t="s">
        <v>40</v>
      </c>
      <c r="AO32" s="20">
        <v>16.2</v>
      </c>
      <c r="AP32" s="21">
        <v>7.98</v>
      </c>
      <c r="AQ32" s="7"/>
      <c r="AR32" s="31" t="s">
        <v>37</v>
      </c>
      <c r="AS32" s="52">
        <v>5.3999999999999999E-2</v>
      </c>
      <c r="AT32" s="32" t="s">
        <v>38</v>
      </c>
      <c r="AU32" s="53" t="s">
        <v>75</v>
      </c>
      <c r="AV32" s="1"/>
      <c r="AW32" s="117" t="s">
        <v>45</v>
      </c>
      <c r="AX32" s="112">
        <v>678227000</v>
      </c>
      <c r="AY32" s="112">
        <v>520023400</v>
      </c>
      <c r="AZ32" s="113">
        <v>181153000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175"/>
      <c r="B33" s="68" t="s">
        <v>44</v>
      </c>
      <c r="C33" s="73">
        <f t="shared" ref="C33:J33" si="32">C28</f>
        <v>353820000</v>
      </c>
      <c r="D33" s="74">
        <f t="shared" si="32"/>
        <v>3107310</v>
      </c>
      <c r="E33" s="74">
        <f t="shared" si="32"/>
        <v>7807900</v>
      </c>
      <c r="F33" s="75">
        <f t="shared" si="32"/>
        <v>12746200</v>
      </c>
      <c r="G33" s="73">
        <f t="shared" si="32"/>
        <v>467725000</v>
      </c>
      <c r="H33" s="74">
        <f t="shared" si="32"/>
        <v>4158290</v>
      </c>
      <c r="I33" s="74">
        <f t="shared" si="32"/>
        <v>11524800</v>
      </c>
      <c r="J33" s="75">
        <f t="shared" si="32"/>
        <v>18202100</v>
      </c>
      <c r="K33" s="179"/>
      <c r="L33" s="180"/>
      <c r="M33" s="180"/>
      <c r="N33" s="180"/>
      <c r="O33" s="185"/>
      <c r="P33" s="185"/>
      <c r="Q33" s="14" t="s">
        <v>7</v>
      </c>
      <c r="R33" s="40">
        <f>R28</f>
        <v>123648900</v>
      </c>
      <c r="S33" s="57"/>
      <c r="T33" s="188"/>
      <c r="U33" s="191"/>
      <c r="V33" s="57"/>
      <c r="W33" s="87" t="s">
        <v>7</v>
      </c>
      <c r="X33" s="5">
        <f t="shared" ref="X33:AE33" si="33">X28</f>
        <v>4692.1000000000004</v>
      </c>
      <c r="Y33" s="5">
        <f t="shared" si="33"/>
        <v>6265.5</v>
      </c>
      <c r="Z33" s="5">
        <f t="shared" si="33"/>
        <v>60.9</v>
      </c>
      <c r="AA33" s="5">
        <f t="shared" si="33"/>
        <v>82.5</v>
      </c>
      <c r="AB33" s="5">
        <f t="shared" si="33"/>
        <v>4919.1000000000004</v>
      </c>
      <c r="AC33" s="5">
        <f t="shared" si="33"/>
        <v>6563.6</v>
      </c>
      <c r="AD33" s="5">
        <f t="shared" si="33"/>
        <v>106.6</v>
      </c>
      <c r="AE33" s="81">
        <f t="shared" si="33"/>
        <v>15.4</v>
      </c>
      <c r="AF33" s="7"/>
      <c r="AG33" s="87" t="s">
        <v>26</v>
      </c>
      <c r="AH33" s="6">
        <f>(AH32*10.74)</f>
        <v>25.5075</v>
      </c>
      <c r="AI33" s="6">
        <f>(AI32*2.2)</f>
        <v>14.850000000000001</v>
      </c>
      <c r="AJ33" s="6">
        <f>(AJ32*0.25)</f>
        <v>0.4375</v>
      </c>
      <c r="AK33" s="154">
        <f>AK32+AL32</f>
        <v>14</v>
      </c>
      <c r="AL33" s="155"/>
      <c r="AM33" s="10"/>
      <c r="AN33" s="22" t="s">
        <v>41</v>
      </c>
      <c r="AO33" s="23">
        <v>16.600000000000001</v>
      </c>
      <c r="AP33" s="24">
        <v>8.01</v>
      </c>
      <c r="AQ33" s="7"/>
      <c r="AR33" s="33" t="s">
        <v>36</v>
      </c>
      <c r="AS33" s="12">
        <v>0.26200000000000001</v>
      </c>
      <c r="AT33" s="2" t="s">
        <v>39</v>
      </c>
      <c r="AU33" s="36" t="s">
        <v>75</v>
      </c>
      <c r="AV33" s="1"/>
      <c r="AW33" s="118" t="s">
        <v>71</v>
      </c>
      <c r="AX33" s="111">
        <f t="shared" ref="AX33:AZ33" si="34">AX28</f>
        <v>677053000</v>
      </c>
      <c r="AY33" s="111">
        <f t="shared" si="34"/>
        <v>520023400</v>
      </c>
      <c r="AZ33" s="114">
        <f t="shared" si="34"/>
        <v>181117000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176"/>
      <c r="B34" s="66" t="s">
        <v>3</v>
      </c>
      <c r="C34" s="76">
        <f t="shared" ref="C34:J34" si="35">C32-C33</f>
        <v>1045000</v>
      </c>
      <c r="D34" s="76">
        <f t="shared" si="35"/>
        <v>10000</v>
      </c>
      <c r="E34" s="76">
        <f t="shared" si="35"/>
        <v>33000</v>
      </c>
      <c r="F34" s="77">
        <f t="shared" si="35"/>
        <v>31000</v>
      </c>
      <c r="G34" s="76">
        <f t="shared" si="35"/>
        <v>0</v>
      </c>
      <c r="H34" s="76">
        <f t="shared" si="35"/>
        <v>0</v>
      </c>
      <c r="I34" s="76">
        <f t="shared" si="35"/>
        <v>0</v>
      </c>
      <c r="J34" s="77">
        <f t="shared" si="35"/>
        <v>0</v>
      </c>
      <c r="K34" s="181"/>
      <c r="L34" s="182"/>
      <c r="M34" s="182"/>
      <c r="N34" s="182"/>
      <c r="O34" s="186"/>
      <c r="P34" s="186"/>
      <c r="Q34" s="48" t="s">
        <v>3</v>
      </c>
      <c r="R34" s="41">
        <f>R32-R33</f>
        <v>1100900</v>
      </c>
      <c r="S34" s="58"/>
      <c r="T34" s="189"/>
      <c r="U34" s="192"/>
      <c r="V34" s="58"/>
      <c r="W34" s="45" t="s">
        <v>3</v>
      </c>
      <c r="X34" s="46">
        <f>X32-X33</f>
        <v>13</v>
      </c>
      <c r="Y34" s="46">
        <f t="shared" ref="Y34:AE34" si="36">Y32-Y33</f>
        <v>0</v>
      </c>
      <c r="Z34" s="46">
        <f t="shared" si="36"/>
        <v>0</v>
      </c>
      <c r="AA34" s="46">
        <f t="shared" si="36"/>
        <v>9.9999999999994316E-2</v>
      </c>
      <c r="AB34" s="46">
        <f t="shared" si="36"/>
        <v>13.599999999999454</v>
      </c>
      <c r="AC34" s="46">
        <f t="shared" si="36"/>
        <v>0</v>
      </c>
      <c r="AD34" s="46">
        <f t="shared" si="36"/>
        <v>0.10000000000000853</v>
      </c>
      <c r="AE34" s="83">
        <f t="shared" si="36"/>
        <v>0</v>
      </c>
      <c r="AF34" s="7"/>
      <c r="AG34" s="88" t="s">
        <v>28</v>
      </c>
      <c r="AH34" s="86">
        <f>(AH33)/((K32/1000000)*8.34)</f>
        <v>2.9267495094833227</v>
      </c>
      <c r="AI34" s="86">
        <f>(AI33)/((K32/1000000)*8.34)</f>
        <v>1.7039000378644455</v>
      </c>
      <c r="AJ34" s="86">
        <f>(AJ33)/((K32/1000000)*8.34)</f>
        <v>5.0199075189609081E-2</v>
      </c>
      <c r="AK34" s="156">
        <f>(AK33)/((K32/1000000)*8.34)</f>
        <v>1.6063704060674906</v>
      </c>
      <c r="AL34" s="157"/>
      <c r="AM34" s="10"/>
      <c r="AN34" s="1"/>
      <c r="AO34" s="1"/>
      <c r="AP34" s="1"/>
      <c r="AQ34" s="7"/>
      <c r="AR34" s="89" t="s">
        <v>55</v>
      </c>
      <c r="AS34" s="79">
        <v>0.8</v>
      </c>
      <c r="AT34" s="90" t="s">
        <v>54</v>
      </c>
      <c r="AU34" s="35">
        <v>2.5999999999999999E-2</v>
      </c>
      <c r="AV34" s="1"/>
      <c r="AW34" s="110" t="s">
        <v>3</v>
      </c>
      <c r="AX34" s="115">
        <f>AX32-AX33</f>
        <v>1174000</v>
      </c>
      <c r="AY34" s="115">
        <f>AY32-AY33</f>
        <v>0</v>
      </c>
      <c r="AZ34" s="116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174">
        <v>9</v>
      </c>
      <c r="B36" s="67" t="s">
        <v>45</v>
      </c>
      <c r="C36" s="72">
        <v>355766000</v>
      </c>
      <c r="D36" s="37">
        <v>3126310</v>
      </c>
      <c r="E36" s="37">
        <v>7871890</v>
      </c>
      <c r="F36" s="39">
        <v>12808200</v>
      </c>
      <c r="G36" s="72">
        <v>467725000</v>
      </c>
      <c r="H36" s="37">
        <v>4158290</v>
      </c>
      <c r="I36" s="37">
        <v>11524800</v>
      </c>
      <c r="J36" s="39">
        <v>18202100</v>
      </c>
      <c r="K36" s="177">
        <f>C38+G38</f>
        <v>901000</v>
      </c>
      <c r="L36" s="178"/>
      <c r="M36" s="183">
        <f>D38+E38+F38+H38+I38+J38</f>
        <v>70990</v>
      </c>
      <c r="N36" s="178"/>
      <c r="O36" s="184">
        <f>M36+K36</f>
        <v>971990</v>
      </c>
      <c r="P36" s="184"/>
      <c r="Q36" s="42" t="s">
        <v>6</v>
      </c>
      <c r="R36" s="39">
        <v>125849500</v>
      </c>
      <c r="S36" s="57"/>
      <c r="T36" s="187">
        <v>0</v>
      </c>
      <c r="U36" s="190">
        <v>0.9</v>
      </c>
      <c r="V36" s="57"/>
      <c r="W36" s="85" t="s">
        <v>6</v>
      </c>
      <c r="X36" s="44">
        <v>4716.3</v>
      </c>
      <c r="Y36" s="44">
        <v>6265.5</v>
      </c>
      <c r="Z36" s="44">
        <v>60.9</v>
      </c>
      <c r="AA36" s="44">
        <v>82.7</v>
      </c>
      <c r="AB36" s="44">
        <v>4944.3999999999996</v>
      </c>
      <c r="AC36" s="44">
        <v>6563.6</v>
      </c>
      <c r="AD36" s="44">
        <v>106.9</v>
      </c>
      <c r="AE36" s="82">
        <v>15.5</v>
      </c>
      <c r="AF36" s="7"/>
      <c r="AG36" s="85" t="s">
        <v>29</v>
      </c>
      <c r="AH36" s="15">
        <v>3.125</v>
      </c>
      <c r="AI36" s="15">
        <v>6.75</v>
      </c>
      <c r="AJ36" s="15">
        <v>1.875</v>
      </c>
      <c r="AK36" s="15">
        <v>16</v>
      </c>
      <c r="AL36" s="16">
        <v>0</v>
      </c>
      <c r="AM36" s="62"/>
      <c r="AN36" s="64" t="s">
        <v>40</v>
      </c>
      <c r="AO36" s="20">
        <v>15.8</v>
      </c>
      <c r="AP36" s="21">
        <v>7.98</v>
      </c>
      <c r="AQ36" s="7"/>
      <c r="AR36" s="31" t="s">
        <v>37</v>
      </c>
      <c r="AS36" s="52">
        <v>5.5E-2</v>
      </c>
      <c r="AT36" s="32" t="s">
        <v>38</v>
      </c>
      <c r="AU36" s="53" t="s">
        <v>75</v>
      </c>
      <c r="AV36" s="1"/>
      <c r="AW36" s="117" t="s">
        <v>45</v>
      </c>
      <c r="AX36" s="112">
        <v>679235000</v>
      </c>
      <c r="AY36" s="112">
        <v>520023400</v>
      </c>
      <c r="AZ36" s="113">
        <v>181188000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175"/>
      <c r="B37" s="68" t="s">
        <v>44</v>
      </c>
      <c r="C37" s="73">
        <f t="shared" ref="C37:J37" si="37">C32</f>
        <v>354865000</v>
      </c>
      <c r="D37" s="74">
        <f t="shared" si="37"/>
        <v>3117310</v>
      </c>
      <c r="E37" s="74">
        <f t="shared" si="37"/>
        <v>7840900</v>
      </c>
      <c r="F37" s="75">
        <f t="shared" si="37"/>
        <v>12777200</v>
      </c>
      <c r="G37" s="73">
        <f t="shared" si="37"/>
        <v>467725000</v>
      </c>
      <c r="H37" s="74">
        <f t="shared" si="37"/>
        <v>4158290</v>
      </c>
      <c r="I37" s="74">
        <f t="shared" si="37"/>
        <v>11524800</v>
      </c>
      <c r="J37" s="75">
        <f t="shared" si="37"/>
        <v>18202100</v>
      </c>
      <c r="K37" s="179"/>
      <c r="L37" s="180"/>
      <c r="M37" s="180"/>
      <c r="N37" s="180"/>
      <c r="O37" s="185"/>
      <c r="P37" s="185"/>
      <c r="Q37" s="14" t="s">
        <v>7</v>
      </c>
      <c r="R37" s="40">
        <f>R32</f>
        <v>124749800</v>
      </c>
      <c r="S37" s="57"/>
      <c r="T37" s="188"/>
      <c r="U37" s="191"/>
      <c r="V37" s="57"/>
      <c r="W37" s="87" t="s">
        <v>7</v>
      </c>
      <c r="X37" s="5">
        <f t="shared" ref="X37:AE37" si="38">X32</f>
        <v>4705.1000000000004</v>
      </c>
      <c r="Y37" s="5">
        <f t="shared" si="38"/>
        <v>6265.5</v>
      </c>
      <c r="Z37" s="5">
        <f t="shared" si="38"/>
        <v>60.9</v>
      </c>
      <c r="AA37" s="5">
        <f t="shared" si="38"/>
        <v>82.6</v>
      </c>
      <c r="AB37" s="5">
        <f t="shared" si="38"/>
        <v>4932.7</v>
      </c>
      <c r="AC37" s="5">
        <f t="shared" si="38"/>
        <v>6563.6</v>
      </c>
      <c r="AD37" s="5">
        <f t="shared" si="38"/>
        <v>106.7</v>
      </c>
      <c r="AE37" s="81">
        <f t="shared" si="38"/>
        <v>15.4</v>
      </c>
      <c r="AF37" s="7"/>
      <c r="AG37" s="87" t="s">
        <v>26</v>
      </c>
      <c r="AH37" s="6">
        <f>(AH36*10.74)</f>
        <v>33.5625</v>
      </c>
      <c r="AI37" s="6">
        <f>(AI36*2.2)</f>
        <v>14.850000000000001</v>
      </c>
      <c r="AJ37" s="6">
        <f>(AJ36*0.25)</f>
        <v>0.46875</v>
      </c>
      <c r="AK37" s="154">
        <f>AK36+AL36</f>
        <v>16</v>
      </c>
      <c r="AL37" s="155"/>
      <c r="AM37" s="10"/>
      <c r="AN37" s="22" t="s">
        <v>41</v>
      </c>
      <c r="AO37" s="23">
        <v>16.5</v>
      </c>
      <c r="AP37" s="24">
        <v>8</v>
      </c>
      <c r="AQ37" s="7"/>
      <c r="AR37" s="33" t="s">
        <v>36</v>
      </c>
      <c r="AS37" s="12">
        <v>0.29299999999999998</v>
      </c>
      <c r="AT37" s="2" t="s">
        <v>39</v>
      </c>
      <c r="AU37" s="36" t="s">
        <v>75</v>
      </c>
      <c r="AV37" s="1"/>
      <c r="AW37" s="118" t="s">
        <v>71</v>
      </c>
      <c r="AX37" s="111">
        <f t="shared" ref="AX37:AZ37" si="39">AX32</f>
        <v>678227000</v>
      </c>
      <c r="AY37" s="111">
        <f t="shared" si="39"/>
        <v>520023400</v>
      </c>
      <c r="AZ37" s="114">
        <f t="shared" si="39"/>
        <v>181153000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176"/>
      <c r="B38" s="66" t="s">
        <v>3</v>
      </c>
      <c r="C38" s="76">
        <f t="shared" ref="C38:J38" si="40">C36-C37</f>
        <v>901000</v>
      </c>
      <c r="D38" s="76">
        <f t="shared" si="40"/>
        <v>9000</v>
      </c>
      <c r="E38" s="76">
        <f t="shared" si="40"/>
        <v>30990</v>
      </c>
      <c r="F38" s="77">
        <f t="shared" si="40"/>
        <v>31000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81"/>
      <c r="L38" s="182"/>
      <c r="M38" s="182"/>
      <c r="N38" s="182"/>
      <c r="O38" s="186"/>
      <c r="P38" s="186"/>
      <c r="Q38" s="48" t="s">
        <v>3</v>
      </c>
      <c r="R38" s="41">
        <f>R36-R37</f>
        <v>1099700</v>
      </c>
      <c r="S38" s="58"/>
      <c r="T38" s="189"/>
      <c r="U38" s="192"/>
      <c r="V38" s="58"/>
      <c r="W38" s="45" t="s">
        <v>3</v>
      </c>
      <c r="X38" s="46">
        <f t="shared" ref="X38:AE38" si="41">X36-X37</f>
        <v>11.199999999999818</v>
      </c>
      <c r="Y38" s="46">
        <f t="shared" si="41"/>
        <v>0</v>
      </c>
      <c r="Z38" s="46">
        <f t="shared" si="41"/>
        <v>0</v>
      </c>
      <c r="AA38" s="46">
        <f t="shared" si="41"/>
        <v>0.10000000000000853</v>
      </c>
      <c r="AB38" s="46">
        <f t="shared" si="41"/>
        <v>11.699999999999818</v>
      </c>
      <c r="AC38" s="46">
        <f t="shared" si="41"/>
        <v>0</v>
      </c>
      <c r="AD38" s="46">
        <f t="shared" si="41"/>
        <v>0.20000000000000284</v>
      </c>
      <c r="AE38" s="83">
        <f t="shared" si="41"/>
        <v>9.9999999999999645E-2</v>
      </c>
      <c r="AF38" s="7"/>
      <c r="AG38" s="88" t="s">
        <v>28</v>
      </c>
      <c r="AH38" s="86">
        <f>(AH37)/((K36/1000000)*8.34)</f>
        <v>4.4664601282348153</v>
      </c>
      <c r="AI38" s="86">
        <f>(AI37)/((K36/1000000)*8.34)</f>
        <v>1.976221464559762</v>
      </c>
      <c r="AJ38" s="86">
        <f>(AJ37)/((K36/1000000)*8.34)</f>
        <v>6.2380728047972275E-2</v>
      </c>
      <c r="AK38" s="156">
        <f>(AK37)/((K36/1000000)*8.34)</f>
        <v>2.1292621840374539</v>
      </c>
      <c r="AL38" s="157"/>
      <c r="AM38" s="10"/>
      <c r="AN38" s="1"/>
      <c r="AO38" s="1"/>
      <c r="AP38" s="1"/>
      <c r="AQ38" s="7"/>
      <c r="AR38" s="89" t="s">
        <v>55</v>
      </c>
      <c r="AS38" s="79">
        <v>0.79</v>
      </c>
      <c r="AT38" s="90" t="s">
        <v>54</v>
      </c>
      <c r="AU38" s="35">
        <v>2.5999999999999999E-2</v>
      </c>
      <c r="AV38" s="1"/>
      <c r="AW38" s="110" t="s">
        <v>3</v>
      </c>
      <c r="AX38" s="115">
        <f>AX36-AX37</f>
        <v>1008000</v>
      </c>
      <c r="AY38" s="115">
        <f>AY36-AY37</f>
        <v>0</v>
      </c>
      <c r="AZ38" s="116">
        <f>AZ36-AZ37</f>
        <v>35000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174">
        <v>10</v>
      </c>
      <c r="B40" s="67" t="s">
        <v>45</v>
      </c>
      <c r="C40" s="72">
        <v>355766000</v>
      </c>
      <c r="D40" s="37">
        <v>3126310</v>
      </c>
      <c r="E40" s="37">
        <v>7871890</v>
      </c>
      <c r="F40" s="39">
        <v>12808200</v>
      </c>
      <c r="G40" s="72">
        <v>468850000</v>
      </c>
      <c r="H40" s="37">
        <v>4167290</v>
      </c>
      <c r="I40" s="37">
        <v>11555900</v>
      </c>
      <c r="J40" s="39">
        <v>18243100</v>
      </c>
      <c r="K40" s="177">
        <f>C42+G42</f>
        <v>1125000</v>
      </c>
      <c r="L40" s="178"/>
      <c r="M40" s="183">
        <f>D42+E42+F42+H42+I42+J42</f>
        <v>81100</v>
      </c>
      <c r="N40" s="178"/>
      <c r="O40" s="184">
        <f>M40+K40</f>
        <v>1206100</v>
      </c>
      <c r="P40" s="184"/>
      <c r="Q40" s="42" t="s">
        <v>6</v>
      </c>
      <c r="R40" s="39">
        <v>127013700</v>
      </c>
      <c r="S40" s="57"/>
      <c r="T40" s="187">
        <v>0</v>
      </c>
      <c r="U40" s="190">
        <v>0.86</v>
      </c>
      <c r="V40" s="57"/>
      <c r="W40" s="85" t="s">
        <v>6</v>
      </c>
      <c r="X40" s="44">
        <v>4716.3</v>
      </c>
      <c r="Y40" s="44">
        <v>6279.6</v>
      </c>
      <c r="Z40" s="44">
        <v>61.1</v>
      </c>
      <c r="AA40" s="44">
        <v>82.7</v>
      </c>
      <c r="AB40" s="44">
        <v>4944.3999999999996</v>
      </c>
      <c r="AC40" s="44">
        <v>6578.3</v>
      </c>
      <c r="AD40" s="44">
        <v>107.1</v>
      </c>
      <c r="AE40" s="82">
        <v>15.5</v>
      </c>
      <c r="AF40" s="7"/>
      <c r="AG40" s="85" t="s">
        <v>29</v>
      </c>
      <c r="AH40" s="15">
        <v>2</v>
      </c>
      <c r="AI40" s="15">
        <v>5</v>
      </c>
      <c r="AJ40" s="15">
        <v>1.375</v>
      </c>
      <c r="AK40" s="15">
        <v>0</v>
      </c>
      <c r="AL40" s="16">
        <v>10</v>
      </c>
      <c r="AM40" s="62"/>
      <c r="AN40" s="64" t="s">
        <v>40</v>
      </c>
      <c r="AO40" s="20">
        <v>15.1</v>
      </c>
      <c r="AP40" s="21">
        <v>7.67</v>
      </c>
      <c r="AQ40" s="7"/>
      <c r="AR40" s="31" t="s">
        <v>37</v>
      </c>
      <c r="AS40" s="52">
        <v>6.0999999999999999E-2</v>
      </c>
      <c r="AT40" s="32" t="s">
        <v>38</v>
      </c>
      <c r="AU40" s="53" t="s">
        <v>75</v>
      </c>
      <c r="AV40" s="1"/>
      <c r="AW40" s="117" t="s">
        <v>45</v>
      </c>
      <c r="AX40" s="112">
        <v>679235000</v>
      </c>
      <c r="AY40" s="112">
        <v>521266200</v>
      </c>
      <c r="AZ40" s="113">
        <v>181223000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175"/>
      <c r="B41" s="68" t="s">
        <v>44</v>
      </c>
      <c r="C41" s="73">
        <f t="shared" ref="C41:J41" si="42">C36</f>
        <v>355766000</v>
      </c>
      <c r="D41" s="74">
        <f t="shared" si="42"/>
        <v>3126310</v>
      </c>
      <c r="E41" s="74">
        <f t="shared" si="42"/>
        <v>7871890</v>
      </c>
      <c r="F41" s="75">
        <f t="shared" si="42"/>
        <v>12808200</v>
      </c>
      <c r="G41" s="73">
        <f t="shared" si="42"/>
        <v>467725000</v>
      </c>
      <c r="H41" s="74">
        <f t="shared" si="42"/>
        <v>4158290</v>
      </c>
      <c r="I41" s="74">
        <f t="shared" si="42"/>
        <v>11524800</v>
      </c>
      <c r="J41" s="75">
        <f t="shared" si="42"/>
        <v>18202100</v>
      </c>
      <c r="K41" s="179"/>
      <c r="L41" s="180"/>
      <c r="M41" s="180"/>
      <c r="N41" s="180"/>
      <c r="O41" s="185"/>
      <c r="P41" s="185"/>
      <c r="Q41" s="14" t="s">
        <v>7</v>
      </c>
      <c r="R41" s="40">
        <f>R36</f>
        <v>125849500</v>
      </c>
      <c r="S41" s="57"/>
      <c r="T41" s="188"/>
      <c r="U41" s="191"/>
      <c r="V41" s="57"/>
      <c r="W41" s="87" t="s">
        <v>7</v>
      </c>
      <c r="X41" s="5">
        <f t="shared" ref="X41:AE41" si="43">X36</f>
        <v>4716.3</v>
      </c>
      <c r="Y41" s="5">
        <f t="shared" si="43"/>
        <v>6265.5</v>
      </c>
      <c r="Z41" s="5">
        <f t="shared" si="43"/>
        <v>60.9</v>
      </c>
      <c r="AA41" s="5">
        <f t="shared" si="43"/>
        <v>82.7</v>
      </c>
      <c r="AB41" s="5">
        <f t="shared" si="43"/>
        <v>4944.3999999999996</v>
      </c>
      <c r="AC41" s="5">
        <f t="shared" si="43"/>
        <v>6563.6</v>
      </c>
      <c r="AD41" s="5">
        <f t="shared" si="43"/>
        <v>106.9</v>
      </c>
      <c r="AE41" s="81">
        <f t="shared" si="43"/>
        <v>15.5</v>
      </c>
      <c r="AF41" s="7"/>
      <c r="AG41" s="87" t="s">
        <v>26</v>
      </c>
      <c r="AH41" s="6">
        <f>(AH40*10.74)</f>
        <v>21.48</v>
      </c>
      <c r="AI41" s="6">
        <f>(AI40*2.2)</f>
        <v>11</v>
      </c>
      <c r="AJ41" s="6">
        <f>(AJ40*0.25)</f>
        <v>0.34375</v>
      </c>
      <c r="AK41" s="154">
        <f>AK40+AL40</f>
        <v>10</v>
      </c>
      <c r="AL41" s="155"/>
      <c r="AM41" s="10"/>
      <c r="AN41" s="22" t="s">
        <v>41</v>
      </c>
      <c r="AO41" s="23">
        <v>15.8</v>
      </c>
      <c r="AP41" s="24">
        <v>8.0399999999999991</v>
      </c>
      <c r="AQ41" s="7"/>
      <c r="AR41" s="33" t="s">
        <v>36</v>
      </c>
      <c r="AS41" s="12">
        <v>0.36</v>
      </c>
      <c r="AT41" s="2" t="s">
        <v>39</v>
      </c>
      <c r="AU41" s="36" t="s">
        <v>75</v>
      </c>
      <c r="AV41" s="1"/>
      <c r="AW41" s="118" t="s">
        <v>71</v>
      </c>
      <c r="AX41" s="111">
        <f t="shared" ref="AX41:AZ41" si="44">AX36</f>
        <v>679235000</v>
      </c>
      <c r="AY41" s="111">
        <f t="shared" si="44"/>
        <v>520023400</v>
      </c>
      <c r="AZ41" s="114">
        <f t="shared" si="44"/>
        <v>181188000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176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1125000</v>
      </c>
      <c r="H42" s="76">
        <f t="shared" si="45"/>
        <v>9000</v>
      </c>
      <c r="I42" s="76">
        <f t="shared" si="45"/>
        <v>31100</v>
      </c>
      <c r="J42" s="77">
        <f t="shared" si="45"/>
        <v>41000</v>
      </c>
      <c r="K42" s="181"/>
      <c r="L42" s="182"/>
      <c r="M42" s="182"/>
      <c r="N42" s="182"/>
      <c r="O42" s="186"/>
      <c r="P42" s="186"/>
      <c r="Q42" s="48" t="s">
        <v>3</v>
      </c>
      <c r="R42" s="41">
        <f>R40-R41</f>
        <v>1164200</v>
      </c>
      <c r="S42" s="58"/>
      <c r="T42" s="189"/>
      <c r="U42" s="192"/>
      <c r="V42" s="58"/>
      <c r="W42" s="45" t="s">
        <v>3</v>
      </c>
      <c r="X42" s="46">
        <f t="shared" ref="X42:AE42" si="46">X40-X41</f>
        <v>0</v>
      </c>
      <c r="Y42" s="46">
        <f t="shared" si="46"/>
        <v>14.100000000000364</v>
      </c>
      <c r="Z42" s="46">
        <f t="shared" si="46"/>
        <v>0.20000000000000284</v>
      </c>
      <c r="AA42" s="46">
        <f t="shared" si="46"/>
        <v>0</v>
      </c>
      <c r="AB42" s="46">
        <f t="shared" si="46"/>
        <v>0</v>
      </c>
      <c r="AC42" s="46">
        <f t="shared" si="46"/>
        <v>14.699999999999818</v>
      </c>
      <c r="AD42" s="46">
        <f t="shared" si="46"/>
        <v>0.19999999999998863</v>
      </c>
      <c r="AE42" s="83">
        <f t="shared" si="46"/>
        <v>0</v>
      </c>
      <c r="AF42" s="7"/>
      <c r="AG42" s="88" t="s">
        <v>28</v>
      </c>
      <c r="AH42" s="86">
        <f>(AH41)/((K40/1000000)*8.34)</f>
        <v>2.2893685051958435</v>
      </c>
      <c r="AI42" s="86">
        <f>(AI41)/((K40/1000000)*8.34)</f>
        <v>1.1723954169997335</v>
      </c>
      <c r="AJ42" s="86">
        <f>(AJ41)/((K40/1000000)*8.34)</f>
        <v>3.6637356781241671E-2</v>
      </c>
      <c r="AK42" s="156">
        <f>(AK41)/((K40/1000000)*8.34)</f>
        <v>1.0658140154543032</v>
      </c>
      <c r="AL42" s="157"/>
      <c r="AM42" s="10"/>
      <c r="AN42" s="1"/>
      <c r="AO42" s="1"/>
      <c r="AP42" s="1"/>
      <c r="AQ42" s="7"/>
      <c r="AR42" s="89" t="s">
        <v>55</v>
      </c>
      <c r="AS42" s="79">
        <v>0.85</v>
      </c>
      <c r="AT42" s="90" t="s">
        <v>54</v>
      </c>
      <c r="AU42" s="35">
        <v>2.8000000000000001E-2</v>
      </c>
      <c r="AV42" s="1"/>
      <c r="AW42" s="110" t="s">
        <v>3</v>
      </c>
      <c r="AX42" s="115">
        <f>AX40-AX41</f>
        <v>0</v>
      </c>
      <c r="AY42" s="115">
        <f>AY40-AY41</f>
        <v>1242800</v>
      </c>
      <c r="AZ42" s="116">
        <f>AZ40-AZ41</f>
        <v>35000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174">
        <v>11</v>
      </c>
      <c r="B44" s="67" t="s">
        <v>45</v>
      </c>
      <c r="C44" s="72">
        <v>355766000</v>
      </c>
      <c r="D44" s="37">
        <v>3126310</v>
      </c>
      <c r="E44" s="37">
        <v>7871890</v>
      </c>
      <c r="F44" s="39">
        <v>12808200</v>
      </c>
      <c r="G44" s="72">
        <v>469948800</v>
      </c>
      <c r="H44" s="37">
        <v>4177290</v>
      </c>
      <c r="I44" s="37">
        <v>11555900</v>
      </c>
      <c r="J44" s="39">
        <v>18251100</v>
      </c>
      <c r="K44" s="177">
        <f>C46+G46</f>
        <v>1098800</v>
      </c>
      <c r="L44" s="178"/>
      <c r="M44" s="183">
        <f>D46+E46+F46+H46+I46+J46</f>
        <v>18000</v>
      </c>
      <c r="N44" s="178"/>
      <c r="O44" s="184">
        <f>M44+K44</f>
        <v>1116800</v>
      </c>
      <c r="P44" s="184"/>
      <c r="Q44" s="42" t="s">
        <v>6</v>
      </c>
      <c r="R44" s="39">
        <v>128123500</v>
      </c>
      <c r="S44" s="57"/>
      <c r="T44" s="187">
        <v>0</v>
      </c>
      <c r="U44" s="190">
        <v>0.83</v>
      </c>
      <c r="V44" s="57"/>
      <c r="W44" s="85" t="s">
        <v>6</v>
      </c>
      <c r="X44" s="44">
        <v>4716.3</v>
      </c>
      <c r="Y44" s="44">
        <v>6293.2</v>
      </c>
      <c r="Z44" s="44">
        <v>61.2</v>
      </c>
      <c r="AA44" s="44">
        <v>82.7</v>
      </c>
      <c r="AB44" s="44">
        <v>4944.3999999999996</v>
      </c>
      <c r="AC44" s="44">
        <v>6592.1</v>
      </c>
      <c r="AD44" s="44">
        <v>107.1</v>
      </c>
      <c r="AE44" s="82">
        <v>15.5</v>
      </c>
      <c r="AF44" s="7"/>
      <c r="AG44" s="85" t="s">
        <v>29</v>
      </c>
      <c r="AH44" s="15">
        <v>2.75</v>
      </c>
      <c r="AI44" s="15">
        <v>6.5</v>
      </c>
      <c r="AJ44" s="15">
        <v>1.625</v>
      </c>
      <c r="AK44" s="15">
        <v>0</v>
      </c>
      <c r="AL44" s="16">
        <v>14</v>
      </c>
      <c r="AM44" s="62"/>
      <c r="AN44" s="64" t="s">
        <v>40</v>
      </c>
      <c r="AO44" s="20">
        <v>16.3</v>
      </c>
      <c r="AP44" s="21">
        <v>7.66</v>
      </c>
      <c r="AQ44" s="7"/>
      <c r="AR44" s="31" t="s">
        <v>37</v>
      </c>
      <c r="AS44" s="52" t="s">
        <v>75</v>
      </c>
      <c r="AT44" s="32" t="s">
        <v>38</v>
      </c>
      <c r="AU44" s="53">
        <v>4.1000000000000002E-2</v>
      </c>
      <c r="AV44" s="1"/>
      <c r="AW44" s="117" t="s">
        <v>45</v>
      </c>
      <c r="AX44" s="112">
        <v>679235000</v>
      </c>
      <c r="AY44" s="112">
        <v>522442600</v>
      </c>
      <c r="AZ44" s="113">
        <v>181223000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175"/>
      <c r="B45" s="68" t="s">
        <v>44</v>
      </c>
      <c r="C45" s="73">
        <f t="shared" ref="C45:J45" si="47">C40</f>
        <v>355766000</v>
      </c>
      <c r="D45" s="74">
        <f t="shared" si="47"/>
        <v>3126310</v>
      </c>
      <c r="E45" s="74">
        <f t="shared" si="47"/>
        <v>7871890</v>
      </c>
      <c r="F45" s="75">
        <f t="shared" si="47"/>
        <v>12808200</v>
      </c>
      <c r="G45" s="73">
        <f t="shared" si="47"/>
        <v>468850000</v>
      </c>
      <c r="H45" s="74">
        <f t="shared" si="47"/>
        <v>4167290</v>
      </c>
      <c r="I45" s="74">
        <f t="shared" si="47"/>
        <v>11555900</v>
      </c>
      <c r="J45" s="75">
        <f t="shared" si="47"/>
        <v>18243100</v>
      </c>
      <c r="K45" s="179"/>
      <c r="L45" s="180"/>
      <c r="M45" s="180"/>
      <c r="N45" s="180"/>
      <c r="O45" s="185"/>
      <c r="P45" s="185"/>
      <c r="Q45" s="14" t="s">
        <v>7</v>
      </c>
      <c r="R45" s="40">
        <f>R40</f>
        <v>127013700</v>
      </c>
      <c r="S45" s="57"/>
      <c r="T45" s="188"/>
      <c r="U45" s="191"/>
      <c r="V45" s="57"/>
      <c r="W45" s="87" t="s">
        <v>7</v>
      </c>
      <c r="X45" s="5">
        <f t="shared" ref="X45:AE45" si="48">X40</f>
        <v>4716.3</v>
      </c>
      <c r="Y45" s="5">
        <f t="shared" si="48"/>
        <v>6279.6</v>
      </c>
      <c r="Z45" s="5">
        <f t="shared" si="48"/>
        <v>61.1</v>
      </c>
      <c r="AA45" s="5">
        <f t="shared" si="48"/>
        <v>82.7</v>
      </c>
      <c r="AB45" s="5">
        <f t="shared" si="48"/>
        <v>4944.3999999999996</v>
      </c>
      <c r="AC45" s="5">
        <f t="shared" si="48"/>
        <v>6578.3</v>
      </c>
      <c r="AD45" s="5">
        <f t="shared" si="48"/>
        <v>107.1</v>
      </c>
      <c r="AE45" s="81">
        <f t="shared" si="48"/>
        <v>15.5</v>
      </c>
      <c r="AF45" s="7"/>
      <c r="AG45" s="87" t="s">
        <v>26</v>
      </c>
      <c r="AH45" s="6">
        <f>(AH44*10.74)</f>
        <v>29.535</v>
      </c>
      <c r="AI45" s="6">
        <f>(AI44*2.2)</f>
        <v>14.3</v>
      </c>
      <c r="AJ45" s="6">
        <f>(AJ44*0.25)</f>
        <v>0.40625</v>
      </c>
      <c r="AK45" s="154">
        <f>AK44+AL44</f>
        <v>14</v>
      </c>
      <c r="AL45" s="155"/>
      <c r="AM45" s="10"/>
      <c r="AN45" s="22" t="s">
        <v>41</v>
      </c>
      <c r="AO45" s="23">
        <v>16.600000000000001</v>
      </c>
      <c r="AP45" s="24">
        <v>8.0299999999999994</v>
      </c>
      <c r="AQ45" s="7"/>
      <c r="AR45" s="33" t="s">
        <v>36</v>
      </c>
      <c r="AS45" s="12" t="s">
        <v>75</v>
      </c>
      <c r="AT45" s="2" t="s">
        <v>39</v>
      </c>
      <c r="AU45" s="36">
        <v>0.307</v>
      </c>
      <c r="AV45" s="1"/>
      <c r="AW45" s="118" t="s">
        <v>71</v>
      </c>
      <c r="AX45" s="111">
        <f t="shared" ref="AX45:AZ45" si="49">AX40</f>
        <v>679235000</v>
      </c>
      <c r="AY45" s="111">
        <f t="shared" si="49"/>
        <v>521266200</v>
      </c>
      <c r="AZ45" s="114">
        <f t="shared" si="49"/>
        <v>181223000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176"/>
      <c r="B46" s="66" t="s">
        <v>3</v>
      </c>
      <c r="C46" s="76">
        <f t="shared" ref="C46:J46" si="50">C44-C45</f>
        <v>0</v>
      </c>
      <c r="D46" s="76">
        <f t="shared" si="50"/>
        <v>0</v>
      </c>
      <c r="E46" s="76">
        <f t="shared" si="50"/>
        <v>0</v>
      </c>
      <c r="F46" s="77">
        <f t="shared" si="50"/>
        <v>0</v>
      </c>
      <c r="G46" s="76">
        <f t="shared" si="50"/>
        <v>1098800</v>
      </c>
      <c r="H46" s="76">
        <f t="shared" si="50"/>
        <v>10000</v>
      </c>
      <c r="I46" s="76">
        <f t="shared" si="50"/>
        <v>0</v>
      </c>
      <c r="J46" s="77">
        <f t="shared" si="50"/>
        <v>8000</v>
      </c>
      <c r="K46" s="181"/>
      <c r="L46" s="182"/>
      <c r="M46" s="182"/>
      <c r="N46" s="182"/>
      <c r="O46" s="186"/>
      <c r="P46" s="186"/>
      <c r="Q46" s="48" t="s">
        <v>3</v>
      </c>
      <c r="R46" s="41">
        <f>R44-R45</f>
        <v>1109800</v>
      </c>
      <c r="S46" s="58"/>
      <c r="T46" s="189"/>
      <c r="U46" s="192"/>
      <c r="V46" s="58"/>
      <c r="W46" s="45" t="s">
        <v>3</v>
      </c>
      <c r="X46" s="46">
        <f>X44-X45</f>
        <v>0</v>
      </c>
      <c r="Y46" s="46">
        <f t="shared" ref="Y46:AE46" si="51">Y44-Y45</f>
        <v>13.599999999999454</v>
      </c>
      <c r="Z46" s="46">
        <f t="shared" si="51"/>
        <v>0.10000000000000142</v>
      </c>
      <c r="AA46" s="46">
        <f t="shared" si="51"/>
        <v>0</v>
      </c>
      <c r="AB46" s="46">
        <f t="shared" si="51"/>
        <v>0</v>
      </c>
      <c r="AC46" s="46">
        <f t="shared" si="51"/>
        <v>13.800000000000182</v>
      </c>
      <c r="AD46" s="46">
        <f t="shared" si="51"/>
        <v>0</v>
      </c>
      <c r="AE46" s="83">
        <f t="shared" si="51"/>
        <v>0</v>
      </c>
      <c r="AF46" s="7"/>
      <c r="AG46" s="88" t="s">
        <v>28</v>
      </c>
      <c r="AH46" s="86">
        <f>(AH45)/((K44/1000000)*8.34)</f>
        <v>3.2229403954084637</v>
      </c>
      <c r="AI46" s="86">
        <f>(AI45)/((K44/1000000)*8.34)</f>
        <v>1.5604553124882694</v>
      </c>
      <c r="AJ46" s="86">
        <f>(AJ45)/((K44/1000000)*8.34)</f>
        <v>4.4331116832053104E-2</v>
      </c>
      <c r="AK46" s="156">
        <f>(AK45)/((K44/1000000)*8.34)</f>
        <v>1.527718487750753</v>
      </c>
      <c r="AL46" s="157"/>
      <c r="AM46" s="10"/>
      <c r="AN46" s="1"/>
      <c r="AO46" s="1"/>
      <c r="AP46" s="1"/>
      <c r="AQ46" s="7"/>
      <c r="AR46" s="89" t="s">
        <v>55</v>
      </c>
      <c r="AS46" s="79">
        <v>1.17</v>
      </c>
      <c r="AT46" s="90" t="s">
        <v>54</v>
      </c>
      <c r="AU46" s="35">
        <v>2.9000000000000001E-2</v>
      </c>
      <c r="AV46" s="1"/>
      <c r="AW46" s="110" t="s">
        <v>3</v>
      </c>
      <c r="AX46" s="115">
        <f>AX44-AX45</f>
        <v>0</v>
      </c>
      <c r="AY46" s="115">
        <f>AY44-AY45</f>
        <v>1176400</v>
      </c>
      <c r="AZ46" s="116">
        <f>AZ44-AZ45</f>
        <v>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174">
        <v>12</v>
      </c>
      <c r="B48" s="67" t="s">
        <v>45</v>
      </c>
      <c r="C48" s="72">
        <v>355766000</v>
      </c>
      <c r="D48" s="37">
        <v>3126310</v>
      </c>
      <c r="E48" s="37">
        <v>7871890</v>
      </c>
      <c r="F48" s="39">
        <v>12808200</v>
      </c>
      <c r="G48" s="72">
        <v>471176000</v>
      </c>
      <c r="H48" s="37">
        <v>4186290</v>
      </c>
      <c r="I48" s="37">
        <v>11587900</v>
      </c>
      <c r="J48" s="39">
        <v>18282100</v>
      </c>
      <c r="K48" s="177">
        <f>C50+G50</f>
        <v>1227200</v>
      </c>
      <c r="L48" s="178"/>
      <c r="M48" s="183">
        <f>D50+E50+F50+H50+I50+J50</f>
        <v>72000</v>
      </c>
      <c r="N48" s="178"/>
      <c r="O48" s="195">
        <f>M48+K48</f>
        <v>1299200</v>
      </c>
      <c r="P48" s="196"/>
      <c r="Q48" s="42" t="s">
        <v>6</v>
      </c>
      <c r="R48" s="39">
        <v>129266900</v>
      </c>
      <c r="S48" s="57"/>
      <c r="T48" s="187">
        <v>0</v>
      </c>
      <c r="U48" s="190">
        <v>0.83</v>
      </c>
      <c r="V48" s="57"/>
      <c r="W48" s="85" t="s">
        <v>6</v>
      </c>
      <c r="X48" s="44">
        <v>4716.3</v>
      </c>
      <c r="Y48" s="44">
        <v>6308.5</v>
      </c>
      <c r="Z48" s="44">
        <v>61.4</v>
      </c>
      <c r="AA48" s="44">
        <v>82.7</v>
      </c>
      <c r="AB48" s="44">
        <v>4944.3999999999996</v>
      </c>
      <c r="AC48" s="44">
        <v>6607.9</v>
      </c>
      <c r="AD48" s="44">
        <v>107.3</v>
      </c>
      <c r="AE48" s="82">
        <v>15.5</v>
      </c>
      <c r="AF48" s="7"/>
      <c r="AG48" s="85" t="s">
        <v>29</v>
      </c>
      <c r="AH48" s="15">
        <v>2.75</v>
      </c>
      <c r="AI48" s="15">
        <v>7.125</v>
      </c>
      <c r="AJ48" s="15">
        <v>2</v>
      </c>
      <c r="AK48" s="15">
        <v>16</v>
      </c>
      <c r="AL48" s="16">
        <v>0</v>
      </c>
      <c r="AM48" s="62"/>
      <c r="AN48" s="64" t="s">
        <v>40</v>
      </c>
      <c r="AO48" s="20">
        <v>15.3</v>
      </c>
      <c r="AP48" s="21">
        <v>7.7</v>
      </c>
      <c r="AQ48" s="7"/>
      <c r="AR48" s="31" t="s">
        <v>37</v>
      </c>
      <c r="AS48" s="52" t="s">
        <v>75</v>
      </c>
      <c r="AT48" s="32" t="s">
        <v>38</v>
      </c>
      <c r="AU48" s="53">
        <v>3.5000000000000003E-2</v>
      </c>
      <c r="AV48" s="1"/>
      <c r="AW48" s="117" t="s">
        <v>45</v>
      </c>
      <c r="AX48" s="112">
        <v>679235000</v>
      </c>
      <c r="AY48" s="112">
        <v>523579300</v>
      </c>
      <c r="AZ48" s="113">
        <v>181258000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193"/>
      <c r="B49" s="68" t="s">
        <v>44</v>
      </c>
      <c r="C49" s="73">
        <f t="shared" ref="C49:J49" si="52">C44</f>
        <v>355766000</v>
      </c>
      <c r="D49" s="74">
        <f t="shared" si="52"/>
        <v>3126310</v>
      </c>
      <c r="E49" s="74">
        <f t="shared" si="52"/>
        <v>7871890</v>
      </c>
      <c r="F49" s="75">
        <f t="shared" si="52"/>
        <v>12808200</v>
      </c>
      <c r="G49" s="73">
        <f t="shared" si="52"/>
        <v>469948800</v>
      </c>
      <c r="H49" s="74">
        <f t="shared" si="52"/>
        <v>4177290</v>
      </c>
      <c r="I49" s="74">
        <f t="shared" si="52"/>
        <v>11555900</v>
      </c>
      <c r="J49" s="75">
        <f t="shared" si="52"/>
        <v>18251100</v>
      </c>
      <c r="K49" s="179"/>
      <c r="L49" s="180"/>
      <c r="M49" s="180"/>
      <c r="N49" s="180"/>
      <c r="O49" s="197"/>
      <c r="P49" s="198"/>
      <c r="Q49" s="14" t="s">
        <v>7</v>
      </c>
      <c r="R49" s="40">
        <f>R44</f>
        <v>128123500</v>
      </c>
      <c r="S49" s="57"/>
      <c r="T49" s="188"/>
      <c r="U49" s="191"/>
      <c r="V49" s="57"/>
      <c r="W49" s="87" t="s">
        <v>7</v>
      </c>
      <c r="X49" s="5">
        <f t="shared" ref="X49:AE49" si="53">X44</f>
        <v>4716.3</v>
      </c>
      <c r="Y49" s="5">
        <f t="shared" si="53"/>
        <v>6293.2</v>
      </c>
      <c r="Z49" s="5">
        <f t="shared" si="53"/>
        <v>61.2</v>
      </c>
      <c r="AA49" s="5">
        <f t="shared" si="53"/>
        <v>82.7</v>
      </c>
      <c r="AB49" s="5">
        <f t="shared" si="53"/>
        <v>4944.3999999999996</v>
      </c>
      <c r="AC49" s="5">
        <f t="shared" si="53"/>
        <v>6592.1</v>
      </c>
      <c r="AD49" s="5">
        <f t="shared" si="53"/>
        <v>107.1</v>
      </c>
      <c r="AE49" s="81">
        <f t="shared" si="53"/>
        <v>15.5</v>
      </c>
      <c r="AF49" s="7"/>
      <c r="AG49" s="87" t="s">
        <v>26</v>
      </c>
      <c r="AH49" s="6">
        <f>(AH48*10.74)</f>
        <v>29.535</v>
      </c>
      <c r="AI49" s="6">
        <f>(AI48*2.2)</f>
        <v>15.675000000000001</v>
      </c>
      <c r="AJ49" s="6">
        <f>(AJ48*0.25)</f>
        <v>0.5</v>
      </c>
      <c r="AK49" s="158">
        <f>AK48+AL48</f>
        <v>16</v>
      </c>
      <c r="AL49" s="159"/>
      <c r="AM49" s="10"/>
      <c r="AN49" s="22" t="s">
        <v>41</v>
      </c>
      <c r="AO49" s="23">
        <v>16.3</v>
      </c>
      <c r="AP49" s="24">
        <v>8.1199999999999992</v>
      </c>
      <c r="AQ49" s="7"/>
      <c r="AR49" s="33" t="s">
        <v>36</v>
      </c>
      <c r="AS49" s="12" t="s">
        <v>75</v>
      </c>
      <c r="AT49" s="2" t="s">
        <v>39</v>
      </c>
      <c r="AU49" s="36">
        <v>0.3</v>
      </c>
      <c r="AV49" s="1"/>
      <c r="AW49" s="118" t="s">
        <v>71</v>
      </c>
      <c r="AX49" s="111">
        <f t="shared" ref="AX49:AZ49" si="54">AX44</f>
        <v>679235000</v>
      </c>
      <c r="AY49" s="111">
        <f t="shared" si="54"/>
        <v>522442600</v>
      </c>
      <c r="AZ49" s="114">
        <f t="shared" si="54"/>
        <v>181223000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194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1227200</v>
      </c>
      <c r="H50" s="76">
        <f t="shared" si="55"/>
        <v>9000</v>
      </c>
      <c r="I50" s="76">
        <f t="shared" si="55"/>
        <v>32000</v>
      </c>
      <c r="J50" s="77">
        <f t="shared" si="55"/>
        <v>31000</v>
      </c>
      <c r="K50" s="181"/>
      <c r="L50" s="182"/>
      <c r="M50" s="182"/>
      <c r="N50" s="182"/>
      <c r="O50" s="199"/>
      <c r="P50" s="200"/>
      <c r="Q50" s="48" t="s">
        <v>3</v>
      </c>
      <c r="R50" s="41">
        <f>R48-R49</f>
        <v>1143400</v>
      </c>
      <c r="S50" s="58"/>
      <c r="T50" s="189"/>
      <c r="U50" s="192"/>
      <c r="V50" s="58"/>
      <c r="W50" s="45" t="s">
        <v>3</v>
      </c>
      <c r="X50" s="46">
        <f>X48-X49</f>
        <v>0</v>
      </c>
      <c r="Y50" s="46">
        <f t="shared" ref="Y50:AE50" si="56">Y48-Y49</f>
        <v>15.300000000000182</v>
      </c>
      <c r="Z50" s="46">
        <f t="shared" si="56"/>
        <v>0.19999999999999574</v>
      </c>
      <c r="AA50" s="46">
        <f t="shared" si="56"/>
        <v>0</v>
      </c>
      <c r="AB50" s="46">
        <f t="shared" si="56"/>
        <v>0</v>
      </c>
      <c r="AC50" s="46">
        <f t="shared" si="56"/>
        <v>15.799999999999272</v>
      </c>
      <c r="AD50" s="46">
        <f t="shared" si="56"/>
        <v>0.20000000000000284</v>
      </c>
      <c r="AE50" s="83">
        <f t="shared" si="56"/>
        <v>0</v>
      </c>
      <c r="AF50" s="7"/>
      <c r="AG50" s="88" t="s">
        <v>28</v>
      </c>
      <c r="AH50" s="86">
        <f>(AH49)/((K48/1000000)*8.34)</f>
        <v>2.8857292262669652</v>
      </c>
      <c r="AI50" s="86">
        <f>(AI49)/((K48/1000000)*8.34)</f>
        <v>1.5315322709238084</v>
      </c>
      <c r="AJ50" s="86">
        <f>(AJ49)/((K48/1000000)*8.34)</f>
        <v>4.8852704016708402E-2</v>
      </c>
      <c r="AK50" s="160">
        <f>(AK49)/((K48/1000000)*8.34)</f>
        <v>1.5632865285346689</v>
      </c>
      <c r="AL50" s="161"/>
      <c r="AM50" s="10"/>
      <c r="AN50" s="1"/>
      <c r="AO50" s="1"/>
      <c r="AP50" s="1"/>
      <c r="AQ50" s="7"/>
      <c r="AR50" s="89" t="s">
        <v>55</v>
      </c>
      <c r="AS50" s="79">
        <v>0.82</v>
      </c>
      <c r="AT50" s="90" t="s">
        <v>54</v>
      </c>
      <c r="AU50" s="35">
        <v>2.5000000000000001E-2</v>
      </c>
      <c r="AV50" s="1"/>
      <c r="AW50" s="110" t="s">
        <v>3</v>
      </c>
      <c r="AX50" s="115">
        <f>AX48-AX49</f>
        <v>0</v>
      </c>
      <c r="AY50" s="115">
        <f>AY48-AY49</f>
        <v>1136700</v>
      </c>
      <c r="AZ50" s="116">
        <f>AZ48-AZ49</f>
        <v>35000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174">
        <v>13</v>
      </c>
      <c r="B52" s="67" t="s">
        <v>45</v>
      </c>
      <c r="C52" s="72">
        <v>355766000</v>
      </c>
      <c r="D52" s="37">
        <v>3126310</v>
      </c>
      <c r="E52" s="37">
        <v>7871890</v>
      </c>
      <c r="F52" s="39">
        <v>12808200</v>
      </c>
      <c r="G52" s="72">
        <v>471998000</v>
      </c>
      <c r="H52" s="37">
        <v>4186290</v>
      </c>
      <c r="I52" s="37">
        <v>11587900</v>
      </c>
      <c r="J52" s="39">
        <v>18298100</v>
      </c>
      <c r="K52" s="177">
        <f>C54+G54</f>
        <v>822000</v>
      </c>
      <c r="L52" s="178"/>
      <c r="M52" s="183">
        <f>D54+E54+F54+H54+I54+J54</f>
        <v>16000</v>
      </c>
      <c r="N52" s="178"/>
      <c r="O52" s="195">
        <f>M52+K52</f>
        <v>838000</v>
      </c>
      <c r="P52" s="196"/>
      <c r="Q52" s="42" t="s">
        <v>6</v>
      </c>
      <c r="R52" s="39">
        <v>130356500</v>
      </c>
      <c r="S52" s="57"/>
      <c r="T52" s="187">
        <v>0</v>
      </c>
      <c r="U52" s="190">
        <v>0.88</v>
      </c>
      <c r="V52" s="57"/>
      <c r="W52" s="85" t="s">
        <v>6</v>
      </c>
      <c r="X52" s="44">
        <v>4716.3</v>
      </c>
      <c r="Y52" s="44">
        <v>6318.7</v>
      </c>
      <c r="Z52" s="44">
        <v>61.4</v>
      </c>
      <c r="AA52" s="44">
        <v>82.7</v>
      </c>
      <c r="AB52" s="44">
        <v>4944.3999999999996</v>
      </c>
      <c r="AC52" s="44">
        <v>6618.3</v>
      </c>
      <c r="AD52" s="44">
        <v>107.3</v>
      </c>
      <c r="AE52" s="82">
        <v>15.5</v>
      </c>
      <c r="AF52" s="7"/>
      <c r="AG52" s="85" t="s">
        <v>29</v>
      </c>
      <c r="AH52" s="15">
        <v>2</v>
      </c>
      <c r="AI52" s="15">
        <v>5.0625</v>
      </c>
      <c r="AJ52" s="15">
        <v>1.375</v>
      </c>
      <c r="AK52" s="15">
        <v>0</v>
      </c>
      <c r="AL52" s="16">
        <v>11</v>
      </c>
      <c r="AM52" s="62"/>
      <c r="AN52" s="64" t="s">
        <v>40</v>
      </c>
      <c r="AO52" s="20">
        <v>14.4</v>
      </c>
      <c r="AP52" s="21">
        <v>7.72</v>
      </c>
      <c r="AQ52" s="7"/>
      <c r="AR52" s="31" t="s">
        <v>37</v>
      </c>
      <c r="AS52" s="52" t="s">
        <v>75</v>
      </c>
      <c r="AT52" s="32" t="s">
        <v>38</v>
      </c>
      <c r="AU52" s="53">
        <v>3.7999999999999999E-2</v>
      </c>
      <c r="AV52" s="1"/>
      <c r="AW52" s="117" t="s">
        <v>45</v>
      </c>
      <c r="AX52" s="112">
        <v>679235000</v>
      </c>
      <c r="AY52" s="112">
        <v>524660800</v>
      </c>
      <c r="AZ52" s="113">
        <v>181258000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193"/>
      <c r="B53" s="68" t="s">
        <v>44</v>
      </c>
      <c r="C53" s="73">
        <f t="shared" ref="C53:J53" si="57">C48</f>
        <v>355766000</v>
      </c>
      <c r="D53" s="74">
        <f t="shared" si="57"/>
        <v>3126310</v>
      </c>
      <c r="E53" s="74">
        <f t="shared" si="57"/>
        <v>7871890</v>
      </c>
      <c r="F53" s="75">
        <f t="shared" si="57"/>
        <v>12808200</v>
      </c>
      <c r="G53" s="73">
        <f t="shared" si="57"/>
        <v>471176000</v>
      </c>
      <c r="H53" s="74">
        <f t="shared" si="57"/>
        <v>4186290</v>
      </c>
      <c r="I53" s="74">
        <f t="shared" si="57"/>
        <v>11587900</v>
      </c>
      <c r="J53" s="75">
        <f t="shared" si="57"/>
        <v>18282100</v>
      </c>
      <c r="K53" s="179"/>
      <c r="L53" s="180"/>
      <c r="M53" s="180"/>
      <c r="N53" s="180"/>
      <c r="O53" s="197"/>
      <c r="P53" s="198"/>
      <c r="Q53" s="14" t="s">
        <v>7</v>
      </c>
      <c r="R53" s="40">
        <f>R48</f>
        <v>129266900</v>
      </c>
      <c r="S53" s="57"/>
      <c r="T53" s="188"/>
      <c r="U53" s="191"/>
      <c r="V53" s="57"/>
      <c r="W53" s="87" t="s">
        <v>7</v>
      </c>
      <c r="X53" s="5">
        <f t="shared" ref="X53:AE53" si="58">X48</f>
        <v>4716.3</v>
      </c>
      <c r="Y53" s="5">
        <f t="shared" si="58"/>
        <v>6308.5</v>
      </c>
      <c r="Z53" s="5">
        <f t="shared" si="58"/>
        <v>61.4</v>
      </c>
      <c r="AA53" s="5">
        <f t="shared" si="58"/>
        <v>82.7</v>
      </c>
      <c r="AB53" s="5">
        <f t="shared" si="58"/>
        <v>4944.3999999999996</v>
      </c>
      <c r="AC53" s="5">
        <f t="shared" si="58"/>
        <v>6607.9</v>
      </c>
      <c r="AD53" s="5">
        <f t="shared" si="58"/>
        <v>107.3</v>
      </c>
      <c r="AE53" s="81">
        <f t="shared" si="58"/>
        <v>15.5</v>
      </c>
      <c r="AF53" s="7"/>
      <c r="AG53" s="87" t="s">
        <v>26</v>
      </c>
      <c r="AH53" s="6">
        <f>(AH52*10.74)</f>
        <v>21.48</v>
      </c>
      <c r="AI53" s="6">
        <f>(AI52*2.2)</f>
        <v>11.137500000000001</v>
      </c>
      <c r="AJ53" s="6">
        <f>(AJ52*0.25)</f>
        <v>0.34375</v>
      </c>
      <c r="AK53" s="158">
        <f>AK52+AL52</f>
        <v>11</v>
      </c>
      <c r="AL53" s="159"/>
      <c r="AM53" s="10"/>
      <c r="AN53" s="22" t="s">
        <v>41</v>
      </c>
      <c r="AO53" s="23">
        <v>15.6</v>
      </c>
      <c r="AP53" s="24">
        <v>8.1</v>
      </c>
      <c r="AQ53" s="7"/>
      <c r="AR53" s="33" t="s">
        <v>36</v>
      </c>
      <c r="AS53" s="12" t="s">
        <v>75</v>
      </c>
      <c r="AT53" s="2" t="s">
        <v>39</v>
      </c>
      <c r="AU53" s="36">
        <v>0.32</v>
      </c>
      <c r="AV53" s="1"/>
      <c r="AW53" s="118" t="s">
        <v>71</v>
      </c>
      <c r="AX53" s="111">
        <f t="shared" ref="AX53:AZ53" si="59">AX48</f>
        <v>679235000</v>
      </c>
      <c r="AY53" s="111">
        <f t="shared" si="59"/>
        <v>523579300</v>
      </c>
      <c r="AZ53" s="114">
        <f t="shared" si="59"/>
        <v>181258000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194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822000</v>
      </c>
      <c r="H54" s="76">
        <f t="shared" si="60"/>
        <v>0</v>
      </c>
      <c r="I54" s="76">
        <f t="shared" si="60"/>
        <v>0</v>
      </c>
      <c r="J54" s="77">
        <f t="shared" si="60"/>
        <v>16000</v>
      </c>
      <c r="K54" s="181"/>
      <c r="L54" s="182"/>
      <c r="M54" s="182"/>
      <c r="N54" s="182"/>
      <c r="O54" s="199"/>
      <c r="P54" s="200"/>
      <c r="Q54" s="48" t="s">
        <v>3</v>
      </c>
      <c r="R54" s="41">
        <f>R52-R53</f>
        <v>1089600</v>
      </c>
      <c r="S54" s="58"/>
      <c r="T54" s="189"/>
      <c r="U54" s="192"/>
      <c r="V54" s="58"/>
      <c r="W54" s="45" t="s">
        <v>3</v>
      </c>
      <c r="X54" s="46">
        <f>X52-X53</f>
        <v>0</v>
      </c>
      <c r="Y54" s="46">
        <f t="shared" ref="Y54:AE54" si="61">Y52-Y53</f>
        <v>10.199999999999818</v>
      </c>
      <c r="Z54" s="46">
        <f t="shared" si="61"/>
        <v>0</v>
      </c>
      <c r="AA54" s="46">
        <f t="shared" si="61"/>
        <v>0</v>
      </c>
      <c r="AB54" s="46">
        <f t="shared" si="61"/>
        <v>0</v>
      </c>
      <c r="AC54" s="46">
        <f t="shared" si="61"/>
        <v>10.400000000000546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>
        <f>(AH53)/((K52/1000000)*8.34)</f>
        <v>3.1332598155052604</v>
      </c>
      <c r="AI54" s="86">
        <f>(AI53)/((K52/1000000)*8.34)</f>
        <v>1.6246127185842572</v>
      </c>
      <c r="AJ54" s="86">
        <f>(AJ53)/((K52/1000000)*8.34)</f>
        <v>5.014236785753879E-2</v>
      </c>
      <c r="AK54" s="160">
        <f>(AK53)/((K52/1000000)*8.34)</f>
        <v>1.6045557714412413</v>
      </c>
      <c r="AL54" s="161"/>
      <c r="AM54" s="10"/>
      <c r="AN54" s="1"/>
      <c r="AO54" s="1"/>
      <c r="AP54" s="1"/>
      <c r="AQ54" s="7"/>
      <c r="AR54" s="89" t="s">
        <v>55</v>
      </c>
      <c r="AS54" s="79">
        <v>0.83</v>
      </c>
      <c r="AT54" s="90" t="s">
        <v>54</v>
      </c>
      <c r="AU54" s="35">
        <v>2.5999999999999999E-2</v>
      </c>
      <c r="AV54" s="1"/>
      <c r="AW54" s="110" t="s">
        <v>3</v>
      </c>
      <c r="AX54" s="115">
        <f>AX52-AX53</f>
        <v>0</v>
      </c>
      <c r="AY54" s="115">
        <f>AY52-AY53</f>
        <v>1081500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174">
        <v>14</v>
      </c>
      <c r="B56" s="67" t="s">
        <v>45</v>
      </c>
      <c r="C56" s="72">
        <v>355766000</v>
      </c>
      <c r="D56" s="37">
        <v>3126310</v>
      </c>
      <c r="E56" s="37">
        <v>7871890</v>
      </c>
      <c r="F56" s="39">
        <v>12808200</v>
      </c>
      <c r="G56" s="72">
        <v>473158000</v>
      </c>
      <c r="H56" s="37">
        <v>4195290</v>
      </c>
      <c r="I56" s="37">
        <v>11619900</v>
      </c>
      <c r="J56" s="39">
        <v>18329100</v>
      </c>
      <c r="K56" s="177">
        <f>C58+G58</f>
        <v>1160000</v>
      </c>
      <c r="L56" s="178"/>
      <c r="M56" s="183">
        <f>D58+E58+F58+H58+I58+J58</f>
        <v>72000</v>
      </c>
      <c r="N56" s="178"/>
      <c r="O56" s="195">
        <f>M56+K56</f>
        <v>1232000</v>
      </c>
      <c r="P56" s="196"/>
      <c r="Q56" s="42" t="s">
        <v>6</v>
      </c>
      <c r="R56" s="39">
        <v>131500400</v>
      </c>
      <c r="S56" s="57"/>
      <c r="T56" s="187">
        <v>0</v>
      </c>
      <c r="U56" s="190">
        <v>0.89</v>
      </c>
      <c r="V56" s="57"/>
      <c r="W56" s="85" t="s">
        <v>6</v>
      </c>
      <c r="X56" s="44">
        <v>4716.3</v>
      </c>
      <c r="Y56" s="44">
        <v>6333.1</v>
      </c>
      <c r="Z56" s="44">
        <v>61.6</v>
      </c>
      <c r="AA56" s="44">
        <v>82.7</v>
      </c>
      <c r="AB56" s="44">
        <v>4944.3999999999996</v>
      </c>
      <c r="AC56" s="44">
        <v>6633.1</v>
      </c>
      <c r="AD56" s="44">
        <v>107.4</v>
      </c>
      <c r="AE56" s="82">
        <v>15.5</v>
      </c>
      <c r="AF56" s="7"/>
      <c r="AG56" s="85" t="s">
        <v>29</v>
      </c>
      <c r="AH56" s="15">
        <v>2.5</v>
      </c>
      <c r="AI56" s="15">
        <v>6.875</v>
      </c>
      <c r="AJ56" s="15">
        <v>1.75</v>
      </c>
      <c r="AK56" s="15">
        <v>0</v>
      </c>
      <c r="AL56" s="16">
        <v>14</v>
      </c>
      <c r="AM56" s="62"/>
      <c r="AN56" s="64" t="s">
        <v>40</v>
      </c>
      <c r="AO56" s="20">
        <v>14.2</v>
      </c>
      <c r="AP56" s="21">
        <v>7.65</v>
      </c>
      <c r="AQ56" s="7"/>
      <c r="AR56" s="31" t="s">
        <v>37</v>
      </c>
      <c r="AS56" s="52" t="s">
        <v>75</v>
      </c>
      <c r="AT56" s="32" t="s">
        <v>38</v>
      </c>
      <c r="AU56" s="53">
        <v>3.6999999999999998E-2</v>
      </c>
      <c r="AV56" s="1"/>
      <c r="AW56" s="117" t="s">
        <v>45</v>
      </c>
      <c r="AX56" s="112">
        <v>679235000</v>
      </c>
      <c r="AY56" s="112">
        <v>525928700</v>
      </c>
      <c r="AZ56" s="113">
        <v>181292000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193"/>
      <c r="B57" s="68" t="s">
        <v>44</v>
      </c>
      <c r="C57" s="73">
        <f t="shared" ref="C57:J57" si="62">C52</f>
        <v>355766000</v>
      </c>
      <c r="D57" s="74">
        <f t="shared" si="62"/>
        <v>3126310</v>
      </c>
      <c r="E57" s="74">
        <f t="shared" si="62"/>
        <v>7871890</v>
      </c>
      <c r="F57" s="75">
        <f t="shared" si="62"/>
        <v>12808200</v>
      </c>
      <c r="G57" s="73">
        <f t="shared" si="62"/>
        <v>471998000</v>
      </c>
      <c r="H57" s="74">
        <f t="shared" si="62"/>
        <v>4186290</v>
      </c>
      <c r="I57" s="74">
        <f t="shared" si="62"/>
        <v>11587900</v>
      </c>
      <c r="J57" s="75">
        <f t="shared" si="62"/>
        <v>18298100</v>
      </c>
      <c r="K57" s="179"/>
      <c r="L57" s="180"/>
      <c r="M57" s="180"/>
      <c r="N57" s="180"/>
      <c r="O57" s="197"/>
      <c r="P57" s="198"/>
      <c r="Q57" s="14" t="s">
        <v>7</v>
      </c>
      <c r="R57" s="40">
        <f>R52</f>
        <v>130356500</v>
      </c>
      <c r="S57" s="57"/>
      <c r="T57" s="188"/>
      <c r="U57" s="191"/>
      <c r="V57" s="57"/>
      <c r="W57" s="87" t="s">
        <v>7</v>
      </c>
      <c r="X57" s="5">
        <f t="shared" ref="X57:AE57" si="63">X52</f>
        <v>4716.3</v>
      </c>
      <c r="Y57" s="5">
        <f t="shared" si="63"/>
        <v>6318.7</v>
      </c>
      <c r="Z57" s="5">
        <f t="shared" si="63"/>
        <v>61.4</v>
      </c>
      <c r="AA57" s="5">
        <f t="shared" si="63"/>
        <v>82.7</v>
      </c>
      <c r="AB57" s="5">
        <f t="shared" si="63"/>
        <v>4944.3999999999996</v>
      </c>
      <c r="AC57" s="5">
        <f t="shared" si="63"/>
        <v>6618.3</v>
      </c>
      <c r="AD57" s="5">
        <f t="shared" si="63"/>
        <v>107.3</v>
      </c>
      <c r="AE57" s="81">
        <f t="shared" si="63"/>
        <v>15.5</v>
      </c>
      <c r="AF57" s="7"/>
      <c r="AG57" s="87" t="s">
        <v>26</v>
      </c>
      <c r="AH57" s="6">
        <f>(AH56*10.74)</f>
        <v>26.85</v>
      </c>
      <c r="AI57" s="6">
        <f>(AI56*2.2)</f>
        <v>15.125000000000002</v>
      </c>
      <c r="AJ57" s="6">
        <f>(AJ56*0.25)</f>
        <v>0.4375</v>
      </c>
      <c r="AK57" s="158">
        <f>AK56+AL56</f>
        <v>14</v>
      </c>
      <c r="AL57" s="159"/>
      <c r="AM57" s="10"/>
      <c r="AN57" s="22" t="s">
        <v>41</v>
      </c>
      <c r="AO57" s="23">
        <v>15.7</v>
      </c>
      <c r="AP57" s="24">
        <v>7.99</v>
      </c>
      <c r="AQ57" s="7"/>
      <c r="AR57" s="33" t="s">
        <v>36</v>
      </c>
      <c r="AS57" s="12" t="s">
        <v>75</v>
      </c>
      <c r="AT57" s="2" t="s">
        <v>39</v>
      </c>
      <c r="AU57" s="36">
        <v>0.25700000000000001</v>
      </c>
      <c r="AV57" s="1"/>
      <c r="AW57" s="118" t="s">
        <v>71</v>
      </c>
      <c r="AX57" s="111">
        <f t="shared" ref="AX57:AZ57" si="64">AX52</f>
        <v>679235000</v>
      </c>
      <c r="AY57" s="111">
        <f t="shared" si="64"/>
        <v>524660800</v>
      </c>
      <c r="AZ57" s="114">
        <f t="shared" si="64"/>
        <v>181258000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194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1160000</v>
      </c>
      <c r="H58" s="76">
        <f t="shared" si="65"/>
        <v>9000</v>
      </c>
      <c r="I58" s="76">
        <f t="shared" si="65"/>
        <v>32000</v>
      </c>
      <c r="J58" s="77">
        <f t="shared" si="65"/>
        <v>31000</v>
      </c>
      <c r="K58" s="181"/>
      <c r="L58" s="182"/>
      <c r="M58" s="182"/>
      <c r="N58" s="182"/>
      <c r="O58" s="199"/>
      <c r="P58" s="200"/>
      <c r="Q58" s="48" t="s">
        <v>3</v>
      </c>
      <c r="R58" s="41">
        <f>R56-R57</f>
        <v>1143900</v>
      </c>
      <c r="S58" s="58"/>
      <c r="T58" s="189"/>
      <c r="U58" s="192"/>
      <c r="V58" s="58"/>
      <c r="W58" s="45" t="s">
        <v>3</v>
      </c>
      <c r="X58" s="46">
        <f>X56-X57</f>
        <v>0</v>
      </c>
      <c r="Y58" s="46">
        <f t="shared" ref="Y58:AE58" si="66">Y56-Y57</f>
        <v>14.400000000000546</v>
      </c>
      <c r="Z58" s="46">
        <f t="shared" si="66"/>
        <v>0.20000000000000284</v>
      </c>
      <c r="AA58" s="46">
        <f t="shared" si="66"/>
        <v>0</v>
      </c>
      <c r="AB58" s="46">
        <f t="shared" si="66"/>
        <v>0</v>
      </c>
      <c r="AC58" s="46">
        <f t="shared" si="66"/>
        <v>14.800000000000182</v>
      </c>
      <c r="AD58" s="46">
        <f t="shared" si="66"/>
        <v>0.10000000000000853</v>
      </c>
      <c r="AE58" s="83">
        <f t="shared" si="66"/>
        <v>0</v>
      </c>
      <c r="AF58" s="7"/>
      <c r="AG58" s="88" t="s">
        <v>28</v>
      </c>
      <c r="AH58" s="86">
        <f>(AH57)/((K56/1000000)*8.34)</f>
        <v>2.7753659141652203</v>
      </c>
      <c r="AI58" s="86">
        <f>(AI57)/((K56/1000000)*8.34)</f>
        <v>1.5634044488547099</v>
      </c>
      <c r="AJ58" s="86">
        <f>(AJ57)/((K56/1000000)*8.34)</f>
        <v>4.5222442735466807E-2</v>
      </c>
      <c r="AK58" s="160">
        <f>(AK57)/((K56/1000000)*8.34)</f>
        <v>1.4471181675349378</v>
      </c>
      <c r="AL58" s="161"/>
      <c r="AM58" s="10"/>
      <c r="AN58" s="1"/>
      <c r="AO58" s="1"/>
      <c r="AP58" s="1"/>
      <c r="AQ58" s="7"/>
      <c r="AR58" s="89" t="s">
        <v>55</v>
      </c>
      <c r="AS58" s="79">
        <v>0.9</v>
      </c>
      <c r="AT58" s="90" t="s">
        <v>54</v>
      </c>
      <c r="AU58" s="35">
        <v>2.4E-2</v>
      </c>
      <c r="AV58" s="1"/>
      <c r="AW58" s="110" t="s">
        <v>3</v>
      </c>
      <c r="AX58" s="115">
        <f>AX56-AX57</f>
        <v>0</v>
      </c>
      <c r="AY58" s="115">
        <f>AY56-AY57</f>
        <v>1267900</v>
      </c>
      <c r="AZ58" s="116">
        <f>AZ56-AZ57</f>
        <v>34000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174">
        <v>15</v>
      </c>
      <c r="B60" s="67" t="s">
        <v>45</v>
      </c>
      <c r="C60" s="72">
        <v>355766000</v>
      </c>
      <c r="D60" s="37">
        <v>3126310</v>
      </c>
      <c r="E60" s="37">
        <v>7871890</v>
      </c>
      <c r="F60" s="39">
        <v>12808200</v>
      </c>
      <c r="G60" s="72">
        <v>474250000</v>
      </c>
      <c r="H60" s="37">
        <v>4204290</v>
      </c>
      <c r="I60" s="37">
        <v>11651900</v>
      </c>
      <c r="J60" s="39">
        <v>18368000</v>
      </c>
      <c r="K60" s="177">
        <f>C62+G62</f>
        <v>1092000</v>
      </c>
      <c r="L60" s="178"/>
      <c r="M60" s="183">
        <f>D62+E62+F62+H62+I62+J62</f>
        <v>79900</v>
      </c>
      <c r="N60" s="178"/>
      <c r="O60" s="195">
        <f>M60+K60</f>
        <v>1171900</v>
      </c>
      <c r="P60" s="196"/>
      <c r="Q60" s="42" t="s">
        <v>6</v>
      </c>
      <c r="R60" s="39">
        <v>132725500</v>
      </c>
      <c r="S60" s="57"/>
      <c r="T60" s="187">
        <v>0</v>
      </c>
      <c r="U60" s="190">
        <v>0.89</v>
      </c>
      <c r="V60" s="57"/>
      <c r="W60" s="85" t="s">
        <v>6</v>
      </c>
      <c r="X60" s="44">
        <v>4716.3</v>
      </c>
      <c r="Y60" s="44">
        <v>6346.8</v>
      </c>
      <c r="Z60" s="44">
        <v>61.8</v>
      </c>
      <c r="AA60" s="44">
        <v>82.7</v>
      </c>
      <c r="AB60" s="44">
        <v>4944.3999999999996</v>
      </c>
      <c r="AC60" s="44">
        <v>6647.3</v>
      </c>
      <c r="AD60" s="44">
        <v>107.6</v>
      </c>
      <c r="AE60" s="82">
        <v>15.5</v>
      </c>
      <c r="AF60" s="7"/>
      <c r="AG60" s="85" t="s">
        <v>29</v>
      </c>
      <c r="AH60" s="15">
        <v>2.625</v>
      </c>
      <c r="AI60" s="15">
        <v>6.375</v>
      </c>
      <c r="AJ60" s="15">
        <v>1.75</v>
      </c>
      <c r="AK60" s="15">
        <v>13</v>
      </c>
      <c r="AL60" s="16">
        <v>0</v>
      </c>
      <c r="AM60" s="62"/>
      <c r="AN60" s="64" t="s">
        <v>40</v>
      </c>
      <c r="AO60" s="20">
        <v>14</v>
      </c>
      <c r="AP60" s="21">
        <v>7.82</v>
      </c>
      <c r="AQ60" s="7"/>
      <c r="AR60" s="31" t="s">
        <v>37</v>
      </c>
      <c r="AS60" s="52" t="s">
        <v>75</v>
      </c>
      <c r="AT60" s="32" t="s">
        <v>38</v>
      </c>
      <c r="AU60" s="53">
        <v>3.5999999999999997E-2</v>
      </c>
      <c r="AV60" s="1"/>
      <c r="AW60" s="117" t="s">
        <v>45</v>
      </c>
      <c r="AX60" s="112">
        <v>679235000</v>
      </c>
      <c r="AY60" s="112">
        <v>527132400</v>
      </c>
      <c r="AZ60" s="113">
        <v>181327000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193"/>
      <c r="B61" s="68" t="s">
        <v>44</v>
      </c>
      <c r="C61" s="73">
        <f t="shared" ref="C61:J61" si="67">C56</f>
        <v>355766000</v>
      </c>
      <c r="D61" s="74">
        <f t="shared" si="67"/>
        <v>3126310</v>
      </c>
      <c r="E61" s="74">
        <f t="shared" si="67"/>
        <v>7871890</v>
      </c>
      <c r="F61" s="75">
        <f t="shared" si="67"/>
        <v>12808200</v>
      </c>
      <c r="G61" s="73">
        <f t="shared" si="67"/>
        <v>473158000</v>
      </c>
      <c r="H61" s="74">
        <f t="shared" si="67"/>
        <v>4195290</v>
      </c>
      <c r="I61" s="74">
        <f t="shared" si="67"/>
        <v>11619900</v>
      </c>
      <c r="J61" s="75">
        <f t="shared" si="67"/>
        <v>18329100</v>
      </c>
      <c r="K61" s="179"/>
      <c r="L61" s="180"/>
      <c r="M61" s="180"/>
      <c r="N61" s="180"/>
      <c r="O61" s="197"/>
      <c r="P61" s="198"/>
      <c r="Q61" s="14" t="s">
        <v>7</v>
      </c>
      <c r="R61" s="40">
        <f>R56</f>
        <v>131500400</v>
      </c>
      <c r="S61" s="57"/>
      <c r="T61" s="188"/>
      <c r="U61" s="191"/>
      <c r="V61" s="57"/>
      <c r="W61" s="87" t="s">
        <v>7</v>
      </c>
      <c r="X61" s="5">
        <f t="shared" ref="X61:AE61" si="68">X56</f>
        <v>4716.3</v>
      </c>
      <c r="Y61" s="5">
        <f t="shared" si="68"/>
        <v>6333.1</v>
      </c>
      <c r="Z61" s="5">
        <f t="shared" si="68"/>
        <v>61.6</v>
      </c>
      <c r="AA61" s="5">
        <f t="shared" si="68"/>
        <v>82.7</v>
      </c>
      <c r="AB61" s="5">
        <f t="shared" si="68"/>
        <v>4944.3999999999996</v>
      </c>
      <c r="AC61" s="5">
        <f t="shared" si="68"/>
        <v>6633.1</v>
      </c>
      <c r="AD61" s="5">
        <f t="shared" si="68"/>
        <v>107.4</v>
      </c>
      <c r="AE61" s="81">
        <f t="shared" si="68"/>
        <v>15.5</v>
      </c>
      <c r="AF61" s="7"/>
      <c r="AG61" s="87" t="s">
        <v>26</v>
      </c>
      <c r="AH61" s="6">
        <f>(AH60*10.74)</f>
        <v>28.192499999999999</v>
      </c>
      <c r="AI61" s="6">
        <f>(AI60*2.2)</f>
        <v>14.025</v>
      </c>
      <c r="AJ61" s="6">
        <f>(AJ60*0.25)</f>
        <v>0.4375</v>
      </c>
      <c r="AK61" s="158">
        <f>AK60+AL60</f>
        <v>13</v>
      </c>
      <c r="AL61" s="159"/>
      <c r="AM61" s="10"/>
      <c r="AN61" s="22" t="s">
        <v>41</v>
      </c>
      <c r="AO61" s="23">
        <v>15.1</v>
      </c>
      <c r="AP61" s="24">
        <v>7.99</v>
      </c>
      <c r="AQ61" s="7"/>
      <c r="AR61" s="33" t="s">
        <v>36</v>
      </c>
      <c r="AS61" s="12" t="s">
        <v>75</v>
      </c>
      <c r="AT61" s="2" t="s">
        <v>39</v>
      </c>
      <c r="AU61" s="36">
        <v>0.26</v>
      </c>
      <c r="AV61" s="1"/>
      <c r="AW61" s="118" t="s">
        <v>71</v>
      </c>
      <c r="AX61" s="111">
        <f t="shared" ref="AX61:AZ61" si="69">AX56</f>
        <v>679235000</v>
      </c>
      <c r="AY61" s="111">
        <f t="shared" si="69"/>
        <v>525928700</v>
      </c>
      <c r="AZ61" s="114">
        <f t="shared" si="69"/>
        <v>181292000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194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1092000</v>
      </c>
      <c r="H62" s="76">
        <f t="shared" si="70"/>
        <v>9000</v>
      </c>
      <c r="I62" s="76">
        <f t="shared" si="70"/>
        <v>32000</v>
      </c>
      <c r="J62" s="77">
        <f t="shared" si="70"/>
        <v>38900</v>
      </c>
      <c r="K62" s="181"/>
      <c r="L62" s="182"/>
      <c r="M62" s="182"/>
      <c r="N62" s="182"/>
      <c r="O62" s="199"/>
      <c r="P62" s="200"/>
      <c r="Q62" s="48" t="s">
        <v>3</v>
      </c>
      <c r="R62" s="41">
        <f>R60-R61</f>
        <v>1225100</v>
      </c>
      <c r="S62" s="58"/>
      <c r="T62" s="189"/>
      <c r="U62" s="192"/>
      <c r="V62" s="58"/>
      <c r="W62" s="45" t="s">
        <v>3</v>
      </c>
      <c r="X62" s="46">
        <f>X60-X61</f>
        <v>0</v>
      </c>
      <c r="Y62" s="46">
        <f t="shared" ref="Y62:AE62" si="71">Y60-Y61</f>
        <v>13.699999999999818</v>
      </c>
      <c r="Z62" s="46">
        <f t="shared" si="71"/>
        <v>0.19999999999999574</v>
      </c>
      <c r="AA62" s="46">
        <f t="shared" si="71"/>
        <v>0</v>
      </c>
      <c r="AB62" s="46">
        <f t="shared" si="71"/>
        <v>0</v>
      </c>
      <c r="AC62" s="46">
        <f t="shared" si="71"/>
        <v>14.199999999999818</v>
      </c>
      <c r="AD62" s="46">
        <f t="shared" si="71"/>
        <v>0.19999999999998863</v>
      </c>
      <c r="AE62" s="83">
        <f t="shared" si="71"/>
        <v>0</v>
      </c>
      <c r="AF62" s="7"/>
      <c r="AG62" s="88" t="s">
        <v>28</v>
      </c>
      <c r="AH62" s="86">
        <f>(AH61)/((K60/1000000)*8.34)</f>
        <v>3.0956004427227444</v>
      </c>
      <c r="AI62" s="86">
        <f>(AI61)/((K60/1000000)*8.34)</f>
        <v>1.5399768097609823</v>
      </c>
      <c r="AJ62" s="86">
        <f>(AJ61)/((K60/1000000)*8.34)</f>
        <v>4.8038492283096597E-2</v>
      </c>
      <c r="AK62" s="160">
        <f>(AK61)/((K60/1000000)*8.34)</f>
        <v>1.4274294849834417</v>
      </c>
      <c r="AL62" s="161"/>
      <c r="AM62" s="10"/>
      <c r="AN62" s="1"/>
      <c r="AO62" s="1"/>
      <c r="AP62" s="1"/>
      <c r="AQ62" s="7"/>
      <c r="AR62" s="89" t="s">
        <v>55</v>
      </c>
      <c r="AS62" s="79">
        <v>0.78</v>
      </c>
      <c r="AT62" s="90" t="s">
        <v>54</v>
      </c>
      <c r="AU62" s="35">
        <v>2.5000000000000001E-2</v>
      </c>
      <c r="AV62" s="1"/>
      <c r="AW62" s="110" t="s">
        <v>3</v>
      </c>
      <c r="AX62" s="115">
        <f>AX60-AX61</f>
        <v>0</v>
      </c>
      <c r="AY62" s="115">
        <f>AY60-AY61</f>
        <v>1203700</v>
      </c>
      <c r="AZ62" s="116">
        <f>AZ60-AZ61</f>
        <v>35000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174">
        <v>16</v>
      </c>
      <c r="B64" s="67" t="s">
        <v>45</v>
      </c>
      <c r="C64" s="72">
        <v>355766000</v>
      </c>
      <c r="D64" s="37">
        <v>3126310</v>
      </c>
      <c r="E64" s="37">
        <v>7871890</v>
      </c>
      <c r="F64" s="39">
        <v>12808200</v>
      </c>
      <c r="G64" s="72">
        <v>475000000</v>
      </c>
      <c r="H64" s="37">
        <v>4213290</v>
      </c>
      <c r="I64" s="37">
        <v>11651900</v>
      </c>
      <c r="J64" s="39">
        <v>18386000</v>
      </c>
      <c r="K64" s="177">
        <f>C66+G66</f>
        <v>750000</v>
      </c>
      <c r="L64" s="178"/>
      <c r="M64" s="183">
        <f>D66+E66+F66+H66+I66+J66</f>
        <v>27000</v>
      </c>
      <c r="N64" s="178"/>
      <c r="O64" s="195">
        <f>M64+K64</f>
        <v>777000</v>
      </c>
      <c r="P64" s="196"/>
      <c r="Q64" s="42" t="s">
        <v>6</v>
      </c>
      <c r="R64" s="39">
        <v>133729300</v>
      </c>
      <c r="S64" s="57"/>
      <c r="T64" s="187">
        <v>0</v>
      </c>
      <c r="U64" s="190">
        <v>0.89</v>
      </c>
      <c r="V64" s="57"/>
      <c r="W64" s="85" t="s">
        <v>6</v>
      </c>
      <c r="X64" s="44">
        <v>4716.3</v>
      </c>
      <c r="Y64" s="44">
        <v>6356.1</v>
      </c>
      <c r="Z64" s="44">
        <v>61.9</v>
      </c>
      <c r="AA64" s="44">
        <v>82.7</v>
      </c>
      <c r="AB64" s="44">
        <v>4944.3999999999996</v>
      </c>
      <c r="AC64" s="44">
        <v>6656.8</v>
      </c>
      <c r="AD64" s="44">
        <v>107.6</v>
      </c>
      <c r="AE64" s="82">
        <v>15.5</v>
      </c>
      <c r="AF64" s="7"/>
      <c r="AG64" s="85" t="s">
        <v>29</v>
      </c>
      <c r="AH64" s="15">
        <v>2</v>
      </c>
      <c r="AI64" s="15">
        <v>5.375</v>
      </c>
      <c r="AJ64" s="15">
        <v>1.5</v>
      </c>
      <c r="AK64" s="15">
        <v>10</v>
      </c>
      <c r="AL64" s="16">
        <v>0</v>
      </c>
      <c r="AM64" s="62"/>
      <c r="AN64" s="64" t="s">
        <v>40</v>
      </c>
      <c r="AO64" s="20">
        <v>15.1</v>
      </c>
      <c r="AP64" s="21">
        <v>7.74</v>
      </c>
      <c r="AQ64" s="7"/>
      <c r="AR64" s="31" t="s">
        <v>37</v>
      </c>
      <c r="AS64" s="52" t="s">
        <v>75</v>
      </c>
      <c r="AT64" s="32" t="s">
        <v>38</v>
      </c>
      <c r="AU64" s="53">
        <v>4.3999999999999997E-2</v>
      </c>
      <c r="AV64" s="1"/>
      <c r="AW64" s="117" t="s">
        <v>45</v>
      </c>
      <c r="AX64" s="112">
        <v>679235000</v>
      </c>
      <c r="AY64" s="112">
        <v>527940100</v>
      </c>
      <c r="AZ64" s="113">
        <v>181327000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193"/>
      <c r="B65" s="68" t="s">
        <v>44</v>
      </c>
      <c r="C65" s="73">
        <f t="shared" ref="C65:J65" si="72">C60</f>
        <v>355766000</v>
      </c>
      <c r="D65" s="74">
        <f t="shared" si="72"/>
        <v>3126310</v>
      </c>
      <c r="E65" s="74">
        <f t="shared" si="72"/>
        <v>7871890</v>
      </c>
      <c r="F65" s="75">
        <f t="shared" si="72"/>
        <v>12808200</v>
      </c>
      <c r="G65" s="73">
        <f t="shared" si="72"/>
        <v>474250000</v>
      </c>
      <c r="H65" s="74">
        <f t="shared" si="72"/>
        <v>4204290</v>
      </c>
      <c r="I65" s="74">
        <f t="shared" si="72"/>
        <v>11651900</v>
      </c>
      <c r="J65" s="75">
        <f t="shared" si="72"/>
        <v>18368000</v>
      </c>
      <c r="K65" s="179"/>
      <c r="L65" s="180"/>
      <c r="M65" s="180"/>
      <c r="N65" s="180"/>
      <c r="O65" s="197"/>
      <c r="P65" s="198"/>
      <c r="Q65" s="14" t="s">
        <v>7</v>
      </c>
      <c r="R65" s="40">
        <f>R60</f>
        <v>132725500</v>
      </c>
      <c r="S65" s="57"/>
      <c r="T65" s="188"/>
      <c r="U65" s="191"/>
      <c r="V65" s="57"/>
      <c r="W65" s="87" t="s">
        <v>7</v>
      </c>
      <c r="X65" s="5">
        <f t="shared" ref="X65:AE65" si="73">X60</f>
        <v>4716.3</v>
      </c>
      <c r="Y65" s="5">
        <f t="shared" si="73"/>
        <v>6346.8</v>
      </c>
      <c r="Z65" s="5">
        <f t="shared" si="73"/>
        <v>61.8</v>
      </c>
      <c r="AA65" s="5">
        <f t="shared" si="73"/>
        <v>82.7</v>
      </c>
      <c r="AB65" s="5">
        <f t="shared" si="73"/>
        <v>4944.3999999999996</v>
      </c>
      <c r="AC65" s="5">
        <f t="shared" si="73"/>
        <v>6647.3</v>
      </c>
      <c r="AD65" s="5">
        <f t="shared" si="73"/>
        <v>107.6</v>
      </c>
      <c r="AE65" s="81">
        <f t="shared" si="73"/>
        <v>15.5</v>
      </c>
      <c r="AF65" s="7"/>
      <c r="AG65" s="87" t="s">
        <v>26</v>
      </c>
      <c r="AH65" s="6">
        <f>(AH64*10.74)</f>
        <v>21.48</v>
      </c>
      <c r="AI65" s="6">
        <f>(AI64*2.2)</f>
        <v>11.825000000000001</v>
      </c>
      <c r="AJ65" s="6">
        <f>(AJ64*0.25)</f>
        <v>0.375</v>
      </c>
      <c r="AK65" s="158">
        <f>AK64+AL64</f>
        <v>10</v>
      </c>
      <c r="AL65" s="159"/>
      <c r="AM65" s="10"/>
      <c r="AN65" s="22" t="s">
        <v>41</v>
      </c>
      <c r="AO65" s="23">
        <v>15.3</v>
      </c>
      <c r="AP65" s="24">
        <v>7.98</v>
      </c>
      <c r="AQ65" s="7"/>
      <c r="AR65" s="33" t="s">
        <v>36</v>
      </c>
      <c r="AS65" s="12" t="s">
        <v>75</v>
      </c>
      <c r="AT65" s="2" t="s">
        <v>39</v>
      </c>
      <c r="AU65" s="36">
        <v>0.25</v>
      </c>
      <c r="AV65" s="1"/>
      <c r="AW65" s="118" t="s">
        <v>71</v>
      </c>
      <c r="AX65" s="111">
        <f t="shared" ref="AX65:AZ65" si="74">AX60</f>
        <v>679235000</v>
      </c>
      <c r="AY65" s="111">
        <f t="shared" si="74"/>
        <v>527132400</v>
      </c>
      <c r="AZ65" s="114">
        <f t="shared" si="74"/>
        <v>181327000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194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750000</v>
      </c>
      <c r="H66" s="76">
        <f t="shared" si="75"/>
        <v>9000</v>
      </c>
      <c r="I66" s="76">
        <f t="shared" si="75"/>
        <v>0</v>
      </c>
      <c r="J66" s="77">
        <f t="shared" si="75"/>
        <v>18000</v>
      </c>
      <c r="K66" s="181"/>
      <c r="L66" s="182"/>
      <c r="M66" s="182"/>
      <c r="N66" s="182"/>
      <c r="O66" s="199"/>
      <c r="P66" s="200"/>
      <c r="Q66" s="48" t="s">
        <v>3</v>
      </c>
      <c r="R66" s="41">
        <f>R64-R65</f>
        <v>1003800</v>
      </c>
      <c r="S66" s="58"/>
      <c r="T66" s="189"/>
      <c r="U66" s="192"/>
      <c r="V66" s="58"/>
      <c r="W66" s="45" t="s">
        <v>3</v>
      </c>
      <c r="X66" s="46">
        <f>X64-X65</f>
        <v>0</v>
      </c>
      <c r="Y66" s="46">
        <f t="shared" ref="Y66:AE66" si="76">Y64-Y65</f>
        <v>9.3000000000001819</v>
      </c>
      <c r="Z66" s="46">
        <f t="shared" si="76"/>
        <v>0.10000000000000142</v>
      </c>
      <c r="AA66" s="46">
        <f t="shared" si="76"/>
        <v>0</v>
      </c>
      <c r="AB66" s="46">
        <f t="shared" si="76"/>
        <v>0</v>
      </c>
      <c r="AC66" s="46">
        <f t="shared" si="76"/>
        <v>9.5</v>
      </c>
      <c r="AD66" s="46">
        <f t="shared" si="76"/>
        <v>0</v>
      </c>
      <c r="AE66" s="83">
        <f t="shared" si="76"/>
        <v>0</v>
      </c>
      <c r="AF66" s="7"/>
      <c r="AG66" s="88" t="s">
        <v>28</v>
      </c>
      <c r="AH66" s="86">
        <f>(AH65)/((K64/1000000)*8.34)</f>
        <v>3.434052757793765</v>
      </c>
      <c r="AI66" s="86">
        <f>(AI65)/((K64/1000000)*8.34)</f>
        <v>1.8904876099120707</v>
      </c>
      <c r="AJ66" s="86">
        <f>(AJ65)/((K64/1000000)*8.34)</f>
        <v>5.9952038369304558E-2</v>
      </c>
      <c r="AK66" s="160">
        <f>(AK65)/((K64/1000000)*8.34)</f>
        <v>1.5987210231814548</v>
      </c>
      <c r="AL66" s="161"/>
      <c r="AM66" s="10"/>
      <c r="AN66" s="1"/>
      <c r="AO66" s="1"/>
      <c r="AP66" s="1"/>
      <c r="AQ66" s="7"/>
      <c r="AR66" s="89" t="s">
        <v>55</v>
      </c>
      <c r="AS66" s="79">
        <v>0.81</v>
      </c>
      <c r="AT66" s="90" t="s">
        <v>54</v>
      </c>
      <c r="AU66" s="35">
        <v>3.3000000000000002E-2</v>
      </c>
      <c r="AV66" s="1"/>
      <c r="AW66" s="110" t="s">
        <v>3</v>
      </c>
      <c r="AX66" s="115">
        <f>AX64-AX65</f>
        <v>0</v>
      </c>
      <c r="AY66" s="115">
        <f>AY64-AY65</f>
        <v>807700</v>
      </c>
      <c r="AZ66" s="116">
        <f>AZ64-AZ65</f>
        <v>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174">
        <v>17</v>
      </c>
      <c r="B68" s="67" t="s">
        <v>45</v>
      </c>
      <c r="C68" s="72">
        <v>356895000</v>
      </c>
      <c r="D68" s="37">
        <v>3136310</v>
      </c>
      <c r="E68" s="37">
        <v>7905890</v>
      </c>
      <c r="F68" s="39">
        <v>12848200</v>
      </c>
      <c r="G68" s="72">
        <v>475000000</v>
      </c>
      <c r="H68" s="37">
        <v>4213290</v>
      </c>
      <c r="I68" s="37">
        <v>11651900</v>
      </c>
      <c r="J68" s="39">
        <v>18386000</v>
      </c>
      <c r="K68" s="177">
        <f>C70+G70</f>
        <v>1129000</v>
      </c>
      <c r="L68" s="178"/>
      <c r="M68" s="183">
        <f>D70+E70+F70+H70+I70+J70</f>
        <v>84000</v>
      </c>
      <c r="N68" s="178"/>
      <c r="O68" s="195">
        <f>M68+K68</f>
        <v>1213000</v>
      </c>
      <c r="P68" s="196"/>
      <c r="Q68" s="42" t="s">
        <v>6</v>
      </c>
      <c r="R68" s="39">
        <v>134835100</v>
      </c>
      <c r="S68" s="57"/>
      <c r="T68" s="187">
        <v>0</v>
      </c>
      <c r="U68" s="190">
        <v>0.89</v>
      </c>
      <c r="V68" s="57"/>
      <c r="W68" s="85" t="s">
        <v>6</v>
      </c>
      <c r="X68" s="44">
        <v>4730.3</v>
      </c>
      <c r="Y68" s="44">
        <v>6356.1</v>
      </c>
      <c r="Z68" s="44">
        <v>62</v>
      </c>
      <c r="AA68" s="44">
        <v>82.7</v>
      </c>
      <c r="AB68" s="44">
        <v>4959</v>
      </c>
      <c r="AC68" s="44">
        <v>6656.8</v>
      </c>
      <c r="AD68" s="44">
        <v>107.8</v>
      </c>
      <c r="AE68" s="82">
        <v>15.6</v>
      </c>
      <c r="AF68" s="7"/>
      <c r="AG68" s="85" t="s">
        <v>29</v>
      </c>
      <c r="AH68" s="15">
        <v>2.375</v>
      </c>
      <c r="AI68" s="15">
        <v>6</v>
      </c>
      <c r="AJ68" s="15">
        <v>1.6875</v>
      </c>
      <c r="AK68" s="15">
        <v>12</v>
      </c>
      <c r="AL68" s="16">
        <v>0</v>
      </c>
      <c r="AM68" s="62"/>
      <c r="AN68" s="64" t="s">
        <v>40</v>
      </c>
      <c r="AO68" s="20">
        <v>15.3</v>
      </c>
      <c r="AP68" s="21">
        <v>7.66</v>
      </c>
      <c r="AQ68" s="7"/>
      <c r="AR68" s="31" t="s">
        <v>37</v>
      </c>
      <c r="AS68" s="52">
        <v>0.06</v>
      </c>
      <c r="AT68" s="32" t="s">
        <v>38</v>
      </c>
      <c r="AU68" s="53" t="s">
        <v>75</v>
      </c>
      <c r="AV68" s="1"/>
      <c r="AW68" s="117" t="s">
        <v>45</v>
      </c>
      <c r="AX68" s="112">
        <v>680522000</v>
      </c>
      <c r="AY68" s="112">
        <v>527940100</v>
      </c>
      <c r="AZ68" s="113">
        <v>181363000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193"/>
      <c r="B69" s="68" t="s">
        <v>44</v>
      </c>
      <c r="C69" s="73">
        <f t="shared" ref="C69:J69" si="77">C64</f>
        <v>355766000</v>
      </c>
      <c r="D69" s="73">
        <f t="shared" si="77"/>
        <v>3126310</v>
      </c>
      <c r="E69" s="73">
        <f t="shared" si="77"/>
        <v>7871890</v>
      </c>
      <c r="F69" s="73">
        <f t="shared" si="77"/>
        <v>12808200</v>
      </c>
      <c r="G69" s="73">
        <f t="shared" si="77"/>
        <v>475000000</v>
      </c>
      <c r="H69" s="73">
        <f t="shared" si="77"/>
        <v>4213290</v>
      </c>
      <c r="I69" s="73">
        <f t="shared" si="77"/>
        <v>11651900</v>
      </c>
      <c r="J69" s="73">
        <f t="shared" si="77"/>
        <v>18386000</v>
      </c>
      <c r="K69" s="179"/>
      <c r="L69" s="180"/>
      <c r="M69" s="180"/>
      <c r="N69" s="180"/>
      <c r="O69" s="197"/>
      <c r="P69" s="198"/>
      <c r="Q69" s="14" t="s">
        <v>7</v>
      </c>
      <c r="R69" s="40">
        <f>R64</f>
        <v>133729300</v>
      </c>
      <c r="S69" s="57"/>
      <c r="T69" s="188"/>
      <c r="U69" s="191"/>
      <c r="V69" s="57"/>
      <c r="W69" s="87" t="s">
        <v>7</v>
      </c>
      <c r="X69" s="5">
        <f>X64</f>
        <v>4716.3</v>
      </c>
      <c r="Y69" s="5">
        <f t="shared" ref="Y69:AE69" si="78">Y64</f>
        <v>6356.1</v>
      </c>
      <c r="Z69" s="5">
        <f t="shared" si="78"/>
        <v>61.9</v>
      </c>
      <c r="AA69" s="5">
        <f t="shared" si="78"/>
        <v>82.7</v>
      </c>
      <c r="AB69" s="5">
        <f t="shared" si="78"/>
        <v>4944.3999999999996</v>
      </c>
      <c r="AC69" s="5">
        <f t="shared" si="78"/>
        <v>6656.8</v>
      </c>
      <c r="AD69" s="5">
        <f t="shared" si="78"/>
        <v>107.6</v>
      </c>
      <c r="AE69" s="5">
        <f t="shared" si="78"/>
        <v>15.5</v>
      </c>
      <c r="AF69" s="7"/>
      <c r="AG69" s="87" t="s">
        <v>26</v>
      </c>
      <c r="AH69" s="6">
        <f>(AH68*10.74)</f>
        <v>25.5075</v>
      </c>
      <c r="AI69" s="6">
        <f>(AI68*2.2)</f>
        <v>13.200000000000001</v>
      </c>
      <c r="AJ69" s="6">
        <f>(AJ68*0.25)</f>
        <v>0.421875</v>
      </c>
      <c r="AK69" s="158">
        <f>AK68+AL68</f>
        <v>12</v>
      </c>
      <c r="AL69" s="159"/>
      <c r="AM69" s="10"/>
      <c r="AN69" s="22" t="s">
        <v>41</v>
      </c>
      <c r="AO69" s="23">
        <v>15.2</v>
      </c>
      <c r="AP69" s="24">
        <v>8</v>
      </c>
      <c r="AQ69" s="7"/>
      <c r="AR69" s="33" t="s">
        <v>36</v>
      </c>
      <c r="AS69" s="12">
        <v>0.31</v>
      </c>
      <c r="AT69" s="2" t="s">
        <v>39</v>
      </c>
      <c r="AU69" s="36" t="s">
        <v>75</v>
      </c>
      <c r="AV69" s="1"/>
      <c r="AW69" s="118" t="s">
        <v>71</v>
      </c>
      <c r="AX69" s="111">
        <f t="shared" ref="AX69:AZ69" si="79">AX64</f>
        <v>679235000</v>
      </c>
      <c r="AY69" s="111">
        <f t="shared" si="79"/>
        <v>527940100</v>
      </c>
      <c r="AZ69" s="114">
        <f t="shared" si="79"/>
        <v>181327000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194"/>
      <c r="B70" s="66" t="s">
        <v>3</v>
      </c>
      <c r="C70" s="76">
        <f t="shared" ref="C70:J70" si="80">C68-C69</f>
        <v>1129000</v>
      </c>
      <c r="D70" s="76">
        <f t="shared" si="80"/>
        <v>10000</v>
      </c>
      <c r="E70" s="76">
        <f t="shared" si="80"/>
        <v>34000</v>
      </c>
      <c r="F70" s="77">
        <f t="shared" si="80"/>
        <v>40000</v>
      </c>
      <c r="G70" s="76">
        <f t="shared" si="80"/>
        <v>0</v>
      </c>
      <c r="H70" s="76">
        <f t="shared" si="80"/>
        <v>0</v>
      </c>
      <c r="I70" s="76">
        <f t="shared" si="80"/>
        <v>0</v>
      </c>
      <c r="J70" s="77">
        <f t="shared" si="80"/>
        <v>0</v>
      </c>
      <c r="K70" s="181"/>
      <c r="L70" s="182"/>
      <c r="M70" s="182"/>
      <c r="N70" s="182"/>
      <c r="O70" s="199"/>
      <c r="P70" s="200"/>
      <c r="Q70" s="48" t="s">
        <v>3</v>
      </c>
      <c r="R70" s="41">
        <f>R68-R69</f>
        <v>1105800</v>
      </c>
      <c r="S70" s="58"/>
      <c r="T70" s="189"/>
      <c r="U70" s="192"/>
      <c r="V70" s="58"/>
      <c r="W70" s="45" t="s">
        <v>3</v>
      </c>
      <c r="X70" s="46">
        <f>X68-X69</f>
        <v>14</v>
      </c>
      <c r="Y70" s="46">
        <f t="shared" ref="Y70:AE70" si="81">Y68-Y69</f>
        <v>0</v>
      </c>
      <c r="Z70" s="46">
        <f t="shared" si="81"/>
        <v>0.10000000000000142</v>
      </c>
      <c r="AA70" s="46">
        <f t="shared" si="81"/>
        <v>0</v>
      </c>
      <c r="AB70" s="46">
        <f t="shared" si="81"/>
        <v>14.600000000000364</v>
      </c>
      <c r="AC70" s="46">
        <f t="shared" si="81"/>
        <v>0</v>
      </c>
      <c r="AD70" s="46">
        <f t="shared" si="81"/>
        <v>0.20000000000000284</v>
      </c>
      <c r="AE70" s="83">
        <f t="shared" si="81"/>
        <v>9.9999999999999645E-2</v>
      </c>
      <c r="AF70" s="7"/>
      <c r="AG70" s="88" t="s">
        <v>28</v>
      </c>
      <c r="AH70" s="86">
        <f>(AH69)/((K68/1000000)*8.34)</f>
        <v>2.70899312436676</v>
      </c>
      <c r="AI70" s="86">
        <f>(AI69)/((K68/1000000)*8.34)</f>
        <v>1.4018900026126133</v>
      </c>
      <c r="AJ70" s="86">
        <f>(AJ69)/((K68/1000000)*8.34)</f>
        <v>4.4804723094863344E-2</v>
      </c>
      <c r="AK70" s="160">
        <f>(AK69)/((K68/1000000)*8.34)</f>
        <v>1.2744454569205574</v>
      </c>
      <c r="AL70" s="161"/>
      <c r="AM70" s="10"/>
      <c r="AN70" s="1"/>
      <c r="AO70" s="1"/>
      <c r="AP70" s="1"/>
      <c r="AQ70" s="7"/>
      <c r="AR70" s="89" t="s">
        <v>55</v>
      </c>
      <c r="AS70" s="79">
        <v>0.83</v>
      </c>
      <c r="AT70" s="90" t="s">
        <v>54</v>
      </c>
      <c r="AU70" s="35">
        <v>2.5000000000000001E-2</v>
      </c>
      <c r="AV70" s="1"/>
      <c r="AW70" s="110" t="s">
        <v>3</v>
      </c>
      <c r="AX70" s="115">
        <f>AX68-AX69</f>
        <v>1287000</v>
      </c>
      <c r="AY70" s="115">
        <f>AY68-AY69</f>
        <v>0</v>
      </c>
      <c r="AZ70" s="116">
        <f>AZ68-AZ69</f>
        <v>36000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174">
        <v>18</v>
      </c>
      <c r="B72" s="67" t="s">
        <v>45</v>
      </c>
      <c r="C72" s="72">
        <v>357975000</v>
      </c>
      <c r="D72" s="37">
        <v>3146310</v>
      </c>
      <c r="E72" s="37">
        <v>7937890</v>
      </c>
      <c r="F72" s="39">
        <v>12879200</v>
      </c>
      <c r="G72" s="72">
        <v>475000000</v>
      </c>
      <c r="H72" s="37">
        <v>4213290</v>
      </c>
      <c r="I72" s="37">
        <v>11651900</v>
      </c>
      <c r="J72" s="39">
        <v>18386000</v>
      </c>
      <c r="K72" s="177">
        <f>C74+G74</f>
        <v>1080000</v>
      </c>
      <c r="L72" s="178"/>
      <c r="M72" s="183">
        <f>D74+E74+F74+H74+I74+J74</f>
        <v>73000</v>
      </c>
      <c r="N72" s="178"/>
      <c r="O72" s="195">
        <f>M72+K72</f>
        <v>1153000</v>
      </c>
      <c r="P72" s="196"/>
      <c r="Q72" s="42" t="s">
        <v>6</v>
      </c>
      <c r="R72" s="39">
        <v>135912100</v>
      </c>
      <c r="S72" s="57"/>
      <c r="T72" s="187">
        <v>0</v>
      </c>
      <c r="U72" s="190">
        <v>0.89</v>
      </c>
      <c r="V72" s="57"/>
      <c r="W72" s="85" t="s">
        <v>6</v>
      </c>
      <c r="X72" s="44">
        <v>4743.7</v>
      </c>
      <c r="Y72" s="44">
        <v>6356.1</v>
      </c>
      <c r="Z72" s="44">
        <v>62.1</v>
      </c>
      <c r="AA72" s="44">
        <v>82.7</v>
      </c>
      <c r="AB72" s="44">
        <v>4972.8999999999996</v>
      </c>
      <c r="AC72" s="44">
        <v>6656.8</v>
      </c>
      <c r="AD72" s="44">
        <v>107.9</v>
      </c>
      <c r="AE72" s="82">
        <v>15.6</v>
      </c>
      <c r="AF72" s="7"/>
      <c r="AG72" s="85" t="s">
        <v>29</v>
      </c>
      <c r="AH72" s="15">
        <v>2.5</v>
      </c>
      <c r="AI72" s="15">
        <v>6.25</v>
      </c>
      <c r="AJ72" s="15">
        <v>1.75</v>
      </c>
      <c r="AK72" s="15">
        <v>12</v>
      </c>
      <c r="AL72" s="16">
        <v>0</v>
      </c>
      <c r="AM72" s="62"/>
      <c r="AN72" s="64" t="s">
        <v>40</v>
      </c>
      <c r="AO72" s="20">
        <v>15.3</v>
      </c>
      <c r="AP72" s="21">
        <v>7.69</v>
      </c>
      <c r="AQ72" s="7"/>
      <c r="AR72" s="31" t="s">
        <v>37</v>
      </c>
      <c r="AS72" s="52">
        <v>5.5E-2</v>
      </c>
      <c r="AT72" s="32" t="s">
        <v>38</v>
      </c>
      <c r="AU72" s="53" t="s">
        <v>75</v>
      </c>
      <c r="AV72" s="1"/>
      <c r="AW72" s="117" t="s">
        <v>45</v>
      </c>
      <c r="AX72" s="112">
        <v>681721000</v>
      </c>
      <c r="AY72" s="112">
        <v>527940100</v>
      </c>
      <c r="AZ72" s="113">
        <v>181399000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193"/>
      <c r="B73" s="68" t="s">
        <v>44</v>
      </c>
      <c r="C73" s="73">
        <f t="shared" ref="C73:J73" si="82">C68</f>
        <v>356895000</v>
      </c>
      <c r="D73" s="74">
        <f t="shared" si="82"/>
        <v>3136310</v>
      </c>
      <c r="E73" s="74">
        <f t="shared" si="82"/>
        <v>7905890</v>
      </c>
      <c r="F73" s="75">
        <f t="shared" si="82"/>
        <v>12848200</v>
      </c>
      <c r="G73" s="73">
        <f t="shared" si="82"/>
        <v>475000000</v>
      </c>
      <c r="H73" s="74">
        <f t="shared" si="82"/>
        <v>4213290</v>
      </c>
      <c r="I73" s="74">
        <f t="shared" si="82"/>
        <v>11651900</v>
      </c>
      <c r="J73" s="75">
        <f t="shared" si="82"/>
        <v>18386000</v>
      </c>
      <c r="K73" s="179"/>
      <c r="L73" s="180"/>
      <c r="M73" s="180"/>
      <c r="N73" s="180"/>
      <c r="O73" s="197"/>
      <c r="P73" s="198"/>
      <c r="Q73" s="14" t="s">
        <v>7</v>
      </c>
      <c r="R73" s="40">
        <f>R68</f>
        <v>134835100</v>
      </c>
      <c r="S73" s="57"/>
      <c r="T73" s="188"/>
      <c r="U73" s="191"/>
      <c r="V73" s="57"/>
      <c r="W73" s="87" t="s">
        <v>7</v>
      </c>
      <c r="X73" s="5">
        <f t="shared" ref="X73:AE73" si="83">X68</f>
        <v>4730.3</v>
      </c>
      <c r="Y73" s="5">
        <f t="shared" si="83"/>
        <v>6356.1</v>
      </c>
      <c r="Z73" s="5">
        <f t="shared" si="83"/>
        <v>62</v>
      </c>
      <c r="AA73" s="5">
        <f t="shared" si="83"/>
        <v>82.7</v>
      </c>
      <c r="AB73" s="5">
        <f t="shared" si="83"/>
        <v>4959</v>
      </c>
      <c r="AC73" s="5">
        <f t="shared" si="83"/>
        <v>6656.8</v>
      </c>
      <c r="AD73" s="5">
        <f t="shared" si="83"/>
        <v>107.8</v>
      </c>
      <c r="AE73" s="81">
        <f t="shared" si="83"/>
        <v>15.6</v>
      </c>
      <c r="AF73" s="7"/>
      <c r="AG73" s="87" t="s">
        <v>26</v>
      </c>
      <c r="AH73" s="6">
        <f>(AH72*10.74)</f>
        <v>26.85</v>
      </c>
      <c r="AI73" s="6">
        <f>(AI72*2.2)</f>
        <v>13.750000000000002</v>
      </c>
      <c r="AJ73" s="6">
        <f>(AJ72*0.25)</f>
        <v>0.4375</v>
      </c>
      <c r="AK73" s="158">
        <f>AK72+AL72</f>
        <v>12</v>
      </c>
      <c r="AL73" s="159"/>
      <c r="AM73" s="10"/>
      <c r="AN73" s="22" t="s">
        <v>41</v>
      </c>
      <c r="AO73" s="23">
        <v>16.2</v>
      </c>
      <c r="AP73" s="24">
        <v>7.95</v>
      </c>
      <c r="AQ73" s="7"/>
      <c r="AR73" s="33" t="s">
        <v>36</v>
      </c>
      <c r="AS73" s="12">
        <v>0.31900000000000001</v>
      </c>
      <c r="AT73" s="2" t="s">
        <v>39</v>
      </c>
      <c r="AU73" s="36" t="s">
        <v>75</v>
      </c>
      <c r="AV73" s="1"/>
      <c r="AW73" s="118" t="s">
        <v>71</v>
      </c>
      <c r="AX73" s="111">
        <f t="shared" ref="AX73:AZ73" si="84">AX68</f>
        <v>680522000</v>
      </c>
      <c r="AY73" s="111">
        <f t="shared" si="84"/>
        <v>527940100</v>
      </c>
      <c r="AZ73" s="114">
        <f t="shared" si="84"/>
        <v>181363000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194"/>
      <c r="B74" s="66" t="s">
        <v>3</v>
      </c>
      <c r="C74" s="76">
        <f t="shared" ref="C74:J74" si="85">C72-C73</f>
        <v>1080000</v>
      </c>
      <c r="D74" s="76">
        <f t="shared" si="85"/>
        <v>10000</v>
      </c>
      <c r="E74" s="76">
        <f t="shared" si="85"/>
        <v>32000</v>
      </c>
      <c r="F74" s="77">
        <f t="shared" si="85"/>
        <v>31000</v>
      </c>
      <c r="G74" s="76">
        <f t="shared" si="85"/>
        <v>0</v>
      </c>
      <c r="H74" s="76">
        <f t="shared" si="85"/>
        <v>0</v>
      </c>
      <c r="I74" s="76">
        <f t="shared" si="85"/>
        <v>0</v>
      </c>
      <c r="J74" s="77">
        <f t="shared" si="85"/>
        <v>0</v>
      </c>
      <c r="K74" s="181"/>
      <c r="L74" s="182"/>
      <c r="M74" s="182"/>
      <c r="N74" s="182"/>
      <c r="O74" s="199"/>
      <c r="P74" s="200"/>
      <c r="Q74" s="48" t="s">
        <v>3</v>
      </c>
      <c r="R74" s="41">
        <f>R72-R73</f>
        <v>1077000</v>
      </c>
      <c r="S74" s="58"/>
      <c r="T74" s="189"/>
      <c r="U74" s="192"/>
      <c r="V74" s="58"/>
      <c r="W74" s="45" t="s">
        <v>3</v>
      </c>
      <c r="X74" s="46">
        <f>X72-X73</f>
        <v>13.399999999999636</v>
      </c>
      <c r="Y74" s="46">
        <f t="shared" ref="Y74:AE74" si="86">Y72-Y73</f>
        <v>0</v>
      </c>
      <c r="Z74" s="46">
        <f t="shared" si="86"/>
        <v>0.10000000000000142</v>
      </c>
      <c r="AA74" s="46">
        <f t="shared" si="86"/>
        <v>0</v>
      </c>
      <c r="AB74" s="46">
        <f t="shared" si="86"/>
        <v>13.899999999999636</v>
      </c>
      <c r="AC74" s="46">
        <f t="shared" si="86"/>
        <v>0</v>
      </c>
      <c r="AD74" s="46">
        <f t="shared" si="86"/>
        <v>0.10000000000000853</v>
      </c>
      <c r="AE74" s="83">
        <f t="shared" si="86"/>
        <v>0</v>
      </c>
      <c r="AF74" s="7"/>
      <c r="AG74" s="88" t="s">
        <v>28</v>
      </c>
      <c r="AH74" s="86">
        <f>(AH73)/((K72/1000000)*8.34)</f>
        <v>2.9809485744737541</v>
      </c>
      <c r="AI74" s="86">
        <f>(AI73)/((K72/1000000)*8.34)</f>
        <v>1.5265565325517365</v>
      </c>
      <c r="AJ74" s="86">
        <f>(AJ73)/((K72/1000000)*8.34)</f>
        <v>4.8572253308464333E-2</v>
      </c>
      <c r="AK74" s="160">
        <f>(AK73)/((K72/1000000)*8.34)</f>
        <v>1.3322675193178788</v>
      </c>
      <c r="AL74" s="161"/>
      <c r="AM74" s="10"/>
      <c r="AN74" s="1"/>
      <c r="AO74" s="1"/>
      <c r="AP74" s="1"/>
      <c r="AQ74" s="7"/>
      <c r="AR74" s="89" t="s">
        <v>55</v>
      </c>
      <c r="AS74" s="79">
        <v>0.95</v>
      </c>
      <c r="AT74" s="90" t="s">
        <v>54</v>
      </c>
      <c r="AU74" s="35">
        <v>2.7E-2</v>
      </c>
      <c r="AV74" s="1"/>
      <c r="AW74" s="110" t="s">
        <v>3</v>
      </c>
      <c r="AX74" s="115">
        <f>AX72-AX73</f>
        <v>1199000</v>
      </c>
      <c r="AY74" s="115">
        <f>AY72-AY73</f>
        <v>0</v>
      </c>
      <c r="AZ74" s="116">
        <f>AZ72-AZ73</f>
        <v>36000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174">
        <v>19</v>
      </c>
      <c r="B76" s="67" t="s">
        <v>45</v>
      </c>
      <c r="C76" s="72">
        <v>358941000</v>
      </c>
      <c r="D76" s="37">
        <v>3155310</v>
      </c>
      <c r="E76" s="37">
        <v>7937890</v>
      </c>
      <c r="F76" s="39">
        <v>12887200</v>
      </c>
      <c r="G76" s="72">
        <v>475000000</v>
      </c>
      <c r="H76" s="37">
        <v>4213290</v>
      </c>
      <c r="I76" s="37">
        <v>11651900</v>
      </c>
      <c r="J76" s="39">
        <v>18386000</v>
      </c>
      <c r="K76" s="177">
        <f>C78+G78</f>
        <v>966000</v>
      </c>
      <c r="L76" s="178"/>
      <c r="M76" s="183">
        <f>D78+E78+F78+H78+I78+J78</f>
        <v>17000</v>
      </c>
      <c r="N76" s="178"/>
      <c r="O76" s="195">
        <f>M76+K76</f>
        <v>983000</v>
      </c>
      <c r="P76" s="196"/>
      <c r="Q76" s="42" t="s">
        <v>6</v>
      </c>
      <c r="R76" s="39">
        <v>136943900</v>
      </c>
      <c r="S76" s="57"/>
      <c r="T76" s="187">
        <v>0</v>
      </c>
      <c r="U76" s="190">
        <v>0.83</v>
      </c>
      <c r="V76" s="57"/>
      <c r="W76" s="85" t="s">
        <v>6</v>
      </c>
      <c r="X76" s="44">
        <v>4755.6000000000004</v>
      </c>
      <c r="Y76" s="44">
        <v>6356.1</v>
      </c>
      <c r="Z76" s="44">
        <v>62.3</v>
      </c>
      <c r="AA76" s="44">
        <v>82.7</v>
      </c>
      <c r="AB76" s="44">
        <v>4985.1000000000004</v>
      </c>
      <c r="AC76" s="44">
        <v>6656.8</v>
      </c>
      <c r="AD76" s="44">
        <v>107.9</v>
      </c>
      <c r="AE76" s="82">
        <v>15.6</v>
      </c>
      <c r="AF76" s="7"/>
      <c r="AG76" s="85" t="s">
        <v>29</v>
      </c>
      <c r="AH76" s="15">
        <v>2.25</v>
      </c>
      <c r="AI76" s="15">
        <v>5.5</v>
      </c>
      <c r="AJ76" s="15">
        <v>1.375</v>
      </c>
      <c r="AK76" s="15">
        <v>11</v>
      </c>
      <c r="AL76" s="16">
        <v>0</v>
      </c>
      <c r="AM76" s="62"/>
      <c r="AN76" s="64" t="s">
        <v>40</v>
      </c>
      <c r="AO76" s="20">
        <v>13.8</v>
      </c>
      <c r="AP76" s="21">
        <v>7.64</v>
      </c>
      <c r="AQ76" s="7"/>
      <c r="AR76" s="31" t="s">
        <v>37</v>
      </c>
      <c r="AS76" s="52">
        <v>6.4000000000000001E-2</v>
      </c>
      <c r="AT76" s="32" t="s">
        <v>38</v>
      </c>
      <c r="AU76" s="53" t="s">
        <v>75</v>
      </c>
      <c r="AV76" s="1"/>
      <c r="AW76" s="117" t="s">
        <v>45</v>
      </c>
      <c r="AX76" s="112">
        <v>682781000</v>
      </c>
      <c r="AY76" s="112">
        <v>527940100</v>
      </c>
      <c r="AZ76" s="113">
        <v>181399000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193"/>
      <c r="B77" s="68" t="s">
        <v>44</v>
      </c>
      <c r="C77" s="73">
        <f t="shared" ref="C77:J77" si="87">C72</f>
        <v>357975000</v>
      </c>
      <c r="D77" s="74">
        <f t="shared" si="87"/>
        <v>3146310</v>
      </c>
      <c r="E77" s="74">
        <f t="shared" si="87"/>
        <v>7937890</v>
      </c>
      <c r="F77" s="75">
        <f t="shared" si="87"/>
        <v>12879200</v>
      </c>
      <c r="G77" s="73">
        <f t="shared" si="87"/>
        <v>475000000</v>
      </c>
      <c r="H77" s="74">
        <f t="shared" si="87"/>
        <v>4213290</v>
      </c>
      <c r="I77" s="74">
        <f t="shared" si="87"/>
        <v>11651900</v>
      </c>
      <c r="J77" s="75">
        <f t="shared" si="87"/>
        <v>18386000</v>
      </c>
      <c r="K77" s="179"/>
      <c r="L77" s="180"/>
      <c r="M77" s="180"/>
      <c r="N77" s="180"/>
      <c r="O77" s="197"/>
      <c r="P77" s="198"/>
      <c r="Q77" s="14" t="s">
        <v>7</v>
      </c>
      <c r="R77" s="40">
        <f>R72</f>
        <v>135912100</v>
      </c>
      <c r="S77" s="57"/>
      <c r="T77" s="188"/>
      <c r="U77" s="191"/>
      <c r="V77" s="57"/>
      <c r="W77" s="87" t="s">
        <v>7</v>
      </c>
      <c r="X77" s="5">
        <f t="shared" ref="X77:AE77" si="88">X72</f>
        <v>4743.7</v>
      </c>
      <c r="Y77" s="5">
        <f t="shared" si="88"/>
        <v>6356.1</v>
      </c>
      <c r="Z77" s="5">
        <f t="shared" si="88"/>
        <v>62.1</v>
      </c>
      <c r="AA77" s="5">
        <f t="shared" si="88"/>
        <v>82.7</v>
      </c>
      <c r="AB77" s="5">
        <f t="shared" si="88"/>
        <v>4972.8999999999996</v>
      </c>
      <c r="AC77" s="5">
        <f t="shared" si="88"/>
        <v>6656.8</v>
      </c>
      <c r="AD77" s="5">
        <f t="shared" si="88"/>
        <v>107.9</v>
      </c>
      <c r="AE77" s="81">
        <f t="shared" si="88"/>
        <v>15.6</v>
      </c>
      <c r="AF77" s="7"/>
      <c r="AG77" s="87" t="s">
        <v>26</v>
      </c>
      <c r="AH77" s="6">
        <f>(AH76*10.74)</f>
        <v>24.164999999999999</v>
      </c>
      <c r="AI77" s="6">
        <f>(AI76*2.2)</f>
        <v>12.100000000000001</v>
      </c>
      <c r="AJ77" s="6">
        <f>(AJ76*0.25)</f>
        <v>0.34375</v>
      </c>
      <c r="AK77" s="158">
        <f>AK76+AL76</f>
        <v>11</v>
      </c>
      <c r="AL77" s="159"/>
      <c r="AM77" s="10"/>
      <c r="AN77" s="22" t="s">
        <v>41</v>
      </c>
      <c r="AO77" s="23">
        <v>14.8</v>
      </c>
      <c r="AP77" s="24">
        <v>7.86</v>
      </c>
      <c r="AQ77" s="7"/>
      <c r="AR77" s="33" t="s">
        <v>36</v>
      </c>
      <c r="AS77" s="12">
        <v>0.35</v>
      </c>
      <c r="AT77" s="2" t="s">
        <v>39</v>
      </c>
      <c r="AU77" s="36" t="s">
        <v>75</v>
      </c>
      <c r="AV77" s="1"/>
      <c r="AW77" s="118" t="s">
        <v>71</v>
      </c>
      <c r="AX77" s="111">
        <f t="shared" ref="AX77:AZ77" si="89">AX72</f>
        <v>681721000</v>
      </c>
      <c r="AY77" s="111">
        <f t="shared" si="89"/>
        <v>527940100</v>
      </c>
      <c r="AZ77" s="114">
        <f t="shared" si="89"/>
        <v>181399000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194"/>
      <c r="B78" s="66" t="s">
        <v>3</v>
      </c>
      <c r="C78" s="76">
        <f t="shared" ref="C78:J78" si="90">C76-C77</f>
        <v>966000</v>
      </c>
      <c r="D78" s="76">
        <f t="shared" si="90"/>
        <v>9000</v>
      </c>
      <c r="E78" s="76">
        <f t="shared" si="90"/>
        <v>0</v>
      </c>
      <c r="F78" s="77">
        <f t="shared" si="90"/>
        <v>8000</v>
      </c>
      <c r="G78" s="76">
        <f t="shared" si="90"/>
        <v>0</v>
      </c>
      <c r="H78" s="76">
        <f t="shared" si="90"/>
        <v>0</v>
      </c>
      <c r="I78" s="76">
        <f t="shared" si="90"/>
        <v>0</v>
      </c>
      <c r="J78" s="77">
        <f t="shared" si="90"/>
        <v>0</v>
      </c>
      <c r="K78" s="181"/>
      <c r="L78" s="182"/>
      <c r="M78" s="182"/>
      <c r="N78" s="182"/>
      <c r="O78" s="199"/>
      <c r="P78" s="200"/>
      <c r="Q78" s="48" t="s">
        <v>3</v>
      </c>
      <c r="R78" s="41">
        <f>R76-R77</f>
        <v>1031800</v>
      </c>
      <c r="S78" s="58"/>
      <c r="T78" s="189"/>
      <c r="U78" s="192"/>
      <c r="V78" s="58"/>
      <c r="W78" s="45" t="s">
        <v>3</v>
      </c>
      <c r="X78" s="46">
        <f>X76-X77</f>
        <v>11.900000000000546</v>
      </c>
      <c r="Y78" s="46">
        <f t="shared" ref="Y78:AE78" si="91">Y76-Y77</f>
        <v>0</v>
      </c>
      <c r="Z78" s="46">
        <f t="shared" si="91"/>
        <v>0.19999999999999574</v>
      </c>
      <c r="AA78" s="46">
        <f t="shared" si="91"/>
        <v>0</v>
      </c>
      <c r="AB78" s="46">
        <f t="shared" si="91"/>
        <v>12.200000000000728</v>
      </c>
      <c r="AC78" s="46">
        <f t="shared" si="91"/>
        <v>0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2.9994637830108584</v>
      </c>
      <c r="AI78" s="86">
        <f>(AI77)/((K76/1000000)*8.34)</f>
        <v>1.501904066808665</v>
      </c>
      <c r="AJ78" s="86">
        <f>(AJ77)/((K76/1000000)*8.34)</f>
        <v>4.2667729170700705E-2</v>
      </c>
      <c r="AK78" s="160">
        <f>(AK77)/((K76/1000000)*8.34)</f>
        <v>1.3653673334624226</v>
      </c>
      <c r="AL78" s="161"/>
      <c r="AM78" s="10"/>
      <c r="AN78" s="1"/>
      <c r="AO78" s="1"/>
      <c r="AP78" s="1"/>
      <c r="AQ78" s="7"/>
      <c r="AR78" s="89" t="s">
        <v>55</v>
      </c>
      <c r="AS78" s="79">
        <v>0.83</v>
      </c>
      <c r="AT78" s="90" t="s">
        <v>54</v>
      </c>
      <c r="AU78" s="35">
        <v>2.8000000000000001E-2</v>
      </c>
      <c r="AV78" s="1"/>
      <c r="AW78" s="110" t="s">
        <v>3</v>
      </c>
      <c r="AX78" s="115">
        <f>AX76-AX77</f>
        <v>1060000</v>
      </c>
      <c r="AY78" s="115">
        <f>AY76-AY77</f>
        <v>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174">
        <v>20</v>
      </c>
      <c r="B80" s="67" t="s">
        <v>45</v>
      </c>
      <c r="C80" s="72">
        <v>359948000</v>
      </c>
      <c r="D80" s="37">
        <v>3165310</v>
      </c>
      <c r="E80" s="37">
        <v>7970890</v>
      </c>
      <c r="F80" s="39">
        <v>12918200</v>
      </c>
      <c r="G80" s="72">
        <v>475000000</v>
      </c>
      <c r="H80" s="37">
        <v>4213290</v>
      </c>
      <c r="I80" s="37">
        <v>11651900</v>
      </c>
      <c r="J80" s="39">
        <v>18386000</v>
      </c>
      <c r="K80" s="177">
        <f>C82+G82</f>
        <v>1007000</v>
      </c>
      <c r="L80" s="178"/>
      <c r="M80" s="183">
        <f>D82+E82+F82+H82+I82+J82</f>
        <v>74000</v>
      </c>
      <c r="N80" s="178"/>
      <c r="O80" s="195">
        <f>M80+K80</f>
        <v>1081000</v>
      </c>
      <c r="P80" s="196"/>
      <c r="Q80" s="42" t="s">
        <v>6</v>
      </c>
      <c r="R80" s="39">
        <v>137965800</v>
      </c>
      <c r="S80" s="57"/>
      <c r="T80" s="187">
        <v>0</v>
      </c>
      <c r="U80" s="190">
        <v>0.81</v>
      </c>
      <c r="V80" s="57"/>
      <c r="W80" s="85" t="s">
        <v>6</v>
      </c>
      <c r="X80" s="44">
        <v>4768.1000000000004</v>
      </c>
      <c r="Y80" s="44">
        <v>6356.1</v>
      </c>
      <c r="Z80" s="44">
        <v>62.4</v>
      </c>
      <c r="AA80" s="44">
        <v>82.7</v>
      </c>
      <c r="AB80" s="44">
        <v>4998.1000000000004</v>
      </c>
      <c r="AC80" s="44">
        <v>6656.8</v>
      </c>
      <c r="AD80" s="44">
        <v>108.1</v>
      </c>
      <c r="AE80" s="82">
        <v>15.7</v>
      </c>
      <c r="AF80" s="7"/>
      <c r="AG80" s="85" t="s">
        <v>29</v>
      </c>
      <c r="AH80" s="15">
        <v>2.25</v>
      </c>
      <c r="AI80" s="15">
        <v>6.375</v>
      </c>
      <c r="AJ80" s="15">
        <v>1.9375</v>
      </c>
      <c r="AK80" s="15">
        <v>15</v>
      </c>
      <c r="AL80" s="16">
        <v>0</v>
      </c>
      <c r="AM80" s="62"/>
      <c r="AN80" s="64" t="s">
        <v>40</v>
      </c>
      <c r="AO80" s="20">
        <v>13.6</v>
      </c>
      <c r="AP80" s="21">
        <v>7.69</v>
      </c>
      <c r="AQ80" s="7"/>
      <c r="AR80" s="31" t="s">
        <v>37</v>
      </c>
      <c r="AS80" s="52">
        <v>5.8999999999999997E-2</v>
      </c>
      <c r="AT80" s="32" t="s">
        <v>38</v>
      </c>
      <c r="AU80" s="53" t="s">
        <v>75</v>
      </c>
      <c r="AV80" s="1"/>
      <c r="AW80" s="117" t="s">
        <v>45</v>
      </c>
      <c r="AX80" s="112">
        <v>683919000</v>
      </c>
      <c r="AY80" s="112">
        <v>527940100</v>
      </c>
      <c r="AZ80" s="113">
        <v>181435000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193"/>
      <c r="B81" s="68" t="s">
        <v>44</v>
      </c>
      <c r="C81" s="73">
        <f t="shared" ref="C81:J81" si="92">C76</f>
        <v>358941000</v>
      </c>
      <c r="D81" s="74">
        <f t="shared" si="92"/>
        <v>3155310</v>
      </c>
      <c r="E81" s="74">
        <f t="shared" si="92"/>
        <v>7937890</v>
      </c>
      <c r="F81" s="75">
        <f t="shared" si="92"/>
        <v>12887200</v>
      </c>
      <c r="G81" s="73">
        <f t="shared" si="92"/>
        <v>475000000</v>
      </c>
      <c r="H81" s="74">
        <f t="shared" si="92"/>
        <v>4213290</v>
      </c>
      <c r="I81" s="74">
        <f t="shared" si="92"/>
        <v>11651900</v>
      </c>
      <c r="J81" s="75">
        <f t="shared" si="92"/>
        <v>18386000</v>
      </c>
      <c r="K81" s="179"/>
      <c r="L81" s="180"/>
      <c r="M81" s="180"/>
      <c r="N81" s="180"/>
      <c r="O81" s="197"/>
      <c r="P81" s="198"/>
      <c r="Q81" s="14" t="s">
        <v>7</v>
      </c>
      <c r="R81" s="40">
        <f>R76</f>
        <v>136943900</v>
      </c>
      <c r="S81" s="57"/>
      <c r="T81" s="188"/>
      <c r="U81" s="191"/>
      <c r="V81" s="57"/>
      <c r="W81" s="87" t="s">
        <v>7</v>
      </c>
      <c r="X81" s="5">
        <f t="shared" ref="X81:AE81" si="93">X76</f>
        <v>4755.6000000000004</v>
      </c>
      <c r="Y81" s="5">
        <f t="shared" si="93"/>
        <v>6356.1</v>
      </c>
      <c r="Z81" s="5">
        <f t="shared" si="93"/>
        <v>62.3</v>
      </c>
      <c r="AA81" s="5">
        <f t="shared" si="93"/>
        <v>82.7</v>
      </c>
      <c r="AB81" s="5">
        <f t="shared" si="93"/>
        <v>4985.1000000000004</v>
      </c>
      <c r="AC81" s="5">
        <f t="shared" si="93"/>
        <v>6656.8</v>
      </c>
      <c r="AD81" s="5">
        <f t="shared" si="93"/>
        <v>107.9</v>
      </c>
      <c r="AE81" s="81">
        <f t="shared" si="93"/>
        <v>15.6</v>
      </c>
      <c r="AF81" s="7"/>
      <c r="AG81" s="87" t="s">
        <v>26</v>
      </c>
      <c r="AH81" s="6">
        <f>(AH80*10.74)</f>
        <v>24.164999999999999</v>
      </c>
      <c r="AI81" s="6">
        <f>(AI80*2.2)</f>
        <v>14.025</v>
      </c>
      <c r="AJ81" s="6">
        <f>(AJ80*0.25)</f>
        <v>0.484375</v>
      </c>
      <c r="AK81" s="158">
        <f>AK80+AL80</f>
        <v>15</v>
      </c>
      <c r="AL81" s="159"/>
      <c r="AM81" s="10"/>
      <c r="AN81" s="22" t="s">
        <v>41</v>
      </c>
      <c r="AO81" s="23">
        <v>14.5</v>
      </c>
      <c r="AP81" s="24">
        <v>8.1</v>
      </c>
      <c r="AQ81" s="7"/>
      <c r="AR81" s="33" t="s">
        <v>36</v>
      </c>
      <c r="AS81" s="12">
        <v>0.32</v>
      </c>
      <c r="AT81" s="2" t="s">
        <v>39</v>
      </c>
      <c r="AU81" s="36" t="s">
        <v>75</v>
      </c>
      <c r="AV81" s="1"/>
      <c r="AW81" s="118" t="s">
        <v>71</v>
      </c>
      <c r="AX81" s="111">
        <f t="shared" ref="AX81:AZ81" si="94">AX76</f>
        <v>682781000</v>
      </c>
      <c r="AY81" s="111">
        <f t="shared" si="94"/>
        <v>527940100</v>
      </c>
      <c r="AZ81" s="114">
        <f t="shared" si="94"/>
        <v>181399000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194"/>
      <c r="B82" s="66" t="s">
        <v>3</v>
      </c>
      <c r="C82" s="76">
        <f t="shared" ref="C82:J82" si="95">C80-C81</f>
        <v>1007000</v>
      </c>
      <c r="D82" s="76">
        <f t="shared" si="95"/>
        <v>10000</v>
      </c>
      <c r="E82" s="76">
        <f t="shared" si="95"/>
        <v>33000</v>
      </c>
      <c r="F82" s="77">
        <f t="shared" si="95"/>
        <v>31000</v>
      </c>
      <c r="G82" s="76">
        <f t="shared" si="95"/>
        <v>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81"/>
      <c r="L82" s="182"/>
      <c r="M82" s="182"/>
      <c r="N82" s="182"/>
      <c r="O82" s="199"/>
      <c r="P82" s="200"/>
      <c r="Q82" s="48" t="s">
        <v>3</v>
      </c>
      <c r="R82" s="41">
        <f>R80-R81</f>
        <v>1021900</v>
      </c>
      <c r="S82" s="58"/>
      <c r="T82" s="189"/>
      <c r="U82" s="192"/>
      <c r="V82" s="58"/>
      <c r="W82" s="45" t="s">
        <v>3</v>
      </c>
      <c r="X82" s="46">
        <f>X80-X81</f>
        <v>12.5</v>
      </c>
      <c r="Y82" s="46">
        <f t="shared" ref="Y82:AE82" si="96">Y80-Y81</f>
        <v>0</v>
      </c>
      <c r="Z82" s="46">
        <f t="shared" si="96"/>
        <v>0.10000000000000142</v>
      </c>
      <c r="AA82" s="46">
        <f t="shared" si="96"/>
        <v>0</v>
      </c>
      <c r="AB82" s="46">
        <f t="shared" si="96"/>
        <v>13</v>
      </c>
      <c r="AC82" s="46">
        <f t="shared" si="96"/>
        <v>0</v>
      </c>
      <c r="AD82" s="46">
        <f t="shared" si="96"/>
        <v>0.19999999999998863</v>
      </c>
      <c r="AE82" s="83">
        <f t="shared" si="96"/>
        <v>9.9999999999999645E-2</v>
      </c>
      <c r="AF82" s="7"/>
      <c r="AG82" s="88" t="s">
        <v>28</v>
      </c>
      <c r="AH82" s="86">
        <f>(AH81)/((K80/1000000)*8.34)</f>
        <v>2.8773406299786388</v>
      </c>
      <c r="AI82" s="86">
        <f>(AI81)/((K80/1000000)*8.34)</f>
        <v>1.6699649218063486</v>
      </c>
      <c r="AJ82" s="86">
        <f>(AJ81)/((K80/1000000)*8.34)</f>
        <v>5.7674813475932264E-2</v>
      </c>
      <c r="AK82" s="160">
        <f>(AK81)/((K80/1000000)*8.34)</f>
        <v>1.786058739899838</v>
      </c>
      <c r="AL82" s="161"/>
      <c r="AM82" s="10"/>
      <c r="AN82" s="1"/>
      <c r="AO82" s="1"/>
      <c r="AP82" s="1"/>
      <c r="AQ82" s="7"/>
      <c r="AR82" s="89" t="s">
        <v>55</v>
      </c>
      <c r="AS82" s="79">
        <v>0.85</v>
      </c>
      <c r="AT82" s="90" t="s">
        <v>54</v>
      </c>
      <c r="AU82" s="35">
        <v>2.4E-2</v>
      </c>
      <c r="AV82" s="1"/>
      <c r="AW82" s="110" t="s">
        <v>3</v>
      </c>
      <c r="AX82" s="115">
        <f>AX80-AX81</f>
        <v>1138000</v>
      </c>
      <c r="AY82" s="115">
        <f>AY80-AY81</f>
        <v>0</v>
      </c>
      <c r="AZ82" s="116">
        <f>AZ80-AZ81</f>
        <v>36000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174">
        <v>21</v>
      </c>
      <c r="B84" s="67" t="s">
        <v>45</v>
      </c>
      <c r="C84" s="72">
        <v>361017000</v>
      </c>
      <c r="D84" s="37">
        <v>3165310</v>
      </c>
      <c r="E84" s="37">
        <v>8002890</v>
      </c>
      <c r="F84" s="39">
        <v>12950200</v>
      </c>
      <c r="G84" s="72">
        <v>475000000</v>
      </c>
      <c r="H84" s="37">
        <v>4213290</v>
      </c>
      <c r="I84" s="37">
        <v>11651900</v>
      </c>
      <c r="J84" s="39">
        <v>18386000</v>
      </c>
      <c r="K84" s="177">
        <f>C86+G86</f>
        <v>1069000</v>
      </c>
      <c r="L84" s="178"/>
      <c r="M84" s="183">
        <f>D86+E86+F86+H86+I86+J86</f>
        <v>64000</v>
      </c>
      <c r="N84" s="178"/>
      <c r="O84" s="195">
        <f>M84+K84</f>
        <v>1133000</v>
      </c>
      <c r="P84" s="196"/>
      <c r="Q84" s="42" t="s">
        <v>6</v>
      </c>
      <c r="R84" s="39">
        <v>138978900</v>
      </c>
      <c r="S84" s="57"/>
      <c r="T84" s="187">
        <v>0.84</v>
      </c>
      <c r="U84" s="190">
        <v>0.83</v>
      </c>
      <c r="V84" s="57"/>
      <c r="W84" s="85" t="s">
        <v>6</v>
      </c>
      <c r="X84" s="44">
        <v>4781</v>
      </c>
      <c r="Y84" s="44">
        <v>6356.1</v>
      </c>
      <c r="Z84" s="44">
        <v>62.4</v>
      </c>
      <c r="AA84" s="44">
        <v>82.77</v>
      </c>
      <c r="AB84" s="44">
        <v>5011.3999999999996</v>
      </c>
      <c r="AC84" s="44">
        <v>6656.8</v>
      </c>
      <c r="AD84" s="44">
        <v>108.1</v>
      </c>
      <c r="AE84" s="82">
        <v>15.7</v>
      </c>
      <c r="AF84" s="7"/>
      <c r="AG84" s="85" t="s">
        <v>29</v>
      </c>
      <c r="AH84" s="15">
        <v>2.5</v>
      </c>
      <c r="AI84" s="15">
        <v>6.125</v>
      </c>
      <c r="AJ84" s="15">
        <v>1.5625</v>
      </c>
      <c r="AK84" s="15">
        <v>15</v>
      </c>
      <c r="AL84" s="16">
        <v>0</v>
      </c>
      <c r="AM84" s="62"/>
      <c r="AN84" s="64" t="s">
        <v>40</v>
      </c>
      <c r="AO84" s="20">
        <v>13.7</v>
      </c>
      <c r="AP84" s="21">
        <v>7.87</v>
      </c>
      <c r="AQ84" s="7"/>
      <c r="AR84" s="31" t="s">
        <v>37</v>
      </c>
      <c r="AS84" s="52">
        <v>6.6000000000000003E-2</v>
      </c>
      <c r="AT84" s="32" t="s">
        <v>38</v>
      </c>
      <c r="AU84" s="53" t="s">
        <v>75</v>
      </c>
      <c r="AV84" s="1"/>
      <c r="AW84" s="117" t="s">
        <v>45</v>
      </c>
      <c r="AX84" s="112">
        <v>685079000</v>
      </c>
      <c r="AY84" s="112">
        <v>527940100</v>
      </c>
      <c r="AZ84" s="113">
        <v>181470000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193"/>
      <c r="B85" s="68" t="s">
        <v>44</v>
      </c>
      <c r="C85" s="73">
        <f t="shared" ref="C85:J85" si="97">C80</f>
        <v>359948000</v>
      </c>
      <c r="D85" s="74">
        <f t="shared" si="97"/>
        <v>3165310</v>
      </c>
      <c r="E85" s="74">
        <f t="shared" si="97"/>
        <v>7970890</v>
      </c>
      <c r="F85" s="75">
        <f t="shared" si="97"/>
        <v>12918200</v>
      </c>
      <c r="G85" s="73">
        <f t="shared" si="97"/>
        <v>475000000</v>
      </c>
      <c r="H85" s="74">
        <f t="shared" si="97"/>
        <v>4213290</v>
      </c>
      <c r="I85" s="74">
        <f t="shared" si="97"/>
        <v>11651900</v>
      </c>
      <c r="J85" s="75">
        <f t="shared" si="97"/>
        <v>18386000</v>
      </c>
      <c r="K85" s="179"/>
      <c r="L85" s="180"/>
      <c r="M85" s="180"/>
      <c r="N85" s="180"/>
      <c r="O85" s="197"/>
      <c r="P85" s="198"/>
      <c r="Q85" s="14" t="s">
        <v>7</v>
      </c>
      <c r="R85" s="40">
        <f>R80</f>
        <v>137965800</v>
      </c>
      <c r="S85" s="57"/>
      <c r="T85" s="188"/>
      <c r="U85" s="191"/>
      <c r="V85" s="57"/>
      <c r="W85" s="87" t="s">
        <v>7</v>
      </c>
      <c r="X85" s="5">
        <f t="shared" ref="X85:AE85" si="98">X80</f>
        <v>4768.1000000000004</v>
      </c>
      <c r="Y85" s="5">
        <f t="shared" si="98"/>
        <v>6356.1</v>
      </c>
      <c r="Z85" s="5">
        <f t="shared" si="98"/>
        <v>62.4</v>
      </c>
      <c r="AA85" s="5">
        <f t="shared" si="98"/>
        <v>82.7</v>
      </c>
      <c r="AB85" s="5">
        <f t="shared" si="98"/>
        <v>4998.1000000000004</v>
      </c>
      <c r="AC85" s="5">
        <f t="shared" si="98"/>
        <v>6656.8</v>
      </c>
      <c r="AD85" s="5">
        <f t="shared" si="98"/>
        <v>108.1</v>
      </c>
      <c r="AE85" s="81">
        <f t="shared" si="98"/>
        <v>15.7</v>
      </c>
      <c r="AF85" s="7"/>
      <c r="AG85" s="87" t="s">
        <v>26</v>
      </c>
      <c r="AH85" s="6">
        <f>(AH84*10.74)</f>
        <v>26.85</v>
      </c>
      <c r="AI85" s="6">
        <f>(AI84*2.2)</f>
        <v>13.475000000000001</v>
      </c>
      <c r="AJ85" s="6">
        <f>(AJ84*0.25)</f>
        <v>0.390625</v>
      </c>
      <c r="AK85" s="158">
        <f>AK84+AL84</f>
        <v>15</v>
      </c>
      <c r="AL85" s="159"/>
      <c r="AM85" s="10"/>
      <c r="AN85" s="22" t="s">
        <v>41</v>
      </c>
      <c r="AO85" s="23">
        <v>15</v>
      </c>
      <c r="AP85" s="24">
        <v>8.1300000000000008</v>
      </c>
      <c r="AQ85" s="7"/>
      <c r="AR85" s="33" t="s">
        <v>36</v>
      </c>
      <c r="AS85" s="12">
        <v>0.438</v>
      </c>
      <c r="AT85" s="2" t="s">
        <v>39</v>
      </c>
      <c r="AU85" s="36" t="s">
        <v>75</v>
      </c>
      <c r="AV85" s="1"/>
      <c r="AW85" s="118" t="s">
        <v>71</v>
      </c>
      <c r="AX85" s="111">
        <f t="shared" ref="AX85:AZ85" si="99">AX80</f>
        <v>683919000</v>
      </c>
      <c r="AY85" s="111">
        <f t="shared" si="99"/>
        <v>527940100</v>
      </c>
      <c r="AZ85" s="114">
        <f t="shared" si="99"/>
        <v>181435000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194"/>
      <c r="B86" s="66" t="s">
        <v>3</v>
      </c>
      <c r="C86" s="76">
        <f t="shared" ref="C86:J86" si="100">C84-C85</f>
        <v>1069000</v>
      </c>
      <c r="D86" s="76">
        <f t="shared" si="100"/>
        <v>0</v>
      </c>
      <c r="E86" s="76">
        <f t="shared" si="100"/>
        <v>32000</v>
      </c>
      <c r="F86" s="77">
        <f t="shared" si="100"/>
        <v>32000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81"/>
      <c r="L86" s="182"/>
      <c r="M86" s="182"/>
      <c r="N86" s="182"/>
      <c r="O86" s="199"/>
      <c r="P86" s="200"/>
      <c r="Q86" s="48" t="s">
        <v>3</v>
      </c>
      <c r="R86" s="41">
        <f>R84-R85</f>
        <v>1013100</v>
      </c>
      <c r="S86" s="58"/>
      <c r="T86" s="189"/>
      <c r="U86" s="192"/>
      <c r="V86" s="58"/>
      <c r="W86" s="45" t="s">
        <v>3</v>
      </c>
      <c r="X86" s="46">
        <f>X84-X85</f>
        <v>12.899999999999636</v>
      </c>
      <c r="Y86" s="46">
        <f t="shared" ref="Y86:AE86" si="101">Y84-Y85</f>
        <v>0</v>
      </c>
      <c r="Z86" s="46">
        <f t="shared" si="101"/>
        <v>0</v>
      </c>
      <c r="AA86" s="46">
        <f t="shared" si="101"/>
        <v>6.9999999999993179E-2</v>
      </c>
      <c r="AB86" s="46">
        <f t="shared" si="101"/>
        <v>13.299999999999272</v>
      </c>
      <c r="AC86" s="46">
        <f t="shared" si="101"/>
        <v>0</v>
      </c>
      <c r="AD86" s="46">
        <f t="shared" si="101"/>
        <v>0</v>
      </c>
      <c r="AE86" s="83">
        <f t="shared" si="101"/>
        <v>0</v>
      </c>
      <c r="AF86" s="7"/>
      <c r="AG86" s="88" t="s">
        <v>28</v>
      </c>
      <c r="AH86" s="86">
        <f>(AH85)/((K84/1000000)*8.34)</f>
        <v>3.0116225074196961</v>
      </c>
      <c r="AI86" s="86">
        <f>(AI85)/((K84/1000000)*8.34)</f>
        <v>1.5114194892916353</v>
      </c>
      <c r="AJ86" s="86">
        <f>(AJ85)/((K84/1000000)*8.34)</f>
        <v>4.3814340482712058E-2</v>
      </c>
      <c r="AK86" s="160">
        <f>(AK85)/((K84/1000000)*8.34)</f>
        <v>1.6824706745361429</v>
      </c>
      <c r="AL86" s="161"/>
      <c r="AM86" s="10"/>
      <c r="AN86" s="1"/>
      <c r="AO86" s="1"/>
      <c r="AP86" s="1"/>
      <c r="AQ86" s="7"/>
      <c r="AR86" s="89" t="s">
        <v>55</v>
      </c>
      <c r="AS86" s="79">
        <v>0.85</v>
      </c>
      <c r="AT86" s="90" t="s">
        <v>54</v>
      </c>
      <c r="AU86" s="35">
        <v>3.5999999999999997E-2</v>
      </c>
      <c r="AV86" s="1"/>
      <c r="AW86" s="110" t="s">
        <v>3</v>
      </c>
      <c r="AX86" s="115">
        <f>AX84-AX85</f>
        <v>1160000</v>
      </c>
      <c r="AY86" s="115">
        <f>AY84-AY85</f>
        <v>0</v>
      </c>
      <c r="AZ86" s="116">
        <f>AZ84-AZ85</f>
        <v>35000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174">
        <v>22</v>
      </c>
      <c r="B88" s="67" t="s">
        <v>45</v>
      </c>
      <c r="C88" s="72">
        <v>361936000</v>
      </c>
      <c r="D88" s="37">
        <v>3184310</v>
      </c>
      <c r="E88" s="37">
        <v>8002890</v>
      </c>
      <c r="F88" s="39">
        <v>12958200</v>
      </c>
      <c r="G88" s="72">
        <v>475000000</v>
      </c>
      <c r="H88" s="37">
        <v>4213290</v>
      </c>
      <c r="I88" s="37">
        <v>11651900</v>
      </c>
      <c r="J88" s="39">
        <v>18386000</v>
      </c>
      <c r="K88" s="177">
        <f>C90+G90</f>
        <v>919000</v>
      </c>
      <c r="L88" s="178"/>
      <c r="M88" s="183">
        <f>D90+E90+F90+H90+I90+J90</f>
        <v>27000</v>
      </c>
      <c r="N88" s="178"/>
      <c r="O88" s="195">
        <f>M88+K88</f>
        <v>946000</v>
      </c>
      <c r="P88" s="196"/>
      <c r="Q88" s="42" t="s">
        <v>6</v>
      </c>
      <c r="R88" s="39">
        <v>139935200</v>
      </c>
      <c r="S88" s="57"/>
      <c r="T88" s="187">
        <v>0.15</v>
      </c>
      <c r="U88" s="190">
        <v>0.78</v>
      </c>
      <c r="V88" s="57"/>
      <c r="W88" s="85" t="s">
        <v>6</v>
      </c>
      <c r="X88" s="44">
        <v>4792.6000000000004</v>
      </c>
      <c r="Y88" s="44">
        <v>6356.1</v>
      </c>
      <c r="Z88" s="44">
        <v>62.6</v>
      </c>
      <c r="AA88" s="44">
        <v>82.8</v>
      </c>
      <c r="AB88" s="44">
        <v>5023.6000000000004</v>
      </c>
      <c r="AC88" s="44">
        <v>6656.8</v>
      </c>
      <c r="AD88" s="44">
        <v>108.1</v>
      </c>
      <c r="AE88" s="82">
        <v>15.7</v>
      </c>
      <c r="AF88" s="7"/>
      <c r="AG88" s="85" t="s">
        <v>29</v>
      </c>
      <c r="AH88" s="15">
        <v>5.75</v>
      </c>
      <c r="AI88" s="15">
        <v>5.5</v>
      </c>
      <c r="AJ88" s="15">
        <v>1.5</v>
      </c>
      <c r="AK88" s="15">
        <v>14</v>
      </c>
      <c r="AL88" s="16">
        <v>0</v>
      </c>
      <c r="AM88" s="62"/>
      <c r="AN88" s="64" t="s">
        <v>40</v>
      </c>
      <c r="AO88" s="20">
        <v>13.4</v>
      </c>
      <c r="AP88" s="21">
        <v>8.26</v>
      </c>
      <c r="AQ88" s="7"/>
      <c r="AR88" s="31" t="s">
        <v>37</v>
      </c>
      <c r="AS88" s="52">
        <v>0.06</v>
      </c>
      <c r="AT88" s="32" t="s">
        <v>38</v>
      </c>
      <c r="AU88" s="53" t="s">
        <v>75</v>
      </c>
      <c r="AV88" s="1"/>
      <c r="AW88" s="117" t="s">
        <v>45</v>
      </c>
      <c r="AX88" s="112">
        <v>686121000</v>
      </c>
      <c r="AY88" s="112">
        <v>527940100</v>
      </c>
      <c r="AZ88" s="113">
        <v>181470000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193"/>
      <c r="B89" s="68" t="s">
        <v>44</v>
      </c>
      <c r="C89" s="73">
        <f t="shared" ref="C89:J89" si="102">C84</f>
        <v>361017000</v>
      </c>
      <c r="D89" s="74">
        <f t="shared" si="102"/>
        <v>3165310</v>
      </c>
      <c r="E89" s="74">
        <f t="shared" si="102"/>
        <v>8002890</v>
      </c>
      <c r="F89" s="75">
        <f t="shared" si="102"/>
        <v>12950200</v>
      </c>
      <c r="G89" s="73">
        <f t="shared" si="102"/>
        <v>475000000</v>
      </c>
      <c r="H89" s="74">
        <f t="shared" si="102"/>
        <v>4213290</v>
      </c>
      <c r="I89" s="74">
        <f t="shared" si="102"/>
        <v>11651900</v>
      </c>
      <c r="J89" s="75">
        <f t="shared" si="102"/>
        <v>18386000</v>
      </c>
      <c r="K89" s="179"/>
      <c r="L89" s="180"/>
      <c r="M89" s="180"/>
      <c r="N89" s="180"/>
      <c r="O89" s="197"/>
      <c r="P89" s="198"/>
      <c r="Q89" s="14" t="s">
        <v>7</v>
      </c>
      <c r="R89" s="40">
        <f>R84</f>
        <v>138978900</v>
      </c>
      <c r="S89" s="57"/>
      <c r="T89" s="188"/>
      <c r="U89" s="191"/>
      <c r="V89" s="57"/>
      <c r="W89" s="87" t="s">
        <v>7</v>
      </c>
      <c r="X89" s="5">
        <f t="shared" ref="X89:AE89" si="103">X84</f>
        <v>4781</v>
      </c>
      <c r="Y89" s="5">
        <f t="shared" si="103"/>
        <v>6356.1</v>
      </c>
      <c r="Z89" s="5">
        <f t="shared" si="103"/>
        <v>62.4</v>
      </c>
      <c r="AA89" s="5">
        <f t="shared" si="103"/>
        <v>82.77</v>
      </c>
      <c r="AB89" s="5">
        <f t="shared" si="103"/>
        <v>5011.3999999999996</v>
      </c>
      <c r="AC89" s="5">
        <f t="shared" si="103"/>
        <v>6656.8</v>
      </c>
      <c r="AD89" s="5">
        <f t="shared" si="103"/>
        <v>108.1</v>
      </c>
      <c r="AE89" s="81">
        <f t="shared" si="103"/>
        <v>15.7</v>
      </c>
      <c r="AF89" s="7"/>
      <c r="AG89" s="87" t="s">
        <v>26</v>
      </c>
      <c r="AH89" s="6">
        <f>(AH88*10.74)</f>
        <v>61.755000000000003</v>
      </c>
      <c r="AI89" s="6">
        <f>(AI88*2.2)</f>
        <v>12.100000000000001</v>
      </c>
      <c r="AJ89" s="6">
        <f>(AJ88*0.25)</f>
        <v>0.375</v>
      </c>
      <c r="AK89" s="158">
        <f>AK88+AL88</f>
        <v>14</v>
      </c>
      <c r="AL89" s="159"/>
      <c r="AM89" s="10"/>
      <c r="AN89" s="22" t="s">
        <v>41</v>
      </c>
      <c r="AO89" s="23">
        <v>14.3</v>
      </c>
      <c r="AP89" s="24">
        <v>8.1199999999999992</v>
      </c>
      <c r="AQ89" s="7"/>
      <c r="AR89" s="33" t="s">
        <v>36</v>
      </c>
      <c r="AS89" s="12">
        <v>0.51</v>
      </c>
      <c r="AT89" s="2" t="s">
        <v>39</v>
      </c>
      <c r="AU89" s="36" t="s">
        <v>75</v>
      </c>
      <c r="AV89" s="1"/>
      <c r="AW89" s="118" t="s">
        <v>71</v>
      </c>
      <c r="AX89" s="111">
        <f t="shared" ref="AX89:AZ89" si="104">AX84</f>
        <v>685079000</v>
      </c>
      <c r="AY89" s="111">
        <f t="shared" si="104"/>
        <v>527940100</v>
      </c>
      <c r="AZ89" s="114">
        <f t="shared" si="104"/>
        <v>181470000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194"/>
      <c r="B90" s="66" t="s">
        <v>3</v>
      </c>
      <c r="C90" s="76">
        <f t="shared" ref="C90:J90" si="105">C88-C89</f>
        <v>919000</v>
      </c>
      <c r="D90" s="76">
        <f t="shared" si="105"/>
        <v>19000</v>
      </c>
      <c r="E90" s="76">
        <f t="shared" si="105"/>
        <v>0</v>
      </c>
      <c r="F90" s="77">
        <f t="shared" si="105"/>
        <v>8000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81"/>
      <c r="L90" s="182"/>
      <c r="M90" s="182"/>
      <c r="N90" s="182"/>
      <c r="O90" s="199"/>
      <c r="P90" s="200"/>
      <c r="Q90" s="48" t="s">
        <v>3</v>
      </c>
      <c r="R90" s="41">
        <f>R88-R89</f>
        <v>956300</v>
      </c>
      <c r="S90" s="58"/>
      <c r="T90" s="189"/>
      <c r="U90" s="192"/>
      <c r="V90" s="58"/>
      <c r="W90" s="45" t="s">
        <v>3</v>
      </c>
      <c r="X90" s="46">
        <f>X88-X89</f>
        <v>11.600000000000364</v>
      </c>
      <c r="Y90" s="46">
        <f t="shared" ref="Y90:AE90" si="106">Y88-Y89</f>
        <v>0</v>
      </c>
      <c r="Z90" s="46">
        <f t="shared" si="106"/>
        <v>0.20000000000000284</v>
      </c>
      <c r="AA90" s="46">
        <f t="shared" si="106"/>
        <v>3.0000000000001137E-2</v>
      </c>
      <c r="AB90" s="46">
        <f t="shared" si="106"/>
        <v>12.200000000000728</v>
      </c>
      <c r="AC90" s="46">
        <f t="shared" si="106"/>
        <v>0</v>
      </c>
      <c r="AD90" s="46">
        <f t="shared" si="106"/>
        <v>0</v>
      </c>
      <c r="AE90" s="83">
        <f t="shared" si="106"/>
        <v>0</v>
      </c>
      <c r="AF90" s="7"/>
      <c r="AG90" s="88" t="s">
        <v>28</v>
      </c>
      <c r="AH90" s="86">
        <f>(AH89)/((K88/1000000)*8.34)</f>
        <v>8.0573191066298211</v>
      </c>
      <c r="AI90" s="86">
        <f>(AI89)/((K88/1000000)*8.34)</f>
        <v>1.5787152650023617</v>
      </c>
      <c r="AJ90" s="86">
        <f>(AJ89)/((K88/1000000)*8.34)</f>
        <v>4.8927125981478144E-2</v>
      </c>
      <c r="AK90" s="160">
        <f>(AK89)/((K88/1000000)*8.34)</f>
        <v>1.8266127033085175</v>
      </c>
      <c r="AL90" s="161"/>
      <c r="AM90" s="10"/>
      <c r="AN90" s="1"/>
      <c r="AO90" s="1"/>
      <c r="AP90" s="1"/>
      <c r="AQ90" s="7"/>
      <c r="AR90" s="89" t="s">
        <v>55</v>
      </c>
      <c r="AS90" s="79">
        <v>2.0499999999999998</v>
      </c>
      <c r="AT90" s="90" t="s">
        <v>54</v>
      </c>
      <c r="AU90" s="35">
        <v>2.4E-2</v>
      </c>
      <c r="AV90" s="1"/>
      <c r="AW90" s="110" t="s">
        <v>3</v>
      </c>
      <c r="AX90" s="115">
        <f>AX88-AX89</f>
        <v>1042000</v>
      </c>
      <c r="AY90" s="115">
        <f>AY88-AY89</f>
        <v>0</v>
      </c>
      <c r="AZ90" s="116">
        <f>AZ88-AZ89</f>
        <v>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174">
        <v>23</v>
      </c>
      <c r="B92" s="67" t="s">
        <v>45</v>
      </c>
      <c r="C92" s="72">
        <v>362756000</v>
      </c>
      <c r="D92" s="37">
        <v>3194310</v>
      </c>
      <c r="E92" s="37">
        <v>8035900</v>
      </c>
      <c r="F92" s="39">
        <v>12981200</v>
      </c>
      <c r="G92" s="72">
        <v>475000000</v>
      </c>
      <c r="H92" s="37">
        <v>4213290</v>
      </c>
      <c r="I92" s="37">
        <v>11651900</v>
      </c>
      <c r="J92" s="39">
        <v>18386000</v>
      </c>
      <c r="K92" s="177">
        <f>C94+G94</f>
        <v>820000</v>
      </c>
      <c r="L92" s="178"/>
      <c r="M92" s="183">
        <f>D94+E94+F94+H94+I94+J94</f>
        <v>66010</v>
      </c>
      <c r="N92" s="178"/>
      <c r="O92" s="195">
        <f>M92+K92</f>
        <v>886010</v>
      </c>
      <c r="P92" s="196"/>
      <c r="Q92" s="42" t="s">
        <v>6</v>
      </c>
      <c r="R92" s="39">
        <v>140781200</v>
      </c>
      <c r="S92" s="57"/>
      <c r="T92" s="187">
        <v>0.04</v>
      </c>
      <c r="U92" s="190">
        <v>0.7</v>
      </c>
      <c r="V92" s="57"/>
      <c r="W92" s="85" t="s">
        <v>6</v>
      </c>
      <c r="X92" s="44">
        <v>4802.8999999999996</v>
      </c>
      <c r="Y92" s="44">
        <v>6356.1</v>
      </c>
      <c r="Z92" s="44">
        <v>62.8</v>
      </c>
      <c r="AA92" s="44">
        <v>82.8</v>
      </c>
      <c r="AB92" s="44">
        <v>5034.2</v>
      </c>
      <c r="AC92" s="44">
        <v>6656.8</v>
      </c>
      <c r="AD92" s="44">
        <v>108.6</v>
      </c>
      <c r="AE92" s="82">
        <v>15.8</v>
      </c>
      <c r="AF92" s="7"/>
      <c r="AG92" s="85" t="s">
        <v>29</v>
      </c>
      <c r="AH92" s="15">
        <v>4.875</v>
      </c>
      <c r="AI92" s="15">
        <v>5.5</v>
      </c>
      <c r="AJ92" s="15">
        <v>1.625</v>
      </c>
      <c r="AK92" s="15">
        <v>19</v>
      </c>
      <c r="AL92" s="16">
        <v>0</v>
      </c>
      <c r="AM92" s="62"/>
      <c r="AN92" s="64" t="s">
        <v>40</v>
      </c>
      <c r="AO92" s="20">
        <v>12.8</v>
      </c>
      <c r="AP92" s="21">
        <v>8.3000000000000007</v>
      </c>
      <c r="AQ92" s="7"/>
      <c r="AR92" s="31" t="s">
        <v>37</v>
      </c>
      <c r="AS92" s="52">
        <v>5.8999999999999997E-2</v>
      </c>
      <c r="AT92" s="32" t="s">
        <v>38</v>
      </c>
      <c r="AU92" s="53" t="s">
        <v>75</v>
      </c>
      <c r="AV92" s="1"/>
      <c r="AW92" s="117" t="s">
        <v>45</v>
      </c>
      <c r="AX92" s="112">
        <v>687046000</v>
      </c>
      <c r="AY92" s="112">
        <v>527940100</v>
      </c>
      <c r="AZ92" s="113">
        <v>181541000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193"/>
      <c r="B93" s="68" t="s">
        <v>44</v>
      </c>
      <c r="C93" s="73">
        <f t="shared" ref="C93:J93" si="107">C88</f>
        <v>361936000</v>
      </c>
      <c r="D93" s="74">
        <f t="shared" si="107"/>
        <v>3184310</v>
      </c>
      <c r="E93" s="74">
        <f t="shared" si="107"/>
        <v>8002890</v>
      </c>
      <c r="F93" s="75">
        <f t="shared" si="107"/>
        <v>12958200</v>
      </c>
      <c r="G93" s="73">
        <f t="shared" si="107"/>
        <v>475000000</v>
      </c>
      <c r="H93" s="74">
        <f t="shared" si="107"/>
        <v>4213290</v>
      </c>
      <c r="I93" s="74">
        <f t="shared" si="107"/>
        <v>11651900</v>
      </c>
      <c r="J93" s="75">
        <f t="shared" si="107"/>
        <v>18386000</v>
      </c>
      <c r="K93" s="179"/>
      <c r="L93" s="180"/>
      <c r="M93" s="180"/>
      <c r="N93" s="180"/>
      <c r="O93" s="197"/>
      <c r="P93" s="198"/>
      <c r="Q93" s="14" t="s">
        <v>7</v>
      </c>
      <c r="R93" s="40">
        <f>R88</f>
        <v>139935200</v>
      </c>
      <c r="S93" s="57"/>
      <c r="T93" s="188"/>
      <c r="U93" s="191"/>
      <c r="V93" s="57"/>
      <c r="W93" s="87" t="s">
        <v>7</v>
      </c>
      <c r="X93" s="5">
        <f t="shared" ref="X93:AE93" si="108">X88</f>
        <v>4792.6000000000004</v>
      </c>
      <c r="Y93" s="5">
        <f t="shared" si="108"/>
        <v>6356.1</v>
      </c>
      <c r="Z93" s="5">
        <f t="shared" si="108"/>
        <v>62.6</v>
      </c>
      <c r="AA93" s="5">
        <f t="shared" si="108"/>
        <v>82.8</v>
      </c>
      <c r="AB93" s="5">
        <f t="shared" si="108"/>
        <v>5023.6000000000004</v>
      </c>
      <c r="AC93" s="5">
        <f t="shared" si="108"/>
        <v>6656.8</v>
      </c>
      <c r="AD93" s="5">
        <f t="shared" si="108"/>
        <v>108.1</v>
      </c>
      <c r="AE93" s="81">
        <f t="shared" si="108"/>
        <v>15.7</v>
      </c>
      <c r="AF93" s="7"/>
      <c r="AG93" s="87" t="s">
        <v>26</v>
      </c>
      <c r="AH93" s="6">
        <f>(AH92*10.74)</f>
        <v>52.357500000000002</v>
      </c>
      <c r="AI93" s="6">
        <f>(AI92*2.2)</f>
        <v>12.100000000000001</v>
      </c>
      <c r="AJ93" s="6">
        <f>(AJ92*0.25)</f>
        <v>0.40625</v>
      </c>
      <c r="AK93" s="158">
        <f>AK92+AL92</f>
        <v>19</v>
      </c>
      <c r="AL93" s="159"/>
      <c r="AM93" s="10"/>
      <c r="AN93" s="22" t="s">
        <v>41</v>
      </c>
      <c r="AO93" s="23">
        <v>13.6</v>
      </c>
      <c r="AP93" s="24">
        <v>8.2100000000000009</v>
      </c>
      <c r="AQ93" s="7"/>
      <c r="AR93" s="33" t="s">
        <v>36</v>
      </c>
      <c r="AS93" s="12">
        <v>0.69</v>
      </c>
      <c r="AT93" s="2" t="s">
        <v>39</v>
      </c>
      <c r="AU93" s="36" t="s">
        <v>75</v>
      </c>
      <c r="AV93" s="1"/>
      <c r="AW93" s="118" t="s">
        <v>71</v>
      </c>
      <c r="AX93" s="111">
        <f t="shared" ref="AX93:AZ93" si="109">AX88</f>
        <v>686121000</v>
      </c>
      <c r="AY93" s="111">
        <f t="shared" si="109"/>
        <v>527940100</v>
      </c>
      <c r="AZ93" s="114">
        <f t="shared" si="109"/>
        <v>181470000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194"/>
      <c r="B94" s="66" t="s">
        <v>3</v>
      </c>
      <c r="C94" s="76">
        <f t="shared" ref="C94:J94" si="110">C92-C93</f>
        <v>820000</v>
      </c>
      <c r="D94" s="76">
        <f t="shared" si="110"/>
        <v>10000</v>
      </c>
      <c r="E94" s="76">
        <f t="shared" si="110"/>
        <v>33010</v>
      </c>
      <c r="F94" s="77">
        <f t="shared" si="110"/>
        <v>23000</v>
      </c>
      <c r="G94" s="76">
        <f t="shared" si="110"/>
        <v>0</v>
      </c>
      <c r="H94" s="76">
        <f t="shared" si="110"/>
        <v>0</v>
      </c>
      <c r="I94" s="76">
        <f t="shared" si="110"/>
        <v>0</v>
      </c>
      <c r="J94" s="77">
        <f t="shared" si="110"/>
        <v>0</v>
      </c>
      <c r="K94" s="181"/>
      <c r="L94" s="182"/>
      <c r="M94" s="182"/>
      <c r="N94" s="182"/>
      <c r="O94" s="199"/>
      <c r="P94" s="200"/>
      <c r="Q94" s="48" t="s">
        <v>3</v>
      </c>
      <c r="R94" s="41">
        <f>R92-R93</f>
        <v>846000</v>
      </c>
      <c r="S94" s="58"/>
      <c r="T94" s="189"/>
      <c r="U94" s="192"/>
      <c r="V94" s="58"/>
      <c r="W94" s="45" t="s">
        <v>3</v>
      </c>
      <c r="X94" s="46">
        <f>X92-X93</f>
        <v>10.299999999999272</v>
      </c>
      <c r="Y94" s="46">
        <f t="shared" ref="Y94:AE94" si="111">Y92-Y93</f>
        <v>0</v>
      </c>
      <c r="Z94" s="46">
        <f t="shared" si="111"/>
        <v>0.19999999999999574</v>
      </c>
      <c r="AA94" s="46">
        <f t="shared" si="111"/>
        <v>0</v>
      </c>
      <c r="AB94" s="46">
        <f t="shared" si="111"/>
        <v>10.599999999999454</v>
      </c>
      <c r="AC94" s="46">
        <f t="shared" si="111"/>
        <v>0</v>
      </c>
      <c r="AD94" s="46">
        <f t="shared" si="111"/>
        <v>0.5</v>
      </c>
      <c r="AE94" s="83">
        <f t="shared" si="111"/>
        <v>0.10000000000000142</v>
      </c>
      <c r="AF94" s="7"/>
      <c r="AG94" s="88" t="s">
        <v>28</v>
      </c>
      <c r="AH94" s="86">
        <f>(AH93)/((K92/1000000)*8.34)</f>
        <v>7.6559484120021066</v>
      </c>
      <c r="AI94" s="86">
        <f>(AI93)/((K92/1000000)*8.34)</f>
        <v>1.7693162543136227</v>
      </c>
      <c r="AJ94" s="86">
        <f>(AJ93)/((K92/1000000)*8.34)</f>
        <v>5.9403696554951167E-2</v>
      </c>
      <c r="AK94" s="160">
        <f>(AK93)/((K92/1000000)*8.34)</f>
        <v>2.77826519272387</v>
      </c>
      <c r="AL94" s="161"/>
      <c r="AM94" s="10"/>
      <c r="AN94" s="1"/>
      <c r="AO94" s="1"/>
      <c r="AP94" s="1"/>
      <c r="AQ94" s="7"/>
      <c r="AR94" s="89" t="s">
        <v>55</v>
      </c>
      <c r="AS94" s="79">
        <v>1.87</v>
      </c>
      <c r="AT94" s="90" t="s">
        <v>54</v>
      </c>
      <c r="AU94" s="35">
        <v>2.4E-2</v>
      </c>
      <c r="AV94" s="1"/>
      <c r="AW94" s="110" t="s">
        <v>3</v>
      </c>
      <c r="AX94" s="115">
        <f>AX92-AX93</f>
        <v>925000</v>
      </c>
      <c r="AY94" s="115">
        <f>AY92-AY93</f>
        <v>0</v>
      </c>
      <c r="AZ94" s="116">
        <f>AZ92-AZ93</f>
        <v>71000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174">
        <v>24</v>
      </c>
      <c r="B96" s="67" t="s">
        <v>45</v>
      </c>
      <c r="C96" s="72">
        <v>362756000</v>
      </c>
      <c r="D96" s="37">
        <v>3194310</v>
      </c>
      <c r="E96" s="37">
        <v>8035900</v>
      </c>
      <c r="F96" s="39">
        <v>12981200</v>
      </c>
      <c r="G96" s="72">
        <v>475830000</v>
      </c>
      <c r="H96" s="37">
        <v>4222290</v>
      </c>
      <c r="I96" s="37">
        <v>11683900</v>
      </c>
      <c r="J96" s="39">
        <v>18424000</v>
      </c>
      <c r="K96" s="177">
        <f>C98+G98</f>
        <v>830000</v>
      </c>
      <c r="L96" s="178"/>
      <c r="M96" s="183">
        <f>D98+E98+F98+H98+I98+J98</f>
        <v>79000</v>
      </c>
      <c r="N96" s="178"/>
      <c r="O96" s="195">
        <f>M96+K96</f>
        <v>909000</v>
      </c>
      <c r="P96" s="196"/>
      <c r="Q96" s="42" t="s">
        <v>6</v>
      </c>
      <c r="R96" s="39">
        <v>141693500</v>
      </c>
      <c r="S96" s="57"/>
      <c r="T96" s="187">
        <v>7.0000000000000007E-2</v>
      </c>
      <c r="U96" s="190">
        <v>0.81</v>
      </c>
      <c r="V96" s="57"/>
      <c r="W96" s="85" t="s">
        <v>6</v>
      </c>
      <c r="X96" s="44">
        <v>4802.8999999999996</v>
      </c>
      <c r="Y96" s="44">
        <v>6366.5</v>
      </c>
      <c r="Z96" s="44">
        <v>62.8</v>
      </c>
      <c r="AA96" s="44">
        <v>82.8</v>
      </c>
      <c r="AB96" s="44">
        <v>5034.2</v>
      </c>
      <c r="AC96" s="44">
        <v>6667.9</v>
      </c>
      <c r="AD96" s="44">
        <v>108.6</v>
      </c>
      <c r="AE96" s="82">
        <v>15.8</v>
      </c>
      <c r="AF96" s="7"/>
      <c r="AG96" s="85" t="s">
        <v>29</v>
      </c>
      <c r="AH96" s="15">
        <v>3</v>
      </c>
      <c r="AI96" s="15">
        <v>4.75</v>
      </c>
      <c r="AJ96" s="15">
        <v>1.3125</v>
      </c>
      <c r="AK96" s="15">
        <v>0</v>
      </c>
      <c r="AL96" s="16">
        <v>14</v>
      </c>
      <c r="AM96" s="62"/>
      <c r="AN96" s="64" t="s">
        <v>40</v>
      </c>
      <c r="AO96" s="20">
        <v>12.4</v>
      </c>
      <c r="AP96" s="21">
        <v>7.61</v>
      </c>
      <c r="AQ96" s="7"/>
      <c r="AR96" s="31" t="s">
        <v>37</v>
      </c>
      <c r="AS96" s="52" t="s">
        <v>75</v>
      </c>
      <c r="AT96" s="32" t="s">
        <v>38</v>
      </c>
      <c r="AU96" s="53">
        <v>4.4999999999999998E-2</v>
      </c>
      <c r="AV96" s="1"/>
      <c r="AW96" s="117" t="s">
        <v>45</v>
      </c>
      <c r="AX96" s="112">
        <v>687046000</v>
      </c>
      <c r="AY96" s="112">
        <v>528883078</v>
      </c>
      <c r="AZ96" s="113">
        <v>181541000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193"/>
      <c r="B97" s="68" t="s">
        <v>44</v>
      </c>
      <c r="C97" s="73">
        <f t="shared" ref="C97:J97" si="112">C92</f>
        <v>362756000</v>
      </c>
      <c r="D97" s="74">
        <f t="shared" si="112"/>
        <v>3194310</v>
      </c>
      <c r="E97" s="74">
        <f t="shared" si="112"/>
        <v>8035900</v>
      </c>
      <c r="F97" s="75">
        <f t="shared" si="112"/>
        <v>12981200</v>
      </c>
      <c r="G97" s="73">
        <f t="shared" si="112"/>
        <v>475000000</v>
      </c>
      <c r="H97" s="74">
        <f t="shared" si="112"/>
        <v>4213290</v>
      </c>
      <c r="I97" s="74">
        <f t="shared" si="112"/>
        <v>11651900</v>
      </c>
      <c r="J97" s="75">
        <f t="shared" si="112"/>
        <v>18386000</v>
      </c>
      <c r="K97" s="179"/>
      <c r="L97" s="180"/>
      <c r="M97" s="180"/>
      <c r="N97" s="180"/>
      <c r="O97" s="197"/>
      <c r="P97" s="198"/>
      <c r="Q97" s="14" t="s">
        <v>7</v>
      </c>
      <c r="R97" s="40">
        <f>R92</f>
        <v>140781200</v>
      </c>
      <c r="S97" s="57"/>
      <c r="T97" s="188"/>
      <c r="U97" s="191"/>
      <c r="V97" s="57"/>
      <c r="W97" s="87" t="s">
        <v>7</v>
      </c>
      <c r="X97" s="5">
        <f t="shared" ref="X97:AE97" si="113">X92</f>
        <v>4802.8999999999996</v>
      </c>
      <c r="Y97" s="5">
        <f t="shared" si="113"/>
        <v>6356.1</v>
      </c>
      <c r="Z97" s="5">
        <f t="shared" si="113"/>
        <v>62.8</v>
      </c>
      <c r="AA97" s="5">
        <f t="shared" si="113"/>
        <v>82.8</v>
      </c>
      <c r="AB97" s="5">
        <f t="shared" si="113"/>
        <v>5034.2</v>
      </c>
      <c r="AC97" s="5">
        <f t="shared" si="113"/>
        <v>6656.8</v>
      </c>
      <c r="AD97" s="5">
        <f t="shared" si="113"/>
        <v>108.6</v>
      </c>
      <c r="AE97" s="81">
        <f t="shared" si="113"/>
        <v>15.8</v>
      </c>
      <c r="AF97" s="7"/>
      <c r="AG97" s="87" t="s">
        <v>26</v>
      </c>
      <c r="AH97" s="6">
        <f>(AH96*10.74)</f>
        <v>32.22</v>
      </c>
      <c r="AI97" s="6">
        <f>(AI96*2.2)</f>
        <v>10.450000000000001</v>
      </c>
      <c r="AJ97" s="6">
        <f>(AJ96*0.25)</f>
        <v>0.328125</v>
      </c>
      <c r="AK97" s="158">
        <f>AK96+AL96</f>
        <v>14</v>
      </c>
      <c r="AL97" s="159"/>
      <c r="AM97" s="10"/>
      <c r="AN97" s="22" t="s">
        <v>41</v>
      </c>
      <c r="AO97" s="23">
        <v>13</v>
      </c>
      <c r="AP97" s="24">
        <v>7.97</v>
      </c>
      <c r="AQ97" s="7"/>
      <c r="AR97" s="33" t="s">
        <v>36</v>
      </c>
      <c r="AS97" s="12" t="s">
        <v>75</v>
      </c>
      <c r="AT97" s="2" t="s">
        <v>39</v>
      </c>
      <c r="AU97" s="36">
        <v>0.44</v>
      </c>
      <c r="AV97" s="1"/>
      <c r="AW97" s="118" t="s">
        <v>71</v>
      </c>
      <c r="AX97" s="111">
        <f t="shared" ref="AX97:AY97" si="114">AX92</f>
        <v>687046000</v>
      </c>
      <c r="AY97" s="111">
        <f t="shared" si="114"/>
        <v>527940100</v>
      </c>
      <c r="AZ97" s="114">
        <f>AZ92</f>
        <v>181541000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194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830000</v>
      </c>
      <c r="H98" s="76">
        <f t="shared" si="115"/>
        <v>9000</v>
      </c>
      <c r="I98" s="76">
        <f t="shared" si="115"/>
        <v>32000</v>
      </c>
      <c r="J98" s="77">
        <f t="shared" si="115"/>
        <v>38000</v>
      </c>
      <c r="K98" s="181"/>
      <c r="L98" s="182"/>
      <c r="M98" s="182"/>
      <c r="N98" s="182"/>
      <c r="O98" s="199"/>
      <c r="P98" s="200"/>
      <c r="Q98" s="48" t="s">
        <v>3</v>
      </c>
      <c r="R98" s="41">
        <f>R96-R97</f>
        <v>912300</v>
      </c>
      <c r="S98" s="58"/>
      <c r="T98" s="189"/>
      <c r="U98" s="192"/>
      <c r="V98" s="58"/>
      <c r="W98" s="45" t="s">
        <v>3</v>
      </c>
      <c r="X98" s="46">
        <f>X96-X97</f>
        <v>0</v>
      </c>
      <c r="Y98" s="46">
        <f t="shared" ref="Y98:AE98" si="116">Y96-Y97</f>
        <v>10.399999999999636</v>
      </c>
      <c r="Z98" s="46">
        <f t="shared" si="116"/>
        <v>0</v>
      </c>
      <c r="AA98" s="46">
        <f t="shared" si="116"/>
        <v>0</v>
      </c>
      <c r="AB98" s="46">
        <f t="shared" si="116"/>
        <v>0</v>
      </c>
      <c r="AC98" s="46">
        <f t="shared" si="116"/>
        <v>11.099999999999454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4.6545895813469711</v>
      </c>
      <c r="AI98" s="86">
        <f>(AI97)/((K96/1000000)*8.34)</f>
        <v>1.5096356649620066</v>
      </c>
      <c r="AJ98" s="86">
        <f>(AJ97)/((K96/1000000)*8.34)</f>
        <v>4.740183756609171E-2</v>
      </c>
      <c r="AK98" s="160">
        <f>(AK97)/((K96/1000000)*8.34)</f>
        <v>2.022478402819913</v>
      </c>
      <c r="AL98" s="161"/>
      <c r="AM98" s="10"/>
      <c r="AN98" s="1"/>
      <c r="AO98" s="1"/>
      <c r="AP98" s="1"/>
      <c r="AQ98" s="7"/>
      <c r="AR98" s="89" t="s">
        <v>55</v>
      </c>
      <c r="AS98" s="79">
        <v>1.39</v>
      </c>
      <c r="AT98" s="90" t="s">
        <v>54</v>
      </c>
      <c r="AU98" s="35">
        <v>3.1E-2</v>
      </c>
      <c r="AV98" s="1"/>
      <c r="AW98" s="110" t="s">
        <v>3</v>
      </c>
      <c r="AX98" s="115">
        <f>AX96-AX97</f>
        <v>0</v>
      </c>
      <c r="AY98" s="115">
        <f>AY96-AY97</f>
        <v>942978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174">
        <v>25</v>
      </c>
      <c r="B100" s="67" t="s">
        <v>45</v>
      </c>
      <c r="C100" s="72">
        <v>362756000</v>
      </c>
      <c r="D100" s="37">
        <v>3194310</v>
      </c>
      <c r="E100" s="37">
        <v>8035900</v>
      </c>
      <c r="F100" s="39">
        <v>12981200</v>
      </c>
      <c r="G100" s="72">
        <v>476899000</v>
      </c>
      <c r="H100" s="37">
        <v>4241280</v>
      </c>
      <c r="I100" s="37">
        <v>11683900</v>
      </c>
      <c r="J100" s="39">
        <v>18432000</v>
      </c>
      <c r="K100" s="177">
        <f>C102+G102</f>
        <v>1069000</v>
      </c>
      <c r="L100" s="178"/>
      <c r="M100" s="183">
        <f>D102+E102+F102+H102+I102+J102</f>
        <v>26990</v>
      </c>
      <c r="N100" s="178"/>
      <c r="O100" s="195">
        <f>M100+K100</f>
        <v>1095990</v>
      </c>
      <c r="P100" s="196"/>
      <c r="Q100" s="42" t="s">
        <v>6</v>
      </c>
      <c r="R100" s="39">
        <v>142710400</v>
      </c>
      <c r="S100" s="57"/>
      <c r="T100" s="187">
        <v>0.06</v>
      </c>
      <c r="U100" s="190">
        <v>0.81</v>
      </c>
      <c r="V100" s="57"/>
      <c r="W100" s="85" t="s">
        <v>6</v>
      </c>
      <c r="X100" s="44">
        <v>4802.8999999999996</v>
      </c>
      <c r="Y100" s="44">
        <v>6379.7</v>
      </c>
      <c r="Z100" s="44">
        <v>62.8</v>
      </c>
      <c r="AA100" s="44">
        <v>83.1</v>
      </c>
      <c r="AB100" s="44">
        <v>5034.2</v>
      </c>
      <c r="AC100" s="44">
        <v>6681.6</v>
      </c>
      <c r="AD100" s="44">
        <v>108.6</v>
      </c>
      <c r="AE100" s="82">
        <v>15.8</v>
      </c>
      <c r="AF100" s="7"/>
      <c r="AG100" s="85" t="s">
        <v>29</v>
      </c>
      <c r="AH100" s="15">
        <v>2.75</v>
      </c>
      <c r="AI100" s="15">
        <v>6.25</v>
      </c>
      <c r="AJ100" s="15">
        <v>1.875</v>
      </c>
      <c r="AK100" s="15">
        <v>0</v>
      </c>
      <c r="AL100" s="16">
        <v>19</v>
      </c>
      <c r="AM100" s="62"/>
      <c r="AN100" s="64" t="s">
        <v>40</v>
      </c>
      <c r="AO100" s="20">
        <v>14.3</v>
      </c>
      <c r="AP100" s="21">
        <v>7.54</v>
      </c>
      <c r="AQ100" s="7"/>
      <c r="AR100" s="31" t="s">
        <v>37</v>
      </c>
      <c r="AS100" s="52" t="s">
        <v>75</v>
      </c>
      <c r="AT100" s="32" t="s">
        <v>38</v>
      </c>
      <c r="AU100" s="53">
        <v>4.1000000000000002E-2</v>
      </c>
      <c r="AV100" s="1"/>
      <c r="AW100" s="117" t="s">
        <v>45</v>
      </c>
      <c r="AX100" s="112">
        <v>687046000</v>
      </c>
      <c r="AY100" s="112">
        <v>530034900</v>
      </c>
      <c r="AZ100" s="113">
        <v>181541000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193"/>
      <c r="B101" s="68" t="s">
        <v>44</v>
      </c>
      <c r="C101" s="73">
        <f t="shared" ref="C101:J101" si="117">C96</f>
        <v>362756000</v>
      </c>
      <c r="D101" s="74">
        <f t="shared" si="117"/>
        <v>3194310</v>
      </c>
      <c r="E101" s="74">
        <f t="shared" si="117"/>
        <v>8035900</v>
      </c>
      <c r="F101" s="75">
        <f t="shared" si="117"/>
        <v>12981200</v>
      </c>
      <c r="G101" s="73">
        <f t="shared" si="117"/>
        <v>475830000</v>
      </c>
      <c r="H101" s="74">
        <f t="shared" si="117"/>
        <v>4222290</v>
      </c>
      <c r="I101" s="74">
        <f t="shared" si="117"/>
        <v>11683900</v>
      </c>
      <c r="J101" s="75">
        <f t="shared" si="117"/>
        <v>18424000</v>
      </c>
      <c r="K101" s="179"/>
      <c r="L101" s="180"/>
      <c r="M101" s="180"/>
      <c r="N101" s="180"/>
      <c r="O101" s="197"/>
      <c r="P101" s="198"/>
      <c r="Q101" s="14" t="s">
        <v>7</v>
      </c>
      <c r="R101" s="40">
        <f>R96</f>
        <v>141693500</v>
      </c>
      <c r="S101" s="57"/>
      <c r="T101" s="188"/>
      <c r="U101" s="191"/>
      <c r="V101" s="57"/>
      <c r="W101" s="87" t="s">
        <v>7</v>
      </c>
      <c r="X101" s="5">
        <f t="shared" ref="X101:AE101" si="118">X96</f>
        <v>4802.8999999999996</v>
      </c>
      <c r="Y101" s="5">
        <f t="shared" si="118"/>
        <v>6366.5</v>
      </c>
      <c r="Z101" s="5">
        <f t="shared" si="118"/>
        <v>62.8</v>
      </c>
      <c r="AA101" s="5">
        <f t="shared" si="118"/>
        <v>82.8</v>
      </c>
      <c r="AB101" s="5">
        <f t="shared" si="118"/>
        <v>5034.2</v>
      </c>
      <c r="AC101" s="5">
        <f t="shared" si="118"/>
        <v>6667.9</v>
      </c>
      <c r="AD101" s="5">
        <f t="shared" si="118"/>
        <v>108.6</v>
      </c>
      <c r="AE101" s="81">
        <f t="shared" si="118"/>
        <v>15.8</v>
      </c>
      <c r="AF101" s="7"/>
      <c r="AG101" s="87" t="s">
        <v>26</v>
      </c>
      <c r="AH101" s="6">
        <f>(AH100*10.74)</f>
        <v>29.535</v>
      </c>
      <c r="AI101" s="6">
        <f>(AI100*2.2)</f>
        <v>13.750000000000002</v>
      </c>
      <c r="AJ101" s="6">
        <f>(AJ100*0.25)</f>
        <v>0.46875</v>
      </c>
      <c r="AK101" s="158">
        <f>AK100+AL100</f>
        <v>19</v>
      </c>
      <c r="AL101" s="159"/>
      <c r="AM101" s="10"/>
      <c r="AN101" s="22" t="s">
        <v>41</v>
      </c>
      <c r="AO101" s="23">
        <v>14.2</v>
      </c>
      <c r="AP101" s="24">
        <v>7.92</v>
      </c>
      <c r="AQ101" s="7"/>
      <c r="AR101" s="33" t="s">
        <v>36</v>
      </c>
      <c r="AS101" s="12" t="s">
        <v>75</v>
      </c>
      <c r="AT101" s="2" t="s">
        <v>39</v>
      </c>
      <c r="AU101" s="36">
        <v>0.98499999999999999</v>
      </c>
      <c r="AV101" s="1"/>
      <c r="AW101" s="118" t="s">
        <v>71</v>
      </c>
      <c r="AX101" s="111">
        <f t="shared" ref="AX101:AZ101" si="119">AX96</f>
        <v>687046000</v>
      </c>
      <c r="AY101" s="111">
        <f t="shared" si="119"/>
        <v>528883078</v>
      </c>
      <c r="AZ101" s="114">
        <f t="shared" si="119"/>
        <v>181541000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194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1069000</v>
      </c>
      <c r="H102" s="76">
        <f t="shared" si="120"/>
        <v>18990</v>
      </c>
      <c r="I102" s="76">
        <f t="shared" si="120"/>
        <v>0</v>
      </c>
      <c r="J102" s="77">
        <f t="shared" si="120"/>
        <v>8000</v>
      </c>
      <c r="K102" s="181"/>
      <c r="L102" s="182"/>
      <c r="M102" s="182"/>
      <c r="N102" s="182"/>
      <c r="O102" s="199"/>
      <c r="P102" s="200"/>
      <c r="Q102" s="48" t="s">
        <v>3</v>
      </c>
      <c r="R102" s="41">
        <f>R100-R101</f>
        <v>1016900</v>
      </c>
      <c r="S102" s="58"/>
      <c r="T102" s="189"/>
      <c r="U102" s="192"/>
      <c r="V102" s="58"/>
      <c r="W102" s="45" t="s">
        <v>3</v>
      </c>
      <c r="X102" s="46">
        <f>X100-X101</f>
        <v>0</v>
      </c>
      <c r="Y102" s="46">
        <f t="shared" ref="Y102:AE102" si="121">Y100-Y101</f>
        <v>13.199999999999818</v>
      </c>
      <c r="Z102" s="46">
        <f t="shared" si="121"/>
        <v>0</v>
      </c>
      <c r="AA102" s="46">
        <f t="shared" si="121"/>
        <v>0.29999999999999716</v>
      </c>
      <c r="AB102" s="46">
        <f t="shared" si="121"/>
        <v>0</v>
      </c>
      <c r="AC102" s="46">
        <f t="shared" si="121"/>
        <v>13.700000000000728</v>
      </c>
      <c r="AD102" s="46">
        <f t="shared" si="121"/>
        <v>0</v>
      </c>
      <c r="AE102" s="83">
        <f t="shared" si="121"/>
        <v>0</v>
      </c>
      <c r="AF102" s="7"/>
      <c r="AG102" s="88" t="s">
        <v>28</v>
      </c>
      <c r="AH102" s="86">
        <f>(AH101)/((K100/1000000)*8.34)</f>
        <v>3.3127847581616656</v>
      </c>
      <c r="AI102" s="86">
        <f>(AI101)/((K100/1000000)*8.34)</f>
        <v>1.5422647849914646</v>
      </c>
      <c r="AJ102" s="86">
        <f>(AJ101)/((K100/1000000)*8.34)</f>
        <v>5.2577208579254464E-2</v>
      </c>
      <c r="AK102" s="160">
        <f>(AK101)/((K100/1000000)*8.34)</f>
        <v>2.1311295210791146</v>
      </c>
      <c r="AL102" s="161"/>
      <c r="AM102" s="10"/>
      <c r="AN102" s="1"/>
      <c r="AO102" s="1"/>
      <c r="AP102" s="1"/>
      <c r="AQ102" s="7"/>
      <c r="AR102" s="89" t="s">
        <v>55</v>
      </c>
      <c r="AS102" s="79">
        <v>3.41</v>
      </c>
      <c r="AT102" s="90" t="s">
        <v>54</v>
      </c>
      <c r="AU102" s="35">
        <v>2.4E-2</v>
      </c>
      <c r="AV102" s="1"/>
      <c r="AW102" s="110" t="s">
        <v>3</v>
      </c>
      <c r="AX102" s="115">
        <f>AX100-AX101</f>
        <v>0</v>
      </c>
      <c r="AY102" s="115">
        <f>AY100-AY101</f>
        <v>1151822</v>
      </c>
      <c r="AZ102" s="116">
        <f>AZ100-AZ101</f>
        <v>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174">
        <v>26</v>
      </c>
      <c r="B104" s="67" t="s">
        <v>45</v>
      </c>
      <c r="C104" s="72">
        <v>362756000</v>
      </c>
      <c r="D104" s="37">
        <v>3194310</v>
      </c>
      <c r="E104" s="37">
        <v>8035900</v>
      </c>
      <c r="F104" s="39">
        <v>12981200</v>
      </c>
      <c r="G104" s="72">
        <v>477603000</v>
      </c>
      <c r="H104" s="37">
        <v>4250280</v>
      </c>
      <c r="I104" s="37">
        <v>11715900</v>
      </c>
      <c r="J104" s="39">
        <v>18471000</v>
      </c>
      <c r="K104" s="177">
        <f>C106+G106</f>
        <v>704000</v>
      </c>
      <c r="L104" s="178"/>
      <c r="M104" s="183">
        <f>D106+E106+F106+H106+I106+J106</f>
        <v>80000</v>
      </c>
      <c r="N104" s="178"/>
      <c r="O104" s="195">
        <f>M104+K104</f>
        <v>784000</v>
      </c>
      <c r="P104" s="196"/>
      <c r="Q104" s="42" t="s">
        <v>6</v>
      </c>
      <c r="R104" s="39">
        <v>143638500</v>
      </c>
      <c r="S104" s="57"/>
      <c r="T104" s="187">
        <v>0.05</v>
      </c>
      <c r="U104" s="190">
        <v>0.92</v>
      </c>
      <c r="V104" s="57"/>
      <c r="W104" s="85" t="s">
        <v>6</v>
      </c>
      <c r="X104" s="44">
        <v>4802.8999999999996</v>
      </c>
      <c r="Y104" s="44">
        <v>6388.7</v>
      </c>
      <c r="Z104" s="44">
        <v>62.8</v>
      </c>
      <c r="AA104" s="44">
        <v>83.3</v>
      </c>
      <c r="AB104" s="44">
        <v>5034.2</v>
      </c>
      <c r="AC104" s="44">
        <v>6691.2</v>
      </c>
      <c r="AD104" s="44">
        <v>108.8</v>
      </c>
      <c r="AE104" s="82">
        <v>15.8</v>
      </c>
      <c r="AF104" s="7"/>
      <c r="AG104" s="85" t="s">
        <v>29</v>
      </c>
      <c r="AH104" s="15">
        <v>3.75</v>
      </c>
      <c r="AI104" s="15">
        <v>4.375</v>
      </c>
      <c r="AJ104" s="15">
        <v>1.25</v>
      </c>
      <c r="AK104" s="15">
        <v>0</v>
      </c>
      <c r="AL104" s="16">
        <v>12</v>
      </c>
      <c r="AM104" s="62"/>
      <c r="AN104" s="64" t="s">
        <v>40</v>
      </c>
      <c r="AO104" s="20">
        <v>11.9</v>
      </c>
      <c r="AP104" s="21">
        <v>7.49</v>
      </c>
      <c r="AQ104" s="7"/>
      <c r="AR104" s="31" t="s">
        <v>37</v>
      </c>
      <c r="AS104" s="52" t="s">
        <v>75</v>
      </c>
      <c r="AT104" s="32" t="s">
        <v>38</v>
      </c>
      <c r="AU104" s="53">
        <v>4.2000000000000003E-2</v>
      </c>
      <c r="AV104" s="1"/>
      <c r="AW104" s="117" t="s">
        <v>45</v>
      </c>
      <c r="AX104" s="112">
        <v>687046000</v>
      </c>
      <c r="AY104" s="112">
        <v>530827700</v>
      </c>
      <c r="AZ104" s="113">
        <v>181576000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193"/>
      <c r="B105" s="68" t="s">
        <v>44</v>
      </c>
      <c r="C105" s="73">
        <f t="shared" ref="C105:J105" si="122">C100</f>
        <v>362756000</v>
      </c>
      <c r="D105" s="74">
        <f t="shared" si="122"/>
        <v>3194310</v>
      </c>
      <c r="E105" s="74">
        <f t="shared" si="122"/>
        <v>8035900</v>
      </c>
      <c r="F105" s="75">
        <f t="shared" si="122"/>
        <v>12981200</v>
      </c>
      <c r="G105" s="73">
        <f t="shared" si="122"/>
        <v>476899000</v>
      </c>
      <c r="H105" s="74">
        <f t="shared" si="122"/>
        <v>4241280</v>
      </c>
      <c r="I105" s="74">
        <f t="shared" si="122"/>
        <v>11683900</v>
      </c>
      <c r="J105" s="75">
        <f t="shared" si="122"/>
        <v>18432000</v>
      </c>
      <c r="K105" s="179"/>
      <c r="L105" s="180"/>
      <c r="M105" s="180"/>
      <c r="N105" s="180"/>
      <c r="O105" s="197"/>
      <c r="P105" s="198"/>
      <c r="Q105" s="14" t="s">
        <v>7</v>
      </c>
      <c r="R105" s="40">
        <f>R100</f>
        <v>142710400</v>
      </c>
      <c r="S105" s="57"/>
      <c r="T105" s="188"/>
      <c r="U105" s="191"/>
      <c r="V105" s="57"/>
      <c r="W105" s="87" t="s">
        <v>7</v>
      </c>
      <c r="X105" s="5">
        <f t="shared" ref="X105:AE105" si="123">X100</f>
        <v>4802.8999999999996</v>
      </c>
      <c r="Y105" s="5">
        <f t="shared" si="123"/>
        <v>6379.7</v>
      </c>
      <c r="Z105" s="5">
        <f t="shared" si="123"/>
        <v>62.8</v>
      </c>
      <c r="AA105" s="5">
        <f t="shared" si="123"/>
        <v>83.1</v>
      </c>
      <c r="AB105" s="5">
        <f t="shared" si="123"/>
        <v>5034.2</v>
      </c>
      <c r="AC105" s="5">
        <f t="shared" si="123"/>
        <v>6681.6</v>
      </c>
      <c r="AD105" s="5">
        <f t="shared" si="123"/>
        <v>108.6</v>
      </c>
      <c r="AE105" s="81">
        <f t="shared" si="123"/>
        <v>15.8</v>
      </c>
      <c r="AF105" s="7"/>
      <c r="AG105" s="87" t="s">
        <v>26</v>
      </c>
      <c r="AH105" s="6">
        <f>(AH104*10.74)</f>
        <v>40.274999999999999</v>
      </c>
      <c r="AI105" s="6">
        <f>(AI104*2.2)</f>
        <v>9.625</v>
      </c>
      <c r="AJ105" s="6">
        <f>(AJ104*0.25)</f>
        <v>0.3125</v>
      </c>
      <c r="AK105" s="158">
        <f>AK104+AL104</f>
        <v>12</v>
      </c>
      <c r="AL105" s="159"/>
      <c r="AM105" s="10"/>
      <c r="AN105" s="22" t="s">
        <v>41</v>
      </c>
      <c r="AO105" s="23">
        <v>12.5</v>
      </c>
      <c r="AP105" s="24">
        <v>7.81</v>
      </c>
      <c r="AQ105" s="7"/>
      <c r="AR105" s="33" t="s">
        <v>36</v>
      </c>
      <c r="AS105" s="12" t="s">
        <v>75</v>
      </c>
      <c r="AT105" s="2" t="s">
        <v>39</v>
      </c>
      <c r="AU105" s="36">
        <v>1.927</v>
      </c>
      <c r="AV105" s="1"/>
      <c r="AW105" s="118" t="s">
        <v>71</v>
      </c>
      <c r="AX105" s="111">
        <f t="shared" ref="AX105:AZ105" si="124">AX100</f>
        <v>687046000</v>
      </c>
      <c r="AY105" s="111">
        <f t="shared" si="124"/>
        <v>530034900</v>
      </c>
      <c r="AZ105" s="114">
        <f t="shared" si="124"/>
        <v>181541000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194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704000</v>
      </c>
      <c r="H106" s="76">
        <f t="shared" si="125"/>
        <v>9000</v>
      </c>
      <c r="I106" s="76">
        <f t="shared" si="125"/>
        <v>32000</v>
      </c>
      <c r="J106" s="77">
        <f t="shared" si="125"/>
        <v>39000</v>
      </c>
      <c r="K106" s="181"/>
      <c r="L106" s="182"/>
      <c r="M106" s="182"/>
      <c r="N106" s="182"/>
      <c r="O106" s="199"/>
      <c r="P106" s="200"/>
      <c r="Q106" s="48" t="s">
        <v>3</v>
      </c>
      <c r="R106" s="41">
        <f>R104-R105</f>
        <v>928100</v>
      </c>
      <c r="S106" s="58"/>
      <c r="T106" s="189"/>
      <c r="U106" s="192"/>
      <c r="V106" s="58"/>
      <c r="W106" s="45" t="s">
        <v>3</v>
      </c>
      <c r="X106" s="46">
        <f>X104-X105</f>
        <v>0</v>
      </c>
      <c r="Y106" s="46">
        <f t="shared" ref="Y106:AE106" si="126">Y104-Y105</f>
        <v>9</v>
      </c>
      <c r="Z106" s="46">
        <f t="shared" si="126"/>
        <v>0</v>
      </c>
      <c r="AA106" s="46">
        <f t="shared" si="126"/>
        <v>0.20000000000000284</v>
      </c>
      <c r="AB106" s="46">
        <f t="shared" si="126"/>
        <v>0</v>
      </c>
      <c r="AC106" s="46">
        <f t="shared" si="126"/>
        <v>9.5999999999994543</v>
      </c>
      <c r="AD106" s="46">
        <f t="shared" si="126"/>
        <v>0.20000000000000284</v>
      </c>
      <c r="AE106" s="83">
        <f t="shared" si="126"/>
        <v>0</v>
      </c>
      <c r="AF106" s="7"/>
      <c r="AG106" s="88" t="s">
        <v>28</v>
      </c>
      <c r="AH106" s="86">
        <f>(AH105)/((K104/1000000)*8.34)</f>
        <v>6.8595691628515372</v>
      </c>
      <c r="AI106" s="86">
        <f>(AI105)/((K104/1000000)*8.34)</f>
        <v>1.6393135491606716</v>
      </c>
      <c r="AJ106" s="86">
        <f>(AJ105)/((K104/1000000)*8.34)</f>
        <v>5.3224465881839989E-2</v>
      </c>
      <c r="AK106" s="160">
        <f>(AK105)/((K104/1000000)*8.34)</f>
        <v>2.0438194898626554</v>
      </c>
      <c r="AL106" s="161"/>
      <c r="AM106" s="10"/>
      <c r="AN106" s="1"/>
      <c r="AO106" s="1"/>
      <c r="AP106" s="1"/>
      <c r="AQ106" s="7"/>
      <c r="AR106" s="89" t="s">
        <v>55</v>
      </c>
      <c r="AS106" s="79">
        <v>4.8</v>
      </c>
      <c r="AT106" s="90" t="s">
        <v>54</v>
      </c>
      <c r="AU106" s="35">
        <v>2.5999999999999999E-2</v>
      </c>
      <c r="AV106" s="1"/>
      <c r="AW106" s="110" t="s">
        <v>3</v>
      </c>
      <c r="AX106" s="115">
        <f>AX104-AX105</f>
        <v>0</v>
      </c>
      <c r="AY106" s="115">
        <f>AY104-AY105</f>
        <v>792800</v>
      </c>
      <c r="AZ106" s="116">
        <f>AZ104-AZ105</f>
        <v>35000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174">
        <v>27</v>
      </c>
      <c r="B108" s="67" t="s">
        <v>45</v>
      </c>
      <c r="C108" s="72">
        <v>362756000</v>
      </c>
      <c r="D108" s="37">
        <v>3194310</v>
      </c>
      <c r="E108" s="37">
        <v>8035900</v>
      </c>
      <c r="F108" s="39">
        <v>12981200</v>
      </c>
      <c r="G108" s="72">
        <v>478378000</v>
      </c>
      <c r="H108" s="37">
        <v>4259280</v>
      </c>
      <c r="I108" s="37">
        <v>11715900</v>
      </c>
      <c r="J108" s="39">
        <v>18479000</v>
      </c>
      <c r="K108" s="177">
        <f>C110+G110</f>
        <v>775000</v>
      </c>
      <c r="L108" s="178"/>
      <c r="M108" s="183">
        <f>D110+E110+F110+H110+I110+J110</f>
        <v>17000</v>
      </c>
      <c r="N108" s="178"/>
      <c r="O108" s="195">
        <f>M108+K108</f>
        <v>792000</v>
      </c>
      <c r="P108" s="196"/>
      <c r="Q108" s="42" t="s">
        <v>6</v>
      </c>
      <c r="R108" s="39">
        <v>144526500</v>
      </c>
      <c r="S108" s="57"/>
      <c r="T108" s="187">
        <v>0.04</v>
      </c>
      <c r="U108" s="190">
        <v>0.85</v>
      </c>
      <c r="V108" s="57"/>
      <c r="W108" s="85" t="s">
        <v>6</v>
      </c>
      <c r="X108" s="44">
        <v>4802.8999999999996</v>
      </c>
      <c r="Y108" s="44">
        <v>6398.6</v>
      </c>
      <c r="Z108" s="44">
        <v>62.8</v>
      </c>
      <c r="AA108" s="44">
        <v>83.4</v>
      </c>
      <c r="AB108" s="44">
        <v>5034.2</v>
      </c>
      <c r="AC108" s="44">
        <v>6701.3</v>
      </c>
      <c r="AD108" s="44">
        <v>108.8</v>
      </c>
      <c r="AE108" s="82">
        <v>15.8</v>
      </c>
      <c r="AF108" s="7"/>
      <c r="AG108" s="85" t="s">
        <v>29</v>
      </c>
      <c r="AH108" s="15">
        <v>2.5</v>
      </c>
      <c r="AI108" s="15">
        <v>4.75</v>
      </c>
      <c r="AJ108" s="15">
        <v>1.375</v>
      </c>
      <c r="AK108" s="15">
        <v>0</v>
      </c>
      <c r="AL108" s="16">
        <v>13</v>
      </c>
      <c r="AM108" s="62"/>
      <c r="AN108" s="64" t="s">
        <v>40</v>
      </c>
      <c r="AO108" s="20">
        <v>12.2</v>
      </c>
      <c r="AP108" s="21">
        <v>7.55</v>
      </c>
      <c r="AQ108" s="7"/>
      <c r="AR108" s="31" t="s">
        <v>37</v>
      </c>
      <c r="AS108" s="52" t="s">
        <v>75</v>
      </c>
      <c r="AT108" s="32" t="s">
        <v>38</v>
      </c>
      <c r="AU108" s="53">
        <v>0.04</v>
      </c>
      <c r="AV108" s="1"/>
      <c r="AW108" s="117" t="s">
        <v>45</v>
      </c>
      <c r="AX108" s="112">
        <v>687046000</v>
      </c>
      <c r="AY108" s="112">
        <v>531662600</v>
      </c>
      <c r="AZ108" s="113">
        <v>181576000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193"/>
      <c r="B109" s="68" t="s">
        <v>44</v>
      </c>
      <c r="C109" s="73">
        <f t="shared" ref="C109:J109" si="127">C104</f>
        <v>362756000</v>
      </c>
      <c r="D109" s="74">
        <f t="shared" si="127"/>
        <v>3194310</v>
      </c>
      <c r="E109" s="74">
        <f t="shared" si="127"/>
        <v>8035900</v>
      </c>
      <c r="F109" s="75">
        <f t="shared" si="127"/>
        <v>12981200</v>
      </c>
      <c r="G109" s="73">
        <f t="shared" si="127"/>
        <v>477603000</v>
      </c>
      <c r="H109" s="74">
        <f t="shared" si="127"/>
        <v>4250280</v>
      </c>
      <c r="I109" s="74">
        <f t="shared" si="127"/>
        <v>11715900</v>
      </c>
      <c r="J109" s="75">
        <f t="shared" si="127"/>
        <v>18471000</v>
      </c>
      <c r="K109" s="179"/>
      <c r="L109" s="180"/>
      <c r="M109" s="180"/>
      <c r="N109" s="180"/>
      <c r="O109" s="197"/>
      <c r="P109" s="198"/>
      <c r="Q109" s="14" t="s">
        <v>7</v>
      </c>
      <c r="R109" s="40">
        <f>R104</f>
        <v>143638500</v>
      </c>
      <c r="S109" s="57"/>
      <c r="T109" s="188"/>
      <c r="U109" s="191"/>
      <c r="V109" s="57"/>
      <c r="W109" s="87" t="s">
        <v>7</v>
      </c>
      <c r="X109" s="5">
        <f t="shared" ref="X109:AE109" si="128">X104</f>
        <v>4802.8999999999996</v>
      </c>
      <c r="Y109" s="5">
        <f t="shared" si="128"/>
        <v>6388.7</v>
      </c>
      <c r="Z109" s="5">
        <f t="shared" si="128"/>
        <v>62.8</v>
      </c>
      <c r="AA109" s="5">
        <f t="shared" si="128"/>
        <v>83.3</v>
      </c>
      <c r="AB109" s="5">
        <f t="shared" si="128"/>
        <v>5034.2</v>
      </c>
      <c r="AC109" s="5">
        <f t="shared" si="128"/>
        <v>6691.2</v>
      </c>
      <c r="AD109" s="5">
        <f t="shared" si="128"/>
        <v>108.8</v>
      </c>
      <c r="AE109" s="81">
        <f t="shared" si="128"/>
        <v>15.8</v>
      </c>
      <c r="AF109" s="7"/>
      <c r="AG109" s="87" t="s">
        <v>26</v>
      </c>
      <c r="AH109" s="6">
        <f>(AH108*10.74)</f>
        <v>26.85</v>
      </c>
      <c r="AI109" s="6">
        <f>(AI108*2.2)</f>
        <v>10.450000000000001</v>
      </c>
      <c r="AJ109" s="6">
        <f>(AJ108*0.25)</f>
        <v>0.34375</v>
      </c>
      <c r="AK109" s="158">
        <f>AK108+AL108</f>
        <v>13</v>
      </c>
      <c r="AL109" s="159"/>
      <c r="AM109" s="10"/>
      <c r="AN109" s="22" t="s">
        <v>41</v>
      </c>
      <c r="AO109" s="23">
        <v>12.9</v>
      </c>
      <c r="AP109" s="24">
        <v>7.87</v>
      </c>
      <c r="AQ109" s="7"/>
      <c r="AR109" s="33" t="s">
        <v>36</v>
      </c>
      <c r="AS109" s="12" t="s">
        <v>75</v>
      </c>
      <c r="AT109" s="2" t="s">
        <v>39</v>
      </c>
      <c r="AU109" s="36">
        <v>0.50800000000000001</v>
      </c>
      <c r="AV109" s="1"/>
      <c r="AW109" s="118" t="s">
        <v>71</v>
      </c>
      <c r="AX109" s="111">
        <f t="shared" ref="AX109:AZ109" si="129">AX104</f>
        <v>687046000</v>
      </c>
      <c r="AY109" s="111">
        <f t="shared" si="129"/>
        <v>530827700</v>
      </c>
      <c r="AZ109" s="114">
        <f t="shared" si="129"/>
        <v>181576000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194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775000</v>
      </c>
      <c r="H110" s="76">
        <f t="shared" si="130"/>
        <v>9000</v>
      </c>
      <c r="I110" s="76">
        <f t="shared" si="130"/>
        <v>0</v>
      </c>
      <c r="J110" s="77">
        <f t="shared" si="130"/>
        <v>8000</v>
      </c>
      <c r="K110" s="181"/>
      <c r="L110" s="182"/>
      <c r="M110" s="182"/>
      <c r="N110" s="182"/>
      <c r="O110" s="199"/>
      <c r="P110" s="200"/>
      <c r="Q110" s="48" t="s">
        <v>3</v>
      </c>
      <c r="R110" s="41">
        <f>R108-R109</f>
        <v>888000</v>
      </c>
      <c r="S110" s="58"/>
      <c r="T110" s="189"/>
      <c r="U110" s="192"/>
      <c r="V110" s="58"/>
      <c r="W110" s="45" t="s">
        <v>3</v>
      </c>
      <c r="X110" s="46">
        <f>X108-X109</f>
        <v>0</v>
      </c>
      <c r="Y110" s="46">
        <f t="shared" ref="Y110:AE110" si="131">Y108-Y109</f>
        <v>9.9000000000005457</v>
      </c>
      <c r="Z110" s="46">
        <f t="shared" si="131"/>
        <v>0</v>
      </c>
      <c r="AA110" s="46">
        <f t="shared" si="131"/>
        <v>0.10000000000000853</v>
      </c>
      <c r="AB110" s="46">
        <f t="shared" si="131"/>
        <v>0</v>
      </c>
      <c r="AC110" s="46">
        <f t="shared" si="131"/>
        <v>10.100000000000364</v>
      </c>
      <c r="AD110" s="46">
        <f t="shared" si="131"/>
        <v>0</v>
      </c>
      <c r="AE110" s="83">
        <f t="shared" si="131"/>
        <v>0</v>
      </c>
      <c r="AF110" s="7"/>
      <c r="AG110" s="88" t="s">
        <v>28</v>
      </c>
      <c r="AH110" s="86">
        <f>(AH109)/((K108/1000000)*8.34)</f>
        <v>4.1540960779763294</v>
      </c>
      <c r="AI110" s="86">
        <f>(AI109)/((K108/1000000)*8.34)</f>
        <v>1.6167710992496327</v>
      </c>
      <c r="AJ110" s="86">
        <f>(AJ109)/((K108/1000000)*8.34)</f>
        <v>5.3183259843737916E-2</v>
      </c>
      <c r="AK110" s="160">
        <f>(AK109)/((K108/1000000)*8.34)</f>
        <v>2.0112941904540884</v>
      </c>
      <c r="AL110" s="161"/>
      <c r="AM110" s="10"/>
      <c r="AN110" s="1"/>
      <c r="AO110" s="1"/>
      <c r="AP110" s="1"/>
      <c r="AQ110" s="7"/>
      <c r="AR110" s="89" t="s">
        <v>55</v>
      </c>
      <c r="AS110" s="79">
        <v>1.78</v>
      </c>
      <c r="AT110" s="90" t="s">
        <v>54</v>
      </c>
      <c r="AU110" s="35">
        <v>2.3E-2</v>
      </c>
      <c r="AV110" s="1"/>
      <c r="AW110" s="110" t="s">
        <v>3</v>
      </c>
      <c r="AX110" s="115">
        <f>AX108-AX109</f>
        <v>0</v>
      </c>
      <c r="AY110" s="115">
        <f>AY108-AY109</f>
        <v>834900</v>
      </c>
      <c r="AZ110" s="116">
        <f>AZ108-AZ109</f>
        <v>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174">
        <v>28</v>
      </c>
      <c r="B112" s="67" t="s">
        <v>45</v>
      </c>
      <c r="C112" s="72">
        <v>362756000</v>
      </c>
      <c r="D112" s="37">
        <v>3194310</v>
      </c>
      <c r="E112" s="37">
        <v>8035900</v>
      </c>
      <c r="F112" s="39">
        <v>12981200</v>
      </c>
      <c r="G112" s="72">
        <v>479351000</v>
      </c>
      <c r="H112" s="37">
        <v>4268280</v>
      </c>
      <c r="I112" s="37">
        <v>11747900</v>
      </c>
      <c r="J112" s="39">
        <v>18509000</v>
      </c>
      <c r="K112" s="177">
        <f>C114+G114</f>
        <v>973000</v>
      </c>
      <c r="L112" s="178"/>
      <c r="M112" s="183">
        <f>D114+E114+F114+H114+I114+J114</f>
        <v>71000</v>
      </c>
      <c r="N112" s="178"/>
      <c r="O112" s="195">
        <f>M112+K112</f>
        <v>1044000</v>
      </c>
      <c r="P112" s="196"/>
      <c r="Q112" s="42" t="s">
        <v>6</v>
      </c>
      <c r="R112" s="39">
        <v>145410900</v>
      </c>
      <c r="S112" s="57"/>
      <c r="T112" s="187">
        <v>0.03</v>
      </c>
      <c r="U112" s="190">
        <v>0.87</v>
      </c>
      <c r="V112" s="57"/>
      <c r="W112" s="85" t="s">
        <v>6</v>
      </c>
      <c r="X112" s="44">
        <v>4802.8999999999996</v>
      </c>
      <c r="Y112" s="44">
        <v>6411.1</v>
      </c>
      <c r="Z112" s="44">
        <v>62.8</v>
      </c>
      <c r="AA112" s="44">
        <v>83.6</v>
      </c>
      <c r="AB112" s="44">
        <v>5034.2</v>
      </c>
      <c r="AC112" s="44">
        <v>6714.2</v>
      </c>
      <c r="AD112" s="44">
        <v>108.9</v>
      </c>
      <c r="AE112" s="82">
        <v>15.8</v>
      </c>
      <c r="AF112" s="7"/>
      <c r="AG112" s="85" t="s">
        <v>29</v>
      </c>
      <c r="AH112" s="15">
        <v>2.75</v>
      </c>
      <c r="AI112" s="15">
        <v>6.25</v>
      </c>
      <c r="AJ112" s="15">
        <v>1.9375</v>
      </c>
      <c r="AK112" s="15">
        <v>0</v>
      </c>
      <c r="AL112" s="16">
        <v>16</v>
      </c>
      <c r="AM112" s="62"/>
      <c r="AN112" s="64" t="s">
        <v>40</v>
      </c>
      <c r="AO112" s="20">
        <v>11.2</v>
      </c>
      <c r="AP112" s="21">
        <v>7.63</v>
      </c>
      <c r="AQ112" s="7"/>
      <c r="AR112" s="31" t="s">
        <v>37</v>
      </c>
      <c r="AS112" s="52" t="s">
        <v>75</v>
      </c>
      <c r="AT112" s="32" t="s">
        <v>38</v>
      </c>
      <c r="AU112" s="53">
        <v>3.7999999999999999E-2</v>
      </c>
      <c r="AV112" s="1"/>
      <c r="AW112" s="117" t="s">
        <v>45</v>
      </c>
      <c r="AX112" s="112">
        <v>687046000</v>
      </c>
      <c r="AY112" s="112">
        <v>532729000</v>
      </c>
      <c r="AZ112" s="113">
        <v>181611000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193"/>
      <c r="B113" s="68" t="s">
        <v>44</v>
      </c>
      <c r="C113" s="73">
        <f t="shared" ref="C113:J113" si="132">C108</f>
        <v>362756000</v>
      </c>
      <c r="D113" s="74">
        <f t="shared" si="132"/>
        <v>3194310</v>
      </c>
      <c r="E113" s="74">
        <f t="shared" si="132"/>
        <v>8035900</v>
      </c>
      <c r="F113" s="75">
        <f t="shared" si="132"/>
        <v>12981200</v>
      </c>
      <c r="G113" s="73">
        <f t="shared" si="132"/>
        <v>478378000</v>
      </c>
      <c r="H113" s="74">
        <f t="shared" si="132"/>
        <v>4259280</v>
      </c>
      <c r="I113" s="74">
        <f t="shared" si="132"/>
        <v>11715900</v>
      </c>
      <c r="J113" s="75">
        <f t="shared" si="132"/>
        <v>18479000</v>
      </c>
      <c r="K113" s="179"/>
      <c r="L113" s="180"/>
      <c r="M113" s="180"/>
      <c r="N113" s="180"/>
      <c r="O113" s="197"/>
      <c r="P113" s="198"/>
      <c r="Q113" s="14" t="s">
        <v>7</v>
      </c>
      <c r="R113" s="40">
        <f>R108</f>
        <v>144526500</v>
      </c>
      <c r="S113" s="57"/>
      <c r="T113" s="188"/>
      <c r="U113" s="191"/>
      <c r="V113" s="57"/>
      <c r="W113" s="87" t="s">
        <v>7</v>
      </c>
      <c r="X113" s="5">
        <f t="shared" ref="X113:AE113" si="133">X108</f>
        <v>4802.8999999999996</v>
      </c>
      <c r="Y113" s="5">
        <f t="shared" si="133"/>
        <v>6398.6</v>
      </c>
      <c r="Z113" s="5">
        <f t="shared" si="133"/>
        <v>62.8</v>
      </c>
      <c r="AA113" s="5">
        <f t="shared" si="133"/>
        <v>83.4</v>
      </c>
      <c r="AB113" s="5">
        <f t="shared" si="133"/>
        <v>5034.2</v>
      </c>
      <c r="AC113" s="5">
        <f t="shared" si="133"/>
        <v>6701.3</v>
      </c>
      <c r="AD113" s="5">
        <f t="shared" si="133"/>
        <v>108.8</v>
      </c>
      <c r="AE113" s="81">
        <f t="shared" si="133"/>
        <v>15.8</v>
      </c>
      <c r="AF113" s="7"/>
      <c r="AG113" s="87" t="s">
        <v>26</v>
      </c>
      <c r="AH113" s="6">
        <f>(AH112*10.74)</f>
        <v>29.535</v>
      </c>
      <c r="AI113" s="6">
        <f>(AI112*2.2)</f>
        <v>13.750000000000002</v>
      </c>
      <c r="AJ113" s="6">
        <f>(AJ112*0.25)</f>
        <v>0.484375</v>
      </c>
      <c r="AK113" s="158">
        <f>AK112+AL112</f>
        <v>16</v>
      </c>
      <c r="AL113" s="159"/>
      <c r="AM113" s="10"/>
      <c r="AN113" s="22" t="s">
        <v>41</v>
      </c>
      <c r="AO113" s="23">
        <v>12</v>
      </c>
      <c r="AP113" s="24">
        <v>7.91</v>
      </c>
      <c r="AQ113" s="7"/>
      <c r="AR113" s="33" t="s">
        <v>36</v>
      </c>
      <c r="AS113" s="12" t="s">
        <v>75</v>
      </c>
      <c r="AT113" s="2" t="s">
        <v>39</v>
      </c>
      <c r="AU113" s="36">
        <v>0.33700000000000002</v>
      </c>
      <c r="AV113" s="1"/>
      <c r="AW113" s="118" t="s">
        <v>71</v>
      </c>
      <c r="AX113" s="111">
        <f t="shared" ref="AX113:AZ113" si="134">AX108</f>
        <v>687046000</v>
      </c>
      <c r="AY113" s="111">
        <f t="shared" si="134"/>
        <v>531662600</v>
      </c>
      <c r="AZ113" s="114">
        <f t="shared" si="134"/>
        <v>181576000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194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973000</v>
      </c>
      <c r="H114" s="76">
        <f t="shared" si="135"/>
        <v>9000</v>
      </c>
      <c r="I114" s="76">
        <f t="shared" si="135"/>
        <v>32000</v>
      </c>
      <c r="J114" s="77">
        <f t="shared" si="135"/>
        <v>30000</v>
      </c>
      <c r="K114" s="181"/>
      <c r="L114" s="182"/>
      <c r="M114" s="182"/>
      <c r="N114" s="182"/>
      <c r="O114" s="199"/>
      <c r="P114" s="200"/>
      <c r="Q114" s="48" t="s">
        <v>3</v>
      </c>
      <c r="R114" s="41">
        <f>R112-R113</f>
        <v>884400</v>
      </c>
      <c r="S114" s="58"/>
      <c r="T114" s="189"/>
      <c r="U114" s="192"/>
      <c r="V114" s="58"/>
      <c r="W114" s="45" t="s">
        <v>3</v>
      </c>
      <c r="X114" s="46">
        <f>X112-X113</f>
        <v>0</v>
      </c>
      <c r="Y114" s="46">
        <f t="shared" ref="Y114:AE114" si="136">Y112-Y113</f>
        <v>12.5</v>
      </c>
      <c r="Z114" s="46">
        <f t="shared" si="136"/>
        <v>0</v>
      </c>
      <c r="AA114" s="46">
        <f t="shared" si="136"/>
        <v>0.19999999999998863</v>
      </c>
      <c r="AB114" s="46">
        <f t="shared" si="136"/>
        <v>0</v>
      </c>
      <c r="AC114" s="46">
        <f t="shared" si="136"/>
        <v>12.899999999999636</v>
      </c>
      <c r="AD114" s="46">
        <f t="shared" si="136"/>
        <v>0.10000000000000853</v>
      </c>
      <c r="AE114" s="83">
        <f t="shared" si="136"/>
        <v>0</v>
      </c>
      <c r="AF114" s="7"/>
      <c r="AG114" s="88" t="s">
        <v>28</v>
      </c>
      <c r="AH114" s="86">
        <f>(AH113)/((K112/1000000)*8.34)</f>
        <v>3.639637108401665</v>
      </c>
      <c r="AI114" s="86">
        <f>(AI113)/((K112/1000000)*8.34)</f>
        <v>1.6944306836134384</v>
      </c>
      <c r="AJ114" s="86">
        <f>(AJ113)/((K112/1000000)*8.34)</f>
        <v>5.9690171809109752E-2</v>
      </c>
      <c r="AK114" s="160">
        <f>(AK113)/((K112/1000000)*8.34)</f>
        <v>1.9717011591138189</v>
      </c>
      <c r="AL114" s="161"/>
      <c r="AM114" s="10"/>
      <c r="AN114" s="1"/>
      <c r="AO114" s="1"/>
      <c r="AP114" s="1"/>
      <c r="AQ114" s="7"/>
      <c r="AR114" s="89" t="s">
        <v>55</v>
      </c>
      <c r="AS114" s="79">
        <v>1.36</v>
      </c>
      <c r="AT114" s="90" t="s">
        <v>54</v>
      </c>
      <c r="AU114" s="35">
        <v>2.1999999999999999E-2</v>
      </c>
      <c r="AV114" s="1"/>
      <c r="AW114" s="110" t="s">
        <v>3</v>
      </c>
      <c r="AX114" s="115">
        <f>AX112-AX113</f>
        <v>0</v>
      </c>
      <c r="AY114" s="115">
        <f>AY112-AY113</f>
        <v>1066400</v>
      </c>
      <c r="AZ114" s="116">
        <f>AZ112-AZ113</f>
        <v>35000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174">
        <v>29</v>
      </c>
      <c r="B116" s="67" t="s">
        <v>45</v>
      </c>
      <c r="C116" s="72">
        <v>362756000</v>
      </c>
      <c r="D116" s="37">
        <v>3194310</v>
      </c>
      <c r="E116" s="37">
        <v>8035900</v>
      </c>
      <c r="F116" s="39">
        <v>12981200</v>
      </c>
      <c r="G116" s="72">
        <v>480004000</v>
      </c>
      <c r="H116" s="37">
        <v>4277280</v>
      </c>
      <c r="I116" s="37">
        <v>11747900</v>
      </c>
      <c r="J116" s="39">
        <v>18525900</v>
      </c>
      <c r="K116" s="177">
        <f>C118+G118</f>
        <v>653000</v>
      </c>
      <c r="L116" s="178"/>
      <c r="M116" s="183">
        <f>D118+E118+F118+H118+I118+J118</f>
        <v>25900</v>
      </c>
      <c r="N116" s="178"/>
      <c r="O116" s="195">
        <f>M116+K116</f>
        <v>678900</v>
      </c>
      <c r="P116" s="196"/>
      <c r="Q116" s="42" t="s">
        <v>6</v>
      </c>
      <c r="R116" s="39">
        <v>146232900</v>
      </c>
      <c r="S116" s="57"/>
      <c r="T116" s="187">
        <v>0.03</v>
      </c>
      <c r="U116" s="190">
        <v>0.92</v>
      </c>
      <c r="V116" s="57"/>
      <c r="W116" s="85" t="s">
        <v>6</v>
      </c>
      <c r="X116" s="44">
        <v>4802.8999999999996</v>
      </c>
      <c r="Y116" s="44">
        <v>6419.4</v>
      </c>
      <c r="Z116" s="44">
        <v>62.8</v>
      </c>
      <c r="AA116" s="44">
        <v>83.7</v>
      </c>
      <c r="AB116" s="44">
        <v>5034.2</v>
      </c>
      <c r="AC116" s="44">
        <v>6723</v>
      </c>
      <c r="AD116" s="44">
        <v>108.9</v>
      </c>
      <c r="AE116" s="82">
        <v>15.8</v>
      </c>
      <c r="AF116" s="7"/>
      <c r="AG116" s="85" t="s">
        <v>29</v>
      </c>
      <c r="AH116" s="15">
        <v>2</v>
      </c>
      <c r="AI116" s="15">
        <v>4.0625</v>
      </c>
      <c r="AJ116" s="15">
        <v>1.125</v>
      </c>
      <c r="AK116" s="15">
        <v>0</v>
      </c>
      <c r="AL116" s="16">
        <v>10</v>
      </c>
      <c r="AM116" s="62"/>
      <c r="AN116" s="64" t="s">
        <v>40</v>
      </c>
      <c r="AO116" s="20">
        <v>12.7</v>
      </c>
      <c r="AP116" s="21">
        <v>7.52</v>
      </c>
      <c r="AQ116" s="7"/>
      <c r="AR116" s="31" t="s">
        <v>37</v>
      </c>
      <c r="AS116" s="52" t="s">
        <v>75</v>
      </c>
      <c r="AT116" s="32" t="s">
        <v>38</v>
      </c>
      <c r="AU116" s="53">
        <v>3.6999999999999998E-2</v>
      </c>
      <c r="AV116" s="1"/>
      <c r="AW116" s="117" t="s">
        <v>45</v>
      </c>
      <c r="AX116" s="112">
        <v>687046000</v>
      </c>
      <c r="AY116" s="112">
        <v>533445500</v>
      </c>
      <c r="AZ116" s="113">
        <v>181611000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193"/>
      <c r="B117" s="68" t="s">
        <v>44</v>
      </c>
      <c r="C117" s="73">
        <f t="shared" ref="C117:J117" si="137">C112</f>
        <v>362756000</v>
      </c>
      <c r="D117" s="74">
        <f t="shared" si="137"/>
        <v>3194310</v>
      </c>
      <c r="E117" s="74">
        <f t="shared" si="137"/>
        <v>8035900</v>
      </c>
      <c r="F117" s="75">
        <f t="shared" si="137"/>
        <v>12981200</v>
      </c>
      <c r="G117" s="73">
        <f t="shared" si="137"/>
        <v>479351000</v>
      </c>
      <c r="H117" s="74">
        <f t="shared" si="137"/>
        <v>4268280</v>
      </c>
      <c r="I117" s="74">
        <f t="shared" si="137"/>
        <v>11747900</v>
      </c>
      <c r="J117" s="75">
        <f t="shared" si="137"/>
        <v>18509000</v>
      </c>
      <c r="K117" s="179"/>
      <c r="L117" s="180"/>
      <c r="M117" s="180"/>
      <c r="N117" s="180"/>
      <c r="O117" s="197"/>
      <c r="P117" s="198"/>
      <c r="Q117" s="14" t="s">
        <v>7</v>
      </c>
      <c r="R117" s="40">
        <f>R112</f>
        <v>145410900</v>
      </c>
      <c r="S117" s="57"/>
      <c r="T117" s="188"/>
      <c r="U117" s="191"/>
      <c r="V117" s="57"/>
      <c r="W117" s="87" t="s">
        <v>7</v>
      </c>
      <c r="X117" s="5">
        <f t="shared" ref="X117:AE117" si="138">X112</f>
        <v>4802.8999999999996</v>
      </c>
      <c r="Y117" s="5">
        <f t="shared" si="138"/>
        <v>6411.1</v>
      </c>
      <c r="Z117" s="5">
        <f t="shared" si="138"/>
        <v>62.8</v>
      </c>
      <c r="AA117" s="5">
        <f t="shared" si="138"/>
        <v>83.6</v>
      </c>
      <c r="AB117" s="5">
        <f t="shared" si="138"/>
        <v>5034.2</v>
      </c>
      <c r="AC117" s="5">
        <f t="shared" si="138"/>
        <v>6714.2</v>
      </c>
      <c r="AD117" s="5">
        <f t="shared" si="138"/>
        <v>108.9</v>
      </c>
      <c r="AE117" s="81">
        <f t="shared" si="138"/>
        <v>15.8</v>
      </c>
      <c r="AF117" s="7"/>
      <c r="AG117" s="87" t="s">
        <v>26</v>
      </c>
      <c r="AH117" s="6">
        <f>(AH116*10.74)</f>
        <v>21.48</v>
      </c>
      <c r="AI117" s="6">
        <f>(AI116*2.2)</f>
        <v>8.9375</v>
      </c>
      <c r="AJ117" s="6">
        <f>(AJ116*0.25)</f>
        <v>0.28125</v>
      </c>
      <c r="AK117" s="158">
        <f>AK116+AL116</f>
        <v>10</v>
      </c>
      <c r="AL117" s="159"/>
      <c r="AM117" s="10"/>
      <c r="AN117" s="22" t="s">
        <v>41</v>
      </c>
      <c r="AO117" s="23">
        <v>12.5</v>
      </c>
      <c r="AP117" s="24">
        <v>7.88</v>
      </c>
      <c r="AQ117" s="7"/>
      <c r="AR117" s="33" t="s">
        <v>36</v>
      </c>
      <c r="AS117" s="12" t="s">
        <v>75</v>
      </c>
      <c r="AT117" s="2" t="s">
        <v>39</v>
      </c>
      <c r="AU117" s="36">
        <v>0.32900000000000001</v>
      </c>
      <c r="AV117" s="1"/>
      <c r="AW117" s="118" t="s">
        <v>71</v>
      </c>
      <c r="AX117" s="111">
        <f t="shared" ref="AX117:AZ117" si="139">AX112</f>
        <v>687046000</v>
      </c>
      <c r="AY117" s="111">
        <f t="shared" si="139"/>
        <v>532729000</v>
      </c>
      <c r="AZ117" s="114">
        <f t="shared" si="139"/>
        <v>181611000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194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653000</v>
      </c>
      <c r="H118" s="76">
        <f t="shared" si="140"/>
        <v>9000</v>
      </c>
      <c r="I118" s="76">
        <f t="shared" si="140"/>
        <v>0</v>
      </c>
      <c r="J118" s="77">
        <f t="shared" si="140"/>
        <v>16900</v>
      </c>
      <c r="K118" s="181"/>
      <c r="L118" s="182"/>
      <c r="M118" s="182"/>
      <c r="N118" s="182"/>
      <c r="O118" s="199"/>
      <c r="P118" s="200"/>
      <c r="Q118" s="48" t="s">
        <v>3</v>
      </c>
      <c r="R118" s="41">
        <f>R116-R117</f>
        <v>822000</v>
      </c>
      <c r="S118" s="58"/>
      <c r="T118" s="189"/>
      <c r="U118" s="192"/>
      <c r="V118" s="58"/>
      <c r="W118" s="45" t="s">
        <v>3</v>
      </c>
      <c r="X118" s="46">
        <f>X116-X117</f>
        <v>0</v>
      </c>
      <c r="Y118" s="46">
        <f t="shared" ref="Y118:AE118" si="141">Y116-Y117</f>
        <v>8.2999999999992724</v>
      </c>
      <c r="Z118" s="46">
        <f t="shared" si="141"/>
        <v>0</v>
      </c>
      <c r="AA118" s="46">
        <f t="shared" si="141"/>
        <v>0.10000000000000853</v>
      </c>
      <c r="AB118" s="46">
        <f t="shared" si="141"/>
        <v>0</v>
      </c>
      <c r="AC118" s="46">
        <f t="shared" si="141"/>
        <v>8.8000000000001819</v>
      </c>
      <c r="AD118" s="46">
        <f t="shared" si="141"/>
        <v>0</v>
      </c>
      <c r="AE118" s="83">
        <f t="shared" si="141"/>
        <v>0</v>
      </c>
      <c r="AF118" s="7"/>
      <c r="AG118" s="88" t="s">
        <v>28</v>
      </c>
      <c r="AH118" s="86">
        <f>(AH117)/((K116/1000000)*8.34)</f>
        <v>3.9441647294721651</v>
      </c>
      <c r="AI118" s="86">
        <f>(AI117)/((K116/1000000)*8.34)</f>
        <v>1.6411067164645008</v>
      </c>
      <c r="AJ118" s="86">
        <f>(AJ117)/((K116/1000000)*8.34)</f>
        <v>5.1643218350281489E-2</v>
      </c>
      <c r="AK118" s="160">
        <f>(AK117)/((K116/1000000)*8.34)</f>
        <v>1.8362033191211198</v>
      </c>
      <c r="AL118" s="161"/>
      <c r="AM118" s="10"/>
      <c r="AN118" s="1"/>
      <c r="AO118" s="1"/>
      <c r="AP118" s="1"/>
      <c r="AQ118" s="7"/>
      <c r="AR118" s="89" t="s">
        <v>55</v>
      </c>
      <c r="AS118" s="79">
        <v>1.19</v>
      </c>
      <c r="AT118" s="90" t="s">
        <v>54</v>
      </c>
      <c r="AU118" s="35">
        <v>2.1999999999999999E-2</v>
      </c>
      <c r="AV118" s="1"/>
      <c r="AW118" s="110" t="s">
        <v>3</v>
      </c>
      <c r="AX118" s="115">
        <f>AX116-AX117</f>
        <v>0</v>
      </c>
      <c r="AY118" s="115">
        <f>AY116-AY117</f>
        <v>716500</v>
      </c>
      <c r="AZ118" s="116">
        <f>AZ116-AZ117</f>
        <v>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174">
        <v>30</v>
      </c>
      <c r="B120" s="67" t="s">
        <v>45</v>
      </c>
      <c r="C120" s="72">
        <v>362756000</v>
      </c>
      <c r="D120" s="37">
        <v>3194310</v>
      </c>
      <c r="E120" s="37">
        <v>8035900</v>
      </c>
      <c r="F120" s="39">
        <v>12981200</v>
      </c>
      <c r="G120" s="72">
        <v>480884000</v>
      </c>
      <c r="H120" s="37">
        <v>4286280</v>
      </c>
      <c r="I120" s="37">
        <v>11779900</v>
      </c>
      <c r="J120" s="39">
        <v>18555900</v>
      </c>
      <c r="K120" s="177">
        <f>C122+G122</f>
        <v>880000</v>
      </c>
      <c r="L120" s="178"/>
      <c r="M120" s="183">
        <f>D122+E122+F122+H122+I122+J122</f>
        <v>71000</v>
      </c>
      <c r="N120" s="178"/>
      <c r="O120" s="195">
        <f>M120+K120</f>
        <v>951000</v>
      </c>
      <c r="P120" s="196"/>
      <c r="Q120" s="42" t="s">
        <v>6</v>
      </c>
      <c r="R120" s="39">
        <v>147115400</v>
      </c>
      <c r="S120" s="57"/>
      <c r="T120" s="187">
        <v>0.02</v>
      </c>
      <c r="U120" s="190">
        <v>0.94</v>
      </c>
      <c r="V120" s="57"/>
      <c r="W120" s="85" t="s">
        <v>6</v>
      </c>
      <c r="X120" s="44">
        <v>4802.8999999999996</v>
      </c>
      <c r="Y120" s="44">
        <v>6430.6</v>
      </c>
      <c r="Z120" s="44">
        <v>62.8</v>
      </c>
      <c r="AA120" s="44">
        <v>83.9</v>
      </c>
      <c r="AB120" s="44">
        <v>5034.2</v>
      </c>
      <c r="AC120" s="44">
        <v>6734.7</v>
      </c>
      <c r="AD120" s="44">
        <v>109.1</v>
      </c>
      <c r="AE120" s="82">
        <v>15.8</v>
      </c>
      <c r="AF120" s="7"/>
      <c r="AG120" s="85" t="s">
        <v>29</v>
      </c>
      <c r="AH120" s="15">
        <v>2.375</v>
      </c>
      <c r="AI120" s="15">
        <v>5.25</v>
      </c>
      <c r="AJ120" s="15">
        <v>1.5</v>
      </c>
      <c r="AK120" s="15">
        <v>12</v>
      </c>
      <c r="AL120" s="16">
        <v>0</v>
      </c>
      <c r="AM120" s="62"/>
      <c r="AN120" s="64" t="s">
        <v>40</v>
      </c>
      <c r="AO120" s="20">
        <v>13.2</v>
      </c>
      <c r="AP120" s="21">
        <v>7.57</v>
      </c>
      <c r="AQ120" s="7"/>
      <c r="AR120" s="31" t="s">
        <v>37</v>
      </c>
      <c r="AS120" s="52" t="s">
        <v>75</v>
      </c>
      <c r="AT120" s="32" t="s">
        <v>38</v>
      </c>
      <c r="AU120" s="53">
        <v>3.5999999999999997E-2</v>
      </c>
      <c r="AV120" s="1"/>
      <c r="AW120" s="117" t="s">
        <v>45</v>
      </c>
      <c r="AX120" s="112">
        <v>687046000</v>
      </c>
      <c r="AY120" s="112">
        <v>534414700</v>
      </c>
      <c r="AZ120" s="113">
        <v>181645000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193"/>
      <c r="B121" s="68" t="s">
        <v>44</v>
      </c>
      <c r="C121" s="73">
        <f t="shared" ref="C121:J121" si="142">C116</f>
        <v>362756000</v>
      </c>
      <c r="D121" s="74">
        <f t="shared" si="142"/>
        <v>3194310</v>
      </c>
      <c r="E121" s="74">
        <f t="shared" si="142"/>
        <v>8035900</v>
      </c>
      <c r="F121" s="75">
        <f t="shared" si="142"/>
        <v>12981200</v>
      </c>
      <c r="G121" s="73">
        <f t="shared" si="142"/>
        <v>480004000</v>
      </c>
      <c r="H121" s="74">
        <f t="shared" si="142"/>
        <v>4277280</v>
      </c>
      <c r="I121" s="74">
        <f t="shared" si="142"/>
        <v>11747900</v>
      </c>
      <c r="J121" s="75">
        <f t="shared" si="142"/>
        <v>18525900</v>
      </c>
      <c r="K121" s="179"/>
      <c r="L121" s="180"/>
      <c r="M121" s="180"/>
      <c r="N121" s="180"/>
      <c r="O121" s="197"/>
      <c r="P121" s="198"/>
      <c r="Q121" s="14" t="s">
        <v>7</v>
      </c>
      <c r="R121" s="40">
        <f>R116</f>
        <v>146232900</v>
      </c>
      <c r="S121" s="57"/>
      <c r="T121" s="188"/>
      <c r="U121" s="191"/>
      <c r="V121" s="57"/>
      <c r="W121" s="87" t="s">
        <v>7</v>
      </c>
      <c r="X121" s="5">
        <f t="shared" ref="X121:AE121" si="143">X116</f>
        <v>4802.8999999999996</v>
      </c>
      <c r="Y121" s="5">
        <f t="shared" si="143"/>
        <v>6419.4</v>
      </c>
      <c r="Z121" s="5">
        <f t="shared" si="143"/>
        <v>62.8</v>
      </c>
      <c r="AA121" s="5">
        <f t="shared" si="143"/>
        <v>83.7</v>
      </c>
      <c r="AB121" s="5">
        <f t="shared" si="143"/>
        <v>5034.2</v>
      </c>
      <c r="AC121" s="5">
        <f t="shared" si="143"/>
        <v>6723</v>
      </c>
      <c r="AD121" s="5">
        <f t="shared" si="143"/>
        <v>108.9</v>
      </c>
      <c r="AE121" s="81">
        <f t="shared" si="143"/>
        <v>15.8</v>
      </c>
      <c r="AF121" s="7"/>
      <c r="AG121" s="87" t="s">
        <v>26</v>
      </c>
      <c r="AH121" s="6">
        <f>(AH120*10.74)</f>
        <v>25.5075</v>
      </c>
      <c r="AI121" s="6">
        <f>(AI120*2.2)</f>
        <v>11.55</v>
      </c>
      <c r="AJ121" s="6">
        <f>(AJ120*0.25)</f>
        <v>0.375</v>
      </c>
      <c r="AK121" s="158">
        <f>AK120+AL120</f>
        <v>12</v>
      </c>
      <c r="AL121" s="159"/>
      <c r="AM121" s="10"/>
      <c r="AN121" s="22" t="s">
        <v>41</v>
      </c>
      <c r="AO121" s="23">
        <v>12.5</v>
      </c>
      <c r="AP121" s="24">
        <v>7.8</v>
      </c>
      <c r="AQ121" s="7"/>
      <c r="AR121" s="33" t="s">
        <v>36</v>
      </c>
      <c r="AS121" s="12" t="s">
        <v>75</v>
      </c>
      <c r="AT121" s="2" t="s">
        <v>39</v>
      </c>
      <c r="AU121" s="36">
        <v>0.33</v>
      </c>
      <c r="AV121" s="1"/>
      <c r="AW121" s="118" t="s">
        <v>71</v>
      </c>
      <c r="AX121" s="111">
        <f t="shared" ref="AX121:AZ121" si="144">AX116</f>
        <v>687046000</v>
      </c>
      <c r="AY121" s="111">
        <f t="shared" si="144"/>
        <v>533445500</v>
      </c>
      <c r="AZ121" s="114">
        <f t="shared" si="144"/>
        <v>181611000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194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880000</v>
      </c>
      <c r="H122" s="76">
        <f t="shared" si="145"/>
        <v>9000</v>
      </c>
      <c r="I122" s="76">
        <f t="shared" si="145"/>
        <v>32000</v>
      </c>
      <c r="J122" s="77">
        <f t="shared" si="145"/>
        <v>30000</v>
      </c>
      <c r="K122" s="181"/>
      <c r="L122" s="182"/>
      <c r="M122" s="182"/>
      <c r="N122" s="182"/>
      <c r="O122" s="199"/>
      <c r="P122" s="200"/>
      <c r="Q122" s="48" t="s">
        <v>3</v>
      </c>
      <c r="R122" s="41">
        <f>R120-R121</f>
        <v>882500</v>
      </c>
      <c r="S122" s="58"/>
      <c r="T122" s="189"/>
      <c r="U122" s="192"/>
      <c r="V122" s="58"/>
      <c r="W122" s="45" t="s">
        <v>3</v>
      </c>
      <c r="X122" s="46">
        <f>X120-X121</f>
        <v>0</v>
      </c>
      <c r="Y122" s="46">
        <f t="shared" ref="Y122:AE122" si="146">Y120-Y121</f>
        <v>11.200000000000728</v>
      </c>
      <c r="Z122" s="46">
        <f t="shared" si="146"/>
        <v>0</v>
      </c>
      <c r="AA122" s="46">
        <f t="shared" si="146"/>
        <v>0.20000000000000284</v>
      </c>
      <c r="AB122" s="46">
        <f t="shared" si="146"/>
        <v>0</v>
      </c>
      <c r="AC122" s="46">
        <f t="shared" si="146"/>
        <v>11.699999999999818</v>
      </c>
      <c r="AD122" s="46">
        <f t="shared" si="146"/>
        <v>0.19999999999998863</v>
      </c>
      <c r="AE122" s="83">
        <f t="shared" si="146"/>
        <v>0</v>
      </c>
      <c r="AF122" s="7"/>
      <c r="AG122" s="88" t="s">
        <v>28</v>
      </c>
      <c r="AH122" s="86">
        <f>(AH121)/((K120/1000000)*8.34)</f>
        <v>3.4755150425114456</v>
      </c>
      <c r="AI122" s="86">
        <f>(AI121)/((K120/1000000)*8.34)</f>
        <v>1.5737410071942448</v>
      </c>
      <c r="AJ122" s="86">
        <f>(AJ121)/((K120/1000000)*8.34)</f>
        <v>5.109548724656638E-2</v>
      </c>
      <c r="AK122" s="160">
        <f>(AK121)/((K120/1000000)*8.34)</f>
        <v>1.6350555918901242</v>
      </c>
      <c r="AL122" s="161"/>
      <c r="AM122" s="10"/>
      <c r="AN122" s="1"/>
      <c r="AO122" s="1"/>
      <c r="AP122" s="1"/>
      <c r="AQ122" s="7"/>
      <c r="AR122" s="89" t="s">
        <v>55</v>
      </c>
      <c r="AS122" s="79">
        <v>1.1200000000000001</v>
      </c>
      <c r="AT122" s="90" t="s">
        <v>54</v>
      </c>
      <c r="AU122" s="35">
        <v>2.1000000000000001E-2</v>
      </c>
      <c r="AV122" s="1"/>
      <c r="AW122" s="110" t="s">
        <v>3</v>
      </c>
      <c r="AX122" s="115">
        <f>AX120-AX121</f>
        <v>0</v>
      </c>
      <c r="AY122" s="115">
        <f>AY120-AY121</f>
        <v>969200</v>
      </c>
      <c r="AZ122" s="116">
        <f>AZ120-AZ121</f>
        <v>34000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customHeight="1" x14ac:dyDescent="0.3">
      <c r="A124" s="174">
        <v>31</v>
      </c>
      <c r="B124" s="67" t="s">
        <v>45</v>
      </c>
      <c r="C124" s="72">
        <v>362756000</v>
      </c>
      <c r="D124" s="37">
        <v>3194310</v>
      </c>
      <c r="E124" s="37">
        <v>8035900</v>
      </c>
      <c r="F124" s="39">
        <v>12981200</v>
      </c>
      <c r="G124" s="72">
        <v>481555000</v>
      </c>
      <c r="H124" s="37">
        <v>4286280</v>
      </c>
      <c r="I124" s="37">
        <v>11779900</v>
      </c>
      <c r="J124" s="39">
        <v>18571900</v>
      </c>
      <c r="K124" s="177">
        <f>C126+G126</f>
        <v>671000</v>
      </c>
      <c r="L124" s="178"/>
      <c r="M124" s="183">
        <f>D126+E126+F126+H126+I126+J126</f>
        <v>16000</v>
      </c>
      <c r="N124" s="178"/>
      <c r="O124" s="195">
        <f>M124+K124</f>
        <v>687000</v>
      </c>
      <c r="P124" s="196"/>
      <c r="Q124" s="42" t="s">
        <v>6</v>
      </c>
      <c r="R124" s="39">
        <v>147977700</v>
      </c>
      <c r="S124" s="57"/>
      <c r="T124" s="187">
        <v>0.47</v>
      </c>
      <c r="U124" s="190">
        <v>1.01</v>
      </c>
      <c r="V124" s="57"/>
      <c r="W124" s="85" t="s">
        <v>6</v>
      </c>
      <c r="X124" s="44">
        <v>4802.8999999999996</v>
      </c>
      <c r="Y124" s="44">
        <v>6439.2</v>
      </c>
      <c r="Z124" s="44">
        <v>62.8</v>
      </c>
      <c r="AA124" s="44">
        <v>83.9</v>
      </c>
      <c r="AB124" s="44">
        <v>5034.2</v>
      </c>
      <c r="AC124" s="44">
        <v>6743.5</v>
      </c>
      <c r="AD124" s="44">
        <v>109.1</v>
      </c>
      <c r="AE124" s="82">
        <v>15.8</v>
      </c>
      <c r="AF124" s="7"/>
      <c r="AG124" s="85" t="s">
        <v>29</v>
      </c>
      <c r="AH124" s="15">
        <v>2</v>
      </c>
      <c r="AI124" s="15">
        <v>4.5</v>
      </c>
      <c r="AJ124" s="15">
        <v>1.3125</v>
      </c>
      <c r="AK124" s="15">
        <v>9</v>
      </c>
      <c r="AL124" s="16"/>
      <c r="AM124" s="62"/>
      <c r="AN124" s="64" t="s">
        <v>40</v>
      </c>
      <c r="AO124" s="20">
        <v>14</v>
      </c>
      <c r="AP124" s="21">
        <v>7.57</v>
      </c>
      <c r="AQ124" s="7"/>
      <c r="AR124" s="31" t="s">
        <v>37</v>
      </c>
      <c r="AS124" s="52" t="s">
        <v>75</v>
      </c>
      <c r="AT124" s="32" t="s">
        <v>38</v>
      </c>
      <c r="AU124" s="53">
        <v>3.4000000000000002E-2</v>
      </c>
      <c r="AV124" s="1"/>
      <c r="AW124" s="117" t="s">
        <v>45</v>
      </c>
      <c r="AX124" s="112">
        <v>687046000</v>
      </c>
      <c r="AY124" s="112">
        <v>535141700</v>
      </c>
      <c r="AZ124" s="113">
        <v>181645000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9.5" customHeight="1" thickBot="1" x14ac:dyDescent="0.35">
      <c r="A125" s="193"/>
      <c r="B125" s="68" t="s">
        <v>44</v>
      </c>
      <c r="C125" s="73">
        <f t="shared" ref="C125:J125" si="147">C120</f>
        <v>362756000</v>
      </c>
      <c r="D125" s="74">
        <f t="shared" si="147"/>
        <v>3194310</v>
      </c>
      <c r="E125" s="74">
        <f t="shared" si="147"/>
        <v>8035900</v>
      </c>
      <c r="F125" s="75">
        <f t="shared" si="147"/>
        <v>12981200</v>
      </c>
      <c r="G125" s="73">
        <f t="shared" si="147"/>
        <v>480884000</v>
      </c>
      <c r="H125" s="74">
        <f t="shared" si="147"/>
        <v>4286280</v>
      </c>
      <c r="I125" s="74">
        <f t="shared" si="147"/>
        <v>11779900</v>
      </c>
      <c r="J125" s="75">
        <f t="shared" si="147"/>
        <v>18555900</v>
      </c>
      <c r="K125" s="179"/>
      <c r="L125" s="180"/>
      <c r="M125" s="180"/>
      <c r="N125" s="180"/>
      <c r="O125" s="197"/>
      <c r="P125" s="198"/>
      <c r="Q125" s="14" t="s">
        <v>7</v>
      </c>
      <c r="R125" s="40">
        <f>R120</f>
        <v>147115400</v>
      </c>
      <c r="S125" s="57"/>
      <c r="T125" s="188"/>
      <c r="U125" s="191"/>
      <c r="V125" s="57"/>
      <c r="W125" s="87" t="s">
        <v>7</v>
      </c>
      <c r="X125" s="5">
        <f t="shared" ref="X125:AE125" si="148">X120</f>
        <v>4802.8999999999996</v>
      </c>
      <c r="Y125" s="5">
        <f t="shared" si="148"/>
        <v>6430.6</v>
      </c>
      <c r="Z125" s="5">
        <f t="shared" si="148"/>
        <v>62.8</v>
      </c>
      <c r="AA125" s="5">
        <f t="shared" si="148"/>
        <v>83.9</v>
      </c>
      <c r="AB125" s="5">
        <f t="shared" si="148"/>
        <v>5034.2</v>
      </c>
      <c r="AC125" s="5">
        <f t="shared" si="148"/>
        <v>6734.7</v>
      </c>
      <c r="AD125" s="5">
        <f t="shared" si="148"/>
        <v>109.1</v>
      </c>
      <c r="AE125" s="81">
        <f t="shared" si="148"/>
        <v>15.8</v>
      </c>
      <c r="AF125" s="7"/>
      <c r="AG125" s="87" t="s">
        <v>26</v>
      </c>
      <c r="AH125" s="6">
        <f>(AH124*10.74)</f>
        <v>21.48</v>
      </c>
      <c r="AI125" s="6">
        <f>(AI124*2.2)</f>
        <v>9.9</v>
      </c>
      <c r="AJ125" s="6">
        <f>(AJ124*0.25)</f>
        <v>0.328125</v>
      </c>
      <c r="AK125" s="158">
        <f>AK124+AL124</f>
        <v>9</v>
      </c>
      <c r="AL125" s="159"/>
      <c r="AM125" s="10"/>
      <c r="AN125" s="22" t="s">
        <v>41</v>
      </c>
      <c r="AO125" s="23">
        <v>12.3</v>
      </c>
      <c r="AP125" s="24">
        <v>7.9</v>
      </c>
      <c r="AQ125" s="7"/>
      <c r="AR125" s="33" t="s">
        <v>36</v>
      </c>
      <c r="AS125" s="12" t="s">
        <v>75</v>
      </c>
      <c r="AT125" s="2" t="s">
        <v>39</v>
      </c>
      <c r="AU125" s="36">
        <v>0.31</v>
      </c>
      <c r="AV125" s="1"/>
      <c r="AW125" s="118" t="s">
        <v>71</v>
      </c>
      <c r="AX125" s="111">
        <f t="shared" ref="AX125:AZ125" si="149">AX120</f>
        <v>687046000</v>
      </c>
      <c r="AY125" s="111">
        <f t="shared" si="149"/>
        <v>534414700</v>
      </c>
      <c r="AZ125" s="114">
        <f t="shared" si="149"/>
        <v>181645000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9.5" customHeight="1" thickBot="1" x14ac:dyDescent="0.35">
      <c r="A126" s="194"/>
      <c r="B126" s="66" t="s">
        <v>3</v>
      </c>
      <c r="C126" s="76">
        <f t="shared" ref="C126:J126" si="150">C124-C125</f>
        <v>0</v>
      </c>
      <c r="D126" s="76">
        <f t="shared" si="150"/>
        <v>0</v>
      </c>
      <c r="E126" s="76">
        <f t="shared" si="150"/>
        <v>0</v>
      </c>
      <c r="F126" s="77">
        <f t="shared" si="150"/>
        <v>0</v>
      </c>
      <c r="G126" s="76">
        <f t="shared" si="150"/>
        <v>671000</v>
      </c>
      <c r="H126" s="76">
        <f t="shared" si="150"/>
        <v>0</v>
      </c>
      <c r="I126" s="76">
        <f t="shared" si="150"/>
        <v>0</v>
      </c>
      <c r="J126" s="77">
        <f t="shared" si="150"/>
        <v>16000</v>
      </c>
      <c r="K126" s="203"/>
      <c r="L126" s="204"/>
      <c r="M126" s="204"/>
      <c r="N126" s="204"/>
      <c r="O126" s="197"/>
      <c r="P126" s="198"/>
      <c r="Q126" s="98" t="s">
        <v>3</v>
      </c>
      <c r="R126" s="99">
        <f>R124-R125</f>
        <v>862300</v>
      </c>
      <c r="S126" s="58"/>
      <c r="T126" s="188"/>
      <c r="U126" s="191"/>
      <c r="V126" s="58"/>
      <c r="W126" s="45" t="s">
        <v>3</v>
      </c>
      <c r="X126" s="46">
        <f>X124-X125</f>
        <v>0</v>
      </c>
      <c r="Y126" s="46">
        <f t="shared" ref="Y126:AE126" si="151">Y124-Y125</f>
        <v>8.5999999999994543</v>
      </c>
      <c r="Z126" s="46">
        <f t="shared" si="151"/>
        <v>0</v>
      </c>
      <c r="AA126" s="46">
        <f t="shared" si="151"/>
        <v>0</v>
      </c>
      <c r="AB126" s="46">
        <f t="shared" si="151"/>
        <v>0</v>
      </c>
      <c r="AC126" s="46">
        <f t="shared" si="151"/>
        <v>8.8000000000001819</v>
      </c>
      <c r="AD126" s="46">
        <f t="shared" si="151"/>
        <v>0</v>
      </c>
      <c r="AE126" s="83">
        <f t="shared" si="151"/>
        <v>0</v>
      </c>
      <c r="AF126" s="7"/>
      <c r="AG126" s="88" t="s">
        <v>28</v>
      </c>
      <c r="AH126" s="101">
        <f>(AH125)/((K124/1000000)*8.34)</f>
        <v>3.838360012437144</v>
      </c>
      <c r="AI126" s="101">
        <f>(AI125)/((K124/1000000)*8.34)</f>
        <v>1.7690765420450525</v>
      </c>
      <c r="AJ126" s="101">
        <f>(AJ125)/((K124/1000000)*8.34)</f>
        <v>5.8634165692781091E-2</v>
      </c>
      <c r="AK126" s="201">
        <f>(AK125)/((K124/1000000)*8.34)</f>
        <v>1.6082514018591385</v>
      </c>
      <c r="AL126" s="202"/>
      <c r="AM126" s="10"/>
      <c r="AN126" s="1"/>
      <c r="AO126" s="1"/>
      <c r="AP126" s="1"/>
      <c r="AQ126" s="7"/>
      <c r="AR126" s="89" t="s">
        <v>55</v>
      </c>
      <c r="AS126" s="79">
        <v>1.1299999999999999</v>
      </c>
      <c r="AT126" s="90" t="s">
        <v>54</v>
      </c>
      <c r="AU126" s="35">
        <v>2.1999999999999999E-2</v>
      </c>
      <c r="AV126" s="1"/>
      <c r="AW126" s="110" t="s">
        <v>3</v>
      </c>
      <c r="AX126" s="115">
        <f>AX124-AX125</f>
        <v>0</v>
      </c>
      <c r="AY126" s="115">
        <f>AY124-AY125</f>
        <v>727000</v>
      </c>
      <c r="AZ126" s="116">
        <f>AZ124-AZ125</f>
        <v>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53" t="s">
        <v>60</v>
      </c>
      <c r="L127" s="153"/>
      <c r="M127" s="153"/>
      <c r="N127" s="153"/>
      <c r="O127" s="153"/>
      <c r="P127" s="153"/>
      <c r="Q127" s="153"/>
      <c r="R127" s="153"/>
      <c r="S127" s="153"/>
      <c r="T127" s="153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53" t="s">
        <v>62</v>
      </c>
      <c r="AI127" s="153"/>
      <c r="AJ127" s="153"/>
      <c r="AK127" s="153"/>
      <c r="AL127" s="153"/>
      <c r="AM127" s="1"/>
      <c r="AN127" s="1"/>
      <c r="AO127" s="152" t="s">
        <v>59</v>
      </c>
      <c r="AP127" s="152"/>
      <c r="AQ127" s="1"/>
      <c r="AR127" s="7"/>
      <c r="AS127" s="7"/>
      <c r="AT127" s="145" t="s">
        <v>63</v>
      </c>
      <c r="AU127" s="145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147">
        <f>SUM(K4:L126)</f>
        <v>30301000</v>
      </c>
      <c r="L128" s="148"/>
      <c r="M128" s="149">
        <f t="shared" ref="M128" si="152">SUM(M4:N126)</f>
        <v>1658880</v>
      </c>
      <c r="N128" s="150"/>
      <c r="O128" s="149">
        <f t="shared" ref="O128" si="153">SUM(O4:P126)</f>
        <v>31959880</v>
      </c>
      <c r="P128" s="150"/>
      <c r="Q128" s="1"/>
      <c r="R128" s="100">
        <f>R124-R5</f>
        <v>32095200</v>
      </c>
      <c r="S128" s="1"/>
      <c r="T128" s="93">
        <f>SUM(T4:T126)</f>
        <v>1.8000000000000003</v>
      </c>
      <c r="U128" s="97">
        <f>AVERAGE(U4:U126)</f>
        <v>0.85806451612903256</v>
      </c>
      <c r="V128" s="13"/>
      <c r="W128" s="3"/>
      <c r="X128" s="84"/>
      <c r="Y128" s="84"/>
      <c r="Z128" s="84"/>
      <c r="AA128" s="84"/>
      <c r="AB128" s="84">
        <f t="shared" ref="AB128:AC128" si="154">AB124-AB5</f>
        <v>159.80000000000018</v>
      </c>
      <c r="AC128" s="84">
        <f t="shared" si="154"/>
        <v>231.5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894.77625000000035</v>
      </c>
      <c r="AI128" s="93">
        <f t="shared" ref="AI128:AJ128" si="155">SUM(AI125,AI121,AI117,AI113,AI109,AI105,AI101,AI97,AI93,AI89,AI85,AI81,AI77,AI73,AI69,AI65,AI61,AI57,AI53,AI49,AI45,AI41,AI37,AI33,AI29,AI25,AI21,AI17,AI13,AI9,AI5)</f>
        <v>401.36250000000001</v>
      </c>
      <c r="AJ128" s="93">
        <f t="shared" si="155"/>
        <v>12.615625</v>
      </c>
      <c r="AK128" s="151">
        <f>SUM(AK125,AK121,AK117,AK113,AK109,AK105,AK101,AK97,AK93,AK89,AK85,AK81,AK77,AK73,AK69,AK65,AK61,AK57,AK53,AK49,AK45,AK41,AK37,AK33,AK29,AK25,AK21,AK17,AK13,AK9,AK5)</f>
        <v>437</v>
      </c>
      <c r="AL128" s="148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15.083870967741936</v>
      </c>
      <c r="AP128" s="96">
        <f>AVERAGE(AP125,AP121,AP117,AP113,AP109,AP105,AP101,AP97,AP93,AP89,AP85,AP81,AP77,AP73,AP69,AP65,AP61,AP57,AP53,AP49,AP45,AP41,AP37,AP33,AP29,AP25,AP21,AP17,AP13,AP9,AP5)</f>
        <v>7.984838709677418</v>
      </c>
      <c r="AQ128" s="1"/>
      <c r="AR128" s="7"/>
      <c r="AS128" s="7"/>
      <c r="AT128" s="146">
        <f>AVERAGE(AU126,AU122,AU118,AU114,AU110,AU106,AU102,AU98,AU94,AU90,AU86,AU82,AU78,AU74,AU70,AU66,AU62,AU58,AU54,AU50,AU46,AU42,AU38,AU34,AU30,AU26,AU22,AU18,AU14,AU10,AU6)</f>
        <v>2.6548387096774206E-2</v>
      </c>
      <c r="AU128" s="146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62">
        <f>AB128+AC128</f>
        <v>391.30000000000018</v>
      </c>
      <c r="AC129" s="16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</sheetData>
  <sheetProtection algorithmName="SHA-512" hashValue="9wYrvWNHyubkfqn0KrK+/9LjSyN30QKML+UZkhuKaNs+9BKCmfaJ5k91peB1zU6rTxouwJbTDC60lCjvPqO38A==" saltValue="+VJDVH1qlJjmEwI1CcJmow==" spinCount="100000" sheet="1" selectLockedCells="1" selectUnlockedCells="1"/>
  <mergeCells count="271"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6090D-AA06-4316-8559-8AA215E2DCF1}">
  <dimension ref="A1:CD585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bestFit="1" customWidth="1"/>
    <col min="50" max="52" width="17.7109375" customWidth="1"/>
  </cols>
  <sheetData>
    <row r="1" spans="1:82" ht="30.75" thickBot="1" x14ac:dyDescent="0.45">
      <c r="A1" s="169" t="s">
        <v>79</v>
      </c>
      <c r="B1" s="169"/>
      <c r="C1" s="169"/>
      <c r="D1" s="169"/>
      <c r="E1" s="169"/>
      <c r="F1" s="169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170" t="s">
        <v>43</v>
      </c>
      <c r="B2" s="171"/>
      <c r="C2" s="172"/>
      <c r="D2" s="172"/>
      <c r="E2" s="172"/>
      <c r="F2" s="172"/>
      <c r="G2" s="172"/>
      <c r="H2" s="172"/>
      <c r="I2" s="172"/>
      <c r="J2" s="172"/>
      <c r="K2" s="171"/>
      <c r="L2" s="171"/>
      <c r="M2" s="171"/>
      <c r="N2" s="171"/>
      <c r="O2" s="171"/>
      <c r="P2" s="171"/>
      <c r="Q2" s="171"/>
      <c r="R2" s="173"/>
      <c r="S2" s="55"/>
      <c r="T2" s="49" t="s">
        <v>34</v>
      </c>
      <c r="U2" s="49" t="s">
        <v>56</v>
      </c>
      <c r="V2" s="59"/>
      <c r="W2" s="170" t="s">
        <v>10</v>
      </c>
      <c r="X2" s="171"/>
      <c r="Y2" s="171"/>
      <c r="Z2" s="171"/>
      <c r="AA2" s="171"/>
      <c r="AB2" s="171"/>
      <c r="AC2" s="171"/>
      <c r="AD2" s="171"/>
      <c r="AE2" s="173"/>
      <c r="AF2" s="1"/>
      <c r="AG2" s="142" t="s">
        <v>27</v>
      </c>
      <c r="AH2" s="143"/>
      <c r="AI2" s="143"/>
      <c r="AJ2" s="143"/>
      <c r="AK2" s="143"/>
      <c r="AL2" s="144"/>
      <c r="AM2" s="59"/>
      <c r="AN2" s="142" t="s">
        <v>31</v>
      </c>
      <c r="AO2" s="143"/>
      <c r="AP2" s="144"/>
      <c r="AQ2" s="1"/>
      <c r="AR2" s="142" t="s">
        <v>30</v>
      </c>
      <c r="AS2" s="143"/>
      <c r="AT2" s="143"/>
      <c r="AU2" s="144"/>
      <c r="AV2" s="1"/>
      <c r="AW2" s="142" t="s">
        <v>72</v>
      </c>
      <c r="AX2" s="143"/>
      <c r="AY2" s="143"/>
      <c r="AZ2" s="14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64" t="s">
        <v>4</v>
      </c>
      <c r="L3" s="165"/>
      <c r="M3" s="165" t="s">
        <v>8</v>
      </c>
      <c r="N3" s="165"/>
      <c r="O3" s="165" t="s">
        <v>9</v>
      </c>
      <c r="P3" s="165"/>
      <c r="Q3" s="166" t="s">
        <v>5</v>
      </c>
      <c r="R3" s="167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68" t="s">
        <v>0</v>
      </c>
      <c r="AS3" s="166"/>
      <c r="AT3" s="166" t="s">
        <v>1</v>
      </c>
      <c r="AU3" s="167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174">
        <v>1</v>
      </c>
      <c r="B4" s="67" t="s">
        <v>45</v>
      </c>
      <c r="C4" s="72">
        <v>364043000</v>
      </c>
      <c r="D4" s="37">
        <v>3212310</v>
      </c>
      <c r="E4" s="37">
        <v>8067910</v>
      </c>
      <c r="F4" s="39">
        <v>13025300</v>
      </c>
      <c r="G4" s="72">
        <v>481555000</v>
      </c>
      <c r="H4" s="37">
        <v>4286280</v>
      </c>
      <c r="I4" s="37">
        <v>11779900</v>
      </c>
      <c r="J4" s="39">
        <v>18571900</v>
      </c>
      <c r="K4" s="177">
        <f>C6+G6</f>
        <v>1287000</v>
      </c>
      <c r="L4" s="178"/>
      <c r="M4" s="183">
        <f>D6+E6+F6+H6+I6+J6</f>
        <v>94110</v>
      </c>
      <c r="N4" s="178"/>
      <c r="O4" s="183">
        <f>M4+K4</f>
        <v>1381110</v>
      </c>
      <c r="P4" s="178"/>
      <c r="Q4" s="38" t="s">
        <v>6</v>
      </c>
      <c r="R4" s="39">
        <v>148973700</v>
      </c>
      <c r="S4" s="57"/>
      <c r="T4" s="187">
        <v>0.33</v>
      </c>
      <c r="U4" s="190">
        <v>0.94</v>
      </c>
      <c r="V4" s="57"/>
      <c r="W4" s="85" t="s">
        <v>6</v>
      </c>
      <c r="X4" s="44">
        <v>4819.3999999999996</v>
      </c>
      <c r="Y4" s="44">
        <v>6439.2</v>
      </c>
      <c r="Z4" s="44">
        <v>62.8</v>
      </c>
      <c r="AA4" s="44">
        <v>84.3</v>
      </c>
      <c r="AB4" s="44">
        <v>5051.7</v>
      </c>
      <c r="AC4" s="44">
        <v>6743.5</v>
      </c>
      <c r="AD4" s="44">
        <v>109.5</v>
      </c>
      <c r="AE4" s="82">
        <v>15.9</v>
      </c>
      <c r="AF4" s="7"/>
      <c r="AG4" s="17" t="s">
        <v>29</v>
      </c>
      <c r="AH4" s="18">
        <v>5</v>
      </c>
      <c r="AI4" s="18">
        <v>7.875</v>
      </c>
      <c r="AJ4" s="18">
        <v>2.25</v>
      </c>
      <c r="AK4" s="18">
        <v>15</v>
      </c>
      <c r="AL4" s="19">
        <v>0</v>
      </c>
      <c r="AM4" s="62"/>
      <c r="AN4" s="63" t="s">
        <v>40</v>
      </c>
      <c r="AO4" s="25">
        <v>14.9</v>
      </c>
      <c r="AP4" s="21">
        <v>7.54</v>
      </c>
      <c r="AQ4" s="7"/>
      <c r="AR4" s="31" t="s">
        <v>37</v>
      </c>
      <c r="AS4" s="50" t="s">
        <v>75</v>
      </c>
      <c r="AT4" s="32" t="s">
        <v>38</v>
      </c>
      <c r="AU4" s="53">
        <v>3.9E-2</v>
      </c>
      <c r="AV4" s="1"/>
      <c r="AW4" s="117" t="s">
        <v>45</v>
      </c>
      <c r="AX4" s="112">
        <v>688515000</v>
      </c>
      <c r="AY4" s="112">
        <v>535141700</v>
      </c>
      <c r="AZ4" s="113">
        <v>181716000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175"/>
      <c r="B5" s="68" t="s">
        <v>44</v>
      </c>
      <c r="C5" s="73">
        <f>'Oct, 2022'!C124</f>
        <v>362756000</v>
      </c>
      <c r="D5" s="73">
        <f>'Oct, 2022'!D124</f>
        <v>3194310</v>
      </c>
      <c r="E5" s="73">
        <f>'Oct, 2022'!E124</f>
        <v>8035900</v>
      </c>
      <c r="F5" s="73">
        <f>'Oct, 2022'!F124</f>
        <v>12981200</v>
      </c>
      <c r="G5" s="73">
        <f>'Oct, 2022'!G124</f>
        <v>481555000</v>
      </c>
      <c r="H5" s="73">
        <f>'Oct, 2022'!H124</f>
        <v>4286280</v>
      </c>
      <c r="I5" s="73">
        <f>'Oct, 2022'!I124</f>
        <v>11779900</v>
      </c>
      <c r="J5" s="73">
        <f>'Oct, 2022'!J124</f>
        <v>18571900</v>
      </c>
      <c r="K5" s="179"/>
      <c r="L5" s="180"/>
      <c r="M5" s="180"/>
      <c r="N5" s="180"/>
      <c r="O5" s="180"/>
      <c r="P5" s="180"/>
      <c r="Q5" s="9" t="s">
        <v>7</v>
      </c>
      <c r="R5" s="73">
        <f>'Oct, 2022'!R124</f>
        <v>147977700</v>
      </c>
      <c r="S5" s="57"/>
      <c r="T5" s="188"/>
      <c r="U5" s="191"/>
      <c r="V5" s="57"/>
      <c r="W5" s="87" t="s">
        <v>7</v>
      </c>
      <c r="X5" s="73">
        <f>'Oct, 2022'!X124</f>
        <v>4802.8999999999996</v>
      </c>
      <c r="Y5" s="73">
        <f>'Oct, 2022'!Y124</f>
        <v>6439.2</v>
      </c>
      <c r="Z5" s="73">
        <f>'Oct, 2022'!Z124</f>
        <v>62.8</v>
      </c>
      <c r="AA5" s="73">
        <f>'Oct, 2022'!AA124</f>
        <v>83.9</v>
      </c>
      <c r="AB5" s="73">
        <f>'Oct, 2022'!AB124</f>
        <v>5034.2</v>
      </c>
      <c r="AC5" s="109">
        <f>'Oct, 2022'!AC124</f>
        <v>6743.5</v>
      </c>
      <c r="AD5" s="73">
        <f>'Oct, 2022'!AD124</f>
        <v>109.1</v>
      </c>
      <c r="AE5" s="73">
        <f>'Oct, 2022'!AE124</f>
        <v>15.8</v>
      </c>
      <c r="AF5" s="7"/>
      <c r="AG5" s="87" t="s">
        <v>26</v>
      </c>
      <c r="AH5" s="6">
        <f>(AH4*10.74)</f>
        <v>53.7</v>
      </c>
      <c r="AI5" s="6">
        <f>(AI4*2.2)</f>
        <v>17.325000000000003</v>
      </c>
      <c r="AJ5" s="6">
        <f>(AJ4*0.25)</f>
        <v>0.5625</v>
      </c>
      <c r="AK5" s="154">
        <f>AK4+AL4</f>
        <v>15</v>
      </c>
      <c r="AL5" s="155"/>
      <c r="AM5" s="10"/>
      <c r="AN5" s="27" t="s">
        <v>41</v>
      </c>
      <c r="AO5" s="26">
        <v>13.3</v>
      </c>
      <c r="AP5" s="24">
        <v>7.89</v>
      </c>
      <c r="AQ5" s="7"/>
      <c r="AR5" s="33" t="s">
        <v>36</v>
      </c>
      <c r="AS5" s="11" t="s">
        <v>75</v>
      </c>
      <c r="AT5" s="2" t="s">
        <v>39</v>
      </c>
      <c r="AU5" s="36">
        <v>0.96199999999999997</v>
      </c>
      <c r="AV5" s="1"/>
      <c r="AW5" s="118" t="s">
        <v>71</v>
      </c>
      <c r="AX5" s="73">
        <f>'Oct, 2022'!AX124</f>
        <v>687046000</v>
      </c>
      <c r="AY5" s="73">
        <f>'Oct, 2022'!AY124</f>
        <v>535141700</v>
      </c>
      <c r="AZ5" s="73">
        <f>'Oct, 2022'!AZ124</f>
        <v>181645000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176"/>
      <c r="B6" s="66" t="s">
        <v>3</v>
      </c>
      <c r="C6" s="76">
        <f>C4-C5</f>
        <v>1287000</v>
      </c>
      <c r="D6" s="76">
        <f t="shared" ref="D6:J6" si="0">D4-D5</f>
        <v>18000</v>
      </c>
      <c r="E6" s="76">
        <f t="shared" si="0"/>
        <v>32010</v>
      </c>
      <c r="F6" s="76">
        <f t="shared" si="0"/>
        <v>44100</v>
      </c>
      <c r="G6" s="76">
        <f t="shared" si="0"/>
        <v>0</v>
      </c>
      <c r="H6" s="76">
        <f t="shared" si="0"/>
        <v>0</v>
      </c>
      <c r="I6" s="76">
        <f t="shared" si="0"/>
        <v>0</v>
      </c>
      <c r="J6" s="76">
        <f t="shared" si="0"/>
        <v>0</v>
      </c>
      <c r="K6" s="181"/>
      <c r="L6" s="182"/>
      <c r="M6" s="182"/>
      <c r="N6" s="182"/>
      <c r="O6" s="182"/>
      <c r="P6" s="182"/>
      <c r="Q6" s="47" t="s">
        <v>3</v>
      </c>
      <c r="R6" s="41">
        <f>R4-R5</f>
        <v>996000</v>
      </c>
      <c r="S6" s="58"/>
      <c r="T6" s="189"/>
      <c r="U6" s="192"/>
      <c r="V6" s="58"/>
      <c r="W6" s="45" t="s">
        <v>3</v>
      </c>
      <c r="X6" s="46">
        <f>X4-X5</f>
        <v>16.5</v>
      </c>
      <c r="Y6" s="46">
        <f t="shared" ref="Y6:AE6" si="1">Y4-Y5</f>
        <v>0</v>
      </c>
      <c r="Z6" s="46">
        <f t="shared" si="1"/>
        <v>0</v>
      </c>
      <c r="AA6" s="46">
        <f t="shared" si="1"/>
        <v>0.39999999999999147</v>
      </c>
      <c r="AB6" s="46">
        <f t="shared" si="1"/>
        <v>17.5</v>
      </c>
      <c r="AC6" s="46">
        <f>AC4-AC5</f>
        <v>0</v>
      </c>
      <c r="AD6" s="46">
        <f t="shared" si="1"/>
        <v>0.40000000000000568</v>
      </c>
      <c r="AE6" s="83">
        <f t="shared" si="1"/>
        <v>9.9999999999999645E-2</v>
      </c>
      <c r="AF6" s="7"/>
      <c r="AG6" s="88" t="s">
        <v>28</v>
      </c>
      <c r="AH6" s="86">
        <f>(AH5)/((K4/1000000)*8.34)</f>
        <v>5.0029906145014058</v>
      </c>
      <c r="AI6" s="86">
        <f>(AI5)/((K4/1000000)*8.34)</f>
        <v>1.6140933407120461</v>
      </c>
      <c r="AJ6" s="86">
        <f>(AJ5)/((K4/1000000)*8.34)</f>
        <v>5.2405627945196293E-2</v>
      </c>
      <c r="AK6" s="156">
        <f>(AK5)/((K4/1000000)*8.34)</f>
        <v>1.3974834118719011</v>
      </c>
      <c r="AL6" s="157"/>
      <c r="AM6" s="10"/>
      <c r="AN6" s="1"/>
      <c r="AO6" s="1"/>
      <c r="AP6" s="1"/>
      <c r="AQ6" s="7"/>
      <c r="AR6" s="89" t="s">
        <v>55</v>
      </c>
      <c r="AS6" s="79">
        <v>4.55</v>
      </c>
      <c r="AT6" s="90" t="s">
        <v>54</v>
      </c>
      <c r="AU6" s="35">
        <v>2.7E-2</v>
      </c>
      <c r="AV6" s="1"/>
      <c r="AW6" s="110" t="s">
        <v>3</v>
      </c>
      <c r="AX6" s="115">
        <f>AX4-AX5</f>
        <v>1469000</v>
      </c>
      <c r="AY6" s="115">
        <f>AY4-AY5</f>
        <v>0</v>
      </c>
      <c r="AZ6" s="116">
        <f>AZ4-AZ5</f>
        <v>71000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>
        <v>3764.6</v>
      </c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174">
        <v>2</v>
      </c>
      <c r="B8" s="67" t="s">
        <v>45</v>
      </c>
      <c r="C8" s="72">
        <v>364669000</v>
      </c>
      <c r="D8" s="37">
        <v>3222310</v>
      </c>
      <c r="E8" s="37">
        <v>8067910</v>
      </c>
      <c r="F8" s="39">
        <v>13041300</v>
      </c>
      <c r="G8" s="72">
        <v>481555000</v>
      </c>
      <c r="H8" s="37">
        <v>4286280</v>
      </c>
      <c r="I8" s="37">
        <v>11779900</v>
      </c>
      <c r="J8" s="39">
        <v>18571900</v>
      </c>
      <c r="K8" s="177">
        <f>C10+G10</f>
        <v>626000</v>
      </c>
      <c r="L8" s="178"/>
      <c r="M8" s="183">
        <f>D10+E10+F10+H10+I10+J10</f>
        <v>26000</v>
      </c>
      <c r="N8" s="178"/>
      <c r="O8" s="184">
        <f>M8+K8</f>
        <v>652000</v>
      </c>
      <c r="P8" s="184"/>
      <c r="Q8" s="42" t="s">
        <v>6</v>
      </c>
      <c r="R8" s="39">
        <v>149819200</v>
      </c>
      <c r="S8" s="57"/>
      <c r="T8" s="187">
        <v>0.03</v>
      </c>
      <c r="U8" s="190">
        <v>0.92</v>
      </c>
      <c r="V8" s="57"/>
      <c r="W8" s="85" t="s">
        <v>6</v>
      </c>
      <c r="X8" s="44">
        <v>4827.6000000000004</v>
      </c>
      <c r="Y8" s="44">
        <v>6439.2</v>
      </c>
      <c r="Z8" s="44">
        <v>62.8</v>
      </c>
      <c r="AA8" s="44">
        <v>84.4</v>
      </c>
      <c r="AB8" s="44">
        <v>5060</v>
      </c>
      <c r="AC8" s="44">
        <v>6743.5</v>
      </c>
      <c r="AD8" s="44">
        <v>109.5</v>
      </c>
      <c r="AE8" s="82">
        <v>15.9</v>
      </c>
      <c r="AF8" s="7"/>
      <c r="AG8" s="85" t="s">
        <v>29</v>
      </c>
      <c r="AH8" s="15">
        <v>2.5</v>
      </c>
      <c r="AI8" s="15">
        <v>4</v>
      </c>
      <c r="AJ8" s="15">
        <v>1.0625</v>
      </c>
      <c r="AK8" s="15">
        <v>8</v>
      </c>
      <c r="AL8" s="16">
        <v>0</v>
      </c>
      <c r="AM8" s="62"/>
      <c r="AN8" s="64" t="s">
        <v>40</v>
      </c>
      <c r="AO8" s="20">
        <v>10.9</v>
      </c>
      <c r="AP8" s="21">
        <v>7.55</v>
      </c>
      <c r="AQ8" s="7"/>
      <c r="AR8" s="31" t="s">
        <v>37</v>
      </c>
      <c r="AS8" s="52">
        <v>5.6000000000000001E-2</v>
      </c>
      <c r="AT8" s="32" t="s">
        <v>38</v>
      </c>
      <c r="AU8" s="53" t="s">
        <v>75</v>
      </c>
      <c r="AV8" s="1"/>
      <c r="AW8" s="117" t="s">
        <v>45</v>
      </c>
      <c r="AX8" s="112">
        <v>689221000</v>
      </c>
      <c r="AY8" s="112">
        <v>535141700</v>
      </c>
      <c r="AZ8" s="113">
        <v>181716000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175"/>
      <c r="B9" s="68" t="s">
        <v>44</v>
      </c>
      <c r="C9" s="73">
        <f>C4</f>
        <v>364043000</v>
      </c>
      <c r="D9" s="74">
        <f t="shared" ref="D9:J9" si="2">D4</f>
        <v>3212310</v>
      </c>
      <c r="E9" s="74">
        <f t="shared" si="2"/>
        <v>8067910</v>
      </c>
      <c r="F9" s="75">
        <f t="shared" si="2"/>
        <v>13025300</v>
      </c>
      <c r="G9" s="73">
        <f t="shared" si="2"/>
        <v>481555000</v>
      </c>
      <c r="H9" s="74">
        <f t="shared" si="2"/>
        <v>4286280</v>
      </c>
      <c r="I9" s="74">
        <f t="shared" si="2"/>
        <v>11779900</v>
      </c>
      <c r="J9" s="75">
        <f t="shared" si="2"/>
        <v>18571900</v>
      </c>
      <c r="K9" s="179"/>
      <c r="L9" s="180"/>
      <c r="M9" s="180"/>
      <c r="N9" s="180"/>
      <c r="O9" s="185"/>
      <c r="P9" s="185"/>
      <c r="Q9" s="14" t="s">
        <v>7</v>
      </c>
      <c r="R9" s="40">
        <f>R4</f>
        <v>148973700</v>
      </c>
      <c r="S9" s="57"/>
      <c r="T9" s="188"/>
      <c r="U9" s="191"/>
      <c r="V9" s="57"/>
      <c r="W9" s="87" t="s">
        <v>7</v>
      </c>
      <c r="X9" s="5">
        <f>X4</f>
        <v>4819.3999999999996</v>
      </c>
      <c r="Y9" s="5">
        <f t="shared" ref="Y9:AE9" si="3">Y4</f>
        <v>6439.2</v>
      </c>
      <c r="Z9" s="5">
        <f t="shared" si="3"/>
        <v>62.8</v>
      </c>
      <c r="AA9" s="5">
        <f t="shared" si="3"/>
        <v>84.3</v>
      </c>
      <c r="AB9" s="5">
        <f>AB4</f>
        <v>5051.7</v>
      </c>
      <c r="AC9" s="5">
        <f t="shared" si="3"/>
        <v>6743.5</v>
      </c>
      <c r="AD9" s="5">
        <f t="shared" si="3"/>
        <v>109.5</v>
      </c>
      <c r="AE9" s="81">
        <f t="shared" si="3"/>
        <v>15.9</v>
      </c>
      <c r="AF9" s="7"/>
      <c r="AG9" s="87" t="s">
        <v>26</v>
      </c>
      <c r="AH9" s="6">
        <f>(AH8*10.74)</f>
        <v>26.85</v>
      </c>
      <c r="AI9" s="6">
        <f>(AI8*2.2)</f>
        <v>8.8000000000000007</v>
      </c>
      <c r="AJ9" s="6">
        <f>(AJ8*0.25)</f>
        <v>0.265625</v>
      </c>
      <c r="AK9" s="154">
        <f>AK8+AL8</f>
        <v>8</v>
      </c>
      <c r="AL9" s="155"/>
      <c r="AM9" s="10"/>
      <c r="AN9" s="22" t="s">
        <v>41</v>
      </c>
      <c r="AO9" s="23">
        <v>11.9</v>
      </c>
      <c r="AP9" s="24">
        <v>7.81</v>
      </c>
      <c r="AQ9" s="7"/>
      <c r="AR9" s="33" t="s">
        <v>36</v>
      </c>
      <c r="AS9" s="12">
        <v>0.98299999999999998</v>
      </c>
      <c r="AT9" s="2" t="s">
        <v>39</v>
      </c>
      <c r="AU9" s="36" t="s">
        <v>75</v>
      </c>
      <c r="AV9" s="1"/>
      <c r="AW9" s="118" t="s">
        <v>71</v>
      </c>
      <c r="AX9" s="111">
        <f>AX4</f>
        <v>688515000</v>
      </c>
      <c r="AY9" s="111">
        <f t="shared" ref="AY9:AZ9" si="4">AY4</f>
        <v>535141700</v>
      </c>
      <c r="AZ9" s="114">
        <f t="shared" si="4"/>
        <v>181716000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176"/>
      <c r="B10" s="66" t="s">
        <v>3</v>
      </c>
      <c r="C10" s="76">
        <f t="shared" ref="C10:J10" si="5">C8-C9</f>
        <v>626000</v>
      </c>
      <c r="D10" s="76">
        <f t="shared" si="5"/>
        <v>10000</v>
      </c>
      <c r="E10" s="76">
        <f t="shared" si="5"/>
        <v>0</v>
      </c>
      <c r="F10" s="77">
        <f t="shared" si="5"/>
        <v>16000</v>
      </c>
      <c r="G10" s="76">
        <f t="shared" si="5"/>
        <v>0</v>
      </c>
      <c r="H10" s="76">
        <f t="shared" si="5"/>
        <v>0</v>
      </c>
      <c r="I10" s="76">
        <f t="shared" si="5"/>
        <v>0</v>
      </c>
      <c r="J10" s="77">
        <f t="shared" si="5"/>
        <v>0</v>
      </c>
      <c r="K10" s="181"/>
      <c r="L10" s="182"/>
      <c r="M10" s="182"/>
      <c r="N10" s="182"/>
      <c r="O10" s="186"/>
      <c r="P10" s="186"/>
      <c r="Q10" s="48" t="s">
        <v>3</v>
      </c>
      <c r="R10" s="41">
        <f>R8-R9</f>
        <v>845500</v>
      </c>
      <c r="S10" s="58"/>
      <c r="T10" s="189"/>
      <c r="U10" s="192"/>
      <c r="V10" s="58"/>
      <c r="W10" s="45" t="s">
        <v>3</v>
      </c>
      <c r="X10" s="46">
        <f>X8-X9</f>
        <v>8.2000000000007276</v>
      </c>
      <c r="Y10" s="46">
        <f t="shared" ref="Y10:AE10" si="6">Y8-Y9</f>
        <v>0</v>
      </c>
      <c r="Z10" s="46">
        <f t="shared" si="6"/>
        <v>0</v>
      </c>
      <c r="AA10" s="46">
        <f t="shared" si="6"/>
        <v>0.10000000000000853</v>
      </c>
      <c r="AB10" s="46">
        <f t="shared" si="6"/>
        <v>8.3000000000001819</v>
      </c>
      <c r="AC10" s="46">
        <f t="shared" si="6"/>
        <v>0</v>
      </c>
      <c r="AD10" s="46">
        <f t="shared" si="6"/>
        <v>0</v>
      </c>
      <c r="AE10" s="83">
        <f t="shared" si="6"/>
        <v>0</v>
      </c>
      <c r="AF10" s="7"/>
      <c r="AG10" s="88" t="s">
        <v>28</v>
      </c>
      <c r="AH10" s="86">
        <f>(AH9)/((K8/1000000)*8.34)</f>
        <v>5.1428505757694172</v>
      </c>
      <c r="AI10" s="86">
        <f>(AI9)/((K8/1000000)*8.34)</f>
        <v>1.6855525164532912</v>
      </c>
      <c r="AJ10" s="86">
        <f>(AJ9)/((K8/1000000)*8.34)</f>
        <v>5.0877828088966529E-2</v>
      </c>
      <c r="AK10" s="156">
        <f>(AK9)/((K8/1000000)*8.34)</f>
        <v>1.5323204695029919</v>
      </c>
      <c r="AL10" s="157"/>
      <c r="AM10" s="10"/>
      <c r="AN10" s="1"/>
      <c r="AO10" s="1"/>
      <c r="AP10" s="1"/>
      <c r="AQ10" s="7"/>
      <c r="AR10" s="89" t="s">
        <v>55</v>
      </c>
      <c r="AS10" s="79">
        <v>2.44</v>
      </c>
      <c r="AT10" s="90" t="s">
        <v>54</v>
      </c>
      <c r="AU10" s="35">
        <v>2.5000000000000001E-2</v>
      </c>
      <c r="AV10" s="1"/>
      <c r="AW10" s="110" t="s">
        <v>3</v>
      </c>
      <c r="AX10" s="115">
        <f>AX8-AX9</f>
        <v>706000</v>
      </c>
      <c r="AY10" s="115">
        <f>AY8-AY9</f>
        <v>0</v>
      </c>
      <c r="AZ10" s="116">
        <f>AZ8-AZ9</f>
        <v>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174">
        <v>3</v>
      </c>
      <c r="B12" s="67" t="s">
        <v>45</v>
      </c>
      <c r="C12" s="72">
        <v>365566000</v>
      </c>
      <c r="D12" s="37">
        <v>3231300</v>
      </c>
      <c r="E12" s="37">
        <v>8100930</v>
      </c>
      <c r="F12" s="39">
        <v>13072300</v>
      </c>
      <c r="G12" s="72">
        <v>481555000</v>
      </c>
      <c r="H12" s="37">
        <v>4286280</v>
      </c>
      <c r="I12" s="37">
        <v>11779900</v>
      </c>
      <c r="J12" s="39">
        <v>18571900</v>
      </c>
      <c r="K12" s="177">
        <f>C14+G14</f>
        <v>897000</v>
      </c>
      <c r="L12" s="178"/>
      <c r="M12" s="183">
        <f>D14+E14+F14+H14+I14+J14</f>
        <v>73010</v>
      </c>
      <c r="N12" s="178"/>
      <c r="O12" s="184">
        <f>M12+K12</f>
        <v>970010</v>
      </c>
      <c r="P12" s="184"/>
      <c r="Q12" s="42" t="s">
        <v>6</v>
      </c>
      <c r="R12" s="39">
        <v>150670100</v>
      </c>
      <c r="S12" s="57"/>
      <c r="T12" s="187">
        <v>0.22</v>
      </c>
      <c r="U12" s="190">
        <v>0.84</v>
      </c>
      <c r="V12" s="57"/>
      <c r="W12" s="85" t="s">
        <v>6</v>
      </c>
      <c r="X12" s="44">
        <v>4839</v>
      </c>
      <c r="Y12" s="44">
        <v>6439.2</v>
      </c>
      <c r="Z12" s="44">
        <v>62.8</v>
      </c>
      <c r="AA12" s="44">
        <v>84.5</v>
      </c>
      <c r="AB12" s="44">
        <v>5072</v>
      </c>
      <c r="AC12" s="44">
        <v>6743.5</v>
      </c>
      <c r="AD12" s="44">
        <v>109.6</v>
      </c>
      <c r="AE12" s="82">
        <v>15.9</v>
      </c>
      <c r="AF12" s="7"/>
      <c r="AG12" s="85" t="s">
        <v>29</v>
      </c>
      <c r="AH12" s="15">
        <v>2.75</v>
      </c>
      <c r="AI12" s="15">
        <v>5.625</v>
      </c>
      <c r="AJ12" s="15">
        <v>1.5</v>
      </c>
      <c r="AK12" s="15">
        <v>12</v>
      </c>
      <c r="AL12" s="16">
        <v>0</v>
      </c>
      <c r="AM12" s="62"/>
      <c r="AN12" s="64" t="s">
        <v>40</v>
      </c>
      <c r="AO12" s="20">
        <v>9.9</v>
      </c>
      <c r="AP12" s="21">
        <v>7.45</v>
      </c>
      <c r="AQ12" s="7"/>
      <c r="AR12" s="31" t="s">
        <v>37</v>
      </c>
      <c r="AS12" s="52">
        <v>5.5E-2</v>
      </c>
      <c r="AT12" s="32" t="s">
        <v>38</v>
      </c>
      <c r="AU12" s="53" t="s">
        <v>75</v>
      </c>
      <c r="AV12" s="1"/>
      <c r="AW12" s="117" t="s">
        <v>45</v>
      </c>
      <c r="AX12" s="112">
        <v>690232000</v>
      </c>
      <c r="AY12" s="112">
        <v>535141700</v>
      </c>
      <c r="AZ12" s="113">
        <v>181751000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175"/>
      <c r="B13" s="68" t="s">
        <v>44</v>
      </c>
      <c r="C13" s="73">
        <f>C8</f>
        <v>364669000</v>
      </c>
      <c r="D13" s="74">
        <f t="shared" ref="D13:J13" si="7">D8</f>
        <v>3222310</v>
      </c>
      <c r="E13" s="74">
        <f t="shared" si="7"/>
        <v>8067910</v>
      </c>
      <c r="F13" s="75">
        <f t="shared" si="7"/>
        <v>13041300</v>
      </c>
      <c r="G13" s="73">
        <f t="shared" si="7"/>
        <v>481555000</v>
      </c>
      <c r="H13" s="74">
        <f t="shared" si="7"/>
        <v>4286280</v>
      </c>
      <c r="I13" s="74">
        <f t="shared" si="7"/>
        <v>11779900</v>
      </c>
      <c r="J13" s="75">
        <f t="shared" si="7"/>
        <v>18571900</v>
      </c>
      <c r="K13" s="179"/>
      <c r="L13" s="180"/>
      <c r="M13" s="180"/>
      <c r="N13" s="180"/>
      <c r="O13" s="185"/>
      <c r="P13" s="185"/>
      <c r="Q13" s="14" t="s">
        <v>7</v>
      </c>
      <c r="R13" s="40">
        <f>R8</f>
        <v>149819200</v>
      </c>
      <c r="S13" s="57"/>
      <c r="T13" s="188"/>
      <c r="U13" s="191"/>
      <c r="V13" s="57"/>
      <c r="W13" s="87" t="s">
        <v>7</v>
      </c>
      <c r="X13" s="5">
        <f t="shared" ref="X13:AE13" si="8">X8</f>
        <v>4827.6000000000004</v>
      </c>
      <c r="Y13" s="5">
        <f t="shared" si="8"/>
        <v>6439.2</v>
      </c>
      <c r="Z13" s="5">
        <f t="shared" si="8"/>
        <v>62.8</v>
      </c>
      <c r="AA13" s="5">
        <f t="shared" si="8"/>
        <v>84.4</v>
      </c>
      <c r="AB13" s="5">
        <f t="shared" si="8"/>
        <v>5060</v>
      </c>
      <c r="AC13" s="5">
        <f t="shared" si="8"/>
        <v>6743.5</v>
      </c>
      <c r="AD13" s="5">
        <f t="shared" si="8"/>
        <v>109.5</v>
      </c>
      <c r="AE13" s="81">
        <f t="shared" si="8"/>
        <v>15.9</v>
      </c>
      <c r="AF13" s="7"/>
      <c r="AG13" s="87" t="s">
        <v>26</v>
      </c>
      <c r="AH13" s="6">
        <f>(AH12*10.74)</f>
        <v>29.535</v>
      </c>
      <c r="AI13" s="6">
        <f>(AI12*2.2)</f>
        <v>12.375000000000002</v>
      </c>
      <c r="AJ13" s="6">
        <f>(AJ12*0.25)</f>
        <v>0.375</v>
      </c>
      <c r="AK13" s="154">
        <f>AK12+AL12</f>
        <v>12</v>
      </c>
      <c r="AL13" s="155"/>
      <c r="AM13" s="10"/>
      <c r="AN13" s="22" t="s">
        <v>41</v>
      </c>
      <c r="AO13" s="23">
        <v>11.5</v>
      </c>
      <c r="AP13" s="24">
        <v>7.67</v>
      </c>
      <c r="AQ13" s="7"/>
      <c r="AR13" s="33" t="s">
        <v>36</v>
      </c>
      <c r="AS13" s="12">
        <v>0.84099999999999997</v>
      </c>
      <c r="AT13" s="2" t="s">
        <v>39</v>
      </c>
      <c r="AU13" s="36" t="s">
        <v>75</v>
      </c>
      <c r="AV13" s="1"/>
      <c r="AW13" s="118" t="s">
        <v>71</v>
      </c>
      <c r="AX13" s="111">
        <f>AX8</f>
        <v>689221000</v>
      </c>
      <c r="AY13" s="111">
        <f t="shared" ref="AY13:AZ13" si="9">AY8</f>
        <v>535141700</v>
      </c>
      <c r="AZ13" s="114">
        <f t="shared" si="9"/>
        <v>181716000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176"/>
      <c r="B14" s="66" t="s">
        <v>3</v>
      </c>
      <c r="C14" s="76">
        <f t="shared" ref="C14:J14" si="10">C12-C13</f>
        <v>897000</v>
      </c>
      <c r="D14" s="76">
        <f t="shared" si="10"/>
        <v>8990</v>
      </c>
      <c r="E14" s="76">
        <f t="shared" si="10"/>
        <v>33020</v>
      </c>
      <c r="F14" s="77">
        <f t="shared" si="10"/>
        <v>31000</v>
      </c>
      <c r="G14" s="76">
        <f t="shared" si="10"/>
        <v>0</v>
      </c>
      <c r="H14" s="76">
        <f t="shared" si="10"/>
        <v>0</v>
      </c>
      <c r="I14" s="76">
        <f t="shared" si="10"/>
        <v>0</v>
      </c>
      <c r="J14" s="77">
        <f t="shared" si="10"/>
        <v>0</v>
      </c>
      <c r="K14" s="181"/>
      <c r="L14" s="182"/>
      <c r="M14" s="182"/>
      <c r="N14" s="182"/>
      <c r="O14" s="186"/>
      <c r="P14" s="186"/>
      <c r="Q14" s="48" t="s">
        <v>3</v>
      </c>
      <c r="R14" s="41">
        <f>R12-R13</f>
        <v>850900</v>
      </c>
      <c r="S14" s="58"/>
      <c r="T14" s="189"/>
      <c r="U14" s="192"/>
      <c r="V14" s="58"/>
      <c r="W14" s="45" t="s">
        <v>3</v>
      </c>
      <c r="X14" s="46">
        <f>X12-X13</f>
        <v>11.399999999999636</v>
      </c>
      <c r="Y14" s="46">
        <f t="shared" ref="Y14:AE14" si="11">Y12-Y13</f>
        <v>0</v>
      </c>
      <c r="Z14" s="46">
        <f t="shared" si="11"/>
        <v>0</v>
      </c>
      <c r="AA14" s="46">
        <f t="shared" si="11"/>
        <v>9.9999999999994316E-2</v>
      </c>
      <c r="AB14" s="46">
        <f t="shared" si="11"/>
        <v>12</v>
      </c>
      <c r="AC14" s="46">
        <f t="shared" si="11"/>
        <v>0</v>
      </c>
      <c r="AD14" s="46">
        <f t="shared" si="11"/>
        <v>9.9999999999994316E-2</v>
      </c>
      <c r="AE14" s="83">
        <f t="shared" si="11"/>
        <v>0</v>
      </c>
      <c r="AF14" s="7"/>
      <c r="AG14" s="88" t="s">
        <v>28</v>
      </c>
      <c r="AH14" s="86">
        <f>(AH13)/((K12/1000000)*8.34)</f>
        <v>3.9480121588348052</v>
      </c>
      <c r="AI14" s="86">
        <f>(AI13)/((K12/1000000)*8.34)</f>
        <v>1.6541950386179354</v>
      </c>
      <c r="AJ14" s="86">
        <f>(AJ13)/((K12/1000000)*8.34)</f>
        <v>5.0127122382361673E-2</v>
      </c>
      <c r="AK14" s="156">
        <f>(AK13)/((K12/1000000)*8.34)</f>
        <v>1.6040679162355735</v>
      </c>
      <c r="AL14" s="157"/>
      <c r="AM14" s="10"/>
      <c r="AN14" s="1"/>
      <c r="AO14" s="1"/>
      <c r="AP14" s="1"/>
      <c r="AQ14" s="7"/>
      <c r="AR14" s="89" t="s">
        <v>55</v>
      </c>
      <c r="AS14" s="79">
        <v>1.89</v>
      </c>
      <c r="AT14" s="90" t="s">
        <v>54</v>
      </c>
      <c r="AU14" s="35">
        <v>2.4E-2</v>
      </c>
      <c r="AV14" s="1"/>
      <c r="AW14" s="110" t="s">
        <v>3</v>
      </c>
      <c r="AX14" s="115">
        <f>AX12-AX13</f>
        <v>1011000</v>
      </c>
      <c r="AY14" s="115">
        <f>AY12-AY13</f>
        <v>0</v>
      </c>
      <c r="AZ14" s="116">
        <f>AZ12-AZ13</f>
        <v>35000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174">
        <v>4</v>
      </c>
      <c r="B16" s="67" t="s">
        <v>45</v>
      </c>
      <c r="C16" s="72">
        <v>366601000</v>
      </c>
      <c r="D16" s="37">
        <v>3240300</v>
      </c>
      <c r="E16" s="37">
        <v>8100930</v>
      </c>
      <c r="F16" s="39">
        <v>13089300</v>
      </c>
      <c r="G16" s="72">
        <v>481555000</v>
      </c>
      <c r="H16" s="37">
        <v>4286280</v>
      </c>
      <c r="I16" s="37">
        <v>11779900</v>
      </c>
      <c r="J16" s="39">
        <v>18571900</v>
      </c>
      <c r="K16" s="177">
        <f>C18+G18</f>
        <v>1035000</v>
      </c>
      <c r="L16" s="178"/>
      <c r="M16" s="183">
        <f>D18+E18+F18+H18+I18+J18</f>
        <v>26000</v>
      </c>
      <c r="N16" s="178"/>
      <c r="O16" s="184">
        <f>M16+K16</f>
        <v>1061000</v>
      </c>
      <c r="P16" s="184"/>
      <c r="Q16" s="42" t="s">
        <v>6</v>
      </c>
      <c r="R16" s="39">
        <v>151555000</v>
      </c>
      <c r="S16" s="57"/>
      <c r="T16" s="187">
        <v>1</v>
      </c>
      <c r="U16" s="190">
        <v>0.82</v>
      </c>
      <c r="V16" s="57"/>
      <c r="W16" s="85" t="s">
        <v>6</v>
      </c>
      <c r="X16" s="44">
        <v>4853</v>
      </c>
      <c r="Y16" s="44">
        <v>6439.2</v>
      </c>
      <c r="Z16" s="44">
        <v>62.8</v>
      </c>
      <c r="AA16" s="44">
        <v>84.5</v>
      </c>
      <c r="AB16" s="44">
        <v>5086.3999999999996</v>
      </c>
      <c r="AC16" s="44">
        <v>6743.5</v>
      </c>
      <c r="AD16" s="44">
        <v>109.6</v>
      </c>
      <c r="AE16" s="82">
        <v>15.9</v>
      </c>
      <c r="AF16" s="7"/>
      <c r="AG16" s="85" t="s">
        <v>29</v>
      </c>
      <c r="AH16" s="15">
        <v>1.625</v>
      </c>
      <c r="AI16" s="15">
        <v>8.375</v>
      </c>
      <c r="AJ16" s="15">
        <v>2</v>
      </c>
      <c r="AK16" s="15">
        <v>14</v>
      </c>
      <c r="AL16" s="16">
        <v>0</v>
      </c>
      <c r="AM16" s="62"/>
      <c r="AN16" s="64" t="s">
        <v>40</v>
      </c>
      <c r="AO16" s="20">
        <v>11.2</v>
      </c>
      <c r="AP16" s="21">
        <v>7.48</v>
      </c>
      <c r="AQ16" s="7"/>
      <c r="AR16" s="2" t="s">
        <v>37</v>
      </c>
      <c r="AS16" s="12">
        <v>5.2999999999999999E-2</v>
      </c>
      <c r="AT16" s="2" t="s">
        <v>38</v>
      </c>
      <c r="AU16" s="12" t="s">
        <v>75</v>
      </c>
      <c r="AV16" s="1"/>
      <c r="AW16" s="117" t="s">
        <v>45</v>
      </c>
      <c r="AX16" s="112">
        <v>691379000</v>
      </c>
      <c r="AY16" s="112">
        <v>535141700</v>
      </c>
      <c r="AZ16" s="113">
        <v>181751000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175"/>
      <c r="B17" s="68" t="s">
        <v>44</v>
      </c>
      <c r="C17" s="73">
        <f>C12</f>
        <v>365566000</v>
      </c>
      <c r="D17" s="74">
        <f t="shared" ref="D17:J17" si="12">D12</f>
        <v>3231300</v>
      </c>
      <c r="E17" s="74">
        <f t="shared" si="12"/>
        <v>8100930</v>
      </c>
      <c r="F17" s="75">
        <f t="shared" si="12"/>
        <v>13072300</v>
      </c>
      <c r="G17" s="73">
        <f t="shared" si="12"/>
        <v>481555000</v>
      </c>
      <c r="H17" s="74">
        <f t="shared" si="12"/>
        <v>4286280</v>
      </c>
      <c r="I17" s="74">
        <f t="shared" si="12"/>
        <v>11779900</v>
      </c>
      <c r="J17" s="75">
        <f t="shared" si="12"/>
        <v>18571900</v>
      </c>
      <c r="K17" s="179"/>
      <c r="L17" s="180"/>
      <c r="M17" s="180"/>
      <c r="N17" s="180"/>
      <c r="O17" s="185"/>
      <c r="P17" s="185"/>
      <c r="Q17" s="14" t="s">
        <v>7</v>
      </c>
      <c r="R17" s="40">
        <f>R12</f>
        <v>150670100</v>
      </c>
      <c r="S17" s="57"/>
      <c r="T17" s="188"/>
      <c r="U17" s="191"/>
      <c r="V17" s="57"/>
      <c r="W17" s="87" t="s">
        <v>7</v>
      </c>
      <c r="X17" s="5">
        <f t="shared" ref="X17:AE17" si="13">X12</f>
        <v>4839</v>
      </c>
      <c r="Y17" s="5">
        <f t="shared" si="13"/>
        <v>6439.2</v>
      </c>
      <c r="Z17" s="5">
        <f t="shared" si="13"/>
        <v>62.8</v>
      </c>
      <c r="AA17" s="5">
        <f t="shared" si="13"/>
        <v>84.5</v>
      </c>
      <c r="AB17" s="5">
        <f t="shared" si="13"/>
        <v>5072</v>
      </c>
      <c r="AC17" s="5">
        <f t="shared" si="13"/>
        <v>6743.5</v>
      </c>
      <c r="AD17" s="5">
        <f t="shared" si="13"/>
        <v>109.6</v>
      </c>
      <c r="AE17" s="81">
        <f t="shared" si="13"/>
        <v>15.9</v>
      </c>
      <c r="AF17" s="7"/>
      <c r="AG17" s="87" t="s">
        <v>26</v>
      </c>
      <c r="AH17" s="6">
        <f>(AH16*10.74)</f>
        <v>17.452500000000001</v>
      </c>
      <c r="AI17" s="6">
        <f>(AI16*2.2)</f>
        <v>18.425000000000001</v>
      </c>
      <c r="AJ17" s="6">
        <f>(AJ16*0.25)</f>
        <v>0.5</v>
      </c>
      <c r="AK17" s="154">
        <f>AK16+AL16</f>
        <v>14</v>
      </c>
      <c r="AL17" s="155"/>
      <c r="AM17" s="10"/>
      <c r="AN17" s="22" t="s">
        <v>41</v>
      </c>
      <c r="AO17" s="23">
        <v>11.4</v>
      </c>
      <c r="AP17" s="24">
        <v>7.76</v>
      </c>
      <c r="AQ17" s="7"/>
      <c r="AR17" s="2" t="s">
        <v>36</v>
      </c>
      <c r="AS17" s="12">
        <v>0.44900000000000001</v>
      </c>
      <c r="AT17" s="2" t="s">
        <v>39</v>
      </c>
      <c r="AU17" s="12" t="s">
        <v>75</v>
      </c>
      <c r="AV17" s="1"/>
      <c r="AW17" s="118" t="s">
        <v>71</v>
      </c>
      <c r="AX17" s="111">
        <f t="shared" ref="AX17:AZ17" si="14">AX12</f>
        <v>690232000</v>
      </c>
      <c r="AY17" s="111">
        <f t="shared" si="14"/>
        <v>535141700</v>
      </c>
      <c r="AZ17" s="114">
        <f t="shared" si="14"/>
        <v>181751000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176"/>
      <c r="B18" s="66" t="s">
        <v>3</v>
      </c>
      <c r="C18" s="76">
        <f t="shared" ref="C18:J18" si="15">C16-C17</f>
        <v>1035000</v>
      </c>
      <c r="D18" s="76">
        <f t="shared" si="15"/>
        <v>9000</v>
      </c>
      <c r="E18" s="76">
        <f t="shared" si="15"/>
        <v>0</v>
      </c>
      <c r="F18" s="77">
        <f t="shared" si="15"/>
        <v>17000</v>
      </c>
      <c r="G18" s="76">
        <f t="shared" si="15"/>
        <v>0</v>
      </c>
      <c r="H18" s="76">
        <f t="shared" si="15"/>
        <v>0</v>
      </c>
      <c r="I18" s="76">
        <f t="shared" si="15"/>
        <v>0</v>
      </c>
      <c r="J18" s="77">
        <f t="shared" si="15"/>
        <v>0</v>
      </c>
      <c r="K18" s="181"/>
      <c r="L18" s="182"/>
      <c r="M18" s="182"/>
      <c r="N18" s="182"/>
      <c r="O18" s="186"/>
      <c r="P18" s="186"/>
      <c r="Q18" s="48" t="s">
        <v>3</v>
      </c>
      <c r="R18" s="41">
        <f>R16-R17</f>
        <v>884900</v>
      </c>
      <c r="S18" s="58"/>
      <c r="T18" s="189"/>
      <c r="U18" s="192"/>
      <c r="V18" s="58"/>
      <c r="W18" s="45" t="s">
        <v>3</v>
      </c>
      <c r="X18" s="46">
        <f>X16-X17</f>
        <v>14</v>
      </c>
      <c r="Y18" s="46">
        <f t="shared" ref="Y18:AE18" si="16">Y16-Y17</f>
        <v>0</v>
      </c>
      <c r="Z18" s="46">
        <f t="shared" si="16"/>
        <v>0</v>
      </c>
      <c r="AA18" s="46">
        <f t="shared" si="16"/>
        <v>0</v>
      </c>
      <c r="AB18" s="46">
        <f t="shared" si="16"/>
        <v>14.399999999999636</v>
      </c>
      <c r="AC18" s="46">
        <f t="shared" si="16"/>
        <v>0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2.0218607722517641</v>
      </c>
      <c r="AI18" s="86">
        <f>(AI17)/((K16/1000000)*8.34)</f>
        <v>2.1345242646462541</v>
      </c>
      <c r="AJ18" s="86">
        <f>(AJ17)/((K16/1000000)*8.34)</f>
        <v>5.7924674752951266E-2</v>
      </c>
      <c r="AK18" s="156">
        <f>(AK17)/((K16/1000000)*8.34)</f>
        <v>1.6218908930826355</v>
      </c>
      <c r="AL18" s="157"/>
      <c r="AM18" s="10"/>
      <c r="AN18" s="1"/>
      <c r="AO18" s="1"/>
      <c r="AP18" s="1"/>
      <c r="AQ18" s="7"/>
      <c r="AR18" s="89" t="s">
        <v>55</v>
      </c>
      <c r="AS18" s="79">
        <v>1.48</v>
      </c>
      <c r="AT18" s="90" t="s">
        <v>54</v>
      </c>
      <c r="AU18" s="11">
        <v>2.3E-2</v>
      </c>
      <c r="AV18" s="1"/>
      <c r="AW18" s="110" t="s">
        <v>3</v>
      </c>
      <c r="AX18" s="115">
        <f>AX16-AX17</f>
        <v>1147000</v>
      </c>
      <c r="AY18" s="115">
        <f>AY16-AY17</f>
        <v>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174">
        <v>5</v>
      </c>
      <c r="B20" s="67" t="s">
        <v>45</v>
      </c>
      <c r="C20" s="72">
        <v>367460000</v>
      </c>
      <c r="D20" s="37">
        <v>3240300</v>
      </c>
      <c r="E20" s="37">
        <v>8132940</v>
      </c>
      <c r="F20" s="39">
        <v>13128300</v>
      </c>
      <c r="G20" s="72">
        <v>481555000</v>
      </c>
      <c r="H20" s="37">
        <v>4286280</v>
      </c>
      <c r="I20" s="37">
        <v>11779900</v>
      </c>
      <c r="J20" s="39">
        <v>18571900</v>
      </c>
      <c r="K20" s="177">
        <f>C22+G22</f>
        <v>859000</v>
      </c>
      <c r="L20" s="178"/>
      <c r="M20" s="183">
        <f>D22+E22+F22+H22+I22+J22</f>
        <v>71010</v>
      </c>
      <c r="N20" s="178"/>
      <c r="O20" s="184">
        <f>M20+K20</f>
        <v>930010</v>
      </c>
      <c r="P20" s="184"/>
      <c r="Q20" s="42" t="s">
        <v>6</v>
      </c>
      <c r="R20" s="39">
        <v>152428990</v>
      </c>
      <c r="S20" s="57">
        <v>0</v>
      </c>
      <c r="T20" s="187">
        <v>0.64</v>
      </c>
      <c r="U20" s="190">
        <v>0.84</v>
      </c>
      <c r="V20" s="57"/>
      <c r="W20" s="85" t="s">
        <v>6</v>
      </c>
      <c r="X20" s="44">
        <v>4865.3999999999996</v>
      </c>
      <c r="Y20" s="44">
        <v>6439.2</v>
      </c>
      <c r="Z20" s="44">
        <v>62.8</v>
      </c>
      <c r="AA20" s="44">
        <v>84.7</v>
      </c>
      <c r="AB20" s="44">
        <v>5099.5</v>
      </c>
      <c r="AC20" s="44">
        <v>6743.5</v>
      </c>
      <c r="AD20" s="44">
        <v>109.8</v>
      </c>
      <c r="AE20" s="82">
        <v>16</v>
      </c>
      <c r="AF20" s="7"/>
      <c r="AG20" s="85" t="s">
        <v>29</v>
      </c>
      <c r="AH20" s="15">
        <v>1.25</v>
      </c>
      <c r="AI20" s="15">
        <v>9.5</v>
      </c>
      <c r="AJ20" s="15">
        <v>1.75</v>
      </c>
      <c r="AK20" s="15">
        <v>12</v>
      </c>
      <c r="AL20" s="16">
        <v>0</v>
      </c>
      <c r="AM20" s="62"/>
      <c r="AN20" s="64" t="s">
        <v>40</v>
      </c>
      <c r="AO20" s="20">
        <v>15.4</v>
      </c>
      <c r="AP20" s="21">
        <v>6.39</v>
      </c>
      <c r="AQ20" s="7"/>
      <c r="AR20" s="31" t="s">
        <v>37</v>
      </c>
      <c r="AS20" s="52">
        <v>6.4000000000000001E-2</v>
      </c>
      <c r="AT20" s="32" t="s">
        <v>38</v>
      </c>
      <c r="AU20" s="53" t="s">
        <v>75</v>
      </c>
      <c r="AV20" s="1"/>
      <c r="AW20" s="117" t="s">
        <v>45</v>
      </c>
      <c r="AX20" s="112">
        <v>692352000</v>
      </c>
      <c r="AY20" s="112">
        <v>535141700</v>
      </c>
      <c r="AZ20" s="113">
        <v>181787000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175"/>
      <c r="B21" s="68" t="s">
        <v>44</v>
      </c>
      <c r="C21" s="73">
        <f>C16</f>
        <v>366601000</v>
      </c>
      <c r="D21" s="74">
        <f t="shared" ref="D21:J21" si="17">D16</f>
        <v>3240300</v>
      </c>
      <c r="E21" s="74">
        <f t="shared" si="17"/>
        <v>8100930</v>
      </c>
      <c r="F21" s="75">
        <f t="shared" si="17"/>
        <v>13089300</v>
      </c>
      <c r="G21" s="73">
        <f t="shared" si="17"/>
        <v>481555000</v>
      </c>
      <c r="H21" s="74">
        <f t="shared" si="17"/>
        <v>4286280</v>
      </c>
      <c r="I21" s="74">
        <f t="shared" si="17"/>
        <v>11779900</v>
      </c>
      <c r="J21" s="75">
        <f t="shared" si="17"/>
        <v>18571900</v>
      </c>
      <c r="K21" s="179"/>
      <c r="L21" s="180"/>
      <c r="M21" s="180"/>
      <c r="N21" s="180"/>
      <c r="O21" s="185"/>
      <c r="P21" s="185"/>
      <c r="Q21" s="14" t="s">
        <v>7</v>
      </c>
      <c r="R21" s="40">
        <f>R16</f>
        <v>151555000</v>
      </c>
      <c r="S21" s="57"/>
      <c r="T21" s="188"/>
      <c r="U21" s="191"/>
      <c r="V21" s="57"/>
      <c r="W21" s="87" t="s">
        <v>7</v>
      </c>
      <c r="X21" s="5">
        <f t="shared" ref="X21:AE21" si="18">X16</f>
        <v>4853</v>
      </c>
      <c r="Y21" s="5">
        <f t="shared" si="18"/>
        <v>6439.2</v>
      </c>
      <c r="Z21" s="5">
        <f t="shared" si="18"/>
        <v>62.8</v>
      </c>
      <c r="AA21" s="5">
        <f t="shared" si="18"/>
        <v>84.5</v>
      </c>
      <c r="AB21" s="5">
        <f t="shared" si="18"/>
        <v>5086.3999999999996</v>
      </c>
      <c r="AC21" s="5">
        <f t="shared" si="18"/>
        <v>6743.5</v>
      </c>
      <c r="AD21" s="5">
        <f t="shared" si="18"/>
        <v>109.6</v>
      </c>
      <c r="AE21" s="81">
        <f t="shared" si="18"/>
        <v>15.9</v>
      </c>
      <c r="AF21" s="7"/>
      <c r="AG21" s="87" t="s">
        <v>26</v>
      </c>
      <c r="AH21" s="6">
        <f>(AH20*10.74)</f>
        <v>13.425000000000001</v>
      </c>
      <c r="AI21" s="6">
        <f>(AI20*2.2)</f>
        <v>20.900000000000002</v>
      </c>
      <c r="AJ21" s="6">
        <f>(AJ20*0.25)</f>
        <v>0.4375</v>
      </c>
      <c r="AK21" s="154">
        <f>AK20+AL20</f>
        <v>12</v>
      </c>
      <c r="AL21" s="155"/>
      <c r="AM21" s="10"/>
      <c r="AN21" s="22" t="s">
        <v>41</v>
      </c>
      <c r="AO21" s="23">
        <v>11.7</v>
      </c>
      <c r="AP21" s="24">
        <v>7.38</v>
      </c>
      <c r="AQ21" s="7"/>
      <c r="AR21" s="33" t="s">
        <v>36</v>
      </c>
      <c r="AS21" s="12">
        <v>0.71</v>
      </c>
      <c r="AT21" s="2" t="s">
        <v>39</v>
      </c>
      <c r="AU21" s="36" t="s">
        <v>75</v>
      </c>
      <c r="AV21" s="1"/>
      <c r="AW21" s="118" t="s">
        <v>71</v>
      </c>
      <c r="AX21" s="111">
        <f t="shared" ref="AX21:AZ21" si="19">AX16</f>
        <v>691379000</v>
      </c>
      <c r="AY21" s="111">
        <f t="shared" si="19"/>
        <v>535141700</v>
      </c>
      <c r="AZ21" s="114">
        <f t="shared" si="19"/>
        <v>181751000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176"/>
      <c r="B22" s="66" t="s">
        <v>3</v>
      </c>
      <c r="C22" s="76">
        <f t="shared" ref="C22:J22" si="20">C20-C21</f>
        <v>859000</v>
      </c>
      <c r="D22" s="76">
        <f t="shared" si="20"/>
        <v>0</v>
      </c>
      <c r="E22" s="76">
        <f t="shared" si="20"/>
        <v>32010</v>
      </c>
      <c r="F22" s="77">
        <f t="shared" si="20"/>
        <v>39000</v>
      </c>
      <c r="G22" s="76">
        <f t="shared" si="20"/>
        <v>0</v>
      </c>
      <c r="H22" s="76">
        <f t="shared" si="20"/>
        <v>0</v>
      </c>
      <c r="I22" s="76">
        <f t="shared" si="20"/>
        <v>0</v>
      </c>
      <c r="J22" s="77">
        <f t="shared" si="20"/>
        <v>0</v>
      </c>
      <c r="K22" s="181"/>
      <c r="L22" s="182"/>
      <c r="M22" s="182"/>
      <c r="N22" s="182"/>
      <c r="O22" s="186"/>
      <c r="P22" s="186"/>
      <c r="Q22" s="48" t="s">
        <v>3</v>
      </c>
      <c r="R22" s="41">
        <f>R20-R21</f>
        <v>873990</v>
      </c>
      <c r="S22" s="58"/>
      <c r="T22" s="189"/>
      <c r="U22" s="192"/>
      <c r="V22" s="58"/>
      <c r="W22" s="45" t="s">
        <v>3</v>
      </c>
      <c r="X22" s="46">
        <f>X20-X21</f>
        <v>12.399999999999636</v>
      </c>
      <c r="Y22" s="46">
        <f t="shared" ref="Y22:AE22" si="21">Y20-Y21</f>
        <v>0</v>
      </c>
      <c r="Z22" s="46">
        <f t="shared" si="21"/>
        <v>0</v>
      </c>
      <c r="AA22" s="46">
        <f t="shared" si="21"/>
        <v>0.20000000000000284</v>
      </c>
      <c r="AB22" s="46">
        <f t="shared" si="21"/>
        <v>13.100000000000364</v>
      </c>
      <c r="AC22" s="46">
        <f t="shared" si="21"/>
        <v>0</v>
      </c>
      <c r="AD22" s="46">
        <f t="shared" si="21"/>
        <v>0.20000000000000284</v>
      </c>
      <c r="AE22" s="83">
        <f t="shared" si="21"/>
        <v>9.9999999999999645E-2</v>
      </c>
      <c r="AF22" s="7"/>
      <c r="AG22" s="88" t="s">
        <v>28</v>
      </c>
      <c r="AH22" s="86">
        <f>(AH21)/((K20/1000000)*8.34)</f>
        <v>1.8739374042093451</v>
      </c>
      <c r="AI22" s="86">
        <f>(AI21)/((K20/1000000)*8.34)</f>
        <v>2.9173401674469508</v>
      </c>
      <c r="AJ22" s="86">
        <f>(AJ21)/((K20/1000000)*8.34)</f>
        <v>6.1068723600863198E-2</v>
      </c>
      <c r="AK22" s="156">
        <f>(AK21)/((K20/1000000)*8.34)</f>
        <v>1.6750278473379621</v>
      </c>
      <c r="AL22" s="157"/>
      <c r="AM22" s="10"/>
      <c r="AN22" s="1"/>
      <c r="AO22" s="1"/>
      <c r="AP22" s="1"/>
      <c r="AQ22" s="7"/>
      <c r="AR22" s="89" t="s">
        <v>55</v>
      </c>
      <c r="AS22" s="79">
        <v>2.0499999999999998</v>
      </c>
      <c r="AT22" s="90" t="s">
        <v>54</v>
      </c>
      <c r="AU22" s="35">
        <v>0.03</v>
      </c>
      <c r="AV22" s="1"/>
      <c r="AW22" s="110" t="s">
        <v>3</v>
      </c>
      <c r="AX22" s="115">
        <f>AX20-AX21</f>
        <v>973000</v>
      </c>
      <c r="AY22" s="115">
        <f>AY20-AY21</f>
        <v>0</v>
      </c>
      <c r="AZ22" s="116">
        <f>AZ20-AZ21</f>
        <v>36000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174">
        <v>6</v>
      </c>
      <c r="B24" s="67" t="s">
        <v>45</v>
      </c>
      <c r="C24" s="72">
        <v>367460000</v>
      </c>
      <c r="D24" s="37">
        <v>3240300</v>
      </c>
      <c r="E24" s="37">
        <v>8132940</v>
      </c>
      <c r="F24" s="39">
        <v>13128300</v>
      </c>
      <c r="G24" s="72">
        <v>482351000</v>
      </c>
      <c r="H24" s="37">
        <v>4347280</v>
      </c>
      <c r="I24" s="37">
        <v>11811000</v>
      </c>
      <c r="J24" s="39">
        <v>18617900</v>
      </c>
      <c r="K24" s="177">
        <f>C26+G26</f>
        <v>796000</v>
      </c>
      <c r="L24" s="178"/>
      <c r="M24" s="183">
        <f>D26+E26+F26+H26+I26+J26</f>
        <v>138100</v>
      </c>
      <c r="N24" s="178"/>
      <c r="O24" s="184">
        <f>M24+K24</f>
        <v>934100</v>
      </c>
      <c r="P24" s="184"/>
      <c r="Q24" s="42" t="s">
        <v>6</v>
      </c>
      <c r="R24" s="39">
        <v>153351200</v>
      </c>
      <c r="S24" s="57"/>
      <c r="T24" s="187">
        <v>1.1100000000000001</v>
      </c>
      <c r="U24" s="190">
        <v>0.83</v>
      </c>
      <c r="V24" s="57"/>
      <c r="W24" s="85" t="s">
        <v>6</v>
      </c>
      <c r="X24" s="44">
        <v>4865.3999999999996</v>
      </c>
      <c r="Y24" s="44">
        <v>6449.9</v>
      </c>
      <c r="Z24" s="44">
        <v>62.8</v>
      </c>
      <c r="AA24" s="44">
        <v>84.9</v>
      </c>
      <c r="AB24" s="44">
        <v>5099.5</v>
      </c>
      <c r="AC24" s="44">
        <v>6755.4</v>
      </c>
      <c r="AD24" s="44">
        <v>109.8</v>
      </c>
      <c r="AE24" s="82">
        <v>16</v>
      </c>
      <c r="AF24" s="7"/>
      <c r="AG24" s="85" t="s">
        <v>29</v>
      </c>
      <c r="AH24" s="15">
        <v>3.5</v>
      </c>
      <c r="AI24" s="15">
        <v>7.125</v>
      </c>
      <c r="AJ24" s="15">
        <v>1.5</v>
      </c>
      <c r="AK24" s="15">
        <v>11</v>
      </c>
      <c r="AL24" s="16">
        <v>0</v>
      </c>
      <c r="AM24" s="62"/>
      <c r="AN24" s="64" t="s">
        <v>40</v>
      </c>
      <c r="AO24" s="20">
        <v>13.7</v>
      </c>
      <c r="AP24" s="21">
        <v>6.63</v>
      </c>
      <c r="AQ24" s="7"/>
      <c r="AR24" s="31" t="s">
        <v>37</v>
      </c>
      <c r="AS24" s="52" t="s">
        <v>75</v>
      </c>
      <c r="AT24" s="32" t="s">
        <v>38</v>
      </c>
      <c r="AU24" s="53">
        <v>6.4000000000000001E-2</v>
      </c>
      <c r="AV24" s="1"/>
      <c r="AW24" s="117" t="s">
        <v>45</v>
      </c>
      <c r="AX24" s="112">
        <v>692352000</v>
      </c>
      <c r="AY24" s="112">
        <v>536096000</v>
      </c>
      <c r="AZ24" s="113">
        <v>181787000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175"/>
      <c r="B25" s="68" t="s">
        <v>44</v>
      </c>
      <c r="C25" s="73">
        <f t="shared" ref="C25:J25" si="22">C20</f>
        <v>367460000</v>
      </c>
      <c r="D25" s="74">
        <f t="shared" si="22"/>
        <v>3240300</v>
      </c>
      <c r="E25" s="74">
        <f t="shared" si="22"/>
        <v>8132940</v>
      </c>
      <c r="F25" s="75">
        <f t="shared" si="22"/>
        <v>13128300</v>
      </c>
      <c r="G25" s="73">
        <f t="shared" si="22"/>
        <v>481555000</v>
      </c>
      <c r="H25" s="74">
        <f t="shared" si="22"/>
        <v>4286280</v>
      </c>
      <c r="I25" s="74">
        <f t="shared" si="22"/>
        <v>11779900</v>
      </c>
      <c r="J25" s="75">
        <f t="shared" si="22"/>
        <v>18571900</v>
      </c>
      <c r="K25" s="179"/>
      <c r="L25" s="180"/>
      <c r="M25" s="180"/>
      <c r="N25" s="180"/>
      <c r="O25" s="185"/>
      <c r="P25" s="185"/>
      <c r="Q25" s="14" t="s">
        <v>7</v>
      </c>
      <c r="R25" s="40">
        <f>R20</f>
        <v>152428990</v>
      </c>
      <c r="S25" s="57"/>
      <c r="T25" s="188"/>
      <c r="U25" s="191"/>
      <c r="V25" s="57"/>
      <c r="W25" s="87" t="s">
        <v>7</v>
      </c>
      <c r="X25" s="5">
        <f t="shared" ref="X25:AE25" si="23">X20</f>
        <v>4865.3999999999996</v>
      </c>
      <c r="Y25" s="5">
        <f t="shared" si="23"/>
        <v>6439.2</v>
      </c>
      <c r="Z25" s="5">
        <f t="shared" si="23"/>
        <v>62.8</v>
      </c>
      <c r="AA25" s="5">
        <f t="shared" si="23"/>
        <v>84.7</v>
      </c>
      <c r="AB25" s="5">
        <f t="shared" si="23"/>
        <v>5099.5</v>
      </c>
      <c r="AC25" s="5">
        <f t="shared" si="23"/>
        <v>6743.5</v>
      </c>
      <c r="AD25" s="5">
        <f t="shared" si="23"/>
        <v>109.8</v>
      </c>
      <c r="AE25" s="81">
        <f t="shared" si="23"/>
        <v>16</v>
      </c>
      <c r="AF25" s="7"/>
      <c r="AG25" s="87" t="s">
        <v>26</v>
      </c>
      <c r="AH25" s="6">
        <f>(AH24*10.74)</f>
        <v>37.590000000000003</v>
      </c>
      <c r="AI25" s="6">
        <f>(AI24*2.2)</f>
        <v>15.675000000000001</v>
      </c>
      <c r="AJ25" s="6">
        <f>(AJ24*0.25)</f>
        <v>0.375</v>
      </c>
      <c r="AK25" s="154">
        <f>AK24+AL24</f>
        <v>11</v>
      </c>
      <c r="AL25" s="155"/>
      <c r="AM25" s="10"/>
      <c r="AN25" s="22" t="s">
        <v>41</v>
      </c>
      <c r="AO25" s="23">
        <v>12</v>
      </c>
      <c r="AP25" s="24">
        <v>6.92</v>
      </c>
      <c r="AQ25" s="7"/>
      <c r="AR25" s="33" t="s">
        <v>36</v>
      </c>
      <c r="AS25" s="12" t="s">
        <v>75</v>
      </c>
      <c r="AT25" s="2" t="s">
        <v>39</v>
      </c>
      <c r="AU25" s="36">
        <v>2.34</v>
      </c>
      <c r="AV25" s="1"/>
      <c r="AW25" s="118" t="s">
        <v>71</v>
      </c>
      <c r="AX25" s="111">
        <f t="shared" ref="AX25:AZ25" si="24">AX20</f>
        <v>692352000</v>
      </c>
      <c r="AY25" s="111">
        <f t="shared" si="24"/>
        <v>535141700</v>
      </c>
      <c r="AZ25" s="114">
        <f t="shared" si="24"/>
        <v>181787000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176"/>
      <c r="B26" s="66" t="s">
        <v>3</v>
      </c>
      <c r="C26" s="76">
        <f t="shared" ref="C26:J26" si="25">C24-C25</f>
        <v>0</v>
      </c>
      <c r="D26" s="76">
        <f t="shared" si="25"/>
        <v>0</v>
      </c>
      <c r="E26" s="76">
        <f t="shared" si="25"/>
        <v>0</v>
      </c>
      <c r="F26" s="77">
        <f t="shared" si="25"/>
        <v>0</v>
      </c>
      <c r="G26" s="76">
        <f t="shared" si="25"/>
        <v>796000</v>
      </c>
      <c r="H26" s="76">
        <f t="shared" si="25"/>
        <v>61000</v>
      </c>
      <c r="I26" s="76">
        <f t="shared" si="25"/>
        <v>31100</v>
      </c>
      <c r="J26" s="77">
        <f t="shared" si="25"/>
        <v>46000</v>
      </c>
      <c r="K26" s="181"/>
      <c r="L26" s="182"/>
      <c r="M26" s="182"/>
      <c r="N26" s="182"/>
      <c r="O26" s="186"/>
      <c r="P26" s="186"/>
      <c r="Q26" s="48" t="s">
        <v>3</v>
      </c>
      <c r="R26" s="41">
        <f>R24-R25</f>
        <v>922210</v>
      </c>
      <c r="S26" s="58"/>
      <c r="T26" s="189"/>
      <c r="U26" s="192"/>
      <c r="V26" s="58"/>
      <c r="W26" s="45" t="s">
        <v>3</v>
      </c>
      <c r="X26" s="46">
        <f>X24-X25</f>
        <v>0</v>
      </c>
      <c r="Y26" s="46">
        <f t="shared" ref="Y26:AE26" si="26">Y24-Y25</f>
        <v>10.699999999999818</v>
      </c>
      <c r="Z26" s="46">
        <f t="shared" si="26"/>
        <v>0</v>
      </c>
      <c r="AA26" s="46">
        <f t="shared" si="26"/>
        <v>0.20000000000000284</v>
      </c>
      <c r="AB26" s="46">
        <f t="shared" si="26"/>
        <v>0</v>
      </c>
      <c r="AC26" s="46">
        <f t="shared" si="26"/>
        <v>11.899999999999636</v>
      </c>
      <c r="AD26" s="46">
        <f t="shared" si="26"/>
        <v>0</v>
      </c>
      <c r="AE26" s="83">
        <f t="shared" si="26"/>
        <v>0</v>
      </c>
      <c r="AF26" s="7"/>
      <c r="AG26" s="88" t="s">
        <v>28</v>
      </c>
      <c r="AH26" s="86">
        <f>(AH25)/((K24/1000000)*8.34)</f>
        <v>5.6623043273923575</v>
      </c>
      <c r="AI26" s="86">
        <f>(AI25)/((K24/1000000)*8.34)</f>
        <v>2.3611763855247458</v>
      </c>
      <c r="AJ26" s="86">
        <f>(AJ25)/((K24/1000000)*8.34)</f>
        <v>5.6487473337912583E-2</v>
      </c>
      <c r="AK26" s="156">
        <f>(AK25)/((K24/1000000)*8.34)</f>
        <v>1.6569658845787689</v>
      </c>
      <c r="AL26" s="157"/>
      <c r="AM26" s="10"/>
      <c r="AN26" s="1"/>
      <c r="AO26" s="1"/>
      <c r="AP26" s="1"/>
      <c r="AQ26" s="7"/>
      <c r="AR26" s="89" t="s">
        <v>55</v>
      </c>
      <c r="AS26" s="79">
        <v>24.51</v>
      </c>
      <c r="AT26" s="90" t="s">
        <v>54</v>
      </c>
      <c r="AU26" s="35">
        <v>5.8999999999999997E-2</v>
      </c>
      <c r="AV26" s="1"/>
      <c r="AW26" s="110" t="s">
        <v>3</v>
      </c>
      <c r="AX26" s="115">
        <f>AX24-AX25</f>
        <v>0</v>
      </c>
      <c r="AY26" s="115">
        <f>AY24-AY25</f>
        <v>954300</v>
      </c>
      <c r="AZ26" s="116">
        <f>AZ24-AZ25</f>
        <v>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174">
        <v>7</v>
      </c>
      <c r="B28" s="67" t="s">
        <v>45</v>
      </c>
      <c r="C28" s="72">
        <v>367460000</v>
      </c>
      <c r="D28" s="37">
        <v>3240300</v>
      </c>
      <c r="E28" s="37">
        <v>8132940</v>
      </c>
      <c r="F28" s="39">
        <v>13128300</v>
      </c>
      <c r="G28" s="72">
        <v>482987000</v>
      </c>
      <c r="H28" s="37">
        <v>4356280</v>
      </c>
      <c r="I28" s="37">
        <v>11843000</v>
      </c>
      <c r="J28" s="39">
        <v>18655900</v>
      </c>
      <c r="K28" s="177">
        <f>C30+G30</f>
        <v>636000</v>
      </c>
      <c r="L28" s="178"/>
      <c r="M28" s="183">
        <f>D30+E30+F30+H30+I30+J30</f>
        <v>79000</v>
      </c>
      <c r="N28" s="178"/>
      <c r="O28" s="184">
        <f>M28+K28</f>
        <v>715000</v>
      </c>
      <c r="P28" s="184"/>
      <c r="Q28" s="42" t="s">
        <v>6</v>
      </c>
      <c r="R28" s="39">
        <v>154181600</v>
      </c>
      <c r="S28" s="57"/>
      <c r="T28" s="187">
        <v>0.92</v>
      </c>
      <c r="U28" s="190">
        <v>0.91</v>
      </c>
      <c r="V28" s="57"/>
      <c r="W28" s="85" t="s">
        <v>6</v>
      </c>
      <c r="X28" s="44">
        <v>4865.3999999999996</v>
      </c>
      <c r="Y28" s="44">
        <v>6458.1</v>
      </c>
      <c r="Z28" s="44">
        <v>62.8</v>
      </c>
      <c r="AA28" s="44">
        <v>85</v>
      </c>
      <c r="AB28" s="44">
        <v>5099.5</v>
      </c>
      <c r="AC28" s="44">
        <v>6764.3</v>
      </c>
      <c r="AD28" s="44">
        <v>109.9</v>
      </c>
      <c r="AE28" s="82">
        <v>16</v>
      </c>
      <c r="AF28" s="7"/>
      <c r="AG28" s="85" t="s">
        <v>29</v>
      </c>
      <c r="AH28" s="15">
        <v>2.375</v>
      </c>
      <c r="AI28" s="15">
        <v>6.375</v>
      </c>
      <c r="AJ28" s="15">
        <v>1.1875</v>
      </c>
      <c r="AK28" s="15">
        <v>7</v>
      </c>
      <c r="AL28" s="16">
        <v>0</v>
      </c>
      <c r="AM28" s="62"/>
      <c r="AN28" s="64" t="s">
        <v>40</v>
      </c>
      <c r="AO28" s="20">
        <v>10.9</v>
      </c>
      <c r="AP28" s="21">
        <v>7.58</v>
      </c>
      <c r="AQ28" s="7"/>
      <c r="AR28" s="31" t="s">
        <v>37</v>
      </c>
      <c r="AS28" s="52" t="s">
        <v>75</v>
      </c>
      <c r="AT28" s="32" t="s">
        <v>38</v>
      </c>
      <c r="AU28" s="53">
        <v>3.5999999999999997E-2</v>
      </c>
      <c r="AV28" s="1"/>
      <c r="AW28" s="117" t="s">
        <v>45</v>
      </c>
      <c r="AX28" s="112">
        <v>692352000</v>
      </c>
      <c r="AY28" s="112">
        <v>536818800</v>
      </c>
      <c r="AZ28" s="113">
        <v>181821000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175"/>
      <c r="B29" s="68" t="s">
        <v>44</v>
      </c>
      <c r="C29" s="73">
        <f t="shared" ref="C29:J29" si="27">C24</f>
        <v>367460000</v>
      </c>
      <c r="D29" s="74">
        <f t="shared" si="27"/>
        <v>3240300</v>
      </c>
      <c r="E29" s="74">
        <f t="shared" si="27"/>
        <v>8132940</v>
      </c>
      <c r="F29" s="75">
        <f t="shared" si="27"/>
        <v>13128300</v>
      </c>
      <c r="G29" s="73">
        <f t="shared" si="27"/>
        <v>482351000</v>
      </c>
      <c r="H29" s="74">
        <f t="shared" si="27"/>
        <v>4347280</v>
      </c>
      <c r="I29" s="74">
        <f t="shared" si="27"/>
        <v>11811000</v>
      </c>
      <c r="J29" s="75">
        <f t="shared" si="27"/>
        <v>18617900</v>
      </c>
      <c r="K29" s="179"/>
      <c r="L29" s="180"/>
      <c r="M29" s="180"/>
      <c r="N29" s="180"/>
      <c r="O29" s="185"/>
      <c r="P29" s="185"/>
      <c r="Q29" s="14" t="s">
        <v>7</v>
      </c>
      <c r="R29" s="40">
        <f>R24</f>
        <v>153351200</v>
      </c>
      <c r="S29" s="57"/>
      <c r="T29" s="188"/>
      <c r="U29" s="191"/>
      <c r="V29" s="57"/>
      <c r="W29" s="87" t="s">
        <v>7</v>
      </c>
      <c r="X29" s="5">
        <f t="shared" ref="X29:AE29" si="28">X24</f>
        <v>4865.3999999999996</v>
      </c>
      <c r="Y29" s="5">
        <f t="shared" si="28"/>
        <v>6449.9</v>
      </c>
      <c r="Z29" s="5">
        <f t="shared" si="28"/>
        <v>62.8</v>
      </c>
      <c r="AA29" s="5">
        <f t="shared" si="28"/>
        <v>84.9</v>
      </c>
      <c r="AB29" s="5">
        <f t="shared" si="28"/>
        <v>5099.5</v>
      </c>
      <c r="AC29" s="5">
        <f t="shared" si="28"/>
        <v>6755.4</v>
      </c>
      <c r="AD29" s="5">
        <f t="shared" si="28"/>
        <v>109.8</v>
      </c>
      <c r="AE29" s="81">
        <f t="shared" si="28"/>
        <v>16</v>
      </c>
      <c r="AF29" s="7"/>
      <c r="AG29" s="87" t="s">
        <v>26</v>
      </c>
      <c r="AH29" s="6">
        <f>(AH28*10.74)</f>
        <v>25.5075</v>
      </c>
      <c r="AI29" s="6">
        <f>(AI28*2.2)</f>
        <v>14.025</v>
      </c>
      <c r="AJ29" s="6">
        <f>(AJ28*0.25)</f>
        <v>0.296875</v>
      </c>
      <c r="AK29" s="154">
        <f>AK28+AL28</f>
        <v>7</v>
      </c>
      <c r="AL29" s="155"/>
      <c r="AM29" s="10"/>
      <c r="AN29" s="22" t="s">
        <v>41</v>
      </c>
      <c r="AO29" s="23">
        <v>11.6</v>
      </c>
      <c r="AP29" s="24">
        <v>6.83</v>
      </c>
      <c r="AQ29" s="7"/>
      <c r="AR29" s="33" t="s">
        <v>36</v>
      </c>
      <c r="AS29" s="12" t="s">
        <v>75</v>
      </c>
      <c r="AT29" s="2" t="s">
        <v>39</v>
      </c>
      <c r="AU29" s="36">
        <v>1.51</v>
      </c>
      <c r="AV29" s="1"/>
      <c r="AW29" s="118" t="s">
        <v>71</v>
      </c>
      <c r="AX29" s="111">
        <f t="shared" ref="AX29:AZ29" si="29">AX24</f>
        <v>692352000</v>
      </c>
      <c r="AY29" s="111">
        <f t="shared" si="29"/>
        <v>536096000</v>
      </c>
      <c r="AZ29" s="114">
        <f t="shared" si="29"/>
        <v>181787000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176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636000</v>
      </c>
      <c r="H30" s="76">
        <f t="shared" si="30"/>
        <v>9000</v>
      </c>
      <c r="I30" s="76">
        <f t="shared" si="30"/>
        <v>32000</v>
      </c>
      <c r="J30" s="77">
        <f t="shared" si="30"/>
        <v>38000</v>
      </c>
      <c r="K30" s="181"/>
      <c r="L30" s="182"/>
      <c r="M30" s="182"/>
      <c r="N30" s="182"/>
      <c r="O30" s="186"/>
      <c r="P30" s="186"/>
      <c r="Q30" s="48" t="s">
        <v>3</v>
      </c>
      <c r="R30" s="41">
        <f>R28-R29</f>
        <v>830400</v>
      </c>
      <c r="S30" s="58"/>
      <c r="T30" s="189"/>
      <c r="U30" s="192"/>
      <c r="V30" s="58"/>
      <c r="W30" s="45" t="s">
        <v>3</v>
      </c>
      <c r="X30" s="46">
        <f>X28-X29</f>
        <v>0</v>
      </c>
      <c r="Y30" s="46">
        <f t="shared" ref="Y30:AE30" si="31">Y28-Y29</f>
        <v>8.2000000000007276</v>
      </c>
      <c r="Z30" s="46">
        <f t="shared" si="31"/>
        <v>0</v>
      </c>
      <c r="AA30" s="46">
        <f t="shared" si="31"/>
        <v>9.9999999999994316E-2</v>
      </c>
      <c r="AB30" s="46">
        <f t="shared" si="31"/>
        <v>0</v>
      </c>
      <c r="AC30" s="46">
        <f t="shared" si="31"/>
        <v>8.9000000000005457</v>
      </c>
      <c r="AD30" s="46">
        <f t="shared" si="31"/>
        <v>0.10000000000000853</v>
      </c>
      <c r="AE30" s="83">
        <f t="shared" si="31"/>
        <v>0</v>
      </c>
      <c r="AF30" s="7"/>
      <c r="AG30" s="88" t="s">
        <v>28</v>
      </c>
      <c r="AH30" s="86">
        <f>(AH29)/((K28/1000000)*8.34)</f>
        <v>4.8088887380661509</v>
      </c>
      <c r="AI30" s="86">
        <f>(AI29)/((K28/1000000)*8.34)</f>
        <v>2.6441111261933847</v>
      </c>
      <c r="AJ30" s="86">
        <f>(AJ29)/((K28/1000000)*8.34)</f>
        <v>5.5969375443041793E-2</v>
      </c>
      <c r="AK30" s="156">
        <f>(AK29)/((K28/1000000)*8.34)</f>
        <v>1.3196989578148801</v>
      </c>
      <c r="AL30" s="157"/>
      <c r="AM30" s="10"/>
      <c r="AN30" s="1"/>
      <c r="AO30" s="1"/>
      <c r="AP30" s="1"/>
      <c r="AQ30" s="7"/>
      <c r="AR30" s="89" t="s">
        <v>55</v>
      </c>
      <c r="AS30" s="79">
        <v>4.18</v>
      </c>
      <c r="AT30" s="90" t="s">
        <v>54</v>
      </c>
      <c r="AU30" s="35">
        <v>2.4E-2</v>
      </c>
      <c r="AV30" s="1"/>
      <c r="AW30" s="110" t="s">
        <v>3</v>
      </c>
      <c r="AX30" s="115">
        <f>AX28-AX29</f>
        <v>0</v>
      </c>
      <c r="AY30" s="115">
        <f>AY28-AY29</f>
        <v>722800</v>
      </c>
      <c r="AZ30" s="116">
        <f>AZ28-AZ29</f>
        <v>34000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174">
        <v>8</v>
      </c>
      <c r="B32" s="67" t="s">
        <v>45</v>
      </c>
      <c r="C32" s="72">
        <v>367460000</v>
      </c>
      <c r="D32" s="37">
        <v>3240300</v>
      </c>
      <c r="E32" s="37">
        <v>8132940</v>
      </c>
      <c r="F32" s="39">
        <v>13128300</v>
      </c>
      <c r="G32" s="72">
        <v>483899000</v>
      </c>
      <c r="H32" s="37">
        <v>4364280</v>
      </c>
      <c r="I32" s="37">
        <v>11843000</v>
      </c>
      <c r="J32" s="39">
        <v>18663900</v>
      </c>
      <c r="K32" s="177">
        <f>C34+G34</f>
        <v>912000</v>
      </c>
      <c r="L32" s="178"/>
      <c r="M32" s="183">
        <f>D34+E34+F34+H34+I34+J34</f>
        <v>16000</v>
      </c>
      <c r="N32" s="178"/>
      <c r="O32" s="184">
        <f>M32+K32</f>
        <v>928000</v>
      </c>
      <c r="P32" s="184"/>
      <c r="Q32" s="42" t="s">
        <v>6</v>
      </c>
      <c r="R32" s="39">
        <v>155117500</v>
      </c>
      <c r="S32" s="57"/>
      <c r="T32" s="187">
        <v>0.75</v>
      </c>
      <c r="U32" s="190">
        <v>0.91</v>
      </c>
      <c r="V32" s="57"/>
      <c r="W32" s="85" t="s">
        <v>6</v>
      </c>
      <c r="X32" s="44">
        <v>4865.3999999999996</v>
      </c>
      <c r="Y32" s="44">
        <v>6469.8</v>
      </c>
      <c r="Z32" s="44">
        <v>62.9</v>
      </c>
      <c r="AA32" s="44">
        <v>85</v>
      </c>
      <c r="AB32" s="44">
        <v>5099.5</v>
      </c>
      <c r="AC32" s="44">
        <v>6776.1</v>
      </c>
      <c r="AD32" s="44">
        <v>109.9</v>
      </c>
      <c r="AE32" s="82">
        <v>16</v>
      </c>
      <c r="AF32" s="7"/>
      <c r="AG32" s="85" t="s">
        <v>29</v>
      </c>
      <c r="AH32" s="15">
        <v>2.9375</v>
      </c>
      <c r="AI32" s="15">
        <v>8.75</v>
      </c>
      <c r="AJ32" s="15">
        <v>1.625</v>
      </c>
      <c r="AK32" s="15">
        <v>0</v>
      </c>
      <c r="AL32" s="16">
        <v>10</v>
      </c>
      <c r="AM32" s="62"/>
      <c r="AN32" s="64" t="s">
        <v>40</v>
      </c>
      <c r="AO32" s="20">
        <v>10.3</v>
      </c>
      <c r="AP32" s="21">
        <v>7.38</v>
      </c>
      <c r="AQ32" s="7"/>
      <c r="AR32" s="31" t="s">
        <v>37</v>
      </c>
      <c r="AS32" s="52" t="s">
        <v>75</v>
      </c>
      <c r="AT32" s="32" t="s">
        <v>38</v>
      </c>
      <c r="AU32" s="53">
        <v>3.6999999999999998E-2</v>
      </c>
      <c r="AV32" s="1"/>
      <c r="AW32" s="117" t="s">
        <v>45</v>
      </c>
      <c r="AX32" s="112">
        <v>692352000</v>
      </c>
      <c r="AY32" s="112">
        <v>537800700</v>
      </c>
      <c r="AZ32" s="113">
        <v>181821000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175"/>
      <c r="B33" s="68" t="s">
        <v>44</v>
      </c>
      <c r="C33" s="73">
        <f t="shared" ref="C33:J33" si="32">C28</f>
        <v>367460000</v>
      </c>
      <c r="D33" s="74">
        <f t="shared" si="32"/>
        <v>3240300</v>
      </c>
      <c r="E33" s="74">
        <f t="shared" si="32"/>
        <v>8132940</v>
      </c>
      <c r="F33" s="75">
        <f t="shared" si="32"/>
        <v>13128300</v>
      </c>
      <c r="G33" s="73">
        <f t="shared" si="32"/>
        <v>482987000</v>
      </c>
      <c r="H33" s="74">
        <f t="shared" si="32"/>
        <v>4356280</v>
      </c>
      <c r="I33" s="74">
        <f t="shared" si="32"/>
        <v>11843000</v>
      </c>
      <c r="J33" s="75">
        <f t="shared" si="32"/>
        <v>18655900</v>
      </c>
      <c r="K33" s="179"/>
      <c r="L33" s="180"/>
      <c r="M33" s="180"/>
      <c r="N33" s="180"/>
      <c r="O33" s="185"/>
      <c r="P33" s="185"/>
      <c r="Q33" s="14" t="s">
        <v>7</v>
      </c>
      <c r="R33" s="40">
        <f>R28</f>
        <v>154181600</v>
      </c>
      <c r="S33" s="57"/>
      <c r="T33" s="188"/>
      <c r="U33" s="191"/>
      <c r="V33" s="57"/>
      <c r="W33" s="87" t="s">
        <v>7</v>
      </c>
      <c r="X33" s="5">
        <f t="shared" ref="X33:AE33" si="33">X28</f>
        <v>4865.3999999999996</v>
      </c>
      <c r="Y33" s="5">
        <f t="shared" si="33"/>
        <v>6458.1</v>
      </c>
      <c r="Z33" s="5">
        <f t="shared" si="33"/>
        <v>62.8</v>
      </c>
      <c r="AA33" s="5">
        <f t="shared" si="33"/>
        <v>85</v>
      </c>
      <c r="AB33" s="5">
        <f t="shared" si="33"/>
        <v>5099.5</v>
      </c>
      <c r="AC33" s="5">
        <f t="shared" si="33"/>
        <v>6764.3</v>
      </c>
      <c r="AD33" s="5">
        <f t="shared" si="33"/>
        <v>109.9</v>
      </c>
      <c r="AE33" s="81">
        <f t="shared" si="33"/>
        <v>16</v>
      </c>
      <c r="AF33" s="7"/>
      <c r="AG33" s="87" t="s">
        <v>26</v>
      </c>
      <c r="AH33" s="6">
        <f>(AH32*10.74)</f>
        <v>31.548750000000002</v>
      </c>
      <c r="AI33" s="6">
        <f>(AI32*2.2)</f>
        <v>19.25</v>
      </c>
      <c r="AJ33" s="6">
        <f>(AJ32*0.25)</f>
        <v>0.40625</v>
      </c>
      <c r="AK33" s="154">
        <f>AK32+AL32</f>
        <v>10</v>
      </c>
      <c r="AL33" s="155"/>
      <c r="AM33" s="10"/>
      <c r="AN33" s="22" t="s">
        <v>41</v>
      </c>
      <c r="AO33" s="23">
        <v>10.6</v>
      </c>
      <c r="AP33" s="24">
        <v>6.9</v>
      </c>
      <c r="AQ33" s="7"/>
      <c r="AR33" s="33" t="s">
        <v>36</v>
      </c>
      <c r="AS33" s="12" t="s">
        <v>75</v>
      </c>
      <c r="AT33" s="2" t="s">
        <v>39</v>
      </c>
      <c r="AU33" s="36">
        <v>1.43</v>
      </c>
      <c r="AV33" s="1"/>
      <c r="AW33" s="118" t="s">
        <v>71</v>
      </c>
      <c r="AX33" s="111">
        <f t="shared" ref="AX33:AZ33" si="34">AX28</f>
        <v>692352000</v>
      </c>
      <c r="AY33" s="111">
        <f t="shared" si="34"/>
        <v>536818800</v>
      </c>
      <c r="AZ33" s="114">
        <f t="shared" si="34"/>
        <v>181821000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176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912000</v>
      </c>
      <c r="H34" s="76">
        <f t="shared" si="35"/>
        <v>8000</v>
      </c>
      <c r="I34" s="76">
        <f t="shared" si="35"/>
        <v>0</v>
      </c>
      <c r="J34" s="77">
        <f t="shared" si="35"/>
        <v>8000</v>
      </c>
      <c r="K34" s="181"/>
      <c r="L34" s="182"/>
      <c r="M34" s="182"/>
      <c r="N34" s="182"/>
      <c r="O34" s="186"/>
      <c r="P34" s="186"/>
      <c r="Q34" s="48" t="s">
        <v>3</v>
      </c>
      <c r="R34" s="41">
        <f>R32-R33</f>
        <v>935900</v>
      </c>
      <c r="S34" s="58"/>
      <c r="T34" s="189"/>
      <c r="U34" s="192"/>
      <c r="V34" s="58"/>
      <c r="W34" s="45" t="s">
        <v>3</v>
      </c>
      <c r="X34" s="46">
        <f>X32-X33</f>
        <v>0</v>
      </c>
      <c r="Y34" s="46">
        <f t="shared" ref="Y34:AE34" si="36">Y32-Y33</f>
        <v>11.699999999999818</v>
      </c>
      <c r="Z34" s="46">
        <f t="shared" si="36"/>
        <v>0.10000000000000142</v>
      </c>
      <c r="AA34" s="46">
        <f t="shared" si="36"/>
        <v>0</v>
      </c>
      <c r="AB34" s="46">
        <f t="shared" si="36"/>
        <v>0</v>
      </c>
      <c r="AC34" s="46">
        <f t="shared" si="36"/>
        <v>11.800000000000182</v>
      </c>
      <c r="AD34" s="46">
        <f t="shared" si="36"/>
        <v>0</v>
      </c>
      <c r="AE34" s="83">
        <f t="shared" si="36"/>
        <v>0</v>
      </c>
      <c r="AF34" s="7"/>
      <c r="AG34" s="88" t="s">
        <v>28</v>
      </c>
      <c r="AH34" s="86">
        <f>(AH33)/((K32/1000000)*8.34)</f>
        <v>4.1478330493499938</v>
      </c>
      <c r="AI34" s="86">
        <f>(AI33)/((K32/1000000)*8.34)</f>
        <v>2.5308700408094578</v>
      </c>
      <c r="AJ34" s="86">
        <f>(AJ33)/((K32/1000000)*8.34)</f>
        <v>5.3411218393706085E-2</v>
      </c>
      <c r="AK34" s="156">
        <f>(AK33)/((K32/1000000)*8.34)</f>
        <v>1.3147376835373805</v>
      </c>
      <c r="AL34" s="157"/>
      <c r="AM34" s="10"/>
      <c r="AN34" s="1"/>
      <c r="AO34" s="1"/>
      <c r="AP34" s="1"/>
      <c r="AQ34" s="7"/>
      <c r="AR34" s="89" t="s">
        <v>55</v>
      </c>
      <c r="AS34" s="79">
        <v>4.57</v>
      </c>
      <c r="AT34" s="90" t="s">
        <v>54</v>
      </c>
      <c r="AU34" s="35">
        <v>2.4E-2</v>
      </c>
      <c r="AV34" s="1"/>
      <c r="AW34" s="110" t="s">
        <v>3</v>
      </c>
      <c r="AX34" s="115">
        <f>AX32-AX33</f>
        <v>0</v>
      </c>
      <c r="AY34" s="115">
        <f>AY32-AY33</f>
        <v>981900</v>
      </c>
      <c r="AZ34" s="116">
        <f>AZ32-AZ33</f>
        <v>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174">
        <v>9</v>
      </c>
      <c r="B36" s="67" t="s">
        <v>45</v>
      </c>
      <c r="C36" s="72">
        <v>367460000</v>
      </c>
      <c r="D36" s="37">
        <v>3240300</v>
      </c>
      <c r="E36" s="37">
        <v>8132940</v>
      </c>
      <c r="F36" s="39">
        <v>13128300</v>
      </c>
      <c r="G36" s="72">
        <v>484708000</v>
      </c>
      <c r="H36" s="37">
        <v>4373280</v>
      </c>
      <c r="I36" s="37">
        <v>11875000</v>
      </c>
      <c r="J36" s="39">
        <v>18696800</v>
      </c>
      <c r="K36" s="177">
        <f>C38+G38</f>
        <v>809000</v>
      </c>
      <c r="L36" s="178"/>
      <c r="M36" s="183">
        <f>D38+E38+F38+H38+I38+J38</f>
        <v>73900</v>
      </c>
      <c r="N36" s="178"/>
      <c r="O36" s="184">
        <f>M36+K36</f>
        <v>882900</v>
      </c>
      <c r="P36" s="184"/>
      <c r="Q36" s="42" t="s">
        <v>6</v>
      </c>
      <c r="R36" s="39">
        <v>155979500</v>
      </c>
      <c r="S36" s="57"/>
      <c r="T36" s="187">
        <v>0</v>
      </c>
      <c r="U36" s="190">
        <v>0.91</v>
      </c>
      <c r="V36" s="57"/>
      <c r="W36" s="85" t="s">
        <v>6</v>
      </c>
      <c r="X36" s="44">
        <v>4865.3999999999996</v>
      </c>
      <c r="Y36" s="44">
        <v>6480.2</v>
      </c>
      <c r="Z36" s="44">
        <v>63.1</v>
      </c>
      <c r="AA36" s="44">
        <v>85</v>
      </c>
      <c r="AB36" s="44">
        <v>5099.5</v>
      </c>
      <c r="AC36" s="44">
        <v>6787</v>
      </c>
      <c r="AD36" s="44">
        <v>110.1</v>
      </c>
      <c r="AE36" s="82">
        <v>16</v>
      </c>
      <c r="AF36" s="7"/>
      <c r="AG36" s="85" t="s">
        <v>29</v>
      </c>
      <c r="AH36" s="15">
        <v>2.25</v>
      </c>
      <c r="AI36" s="15">
        <v>8.9375</v>
      </c>
      <c r="AJ36" s="15">
        <v>1.5</v>
      </c>
      <c r="AK36" s="15">
        <v>0</v>
      </c>
      <c r="AL36" s="16">
        <v>9</v>
      </c>
      <c r="AM36" s="62"/>
      <c r="AN36" s="64" t="s">
        <v>40</v>
      </c>
      <c r="AO36" s="20">
        <v>9.4</v>
      </c>
      <c r="AP36" s="21">
        <v>7.37</v>
      </c>
      <c r="AQ36" s="7"/>
      <c r="AR36" s="31" t="s">
        <v>37</v>
      </c>
      <c r="AS36" s="52" t="s">
        <v>75</v>
      </c>
      <c r="AT36" s="32" t="s">
        <v>38</v>
      </c>
      <c r="AU36" s="53">
        <v>3.6999999999999998E-2</v>
      </c>
      <c r="AV36" s="1"/>
      <c r="AW36" s="117" t="s">
        <v>45</v>
      </c>
      <c r="AX36" s="112">
        <v>692352000</v>
      </c>
      <c r="AY36" s="112">
        <v>538698900</v>
      </c>
      <c r="AZ36" s="113">
        <v>181856000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175"/>
      <c r="B37" s="68" t="s">
        <v>44</v>
      </c>
      <c r="C37" s="73">
        <f t="shared" ref="C37:J37" si="37">C32</f>
        <v>367460000</v>
      </c>
      <c r="D37" s="74">
        <f t="shared" si="37"/>
        <v>3240300</v>
      </c>
      <c r="E37" s="74">
        <f t="shared" si="37"/>
        <v>8132940</v>
      </c>
      <c r="F37" s="75">
        <f t="shared" si="37"/>
        <v>13128300</v>
      </c>
      <c r="G37" s="73">
        <f t="shared" si="37"/>
        <v>483899000</v>
      </c>
      <c r="H37" s="74">
        <f t="shared" si="37"/>
        <v>4364280</v>
      </c>
      <c r="I37" s="74">
        <f t="shared" si="37"/>
        <v>11843000</v>
      </c>
      <c r="J37" s="75">
        <f t="shared" si="37"/>
        <v>18663900</v>
      </c>
      <c r="K37" s="179"/>
      <c r="L37" s="180"/>
      <c r="M37" s="180"/>
      <c r="N37" s="180"/>
      <c r="O37" s="185"/>
      <c r="P37" s="185"/>
      <c r="Q37" s="14" t="s">
        <v>7</v>
      </c>
      <c r="R37" s="40">
        <f>R32</f>
        <v>155117500</v>
      </c>
      <c r="S37" s="57"/>
      <c r="T37" s="188"/>
      <c r="U37" s="191"/>
      <c r="V37" s="57"/>
      <c r="W37" s="87" t="s">
        <v>7</v>
      </c>
      <c r="X37" s="5">
        <f t="shared" ref="X37:AE37" si="38">X32</f>
        <v>4865.3999999999996</v>
      </c>
      <c r="Y37" s="5">
        <f t="shared" si="38"/>
        <v>6469.8</v>
      </c>
      <c r="Z37" s="5">
        <f t="shared" si="38"/>
        <v>62.9</v>
      </c>
      <c r="AA37" s="5">
        <f t="shared" si="38"/>
        <v>85</v>
      </c>
      <c r="AB37" s="5">
        <f t="shared" si="38"/>
        <v>5099.5</v>
      </c>
      <c r="AC37" s="5">
        <f t="shared" si="38"/>
        <v>6776.1</v>
      </c>
      <c r="AD37" s="5">
        <f t="shared" si="38"/>
        <v>109.9</v>
      </c>
      <c r="AE37" s="81">
        <f t="shared" si="38"/>
        <v>16</v>
      </c>
      <c r="AF37" s="7"/>
      <c r="AG37" s="87" t="s">
        <v>26</v>
      </c>
      <c r="AH37" s="6">
        <f>(AH36*10.74)</f>
        <v>24.164999999999999</v>
      </c>
      <c r="AI37" s="6">
        <f>(AI36*2.2)</f>
        <v>19.662500000000001</v>
      </c>
      <c r="AJ37" s="6">
        <f>(AJ36*0.25)</f>
        <v>0.375</v>
      </c>
      <c r="AK37" s="154">
        <f>AK36+AL36</f>
        <v>9</v>
      </c>
      <c r="AL37" s="155"/>
      <c r="AM37" s="10"/>
      <c r="AN37" s="22" t="s">
        <v>41</v>
      </c>
      <c r="AO37" s="23">
        <v>10.8</v>
      </c>
      <c r="AP37" s="24">
        <v>7</v>
      </c>
      <c r="AQ37" s="7"/>
      <c r="AR37" s="33" t="s">
        <v>36</v>
      </c>
      <c r="AS37" s="12" t="s">
        <v>75</v>
      </c>
      <c r="AT37" s="2" t="s">
        <v>39</v>
      </c>
      <c r="AU37" s="36">
        <v>1.0129999999999999</v>
      </c>
      <c r="AV37" s="1"/>
      <c r="AW37" s="118" t="s">
        <v>71</v>
      </c>
      <c r="AX37" s="111">
        <f t="shared" ref="AX37:AZ37" si="39">AX32</f>
        <v>692352000</v>
      </c>
      <c r="AY37" s="111">
        <f t="shared" si="39"/>
        <v>537800700</v>
      </c>
      <c r="AZ37" s="114">
        <f t="shared" si="39"/>
        <v>181821000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176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809000</v>
      </c>
      <c r="H38" s="76">
        <f t="shared" si="40"/>
        <v>9000</v>
      </c>
      <c r="I38" s="76">
        <f t="shared" si="40"/>
        <v>32000</v>
      </c>
      <c r="J38" s="77">
        <f t="shared" si="40"/>
        <v>32900</v>
      </c>
      <c r="K38" s="181"/>
      <c r="L38" s="182"/>
      <c r="M38" s="182"/>
      <c r="N38" s="182"/>
      <c r="O38" s="186"/>
      <c r="P38" s="186"/>
      <c r="Q38" s="48" t="s">
        <v>3</v>
      </c>
      <c r="R38" s="41">
        <f>R36-R37</f>
        <v>862000</v>
      </c>
      <c r="S38" s="58"/>
      <c r="T38" s="189"/>
      <c r="U38" s="192"/>
      <c r="V38" s="58"/>
      <c r="W38" s="45" t="s">
        <v>3</v>
      </c>
      <c r="X38" s="46">
        <f t="shared" ref="X38:AE38" si="41">X36-X37</f>
        <v>0</v>
      </c>
      <c r="Y38" s="46">
        <f t="shared" si="41"/>
        <v>10.399999999999636</v>
      </c>
      <c r="Z38" s="46">
        <f t="shared" si="41"/>
        <v>0.20000000000000284</v>
      </c>
      <c r="AA38" s="46">
        <f t="shared" si="41"/>
        <v>0</v>
      </c>
      <c r="AB38" s="46">
        <f t="shared" si="41"/>
        <v>0</v>
      </c>
      <c r="AC38" s="46">
        <f t="shared" si="41"/>
        <v>10.899999999999636</v>
      </c>
      <c r="AD38" s="46">
        <f t="shared" si="41"/>
        <v>0.19999999999998863</v>
      </c>
      <c r="AE38" s="83">
        <f t="shared" si="41"/>
        <v>0</v>
      </c>
      <c r="AF38" s="7"/>
      <c r="AG38" s="88" t="s">
        <v>28</v>
      </c>
      <c r="AH38" s="86">
        <f>(AH37)/((K36/1000000)*8.34)</f>
        <v>3.5815599683417663</v>
      </c>
      <c r="AI38" s="86">
        <f>(AI37)/((K36/1000000)*8.34)</f>
        <v>2.9142322730196559</v>
      </c>
      <c r="AJ38" s="86">
        <f>(AJ37)/((K36/1000000)*8.34)</f>
        <v>5.5579763630381231E-2</v>
      </c>
      <c r="AK38" s="156">
        <f>(AK37)/((K36/1000000)*8.34)</f>
        <v>1.3339143271291496</v>
      </c>
      <c r="AL38" s="157"/>
      <c r="AM38" s="10"/>
      <c r="AN38" s="1"/>
      <c r="AO38" s="1"/>
      <c r="AP38" s="1"/>
      <c r="AQ38" s="7"/>
      <c r="AR38" s="89" t="s">
        <v>55</v>
      </c>
      <c r="AS38" s="79">
        <v>3.15</v>
      </c>
      <c r="AT38" s="90" t="s">
        <v>54</v>
      </c>
      <c r="AU38" s="35">
        <v>2.3E-2</v>
      </c>
      <c r="AV38" s="1"/>
      <c r="AW38" s="110" t="s">
        <v>3</v>
      </c>
      <c r="AX38" s="115">
        <f>AX36-AX37</f>
        <v>0</v>
      </c>
      <c r="AY38" s="115">
        <f>AY36-AY37</f>
        <v>898200</v>
      </c>
      <c r="AZ38" s="116">
        <f>AZ36-AZ37</f>
        <v>35000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174">
        <v>10</v>
      </c>
      <c r="B40" s="67" t="s">
        <v>45</v>
      </c>
      <c r="C40" s="72">
        <v>367460000</v>
      </c>
      <c r="D40" s="37">
        <v>3240300</v>
      </c>
      <c r="E40" s="37">
        <v>8132940</v>
      </c>
      <c r="F40" s="39">
        <v>13128300</v>
      </c>
      <c r="G40" s="72">
        <v>485768000</v>
      </c>
      <c r="H40" s="37">
        <v>4382270</v>
      </c>
      <c r="I40" s="37">
        <v>11902000</v>
      </c>
      <c r="J40" s="39">
        <v>18726800</v>
      </c>
      <c r="K40" s="177">
        <f>C42+G42</f>
        <v>1060000</v>
      </c>
      <c r="L40" s="178"/>
      <c r="M40" s="183">
        <f>D42+E42+F42+H42+I42+J42</f>
        <v>65990</v>
      </c>
      <c r="N40" s="178"/>
      <c r="O40" s="184">
        <f>M40+K40</f>
        <v>1125990</v>
      </c>
      <c r="P40" s="184"/>
      <c r="Q40" s="42" t="s">
        <v>6</v>
      </c>
      <c r="R40" s="39">
        <v>156983300</v>
      </c>
      <c r="S40" s="57"/>
      <c r="T40" s="187">
        <v>0</v>
      </c>
      <c r="U40" s="190">
        <v>0.91</v>
      </c>
      <c r="V40" s="57"/>
      <c r="W40" s="85" t="s">
        <v>6</v>
      </c>
      <c r="X40" s="44">
        <v>4865.3999999999996</v>
      </c>
      <c r="Y40" s="44">
        <v>6493.8</v>
      </c>
      <c r="Z40" s="44">
        <v>63.1</v>
      </c>
      <c r="AA40" s="44">
        <v>85</v>
      </c>
      <c r="AB40" s="44">
        <v>5099.5</v>
      </c>
      <c r="AC40" s="44">
        <v>6801</v>
      </c>
      <c r="AD40" s="44">
        <v>110.3</v>
      </c>
      <c r="AE40" s="82">
        <v>16</v>
      </c>
      <c r="AF40" s="7"/>
      <c r="AG40" s="85" t="s">
        <v>29</v>
      </c>
      <c r="AH40" s="15">
        <v>2.5</v>
      </c>
      <c r="AI40" s="15">
        <v>11</v>
      </c>
      <c r="AJ40" s="15">
        <v>1.875</v>
      </c>
      <c r="AK40" s="15">
        <v>0</v>
      </c>
      <c r="AL40" s="16">
        <v>12</v>
      </c>
      <c r="AM40" s="62"/>
      <c r="AN40" s="64" t="s">
        <v>40</v>
      </c>
      <c r="AO40" s="20">
        <v>9.6999999999999993</v>
      </c>
      <c r="AP40" s="21">
        <v>7.38</v>
      </c>
      <c r="AQ40" s="7"/>
      <c r="AR40" s="31" t="s">
        <v>37</v>
      </c>
      <c r="AS40" s="52" t="s">
        <v>75</v>
      </c>
      <c r="AT40" s="32" t="s">
        <v>38</v>
      </c>
      <c r="AU40" s="53">
        <v>3.6999999999999998E-2</v>
      </c>
      <c r="AV40" s="1"/>
      <c r="AW40" s="117" t="s">
        <v>45</v>
      </c>
      <c r="AX40" s="112">
        <v>692352000</v>
      </c>
      <c r="AY40" s="112">
        <v>539853900</v>
      </c>
      <c r="AZ40" s="113">
        <v>181891000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175"/>
      <c r="B41" s="68" t="s">
        <v>44</v>
      </c>
      <c r="C41" s="73">
        <f t="shared" ref="C41:J41" si="42">C36</f>
        <v>367460000</v>
      </c>
      <c r="D41" s="74">
        <f t="shared" si="42"/>
        <v>3240300</v>
      </c>
      <c r="E41" s="74">
        <f t="shared" si="42"/>
        <v>8132940</v>
      </c>
      <c r="F41" s="75">
        <f t="shared" si="42"/>
        <v>13128300</v>
      </c>
      <c r="G41" s="73">
        <f t="shared" si="42"/>
        <v>484708000</v>
      </c>
      <c r="H41" s="74">
        <f t="shared" si="42"/>
        <v>4373280</v>
      </c>
      <c r="I41" s="74">
        <f t="shared" si="42"/>
        <v>11875000</v>
      </c>
      <c r="J41" s="75">
        <f t="shared" si="42"/>
        <v>18696800</v>
      </c>
      <c r="K41" s="179"/>
      <c r="L41" s="180"/>
      <c r="M41" s="180"/>
      <c r="N41" s="180"/>
      <c r="O41" s="185"/>
      <c r="P41" s="185"/>
      <c r="Q41" s="14" t="s">
        <v>7</v>
      </c>
      <c r="R41" s="40">
        <f>R36</f>
        <v>155979500</v>
      </c>
      <c r="S41" s="57"/>
      <c r="T41" s="188"/>
      <c r="U41" s="191"/>
      <c r="V41" s="57"/>
      <c r="W41" s="87" t="s">
        <v>7</v>
      </c>
      <c r="X41" s="5">
        <f t="shared" ref="X41:AE41" si="43">X36</f>
        <v>4865.3999999999996</v>
      </c>
      <c r="Y41" s="5">
        <f t="shared" si="43"/>
        <v>6480.2</v>
      </c>
      <c r="Z41" s="5">
        <f t="shared" si="43"/>
        <v>63.1</v>
      </c>
      <c r="AA41" s="5">
        <f t="shared" si="43"/>
        <v>85</v>
      </c>
      <c r="AB41" s="5">
        <f t="shared" si="43"/>
        <v>5099.5</v>
      </c>
      <c r="AC41" s="5">
        <f t="shared" si="43"/>
        <v>6787</v>
      </c>
      <c r="AD41" s="5">
        <f t="shared" si="43"/>
        <v>110.1</v>
      </c>
      <c r="AE41" s="81">
        <f t="shared" si="43"/>
        <v>16</v>
      </c>
      <c r="AF41" s="7"/>
      <c r="AG41" s="87" t="s">
        <v>26</v>
      </c>
      <c r="AH41" s="6">
        <f>(AH40*10.74)</f>
        <v>26.85</v>
      </c>
      <c r="AI41" s="6">
        <f>(AI40*2.2)</f>
        <v>24.200000000000003</v>
      </c>
      <c r="AJ41" s="6">
        <f>(AJ40*0.25)</f>
        <v>0.46875</v>
      </c>
      <c r="AK41" s="154">
        <f>AK40+AL40</f>
        <v>12</v>
      </c>
      <c r="AL41" s="155"/>
      <c r="AM41" s="10"/>
      <c r="AN41" s="22" t="s">
        <v>41</v>
      </c>
      <c r="AO41" s="23">
        <v>10.4</v>
      </c>
      <c r="AP41" s="24">
        <v>7.08</v>
      </c>
      <c r="AQ41" s="7"/>
      <c r="AR41" s="33" t="s">
        <v>36</v>
      </c>
      <c r="AS41" s="12" t="s">
        <v>75</v>
      </c>
      <c r="AT41" s="2" t="s">
        <v>39</v>
      </c>
      <c r="AU41" s="36">
        <v>0.98299999999999998</v>
      </c>
      <c r="AV41" s="1"/>
      <c r="AW41" s="118" t="s">
        <v>71</v>
      </c>
      <c r="AX41" s="111">
        <f t="shared" ref="AX41:AZ41" si="44">AX36</f>
        <v>692352000</v>
      </c>
      <c r="AY41" s="111">
        <f t="shared" si="44"/>
        <v>538698900</v>
      </c>
      <c r="AZ41" s="114">
        <f t="shared" si="44"/>
        <v>181856000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176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1060000</v>
      </c>
      <c r="H42" s="76">
        <f t="shared" si="45"/>
        <v>8990</v>
      </c>
      <c r="I42" s="76">
        <f t="shared" si="45"/>
        <v>27000</v>
      </c>
      <c r="J42" s="77">
        <f t="shared" si="45"/>
        <v>30000</v>
      </c>
      <c r="K42" s="181"/>
      <c r="L42" s="182"/>
      <c r="M42" s="182"/>
      <c r="N42" s="182"/>
      <c r="O42" s="186"/>
      <c r="P42" s="186"/>
      <c r="Q42" s="48" t="s">
        <v>3</v>
      </c>
      <c r="R42" s="41">
        <f>R40-R41</f>
        <v>1003800</v>
      </c>
      <c r="S42" s="58"/>
      <c r="T42" s="189"/>
      <c r="U42" s="192"/>
      <c r="V42" s="58"/>
      <c r="W42" s="45" t="s">
        <v>3</v>
      </c>
      <c r="X42" s="46">
        <f t="shared" ref="X42:AE42" si="46">X40-X41</f>
        <v>0</v>
      </c>
      <c r="Y42" s="46">
        <f t="shared" si="46"/>
        <v>13.600000000000364</v>
      </c>
      <c r="Z42" s="46">
        <f t="shared" si="46"/>
        <v>0</v>
      </c>
      <c r="AA42" s="46">
        <f t="shared" si="46"/>
        <v>0</v>
      </c>
      <c r="AB42" s="46">
        <f t="shared" si="46"/>
        <v>0</v>
      </c>
      <c r="AC42" s="46">
        <f t="shared" si="46"/>
        <v>14</v>
      </c>
      <c r="AD42" s="46">
        <f t="shared" si="46"/>
        <v>0.20000000000000284</v>
      </c>
      <c r="AE42" s="83">
        <f t="shared" si="46"/>
        <v>0</v>
      </c>
      <c r="AF42" s="7"/>
      <c r="AG42" s="88" t="s">
        <v>28</v>
      </c>
      <c r="AH42" s="86">
        <f>(AH41)/((K40/1000000)*8.34)</f>
        <v>3.0371928871996743</v>
      </c>
      <c r="AI42" s="86">
        <f>(AI41)/((K40/1000000)*8.34)</f>
        <v>2.7374326953531516</v>
      </c>
      <c r="AJ42" s="86">
        <f>(AJ41)/((K40/1000000)*8.34)</f>
        <v>5.3023618840776429E-2</v>
      </c>
      <c r="AK42" s="156">
        <f>(AK41)/((K40/1000000)*8.34)</f>
        <v>1.3574046423238766</v>
      </c>
      <c r="AL42" s="157"/>
      <c r="AM42" s="10"/>
      <c r="AN42" s="1"/>
      <c r="AO42" s="1"/>
      <c r="AP42" s="1"/>
      <c r="AQ42" s="7"/>
      <c r="AR42" s="89" t="s">
        <v>55</v>
      </c>
      <c r="AS42" s="79">
        <v>2.48</v>
      </c>
      <c r="AT42" s="90" t="s">
        <v>54</v>
      </c>
      <c r="AU42" s="35">
        <v>2.3E-2</v>
      </c>
      <c r="AV42" s="1"/>
      <c r="AW42" s="110" t="s">
        <v>3</v>
      </c>
      <c r="AX42" s="115">
        <f>AX40-AX41</f>
        <v>0</v>
      </c>
      <c r="AY42" s="115">
        <f>AY40-AY41</f>
        <v>1155000</v>
      </c>
      <c r="AZ42" s="116">
        <f>AZ40-AZ41</f>
        <v>35000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174">
        <v>11</v>
      </c>
      <c r="B44" s="67" t="s">
        <v>45</v>
      </c>
      <c r="C44" s="72">
        <v>367460000</v>
      </c>
      <c r="D44" s="37">
        <v>3240300</v>
      </c>
      <c r="E44" s="37">
        <v>8132940</v>
      </c>
      <c r="F44" s="39">
        <v>13128300</v>
      </c>
      <c r="G44" s="72">
        <v>486406000</v>
      </c>
      <c r="H44" s="37">
        <v>4382270</v>
      </c>
      <c r="I44" s="37">
        <v>11939000</v>
      </c>
      <c r="J44" s="39">
        <v>18756800</v>
      </c>
      <c r="K44" s="177">
        <f>C46+G46</f>
        <v>638000</v>
      </c>
      <c r="L44" s="178"/>
      <c r="M44" s="183">
        <f>D46+E46+F46+H46+I46+J46</f>
        <v>67000</v>
      </c>
      <c r="N44" s="178"/>
      <c r="O44" s="184">
        <f>M44+K44</f>
        <v>705000</v>
      </c>
      <c r="P44" s="184"/>
      <c r="Q44" s="42" t="s">
        <v>6</v>
      </c>
      <c r="R44" s="39">
        <v>157724700</v>
      </c>
      <c r="S44" s="57"/>
      <c r="T44" s="187">
        <v>0.1</v>
      </c>
      <c r="U44" s="190">
        <v>0.92</v>
      </c>
      <c r="V44" s="57"/>
      <c r="W44" s="85" t="s">
        <v>6</v>
      </c>
      <c r="X44" s="44">
        <v>4865.3999999999996</v>
      </c>
      <c r="Y44" s="44">
        <v>6502</v>
      </c>
      <c r="Z44" s="44">
        <v>63.3</v>
      </c>
      <c r="AA44" s="44">
        <v>85</v>
      </c>
      <c r="AB44" s="44">
        <v>5099.5</v>
      </c>
      <c r="AC44" s="44">
        <v>6809.5</v>
      </c>
      <c r="AD44" s="44">
        <v>110.5</v>
      </c>
      <c r="AE44" s="82">
        <v>16</v>
      </c>
      <c r="AF44" s="7"/>
      <c r="AG44" s="85" t="s">
        <v>29</v>
      </c>
      <c r="AH44" s="15">
        <v>1.5</v>
      </c>
      <c r="AI44" s="15">
        <v>6.0625</v>
      </c>
      <c r="AJ44" s="15">
        <v>1.125</v>
      </c>
      <c r="AK44" s="15">
        <v>0</v>
      </c>
      <c r="AL44" s="16">
        <v>7</v>
      </c>
      <c r="AM44" s="62"/>
      <c r="AN44" s="64" t="s">
        <v>40</v>
      </c>
      <c r="AO44" s="20">
        <v>9.6999999999999993</v>
      </c>
      <c r="AP44" s="21">
        <v>7.44</v>
      </c>
      <c r="AQ44" s="7"/>
      <c r="AR44" s="31" t="s">
        <v>37</v>
      </c>
      <c r="AS44" s="52" t="s">
        <v>75</v>
      </c>
      <c r="AT44" s="32" t="s">
        <v>38</v>
      </c>
      <c r="AU44" s="53">
        <v>3.5999999999999997E-2</v>
      </c>
      <c r="AV44" s="1"/>
      <c r="AW44" s="117" t="s">
        <v>45</v>
      </c>
      <c r="AX44" s="112">
        <v>692352000</v>
      </c>
      <c r="AY44" s="112">
        <v>540563500</v>
      </c>
      <c r="AZ44" s="113">
        <v>181926000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175"/>
      <c r="B45" s="68" t="s">
        <v>44</v>
      </c>
      <c r="C45" s="73">
        <f t="shared" ref="C45:J45" si="47">C40</f>
        <v>367460000</v>
      </c>
      <c r="D45" s="74">
        <f t="shared" si="47"/>
        <v>3240300</v>
      </c>
      <c r="E45" s="74">
        <f t="shared" si="47"/>
        <v>8132940</v>
      </c>
      <c r="F45" s="75">
        <f t="shared" si="47"/>
        <v>13128300</v>
      </c>
      <c r="G45" s="73">
        <f t="shared" si="47"/>
        <v>485768000</v>
      </c>
      <c r="H45" s="74">
        <f t="shared" si="47"/>
        <v>4382270</v>
      </c>
      <c r="I45" s="74">
        <f t="shared" si="47"/>
        <v>11902000</v>
      </c>
      <c r="J45" s="75">
        <f t="shared" si="47"/>
        <v>18726800</v>
      </c>
      <c r="K45" s="179"/>
      <c r="L45" s="180"/>
      <c r="M45" s="180"/>
      <c r="N45" s="180"/>
      <c r="O45" s="185"/>
      <c r="P45" s="185"/>
      <c r="Q45" s="14" t="s">
        <v>7</v>
      </c>
      <c r="R45" s="40">
        <f>R40</f>
        <v>156983300</v>
      </c>
      <c r="S45" s="57"/>
      <c r="T45" s="188"/>
      <c r="U45" s="191"/>
      <c r="V45" s="57"/>
      <c r="W45" s="87" t="s">
        <v>7</v>
      </c>
      <c r="X45" s="5">
        <f t="shared" ref="X45:AE45" si="48">X40</f>
        <v>4865.3999999999996</v>
      </c>
      <c r="Y45" s="5">
        <f t="shared" si="48"/>
        <v>6493.8</v>
      </c>
      <c r="Z45" s="5">
        <f t="shared" si="48"/>
        <v>63.1</v>
      </c>
      <c r="AA45" s="5">
        <f t="shared" si="48"/>
        <v>85</v>
      </c>
      <c r="AB45" s="5">
        <f t="shared" si="48"/>
        <v>5099.5</v>
      </c>
      <c r="AC45" s="5">
        <f t="shared" si="48"/>
        <v>6801</v>
      </c>
      <c r="AD45" s="5">
        <f t="shared" si="48"/>
        <v>110.3</v>
      </c>
      <c r="AE45" s="81">
        <f t="shared" si="48"/>
        <v>16</v>
      </c>
      <c r="AF45" s="7"/>
      <c r="AG45" s="87" t="s">
        <v>26</v>
      </c>
      <c r="AH45" s="6">
        <f>(AH44*10.74)</f>
        <v>16.11</v>
      </c>
      <c r="AI45" s="6">
        <f>(AI44*2.2)</f>
        <v>13.3375</v>
      </c>
      <c r="AJ45" s="6">
        <f>(AJ44*0.25)</f>
        <v>0.28125</v>
      </c>
      <c r="AK45" s="154">
        <f>AK44+AL44</f>
        <v>7</v>
      </c>
      <c r="AL45" s="155"/>
      <c r="AM45" s="10"/>
      <c r="AN45" s="22" t="s">
        <v>41</v>
      </c>
      <c r="AO45" s="23">
        <v>10</v>
      </c>
      <c r="AP45" s="24">
        <v>7.27</v>
      </c>
      <c r="AQ45" s="7"/>
      <c r="AR45" s="33" t="s">
        <v>36</v>
      </c>
      <c r="AS45" s="12" t="s">
        <v>75</v>
      </c>
      <c r="AT45" s="2" t="s">
        <v>39</v>
      </c>
      <c r="AU45" s="36">
        <v>0.88200000000000001</v>
      </c>
      <c r="AV45" s="1"/>
      <c r="AW45" s="118" t="s">
        <v>71</v>
      </c>
      <c r="AX45" s="111">
        <f t="shared" ref="AX45:AZ45" si="49">AX40</f>
        <v>692352000</v>
      </c>
      <c r="AY45" s="111">
        <f t="shared" si="49"/>
        <v>539853900</v>
      </c>
      <c r="AZ45" s="114">
        <f t="shared" si="49"/>
        <v>181891000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176"/>
      <c r="B46" s="66" t="s">
        <v>3</v>
      </c>
      <c r="C46" s="76">
        <f t="shared" ref="C46:J46" si="50">C44-C45</f>
        <v>0</v>
      </c>
      <c r="D46" s="76">
        <f t="shared" si="50"/>
        <v>0</v>
      </c>
      <c r="E46" s="76">
        <f t="shared" si="50"/>
        <v>0</v>
      </c>
      <c r="F46" s="77">
        <f t="shared" si="50"/>
        <v>0</v>
      </c>
      <c r="G46" s="76">
        <f t="shared" si="50"/>
        <v>638000</v>
      </c>
      <c r="H46" s="76">
        <f t="shared" si="50"/>
        <v>0</v>
      </c>
      <c r="I46" s="76">
        <f t="shared" si="50"/>
        <v>37000</v>
      </c>
      <c r="J46" s="77">
        <f t="shared" si="50"/>
        <v>30000</v>
      </c>
      <c r="K46" s="181"/>
      <c r="L46" s="182"/>
      <c r="M46" s="182"/>
      <c r="N46" s="182"/>
      <c r="O46" s="186"/>
      <c r="P46" s="186"/>
      <c r="Q46" s="48" t="s">
        <v>3</v>
      </c>
      <c r="R46" s="41">
        <f>R44-R45</f>
        <v>741400</v>
      </c>
      <c r="S46" s="58"/>
      <c r="T46" s="189"/>
      <c r="U46" s="192"/>
      <c r="V46" s="58"/>
      <c r="W46" s="45" t="s">
        <v>3</v>
      </c>
      <c r="X46" s="46">
        <f>X44-X45</f>
        <v>0</v>
      </c>
      <c r="Y46" s="46">
        <f t="shared" ref="Y46:AE46" si="51">Y44-Y45</f>
        <v>8.1999999999998181</v>
      </c>
      <c r="Z46" s="46">
        <f t="shared" si="51"/>
        <v>0.19999999999999574</v>
      </c>
      <c r="AA46" s="46">
        <f t="shared" si="51"/>
        <v>0</v>
      </c>
      <c r="AB46" s="46">
        <f t="shared" si="51"/>
        <v>0</v>
      </c>
      <c r="AC46" s="46">
        <f t="shared" si="51"/>
        <v>8.5</v>
      </c>
      <c r="AD46" s="46">
        <f t="shared" si="51"/>
        <v>0.20000000000000284</v>
      </c>
      <c r="AE46" s="83">
        <f t="shared" si="51"/>
        <v>0</v>
      </c>
      <c r="AF46" s="7"/>
      <c r="AG46" s="88" t="s">
        <v>28</v>
      </c>
      <c r="AH46" s="86">
        <f>(AH45)/((K44/1000000)*8.34)</f>
        <v>3.0276719063620576</v>
      </c>
      <c r="AI46" s="86">
        <f>(AI45)/((K44/1000000)*8.34)</f>
        <v>2.5066153973373027</v>
      </c>
      <c r="AJ46" s="86">
        <f>(AJ45)/((K44/1000000)*8.34)</f>
        <v>5.2857400599896256E-2</v>
      </c>
      <c r="AK46" s="156">
        <f>(AK45)/((K44/1000000)*8.34)</f>
        <v>1.3155619704863069</v>
      </c>
      <c r="AL46" s="157"/>
      <c r="AM46" s="10"/>
      <c r="AN46" s="1"/>
      <c r="AO46" s="1"/>
      <c r="AP46" s="1"/>
      <c r="AQ46" s="7"/>
      <c r="AR46" s="89" t="s">
        <v>55</v>
      </c>
      <c r="AS46" s="79">
        <v>1.94</v>
      </c>
      <c r="AT46" s="90" t="s">
        <v>54</v>
      </c>
      <c r="AU46" s="35">
        <v>2.1999999999999999E-2</v>
      </c>
      <c r="AV46" s="1"/>
      <c r="AW46" s="110" t="s">
        <v>3</v>
      </c>
      <c r="AX46" s="115">
        <f>AX44-AX45</f>
        <v>0</v>
      </c>
      <c r="AY46" s="115">
        <f>AY44-AY45</f>
        <v>709600</v>
      </c>
      <c r="AZ46" s="116">
        <f>AZ44-AZ45</f>
        <v>35000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174">
        <v>12</v>
      </c>
      <c r="B48" s="67" t="s">
        <v>45</v>
      </c>
      <c r="C48" s="72">
        <v>367460000</v>
      </c>
      <c r="D48" s="37">
        <v>3240300</v>
      </c>
      <c r="E48" s="37">
        <v>8132940</v>
      </c>
      <c r="F48" s="39">
        <v>13128300</v>
      </c>
      <c r="G48" s="72">
        <v>487005000</v>
      </c>
      <c r="H48" s="37">
        <v>4391270</v>
      </c>
      <c r="I48" s="37">
        <v>11939000</v>
      </c>
      <c r="J48" s="39">
        <v>18772800</v>
      </c>
      <c r="K48" s="177">
        <f>C50+G50</f>
        <v>599000</v>
      </c>
      <c r="L48" s="178"/>
      <c r="M48" s="183">
        <f>D50+E50+F50+H50+I50+J50</f>
        <v>25000</v>
      </c>
      <c r="N48" s="178"/>
      <c r="O48" s="195">
        <f>M48+K48</f>
        <v>624000</v>
      </c>
      <c r="P48" s="196"/>
      <c r="Q48" s="42" t="s">
        <v>6</v>
      </c>
      <c r="R48" s="39">
        <v>158564400</v>
      </c>
      <c r="S48" s="57"/>
      <c r="T48" s="187">
        <v>0.01</v>
      </c>
      <c r="U48" s="190">
        <v>0.9</v>
      </c>
      <c r="V48" s="57"/>
      <c r="W48" s="85" t="s">
        <v>6</v>
      </c>
      <c r="X48" s="44">
        <v>4865.3999999999996</v>
      </c>
      <c r="Y48" s="44">
        <v>6509.6</v>
      </c>
      <c r="Z48" s="44">
        <v>63.4</v>
      </c>
      <c r="AA48" s="44">
        <v>85</v>
      </c>
      <c r="AB48" s="44">
        <v>5099.5</v>
      </c>
      <c r="AC48" s="44">
        <v>6817.5</v>
      </c>
      <c r="AD48" s="44">
        <v>110.5</v>
      </c>
      <c r="AE48" s="82">
        <v>16</v>
      </c>
      <c r="AF48" s="7"/>
      <c r="AG48" s="85" t="s">
        <v>29</v>
      </c>
      <c r="AH48" s="15">
        <v>1.1875</v>
      </c>
      <c r="AI48" s="15">
        <v>5.125</v>
      </c>
      <c r="AJ48" s="15">
        <v>1.375</v>
      </c>
      <c r="AK48" s="15">
        <v>0</v>
      </c>
      <c r="AL48" s="16">
        <v>7</v>
      </c>
      <c r="AM48" s="62"/>
      <c r="AN48" s="64" t="s">
        <v>40</v>
      </c>
      <c r="AO48" s="20">
        <v>9.1999999999999993</v>
      </c>
      <c r="AP48" s="21">
        <v>7.5</v>
      </c>
      <c r="AQ48" s="7"/>
      <c r="AR48" s="31" t="s">
        <v>37</v>
      </c>
      <c r="AS48" s="52" t="s">
        <v>75</v>
      </c>
      <c r="AT48" s="32" t="s">
        <v>38</v>
      </c>
      <c r="AU48" s="53">
        <v>3.5999999999999997E-2</v>
      </c>
      <c r="AV48" s="1"/>
      <c r="AW48" s="117" t="s">
        <v>45</v>
      </c>
      <c r="AX48" s="112">
        <v>692352000</v>
      </c>
      <c r="AY48" s="112">
        <v>541222900</v>
      </c>
      <c r="AZ48" s="113">
        <v>181926000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193"/>
      <c r="B49" s="68" t="s">
        <v>44</v>
      </c>
      <c r="C49" s="73">
        <f t="shared" ref="C49:J49" si="52">C44</f>
        <v>367460000</v>
      </c>
      <c r="D49" s="74">
        <f t="shared" si="52"/>
        <v>3240300</v>
      </c>
      <c r="E49" s="74">
        <f t="shared" si="52"/>
        <v>8132940</v>
      </c>
      <c r="F49" s="75">
        <f t="shared" si="52"/>
        <v>13128300</v>
      </c>
      <c r="G49" s="73">
        <f t="shared" si="52"/>
        <v>486406000</v>
      </c>
      <c r="H49" s="74">
        <f t="shared" si="52"/>
        <v>4382270</v>
      </c>
      <c r="I49" s="74">
        <f t="shared" si="52"/>
        <v>11939000</v>
      </c>
      <c r="J49" s="75">
        <f t="shared" si="52"/>
        <v>18756800</v>
      </c>
      <c r="K49" s="179"/>
      <c r="L49" s="180"/>
      <c r="M49" s="180"/>
      <c r="N49" s="180"/>
      <c r="O49" s="197"/>
      <c r="P49" s="198"/>
      <c r="Q49" s="14" t="s">
        <v>7</v>
      </c>
      <c r="R49" s="40">
        <f>R44</f>
        <v>157724700</v>
      </c>
      <c r="S49" s="57"/>
      <c r="T49" s="188"/>
      <c r="U49" s="191"/>
      <c r="V49" s="57"/>
      <c r="W49" s="87" t="s">
        <v>7</v>
      </c>
      <c r="X49" s="5">
        <f t="shared" ref="X49:AE49" si="53">X44</f>
        <v>4865.3999999999996</v>
      </c>
      <c r="Y49" s="5">
        <f t="shared" si="53"/>
        <v>6502</v>
      </c>
      <c r="Z49" s="5">
        <f t="shared" si="53"/>
        <v>63.3</v>
      </c>
      <c r="AA49" s="5">
        <f t="shared" si="53"/>
        <v>85</v>
      </c>
      <c r="AB49" s="5">
        <f t="shared" si="53"/>
        <v>5099.5</v>
      </c>
      <c r="AC49" s="5">
        <f t="shared" si="53"/>
        <v>6809.5</v>
      </c>
      <c r="AD49" s="5">
        <f t="shared" si="53"/>
        <v>110.5</v>
      </c>
      <c r="AE49" s="81">
        <f t="shared" si="53"/>
        <v>16</v>
      </c>
      <c r="AF49" s="7"/>
      <c r="AG49" s="87" t="s">
        <v>26</v>
      </c>
      <c r="AH49" s="6">
        <f>(AH48*10.74)</f>
        <v>12.75375</v>
      </c>
      <c r="AI49" s="6">
        <f>(AI48*2.2)</f>
        <v>11.275</v>
      </c>
      <c r="AJ49" s="6">
        <f>(AJ48*0.25)</f>
        <v>0.34375</v>
      </c>
      <c r="AK49" s="158">
        <f>AK48+AL48</f>
        <v>7</v>
      </c>
      <c r="AL49" s="159"/>
      <c r="AM49" s="10"/>
      <c r="AN49" s="22" t="s">
        <v>41</v>
      </c>
      <c r="AO49" s="23">
        <v>9.9</v>
      </c>
      <c r="AP49" s="24">
        <v>7.44</v>
      </c>
      <c r="AQ49" s="7"/>
      <c r="AR49" s="33" t="s">
        <v>36</v>
      </c>
      <c r="AS49" s="12" t="s">
        <v>75</v>
      </c>
      <c r="AT49" s="2" t="s">
        <v>39</v>
      </c>
      <c r="AU49" s="36">
        <v>0.61199999999999999</v>
      </c>
      <c r="AV49" s="1"/>
      <c r="AW49" s="118" t="s">
        <v>71</v>
      </c>
      <c r="AX49" s="111">
        <f t="shared" ref="AX49:AZ49" si="54">AX44</f>
        <v>692352000</v>
      </c>
      <c r="AY49" s="111">
        <f t="shared" si="54"/>
        <v>540563500</v>
      </c>
      <c r="AZ49" s="114">
        <f t="shared" si="54"/>
        <v>181926000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194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599000</v>
      </c>
      <c r="H50" s="76">
        <f t="shared" si="55"/>
        <v>9000</v>
      </c>
      <c r="I50" s="76">
        <f t="shared" si="55"/>
        <v>0</v>
      </c>
      <c r="J50" s="77">
        <f t="shared" si="55"/>
        <v>16000</v>
      </c>
      <c r="K50" s="181"/>
      <c r="L50" s="182"/>
      <c r="M50" s="182"/>
      <c r="N50" s="182"/>
      <c r="O50" s="199"/>
      <c r="P50" s="200"/>
      <c r="Q50" s="48" t="s">
        <v>3</v>
      </c>
      <c r="R50" s="41">
        <f>R48-R49</f>
        <v>839700</v>
      </c>
      <c r="S50" s="58"/>
      <c r="T50" s="189"/>
      <c r="U50" s="192"/>
      <c r="V50" s="58"/>
      <c r="W50" s="45" t="s">
        <v>3</v>
      </c>
      <c r="X50" s="46">
        <f>X48-X49</f>
        <v>0</v>
      </c>
      <c r="Y50" s="46">
        <f t="shared" ref="Y50:AE50" si="56">Y48-Y49</f>
        <v>7.6000000000003638</v>
      </c>
      <c r="Z50" s="46">
        <f t="shared" si="56"/>
        <v>0.10000000000000142</v>
      </c>
      <c r="AA50" s="46">
        <f t="shared" si="56"/>
        <v>0</v>
      </c>
      <c r="AB50" s="46">
        <f t="shared" si="56"/>
        <v>0</v>
      </c>
      <c r="AC50" s="46">
        <f t="shared" si="56"/>
        <v>8</v>
      </c>
      <c r="AD50" s="46">
        <f t="shared" si="56"/>
        <v>0</v>
      </c>
      <c r="AE50" s="83">
        <f t="shared" si="56"/>
        <v>0</v>
      </c>
      <c r="AF50" s="7"/>
      <c r="AG50" s="88" t="s">
        <v>28</v>
      </c>
      <c r="AH50" s="86">
        <f>(AH49)/((K48/1000000)*8.34)</f>
        <v>2.5529659744658364</v>
      </c>
      <c r="AI50" s="86">
        <f>(AI49)/((K48/1000000)*8.34)</f>
        <v>2.256959040447108</v>
      </c>
      <c r="AJ50" s="86">
        <f>(AJ49)/((K48/1000000)*8.34)</f>
        <v>6.8809726842899641E-2</v>
      </c>
      <c r="AK50" s="160">
        <f>(AK49)/((K48/1000000)*8.34)</f>
        <v>1.4012162557099563</v>
      </c>
      <c r="AL50" s="161"/>
      <c r="AM50" s="10"/>
      <c r="AN50" s="1"/>
      <c r="AO50" s="1"/>
      <c r="AP50" s="1"/>
      <c r="AQ50" s="7"/>
      <c r="AR50" s="89" t="s">
        <v>55</v>
      </c>
      <c r="AS50" s="79">
        <v>1.64</v>
      </c>
      <c r="AT50" s="90" t="s">
        <v>54</v>
      </c>
      <c r="AU50" s="35">
        <v>2.1999999999999999E-2</v>
      </c>
      <c r="AV50" s="1"/>
      <c r="AW50" s="110" t="s">
        <v>3</v>
      </c>
      <c r="AX50" s="115">
        <f>AX48-AX49</f>
        <v>0</v>
      </c>
      <c r="AY50" s="115">
        <f>AY48-AY49</f>
        <v>659400</v>
      </c>
      <c r="AZ50" s="116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174">
        <v>13</v>
      </c>
      <c r="B52" s="67" t="s">
        <v>45</v>
      </c>
      <c r="C52" s="72">
        <v>367579000</v>
      </c>
      <c r="D52" s="37">
        <v>3249300</v>
      </c>
      <c r="E52" s="37">
        <v>8132940</v>
      </c>
      <c r="F52" s="39">
        <v>13145300</v>
      </c>
      <c r="G52" s="72">
        <v>487673000</v>
      </c>
      <c r="H52" s="37">
        <v>4391270</v>
      </c>
      <c r="I52" s="37">
        <v>11970000</v>
      </c>
      <c r="J52" s="39">
        <v>18800800</v>
      </c>
      <c r="K52" s="177">
        <f>C54+G54</f>
        <v>787000</v>
      </c>
      <c r="L52" s="178"/>
      <c r="M52" s="183">
        <f>D54+E54+F54+H54+I54+J54</f>
        <v>85000</v>
      </c>
      <c r="N52" s="178"/>
      <c r="O52" s="195">
        <f>M52+K52</f>
        <v>872000</v>
      </c>
      <c r="P52" s="196"/>
      <c r="Q52" s="42" t="s">
        <v>6</v>
      </c>
      <c r="R52" s="39">
        <v>159322900</v>
      </c>
      <c r="S52" s="57"/>
      <c r="T52" s="187">
        <v>0</v>
      </c>
      <c r="U52" s="190">
        <v>0.9</v>
      </c>
      <c r="V52" s="57"/>
      <c r="W52" s="85" t="s">
        <v>6</v>
      </c>
      <c r="X52" s="44">
        <v>4867.1000000000004</v>
      </c>
      <c r="Y52" s="44">
        <v>6518.4</v>
      </c>
      <c r="Z52" s="44">
        <v>63.5</v>
      </c>
      <c r="AA52" s="44">
        <v>85</v>
      </c>
      <c r="AB52" s="44">
        <v>5101.5</v>
      </c>
      <c r="AC52" s="44">
        <v>6826.6</v>
      </c>
      <c r="AD52" s="44">
        <v>110.7</v>
      </c>
      <c r="AE52" s="82">
        <v>16</v>
      </c>
      <c r="AF52" s="7"/>
      <c r="AG52" s="85" t="s">
        <v>29</v>
      </c>
      <c r="AH52" s="15">
        <v>1.75</v>
      </c>
      <c r="AI52" s="15">
        <v>10</v>
      </c>
      <c r="AJ52" s="15">
        <v>1</v>
      </c>
      <c r="AK52" s="15">
        <v>8</v>
      </c>
      <c r="AL52" s="16">
        <v>1</v>
      </c>
      <c r="AM52" s="62"/>
      <c r="AN52" s="64" t="s">
        <v>40</v>
      </c>
      <c r="AO52" s="20">
        <v>9.1999999999999993</v>
      </c>
      <c r="AP52" s="21">
        <v>7.47</v>
      </c>
      <c r="AQ52" s="7"/>
      <c r="AR52" s="31" t="s">
        <v>37</v>
      </c>
      <c r="AS52" s="52" t="s">
        <v>75</v>
      </c>
      <c r="AT52" s="32" t="s">
        <v>38</v>
      </c>
      <c r="AU52" s="53">
        <v>3.2000000000000001E-2</v>
      </c>
      <c r="AV52" s="1"/>
      <c r="AW52" s="117" t="s">
        <v>45</v>
      </c>
      <c r="AX52" s="112">
        <v>692503000</v>
      </c>
      <c r="AY52" s="112">
        <v>541957200</v>
      </c>
      <c r="AZ52" s="113">
        <v>181961000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193"/>
      <c r="B53" s="68" t="s">
        <v>44</v>
      </c>
      <c r="C53" s="73">
        <f t="shared" ref="C53:J53" si="57">C48</f>
        <v>367460000</v>
      </c>
      <c r="D53" s="74">
        <f t="shared" si="57"/>
        <v>3240300</v>
      </c>
      <c r="E53" s="74">
        <f t="shared" si="57"/>
        <v>8132940</v>
      </c>
      <c r="F53" s="75">
        <f t="shared" si="57"/>
        <v>13128300</v>
      </c>
      <c r="G53" s="73">
        <f t="shared" si="57"/>
        <v>487005000</v>
      </c>
      <c r="H53" s="74">
        <f t="shared" si="57"/>
        <v>4391270</v>
      </c>
      <c r="I53" s="74">
        <f t="shared" si="57"/>
        <v>11939000</v>
      </c>
      <c r="J53" s="75">
        <f t="shared" si="57"/>
        <v>18772800</v>
      </c>
      <c r="K53" s="179"/>
      <c r="L53" s="180"/>
      <c r="M53" s="180"/>
      <c r="N53" s="180"/>
      <c r="O53" s="197"/>
      <c r="P53" s="198"/>
      <c r="Q53" s="14" t="s">
        <v>7</v>
      </c>
      <c r="R53" s="40">
        <f>R48</f>
        <v>158564400</v>
      </c>
      <c r="S53" s="57"/>
      <c r="T53" s="188"/>
      <c r="U53" s="191"/>
      <c r="V53" s="57"/>
      <c r="W53" s="87" t="s">
        <v>7</v>
      </c>
      <c r="X53" s="5">
        <f t="shared" ref="X53:AE53" si="58">X48</f>
        <v>4865.3999999999996</v>
      </c>
      <c r="Y53" s="5">
        <f t="shared" si="58"/>
        <v>6509.6</v>
      </c>
      <c r="Z53" s="5">
        <f t="shared" si="58"/>
        <v>63.4</v>
      </c>
      <c r="AA53" s="5">
        <f t="shared" si="58"/>
        <v>85</v>
      </c>
      <c r="AB53" s="5">
        <f t="shared" si="58"/>
        <v>5099.5</v>
      </c>
      <c r="AC53" s="5">
        <f t="shared" si="58"/>
        <v>6817.5</v>
      </c>
      <c r="AD53" s="5">
        <f t="shared" si="58"/>
        <v>110.5</v>
      </c>
      <c r="AE53" s="81">
        <f t="shared" si="58"/>
        <v>16</v>
      </c>
      <c r="AF53" s="7"/>
      <c r="AG53" s="87" t="s">
        <v>26</v>
      </c>
      <c r="AH53" s="6">
        <f>(AH52*10.74)</f>
        <v>18.795000000000002</v>
      </c>
      <c r="AI53" s="6">
        <f>(AI52*2.2)</f>
        <v>22</v>
      </c>
      <c r="AJ53" s="6">
        <f>(AJ52*0.25)</f>
        <v>0.25</v>
      </c>
      <c r="AK53" s="158">
        <f>AK52+AL52</f>
        <v>9</v>
      </c>
      <c r="AL53" s="159"/>
      <c r="AM53" s="10"/>
      <c r="AN53" s="22" t="s">
        <v>41</v>
      </c>
      <c r="AO53" s="23">
        <v>8.8000000000000007</v>
      </c>
      <c r="AP53" s="24">
        <v>7.38</v>
      </c>
      <c r="AQ53" s="7"/>
      <c r="AR53" s="33" t="s">
        <v>36</v>
      </c>
      <c r="AS53" s="12" t="s">
        <v>75</v>
      </c>
      <c r="AT53" s="2" t="s">
        <v>39</v>
      </c>
      <c r="AU53" s="36">
        <v>0.3</v>
      </c>
      <c r="AV53" s="1"/>
      <c r="AW53" s="118" t="s">
        <v>71</v>
      </c>
      <c r="AX53" s="111">
        <f t="shared" ref="AX53:AZ53" si="59">AX48</f>
        <v>692352000</v>
      </c>
      <c r="AY53" s="111">
        <f t="shared" si="59"/>
        <v>541222900</v>
      </c>
      <c r="AZ53" s="114">
        <f t="shared" si="59"/>
        <v>181926000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194"/>
      <c r="B54" s="66" t="s">
        <v>3</v>
      </c>
      <c r="C54" s="76">
        <f t="shared" ref="C54:J54" si="60">C52-C53</f>
        <v>119000</v>
      </c>
      <c r="D54" s="76">
        <f t="shared" si="60"/>
        <v>9000</v>
      </c>
      <c r="E54" s="76">
        <f t="shared" si="60"/>
        <v>0</v>
      </c>
      <c r="F54" s="77">
        <f t="shared" si="60"/>
        <v>17000</v>
      </c>
      <c r="G54" s="76">
        <f t="shared" si="60"/>
        <v>668000</v>
      </c>
      <c r="H54" s="76">
        <f t="shared" si="60"/>
        <v>0</v>
      </c>
      <c r="I54" s="76">
        <f t="shared" si="60"/>
        <v>31000</v>
      </c>
      <c r="J54" s="77">
        <f t="shared" si="60"/>
        <v>28000</v>
      </c>
      <c r="K54" s="181"/>
      <c r="L54" s="182"/>
      <c r="M54" s="182"/>
      <c r="N54" s="182"/>
      <c r="O54" s="199"/>
      <c r="P54" s="200"/>
      <c r="Q54" s="48" t="s">
        <v>3</v>
      </c>
      <c r="R54" s="41">
        <f>R52-R53</f>
        <v>758500</v>
      </c>
      <c r="S54" s="58"/>
      <c r="T54" s="189"/>
      <c r="U54" s="192"/>
      <c r="V54" s="58"/>
      <c r="W54" s="45" t="s">
        <v>3</v>
      </c>
      <c r="X54" s="46">
        <f>X52-X53</f>
        <v>1.7000000000007276</v>
      </c>
      <c r="Y54" s="46">
        <f t="shared" ref="Y54:AE54" si="61">Y52-Y53</f>
        <v>8.7999999999992724</v>
      </c>
      <c r="Z54" s="46">
        <f t="shared" si="61"/>
        <v>0.10000000000000142</v>
      </c>
      <c r="AA54" s="46">
        <f t="shared" si="61"/>
        <v>0</v>
      </c>
      <c r="AB54" s="46">
        <f t="shared" si="61"/>
        <v>2</v>
      </c>
      <c r="AC54" s="46">
        <f t="shared" si="61"/>
        <v>9.1000000000003638</v>
      </c>
      <c r="AD54" s="46">
        <f t="shared" si="61"/>
        <v>0.20000000000000284</v>
      </c>
      <c r="AE54" s="83">
        <f t="shared" si="61"/>
        <v>0</v>
      </c>
      <c r="AF54" s="7"/>
      <c r="AG54" s="88" t="s">
        <v>28</v>
      </c>
      <c r="AH54" s="86">
        <f>(AH53)/((K52/1000000)*8.34)</f>
        <v>2.8635287449836828</v>
      </c>
      <c r="AI54" s="86">
        <f>(AI53)/((K52/1000000)*8.34)</f>
        <v>3.3518293370386285</v>
      </c>
      <c r="AJ54" s="86">
        <f>(AJ53)/((K52/1000000)*8.34)</f>
        <v>3.8088969739075322E-2</v>
      </c>
      <c r="AK54" s="160">
        <f>(AK53)/((K52/1000000)*8.34)</f>
        <v>1.3712029106067116</v>
      </c>
      <c r="AL54" s="161"/>
      <c r="AM54" s="10"/>
      <c r="AN54" s="1"/>
      <c r="AO54" s="1"/>
      <c r="AP54" s="1"/>
      <c r="AQ54" s="7"/>
      <c r="AR54" s="89" t="s">
        <v>55</v>
      </c>
      <c r="AS54" s="79">
        <v>0.9</v>
      </c>
      <c r="AT54" s="90" t="s">
        <v>54</v>
      </c>
      <c r="AU54" s="35">
        <v>2.1000000000000001E-2</v>
      </c>
      <c r="AV54" s="1"/>
      <c r="AW54" s="110" t="s">
        <v>3</v>
      </c>
      <c r="AX54" s="115">
        <f>AX52-AX53</f>
        <v>151000</v>
      </c>
      <c r="AY54" s="115">
        <f>AY52-AY53</f>
        <v>734300</v>
      </c>
      <c r="AZ54" s="116">
        <f>AZ52-AZ53</f>
        <v>35000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174">
        <v>14</v>
      </c>
      <c r="B56" s="67" t="s">
        <v>45</v>
      </c>
      <c r="C56" s="72">
        <v>368330000</v>
      </c>
      <c r="D56" s="37">
        <v>3258300</v>
      </c>
      <c r="E56" s="37">
        <v>8164950</v>
      </c>
      <c r="F56" s="39">
        <v>13185300</v>
      </c>
      <c r="G56" s="72">
        <v>487732000</v>
      </c>
      <c r="H56" s="37">
        <v>4391270</v>
      </c>
      <c r="I56" s="37">
        <v>11970000</v>
      </c>
      <c r="J56" s="39">
        <v>18800800</v>
      </c>
      <c r="K56" s="177">
        <f>C58+G58</f>
        <v>810000</v>
      </c>
      <c r="L56" s="178"/>
      <c r="M56" s="183">
        <f>D58+E58+F58+H58+I58+J58</f>
        <v>81010</v>
      </c>
      <c r="N56" s="178"/>
      <c r="O56" s="195">
        <f>M56+K56</f>
        <v>891010</v>
      </c>
      <c r="P56" s="196"/>
      <c r="Q56" s="42" t="s">
        <v>6</v>
      </c>
      <c r="R56" s="39">
        <v>160217400</v>
      </c>
      <c r="S56" s="57"/>
      <c r="T56" s="187">
        <v>0</v>
      </c>
      <c r="U56" s="190">
        <v>0.9</v>
      </c>
      <c r="V56" s="57"/>
      <c r="W56" s="85" t="s">
        <v>6</v>
      </c>
      <c r="X56" s="44">
        <v>4876.8</v>
      </c>
      <c r="Y56" s="44">
        <v>6519.2</v>
      </c>
      <c r="Z56" s="44">
        <v>63.5</v>
      </c>
      <c r="AA56" s="44">
        <v>85.2</v>
      </c>
      <c r="AB56" s="44">
        <v>5111.8999999999996</v>
      </c>
      <c r="AC56" s="44">
        <v>6827.4</v>
      </c>
      <c r="AD56" s="44">
        <v>110.8</v>
      </c>
      <c r="AE56" s="82">
        <v>16</v>
      </c>
      <c r="AF56" s="7"/>
      <c r="AG56" s="85" t="s">
        <v>29</v>
      </c>
      <c r="AH56" s="15">
        <v>1.75</v>
      </c>
      <c r="AI56" s="15">
        <v>15</v>
      </c>
      <c r="AJ56" s="15">
        <v>1.25</v>
      </c>
      <c r="AK56" s="15">
        <v>9</v>
      </c>
      <c r="AL56" s="16">
        <v>0</v>
      </c>
      <c r="AM56" s="62"/>
      <c r="AN56" s="64" t="s">
        <v>40</v>
      </c>
      <c r="AO56" s="20">
        <v>8</v>
      </c>
      <c r="AP56" s="21">
        <v>7.41</v>
      </c>
      <c r="AQ56" s="7"/>
      <c r="AR56" s="31" t="s">
        <v>37</v>
      </c>
      <c r="AS56" s="52">
        <v>6.3E-2</v>
      </c>
      <c r="AT56" s="32" t="s">
        <v>38</v>
      </c>
      <c r="AU56" s="53">
        <v>4.2999999999999997E-2</v>
      </c>
      <c r="AV56" s="1"/>
      <c r="AW56" s="117" t="s">
        <v>45</v>
      </c>
      <c r="AX56" s="112">
        <v>693378000</v>
      </c>
      <c r="AY56" s="112">
        <v>542018200</v>
      </c>
      <c r="AZ56" s="113">
        <v>181997000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193"/>
      <c r="B57" s="68" t="s">
        <v>44</v>
      </c>
      <c r="C57" s="73">
        <f t="shared" ref="C57:J57" si="62">C52</f>
        <v>367579000</v>
      </c>
      <c r="D57" s="74">
        <f t="shared" si="62"/>
        <v>3249300</v>
      </c>
      <c r="E57" s="74">
        <f t="shared" si="62"/>
        <v>8132940</v>
      </c>
      <c r="F57" s="75">
        <f t="shared" si="62"/>
        <v>13145300</v>
      </c>
      <c r="G57" s="73">
        <f t="shared" si="62"/>
        <v>487673000</v>
      </c>
      <c r="H57" s="74">
        <f t="shared" si="62"/>
        <v>4391270</v>
      </c>
      <c r="I57" s="74">
        <f t="shared" si="62"/>
        <v>11970000</v>
      </c>
      <c r="J57" s="75">
        <f t="shared" si="62"/>
        <v>18800800</v>
      </c>
      <c r="K57" s="179"/>
      <c r="L57" s="180"/>
      <c r="M57" s="180"/>
      <c r="N57" s="180"/>
      <c r="O57" s="197"/>
      <c r="P57" s="198"/>
      <c r="Q57" s="14" t="s">
        <v>7</v>
      </c>
      <c r="R57" s="40">
        <f>R52</f>
        <v>159322900</v>
      </c>
      <c r="S57" s="57"/>
      <c r="T57" s="188"/>
      <c r="U57" s="191"/>
      <c r="V57" s="57"/>
      <c r="W57" s="87" t="s">
        <v>7</v>
      </c>
      <c r="X57" s="5">
        <f t="shared" ref="X57:AE57" si="63">X52</f>
        <v>4867.1000000000004</v>
      </c>
      <c r="Y57" s="5">
        <f t="shared" si="63"/>
        <v>6518.4</v>
      </c>
      <c r="Z57" s="5">
        <f t="shared" si="63"/>
        <v>63.5</v>
      </c>
      <c r="AA57" s="5">
        <f t="shared" si="63"/>
        <v>85</v>
      </c>
      <c r="AB57" s="5">
        <f t="shared" si="63"/>
        <v>5101.5</v>
      </c>
      <c r="AC57" s="5">
        <f t="shared" si="63"/>
        <v>6826.6</v>
      </c>
      <c r="AD57" s="5">
        <f t="shared" si="63"/>
        <v>110.7</v>
      </c>
      <c r="AE57" s="81">
        <f t="shared" si="63"/>
        <v>16</v>
      </c>
      <c r="AF57" s="7"/>
      <c r="AG57" s="87" t="s">
        <v>26</v>
      </c>
      <c r="AH57" s="6">
        <f>(AH56*10.74)</f>
        <v>18.795000000000002</v>
      </c>
      <c r="AI57" s="6">
        <f>(AI56*2.2)</f>
        <v>33</v>
      </c>
      <c r="AJ57" s="6">
        <f>(AJ56*0.25)</f>
        <v>0.3125</v>
      </c>
      <c r="AK57" s="158">
        <f>AK56+AL56</f>
        <v>9</v>
      </c>
      <c r="AL57" s="159"/>
      <c r="AM57" s="10"/>
      <c r="AN57" s="22" t="s">
        <v>41</v>
      </c>
      <c r="AO57" s="23">
        <v>8.4</v>
      </c>
      <c r="AP57" s="24">
        <v>7.48</v>
      </c>
      <c r="AQ57" s="7"/>
      <c r="AR57" s="33" t="s">
        <v>36</v>
      </c>
      <c r="AS57" s="12">
        <v>0.68</v>
      </c>
      <c r="AT57" s="2" t="s">
        <v>39</v>
      </c>
      <c r="AU57" s="36">
        <v>0.56999999999999995</v>
      </c>
      <c r="AV57" s="1"/>
      <c r="AW57" s="118" t="s">
        <v>71</v>
      </c>
      <c r="AX57" s="111">
        <f t="shared" ref="AX57:AZ57" si="64">AX52</f>
        <v>692503000</v>
      </c>
      <c r="AY57" s="111">
        <f t="shared" si="64"/>
        <v>541957200</v>
      </c>
      <c r="AZ57" s="114">
        <f t="shared" si="64"/>
        <v>181961000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194"/>
      <c r="B58" s="66" t="s">
        <v>3</v>
      </c>
      <c r="C58" s="76">
        <f t="shared" ref="C58:J58" si="65">C56-C57</f>
        <v>751000</v>
      </c>
      <c r="D58" s="76">
        <f t="shared" si="65"/>
        <v>9000</v>
      </c>
      <c r="E58" s="76">
        <f t="shared" si="65"/>
        <v>32010</v>
      </c>
      <c r="F58" s="77">
        <f t="shared" si="65"/>
        <v>40000</v>
      </c>
      <c r="G58" s="76">
        <f t="shared" si="65"/>
        <v>59000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81"/>
      <c r="L58" s="182"/>
      <c r="M58" s="182"/>
      <c r="N58" s="182"/>
      <c r="O58" s="199"/>
      <c r="P58" s="200"/>
      <c r="Q58" s="48" t="s">
        <v>3</v>
      </c>
      <c r="R58" s="41">
        <f>R56-R57</f>
        <v>894500</v>
      </c>
      <c r="S58" s="58"/>
      <c r="T58" s="189"/>
      <c r="U58" s="192"/>
      <c r="V58" s="58"/>
      <c r="W58" s="45" t="s">
        <v>3</v>
      </c>
      <c r="X58" s="46">
        <f>X56-X57</f>
        <v>9.6999999999998181</v>
      </c>
      <c r="Y58" s="46">
        <f t="shared" ref="Y58:AE58" si="66">Y56-Y57</f>
        <v>0.8000000000001819</v>
      </c>
      <c r="Z58" s="46">
        <f t="shared" si="66"/>
        <v>0</v>
      </c>
      <c r="AA58" s="46">
        <f t="shared" si="66"/>
        <v>0.20000000000000284</v>
      </c>
      <c r="AB58" s="46">
        <f t="shared" si="66"/>
        <v>10.399999999999636</v>
      </c>
      <c r="AC58" s="46">
        <f t="shared" si="66"/>
        <v>0.7999999999992724</v>
      </c>
      <c r="AD58" s="46">
        <f t="shared" si="66"/>
        <v>9.9999999999994316E-2</v>
      </c>
      <c r="AE58" s="83">
        <f t="shared" si="66"/>
        <v>0</v>
      </c>
      <c r="AF58" s="7"/>
      <c r="AG58" s="88" t="s">
        <v>28</v>
      </c>
      <c r="AH58" s="86">
        <f>(AH57)/((K56/1000000)*8.34)</f>
        <v>2.7822186695088371</v>
      </c>
      <c r="AI58" s="86">
        <f>(AI57)/((K56/1000000)*8.34)</f>
        <v>4.8849809041655563</v>
      </c>
      <c r="AJ58" s="86">
        <f>(AJ57)/((K56/1000000)*8.34)</f>
        <v>4.6259288865204126E-2</v>
      </c>
      <c r="AK58" s="160">
        <f>(AK57)/((K56/1000000)*8.34)</f>
        <v>1.3322675193178788</v>
      </c>
      <c r="AL58" s="161"/>
      <c r="AM58" s="10"/>
      <c r="AN58" s="1"/>
      <c r="AO58" s="1"/>
      <c r="AP58" s="1"/>
      <c r="AQ58" s="7"/>
      <c r="AR58" s="89" t="s">
        <v>55</v>
      </c>
      <c r="AS58" s="79">
        <v>2.4500000000000002</v>
      </c>
      <c r="AT58" s="90" t="s">
        <v>54</v>
      </c>
      <c r="AU58" s="35">
        <v>0.03</v>
      </c>
      <c r="AV58" s="1"/>
      <c r="AW58" s="110" t="s">
        <v>3</v>
      </c>
      <c r="AX58" s="115">
        <f>AX56-AX57</f>
        <v>875000</v>
      </c>
      <c r="AY58" s="115">
        <f>AY56-AY57</f>
        <v>61000</v>
      </c>
      <c r="AZ58" s="116">
        <f>AZ56-AZ57</f>
        <v>36000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174">
        <v>15</v>
      </c>
      <c r="B60" s="67" t="s">
        <v>45</v>
      </c>
      <c r="C60" s="72">
        <v>369158000</v>
      </c>
      <c r="D60" s="37">
        <v>3267300</v>
      </c>
      <c r="E60" s="37">
        <v>8164950</v>
      </c>
      <c r="F60" s="39">
        <v>13193300</v>
      </c>
      <c r="G60" s="72">
        <v>487732000</v>
      </c>
      <c r="H60" s="37">
        <v>4391270</v>
      </c>
      <c r="I60" s="37">
        <v>11970000</v>
      </c>
      <c r="J60" s="39">
        <v>18800800</v>
      </c>
      <c r="K60" s="177">
        <f>C62+G62</f>
        <v>828000</v>
      </c>
      <c r="L60" s="178"/>
      <c r="M60" s="183">
        <f>D62+E62+F62+H62+I62+J62</f>
        <v>17000</v>
      </c>
      <c r="N60" s="178"/>
      <c r="O60" s="195">
        <f>M60+K60</f>
        <v>845000</v>
      </c>
      <c r="P60" s="196"/>
      <c r="Q60" s="42" t="s">
        <v>6</v>
      </c>
      <c r="R60" s="39">
        <v>161052300</v>
      </c>
      <c r="S60" s="57"/>
      <c r="T60" s="187">
        <v>0</v>
      </c>
      <c r="U60" s="190">
        <v>0.87</v>
      </c>
      <c r="V60" s="57"/>
      <c r="W60" s="85" t="s">
        <v>6</v>
      </c>
      <c r="X60" s="44">
        <v>4887.3999999999996</v>
      </c>
      <c r="Y60" s="44">
        <v>6519.2</v>
      </c>
      <c r="Z60" s="44">
        <v>63.5</v>
      </c>
      <c r="AA60" s="44">
        <v>85.3</v>
      </c>
      <c r="AB60" s="44">
        <v>5122.8</v>
      </c>
      <c r="AC60" s="44">
        <v>6827.4</v>
      </c>
      <c r="AD60" s="44">
        <v>110.8</v>
      </c>
      <c r="AE60" s="82">
        <v>16</v>
      </c>
      <c r="AF60" s="7"/>
      <c r="AG60" s="85" t="s">
        <v>29</v>
      </c>
      <c r="AH60" s="15">
        <v>2</v>
      </c>
      <c r="AI60" s="15">
        <v>10</v>
      </c>
      <c r="AJ60" s="15">
        <v>1.25</v>
      </c>
      <c r="AK60" s="15">
        <v>9</v>
      </c>
      <c r="AL60" s="16">
        <v>0</v>
      </c>
      <c r="AM60" s="62"/>
      <c r="AN60" s="64" t="s">
        <v>40</v>
      </c>
      <c r="AO60" s="20">
        <v>8.9</v>
      </c>
      <c r="AP60" s="21">
        <v>7.37</v>
      </c>
      <c r="AQ60" s="7"/>
      <c r="AR60" s="31" t="s">
        <v>37</v>
      </c>
      <c r="AS60" s="52">
        <v>5.3999999999999999E-2</v>
      </c>
      <c r="AT60" s="32" t="s">
        <v>38</v>
      </c>
      <c r="AU60" s="53" t="s">
        <v>75</v>
      </c>
      <c r="AV60" s="1"/>
      <c r="AW60" s="117" t="s">
        <v>45</v>
      </c>
      <c r="AX60" s="112">
        <v>694288000</v>
      </c>
      <c r="AY60" s="112">
        <v>542018200</v>
      </c>
      <c r="AZ60" s="113">
        <v>181997000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193"/>
      <c r="B61" s="68" t="s">
        <v>44</v>
      </c>
      <c r="C61" s="73">
        <f t="shared" ref="C61:J61" si="67">C56</f>
        <v>368330000</v>
      </c>
      <c r="D61" s="74">
        <f t="shared" si="67"/>
        <v>3258300</v>
      </c>
      <c r="E61" s="74">
        <f t="shared" si="67"/>
        <v>8164950</v>
      </c>
      <c r="F61" s="75">
        <f t="shared" si="67"/>
        <v>13185300</v>
      </c>
      <c r="G61" s="73">
        <f t="shared" si="67"/>
        <v>487732000</v>
      </c>
      <c r="H61" s="74">
        <f t="shared" si="67"/>
        <v>4391270</v>
      </c>
      <c r="I61" s="74">
        <f t="shared" si="67"/>
        <v>11970000</v>
      </c>
      <c r="J61" s="75">
        <f t="shared" si="67"/>
        <v>18800800</v>
      </c>
      <c r="K61" s="179"/>
      <c r="L61" s="180"/>
      <c r="M61" s="180"/>
      <c r="N61" s="180"/>
      <c r="O61" s="197"/>
      <c r="P61" s="198"/>
      <c r="Q61" s="14" t="s">
        <v>7</v>
      </c>
      <c r="R61" s="40">
        <f>R56</f>
        <v>160217400</v>
      </c>
      <c r="S61" s="57"/>
      <c r="T61" s="188"/>
      <c r="U61" s="191"/>
      <c r="V61" s="57"/>
      <c r="W61" s="87" t="s">
        <v>7</v>
      </c>
      <c r="X61" s="5">
        <f t="shared" ref="X61:AE61" si="68">X56</f>
        <v>4876.8</v>
      </c>
      <c r="Y61" s="5">
        <f t="shared" si="68"/>
        <v>6519.2</v>
      </c>
      <c r="Z61" s="5">
        <f t="shared" si="68"/>
        <v>63.5</v>
      </c>
      <c r="AA61" s="5">
        <f t="shared" si="68"/>
        <v>85.2</v>
      </c>
      <c r="AB61" s="5">
        <f t="shared" si="68"/>
        <v>5111.8999999999996</v>
      </c>
      <c r="AC61" s="5">
        <f t="shared" si="68"/>
        <v>6827.4</v>
      </c>
      <c r="AD61" s="5">
        <f t="shared" si="68"/>
        <v>110.8</v>
      </c>
      <c r="AE61" s="81">
        <f t="shared" si="68"/>
        <v>16</v>
      </c>
      <c r="AF61" s="7"/>
      <c r="AG61" s="87" t="s">
        <v>26</v>
      </c>
      <c r="AH61" s="6">
        <f>(AH60*10.74)</f>
        <v>21.48</v>
      </c>
      <c r="AI61" s="6">
        <f>(AI60*2.2)</f>
        <v>22</v>
      </c>
      <c r="AJ61" s="6">
        <f>(AJ60*0.25)</f>
        <v>0.3125</v>
      </c>
      <c r="AK61" s="158">
        <f>AK60+AL60</f>
        <v>9</v>
      </c>
      <c r="AL61" s="159"/>
      <c r="AM61" s="10"/>
      <c r="AN61" s="22" t="s">
        <v>41</v>
      </c>
      <c r="AO61" s="23">
        <v>8.6999999999999993</v>
      </c>
      <c r="AP61" s="24">
        <v>7.56</v>
      </c>
      <c r="AQ61" s="7"/>
      <c r="AR61" s="33" t="s">
        <v>36</v>
      </c>
      <c r="AS61" s="12">
        <v>0.57799999999999996</v>
      </c>
      <c r="AT61" s="2" t="s">
        <v>39</v>
      </c>
      <c r="AU61" s="36" t="s">
        <v>75</v>
      </c>
      <c r="AV61" s="1"/>
      <c r="AW61" s="118" t="s">
        <v>71</v>
      </c>
      <c r="AX61" s="111">
        <f t="shared" ref="AX61:AZ61" si="69">AX56</f>
        <v>693378000</v>
      </c>
      <c r="AY61" s="111">
        <f t="shared" si="69"/>
        <v>542018200</v>
      </c>
      <c r="AZ61" s="114">
        <f t="shared" si="69"/>
        <v>181997000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194"/>
      <c r="B62" s="66" t="s">
        <v>3</v>
      </c>
      <c r="C62" s="76">
        <f t="shared" ref="C62:J62" si="70">C60-C61</f>
        <v>828000</v>
      </c>
      <c r="D62" s="76">
        <f t="shared" si="70"/>
        <v>9000</v>
      </c>
      <c r="E62" s="76">
        <f t="shared" si="70"/>
        <v>0</v>
      </c>
      <c r="F62" s="77">
        <f t="shared" si="70"/>
        <v>8000</v>
      </c>
      <c r="G62" s="76">
        <f t="shared" si="70"/>
        <v>0</v>
      </c>
      <c r="H62" s="76">
        <f t="shared" si="70"/>
        <v>0</v>
      </c>
      <c r="I62" s="76">
        <f t="shared" si="70"/>
        <v>0</v>
      </c>
      <c r="J62" s="77">
        <f t="shared" si="70"/>
        <v>0</v>
      </c>
      <c r="K62" s="181"/>
      <c r="L62" s="182"/>
      <c r="M62" s="182"/>
      <c r="N62" s="182"/>
      <c r="O62" s="199"/>
      <c r="P62" s="200"/>
      <c r="Q62" s="48" t="s">
        <v>3</v>
      </c>
      <c r="R62" s="41">
        <f>R60-R61</f>
        <v>834900</v>
      </c>
      <c r="S62" s="58"/>
      <c r="T62" s="189"/>
      <c r="U62" s="192"/>
      <c r="V62" s="58"/>
      <c r="W62" s="45" t="s">
        <v>3</v>
      </c>
      <c r="X62" s="46">
        <f>X60-X61</f>
        <v>10.599999999999454</v>
      </c>
      <c r="Y62" s="46">
        <f t="shared" ref="Y62:AE62" si="71">Y60-Y61</f>
        <v>0</v>
      </c>
      <c r="Z62" s="46">
        <f t="shared" si="71"/>
        <v>0</v>
      </c>
      <c r="AA62" s="46">
        <f t="shared" si="71"/>
        <v>9.9999999999994316E-2</v>
      </c>
      <c r="AB62" s="46">
        <f t="shared" si="71"/>
        <v>10.900000000000546</v>
      </c>
      <c r="AC62" s="46">
        <f t="shared" si="71"/>
        <v>0</v>
      </c>
      <c r="AD62" s="46">
        <f t="shared" si="71"/>
        <v>0</v>
      </c>
      <c r="AE62" s="83">
        <f t="shared" si="71"/>
        <v>0</v>
      </c>
      <c r="AF62" s="7"/>
      <c r="AG62" s="88" t="s">
        <v>28</v>
      </c>
      <c r="AH62" s="86">
        <f>(AH61)/((K60/1000000)*8.34)</f>
        <v>3.1105550342334833</v>
      </c>
      <c r="AI62" s="86">
        <f>(AI61)/((K60/1000000)*8.34)</f>
        <v>3.1858571114123198</v>
      </c>
      <c r="AJ62" s="86">
        <f>(AJ61)/((K60/1000000)*8.34)</f>
        <v>4.525365215074318E-2</v>
      </c>
      <c r="AK62" s="160">
        <f>(AK61)/((K60/1000000)*8.34)</f>
        <v>1.3033051819414037</v>
      </c>
      <c r="AL62" s="161"/>
      <c r="AM62" s="10"/>
      <c r="AN62" s="1"/>
      <c r="AO62" s="1"/>
      <c r="AP62" s="1"/>
      <c r="AQ62" s="7"/>
      <c r="AR62" s="89" t="s">
        <v>55</v>
      </c>
      <c r="AS62" s="79">
        <v>1.4</v>
      </c>
      <c r="AT62" s="90" t="s">
        <v>54</v>
      </c>
      <c r="AU62" s="35">
        <v>2.1999999999999999E-2</v>
      </c>
      <c r="AV62" s="1"/>
      <c r="AW62" s="110" t="s">
        <v>3</v>
      </c>
      <c r="AX62" s="115">
        <f>AX60-AX61</f>
        <v>910000</v>
      </c>
      <c r="AY62" s="115">
        <f>AY60-AY61</f>
        <v>0</v>
      </c>
      <c r="AZ62" s="116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174">
        <v>16</v>
      </c>
      <c r="B64" s="67" t="s">
        <v>45</v>
      </c>
      <c r="C64" s="72">
        <v>369998000</v>
      </c>
      <c r="D64" s="37">
        <v>3267300</v>
      </c>
      <c r="E64" s="37">
        <v>8197960</v>
      </c>
      <c r="F64" s="39">
        <v>13223300</v>
      </c>
      <c r="G64" s="72">
        <v>487732000</v>
      </c>
      <c r="H64" s="37">
        <v>4391270</v>
      </c>
      <c r="I64" s="37">
        <v>11970000</v>
      </c>
      <c r="J64" s="39">
        <v>18800800</v>
      </c>
      <c r="K64" s="177">
        <f>C66+G66</f>
        <v>840000</v>
      </c>
      <c r="L64" s="178"/>
      <c r="M64" s="183">
        <f>D66+E66+F66+H66+I66+J66</f>
        <v>63010</v>
      </c>
      <c r="N64" s="178"/>
      <c r="O64" s="195">
        <f>M64+K64</f>
        <v>903010</v>
      </c>
      <c r="P64" s="196"/>
      <c r="Q64" s="42" t="s">
        <v>6</v>
      </c>
      <c r="R64" s="39">
        <v>161874800</v>
      </c>
      <c r="S64" s="57"/>
      <c r="T64" s="187">
        <v>0</v>
      </c>
      <c r="U64" s="190">
        <v>0.94</v>
      </c>
      <c r="V64" s="57"/>
      <c r="W64" s="85" t="s">
        <v>6</v>
      </c>
      <c r="X64" s="44">
        <v>4898.2</v>
      </c>
      <c r="Y64" s="44">
        <v>6519.2</v>
      </c>
      <c r="Z64" s="44">
        <v>63.5</v>
      </c>
      <c r="AA64" s="44">
        <v>85.3</v>
      </c>
      <c r="AB64" s="44">
        <v>5134</v>
      </c>
      <c r="AC64" s="44">
        <v>6827.4</v>
      </c>
      <c r="AD64" s="44">
        <v>111</v>
      </c>
      <c r="AE64" s="82">
        <v>16.100000000000001</v>
      </c>
      <c r="AF64" s="7"/>
      <c r="AG64" s="85" t="s">
        <v>29</v>
      </c>
      <c r="AH64" s="15">
        <v>1.625</v>
      </c>
      <c r="AI64" s="15">
        <v>10</v>
      </c>
      <c r="AJ64" s="15">
        <v>1.3</v>
      </c>
      <c r="AK64" s="15">
        <v>9</v>
      </c>
      <c r="AL64" s="16">
        <v>0</v>
      </c>
      <c r="AM64" s="62"/>
      <c r="AN64" s="64" t="s">
        <v>40</v>
      </c>
      <c r="AO64" s="20">
        <v>7.9</v>
      </c>
      <c r="AP64" s="21">
        <v>7.39</v>
      </c>
      <c r="AQ64" s="7"/>
      <c r="AR64" s="31" t="s">
        <v>37</v>
      </c>
      <c r="AS64" s="52">
        <v>5.3999999999999999E-2</v>
      </c>
      <c r="AT64" s="32" t="s">
        <v>38</v>
      </c>
      <c r="AU64" s="53" t="s">
        <v>75</v>
      </c>
      <c r="AV64" s="1"/>
      <c r="AW64" s="117" t="s">
        <v>45</v>
      </c>
      <c r="AX64" s="112">
        <v>695226000</v>
      </c>
      <c r="AY64" s="112">
        <v>542018200</v>
      </c>
      <c r="AZ64" s="113">
        <v>182032000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193"/>
      <c r="B65" s="68" t="s">
        <v>44</v>
      </c>
      <c r="C65" s="73">
        <f t="shared" ref="C65:J65" si="72">C60</f>
        <v>369158000</v>
      </c>
      <c r="D65" s="74">
        <f t="shared" si="72"/>
        <v>3267300</v>
      </c>
      <c r="E65" s="74">
        <f t="shared" si="72"/>
        <v>8164950</v>
      </c>
      <c r="F65" s="75">
        <f t="shared" si="72"/>
        <v>13193300</v>
      </c>
      <c r="G65" s="73">
        <f t="shared" si="72"/>
        <v>487732000</v>
      </c>
      <c r="H65" s="74">
        <f t="shared" si="72"/>
        <v>4391270</v>
      </c>
      <c r="I65" s="74">
        <f t="shared" si="72"/>
        <v>11970000</v>
      </c>
      <c r="J65" s="75">
        <f t="shared" si="72"/>
        <v>18800800</v>
      </c>
      <c r="K65" s="179"/>
      <c r="L65" s="180"/>
      <c r="M65" s="180"/>
      <c r="N65" s="180"/>
      <c r="O65" s="197"/>
      <c r="P65" s="198"/>
      <c r="Q65" s="14" t="s">
        <v>7</v>
      </c>
      <c r="R65" s="40">
        <f>R60</f>
        <v>161052300</v>
      </c>
      <c r="S65" s="57"/>
      <c r="T65" s="188"/>
      <c r="U65" s="191"/>
      <c r="V65" s="57"/>
      <c r="W65" s="87" t="s">
        <v>7</v>
      </c>
      <c r="X65" s="5">
        <f t="shared" ref="X65:AE65" si="73">X60</f>
        <v>4887.3999999999996</v>
      </c>
      <c r="Y65" s="5">
        <f t="shared" si="73"/>
        <v>6519.2</v>
      </c>
      <c r="Z65" s="5">
        <f t="shared" si="73"/>
        <v>63.5</v>
      </c>
      <c r="AA65" s="5">
        <f t="shared" si="73"/>
        <v>85.3</v>
      </c>
      <c r="AB65" s="5">
        <f t="shared" si="73"/>
        <v>5122.8</v>
      </c>
      <c r="AC65" s="5">
        <f t="shared" si="73"/>
        <v>6827.4</v>
      </c>
      <c r="AD65" s="5">
        <f t="shared" si="73"/>
        <v>110.8</v>
      </c>
      <c r="AE65" s="81">
        <f t="shared" si="73"/>
        <v>16</v>
      </c>
      <c r="AF65" s="7"/>
      <c r="AG65" s="87" t="s">
        <v>26</v>
      </c>
      <c r="AH65" s="6">
        <f>(AH64*10.74)</f>
        <v>17.452500000000001</v>
      </c>
      <c r="AI65" s="6">
        <f>(AI64*2.2)</f>
        <v>22</v>
      </c>
      <c r="AJ65" s="6">
        <f>(AJ64*0.25)</f>
        <v>0.32500000000000001</v>
      </c>
      <c r="AK65" s="158">
        <f>AK64+AL64</f>
        <v>9</v>
      </c>
      <c r="AL65" s="159"/>
      <c r="AM65" s="10"/>
      <c r="AN65" s="22" t="s">
        <v>41</v>
      </c>
      <c r="AO65" s="23">
        <v>8.1999999999999993</v>
      </c>
      <c r="AP65" s="24">
        <v>7.6</v>
      </c>
      <c r="AQ65" s="7"/>
      <c r="AR65" s="33" t="s">
        <v>36</v>
      </c>
      <c r="AS65" s="12">
        <v>0.57699999999999996</v>
      </c>
      <c r="AT65" s="2" t="s">
        <v>39</v>
      </c>
      <c r="AU65" s="36" t="s">
        <v>75</v>
      </c>
      <c r="AV65" s="1"/>
      <c r="AW65" s="118" t="s">
        <v>71</v>
      </c>
      <c r="AX65" s="111">
        <f t="shared" ref="AX65:AZ65" si="74">AX60</f>
        <v>694288000</v>
      </c>
      <c r="AY65" s="111">
        <f t="shared" si="74"/>
        <v>542018200</v>
      </c>
      <c r="AZ65" s="114">
        <f t="shared" si="74"/>
        <v>181997000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194"/>
      <c r="B66" s="66" t="s">
        <v>3</v>
      </c>
      <c r="C66" s="76">
        <f t="shared" ref="C66:J66" si="75">C64-C65</f>
        <v>840000</v>
      </c>
      <c r="D66" s="76">
        <f t="shared" si="75"/>
        <v>0</v>
      </c>
      <c r="E66" s="76">
        <f t="shared" si="75"/>
        <v>33010</v>
      </c>
      <c r="F66" s="77">
        <f t="shared" si="75"/>
        <v>30000</v>
      </c>
      <c r="G66" s="76">
        <f t="shared" si="75"/>
        <v>0</v>
      </c>
      <c r="H66" s="76">
        <f t="shared" si="75"/>
        <v>0</v>
      </c>
      <c r="I66" s="76">
        <f t="shared" si="75"/>
        <v>0</v>
      </c>
      <c r="J66" s="77">
        <f t="shared" si="75"/>
        <v>0</v>
      </c>
      <c r="K66" s="181"/>
      <c r="L66" s="182"/>
      <c r="M66" s="182"/>
      <c r="N66" s="182"/>
      <c r="O66" s="199"/>
      <c r="P66" s="200"/>
      <c r="Q66" s="48" t="s">
        <v>3</v>
      </c>
      <c r="R66" s="41">
        <f>R64-R65</f>
        <v>822500</v>
      </c>
      <c r="S66" s="58"/>
      <c r="T66" s="189"/>
      <c r="U66" s="192"/>
      <c r="V66" s="58"/>
      <c r="W66" s="45" t="s">
        <v>3</v>
      </c>
      <c r="X66" s="46">
        <f>X64-X65</f>
        <v>10.800000000000182</v>
      </c>
      <c r="Y66" s="46">
        <f t="shared" ref="Y66:AE66" si="76">Y64-Y65</f>
        <v>0</v>
      </c>
      <c r="Z66" s="46">
        <f t="shared" si="76"/>
        <v>0</v>
      </c>
      <c r="AA66" s="46">
        <f t="shared" si="76"/>
        <v>0</v>
      </c>
      <c r="AB66" s="46">
        <f t="shared" si="76"/>
        <v>11.199999999999818</v>
      </c>
      <c r="AC66" s="46">
        <f t="shared" si="76"/>
        <v>0</v>
      </c>
      <c r="AD66" s="46">
        <f t="shared" si="76"/>
        <v>0.20000000000000284</v>
      </c>
      <c r="AE66" s="83">
        <f t="shared" si="76"/>
        <v>0.10000000000000142</v>
      </c>
      <c r="AF66" s="7"/>
      <c r="AG66" s="88" t="s">
        <v>28</v>
      </c>
      <c r="AH66" s="86">
        <f>(AH65)/((K64/1000000)*8.34)</f>
        <v>2.491221308667352</v>
      </c>
      <c r="AI66" s="86">
        <f>(AI65)/((K64/1000000)*8.34)</f>
        <v>3.1403448669635723</v>
      </c>
      <c r="AJ66" s="86">
        <f>(AJ65)/((K64/1000000)*8.34)</f>
        <v>4.6391458261961865E-2</v>
      </c>
      <c r="AK66" s="160">
        <f>(AK65)/((K64/1000000)*8.34)</f>
        <v>1.2846865364850977</v>
      </c>
      <c r="AL66" s="161"/>
      <c r="AM66" s="10"/>
      <c r="AN66" s="1"/>
      <c r="AO66" s="1"/>
      <c r="AP66" s="1"/>
      <c r="AQ66" s="7"/>
      <c r="AR66" s="89" t="s">
        <v>55</v>
      </c>
      <c r="AS66" s="79">
        <v>1.26</v>
      </c>
      <c r="AT66" s="90" t="s">
        <v>54</v>
      </c>
      <c r="AU66" s="35">
        <v>2.1999999999999999E-2</v>
      </c>
      <c r="AV66" s="1"/>
      <c r="AW66" s="110" t="s">
        <v>3</v>
      </c>
      <c r="AX66" s="115">
        <f>AX64-AX65</f>
        <v>938000</v>
      </c>
      <c r="AY66" s="115">
        <f>AY64-AY65</f>
        <v>0</v>
      </c>
      <c r="AZ66" s="116">
        <f>AZ64-AZ65</f>
        <v>35000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174">
        <v>17</v>
      </c>
      <c r="B68" s="67" t="s">
        <v>45</v>
      </c>
      <c r="C68" s="72">
        <v>370772000</v>
      </c>
      <c r="D68" s="37">
        <v>3277300</v>
      </c>
      <c r="E68" s="37">
        <v>8197960</v>
      </c>
      <c r="F68" s="39">
        <v>13231300</v>
      </c>
      <c r="G68" s="72">
        <v>487732000</v>
      </c>
      <c r="H68" s="37">
        <v>4391270</v>
      </c>
      <c r="I68" s="37">
        <v>11970000</v>
      </c>
      <c r="J68" s="39">
        <v>18800800</v>
      </c>
      <c r="K68" s="177">
        <f>C70+G70</f>
        <v>774000</v>
      </c>
      <c r="L68" s="178"/>
      <c r="M68" s="183">
        <f>D70+E70+F70+H70+I70+J70</f>
        <v>18000</v>
      </c>
      <c r="N68" s="178"/>
      <c r="O68" s="195">
        <f>M68+K68</f>
        <v>792000</v>
      </c>
      <c r="P68" s="196"/>
      <c r="Q68" s="42" t="s">
        <v>6</v>
      </c>
      <c r="R68" s="39">
        <v>162725600</v>
      </c>
      <c r="S68" s="57"/>
      <c r="T68" s="187">
        <v>0</v>
      </c>
      <c r="U68" s="190">
        <v>0.91</v>
      </c>
      <c r="V68" s="57"/>
      <c r="W68" s="85" t="s">
        <v>6</v>
      </c>
      <c r="X68" s="44">
        <v>4908.1000000000004</v>
      </c>
      <c r="Y68" s="44">
        <v>6519.2</v>
      </c>
      <c r="Z68" s="44">
        <v>63.5</v>
      </c>
      <c r="AA68" s="44">
        <v>85.4</v>
      </c>
      <c r="AB68" s="44">
        <v>5144.1000000000004</v>
      </c>
      <c r="AC68" s="44">
        <v>6827.4</v>
      </c>
      <c r="AD68" s="44">
        <v>111</v>
      </c>
      <c r="AE68" s="82">
        <v>16.100000000000001</v>
      </c>
      <c r="AF68" s="7"/>
      <c r="AG68" s="85" t="s">
        <v>29</v>
      </c>
      <c r="AH68" s="15">
        <v>1.375</v>
      </c>
      <c r="AI68" s="15">
        <v>4.9375</v>
      </c>
      <c r="AJ68" s="15">
        <v>1.3</v>
      </c>
      <c r="AK68" s="15">
        <v>8</v>
      </c>
      <c r="AL68" s="16">
        <v>0</v>
      </c>
      <c r="AM68" s="62"/>
      <c r="AN68" s="64" t="s">
        <v>40</v>
      </c>
      <c r="AO68" s="20">
        <v>7.6</v>
      </c>
      <c r="AP68" s="21">
        <v>7.37</v>
      </c>
      <c r="AQ68" s="7"/>
      <c r="AR68" s="31" t="s">
        <v>37</v>
      </c>
      <c r="AS68" s="52">
        <v>5.6000000000000001E-2</v>
      </c>
      <c r="AT68" s="32" t="s">
        <v>38</v>
      </c>
      <c r="AU68" s="53" t="s">
        <v>75</v>
      </c>
      <c r="AV68" s="1"/>
      <c r="AW68" s="117" t="s">
        <v>45</v>
      </c>
      <c r="AX68" s="112">
        <v>696086000</v>
      </c>
      <c r="AY68" s="112">
        <v>542018200</v>
      </c>
      <c r="AZ68" s="113">
        <v>182032000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193"/>
      <c r="B69" s="68" t="s">
        <v>44</v>
      </c>
      <c r="C69" s="73">
        <f t="shared" ref="C69:J69" si="77">C64</f>
        <v>369998000</v>
      </c>
      <c r="D69" s="73">
        <f t="shared" si="77"/>
        <v>3267300</v>
      </c>
      <c r="E69" s="73">
        <f t="shared" si="77"/>
        <v>8197960</v>
      </c>
      <c r="F69" s="73">
        <f t="shared" si="77"/>
        <v>13223300</v>
      </c>
      <c r="G69" s="73">
        <f t="shared" si="77"/>
        <v>487732000</v>
      </c>
      <c r="H69" s="73">
        <f t="shared" si="77"/>
        <v>4391270</v>
      </c>
      <c r="I69" s="73">
        <f t="shared" si="77"/>
        <v>11970000</v>
      </c>
      <c r="J69" s="73">
        <f t="shared" si="77"/>
        <v>18800800</v>
      </c>
      <c r="K69" s="179"/>
      <c r="L69" s="180"/>
      <c r="M69" s="180"/>
      <c r="N69" s="180"/>
      <c r="O69" s="197"/>
      <c r="P69" s="198"/>
      <c r="Q69" s="14" t="s">
        <v>7</v>
      </c>
      <c r="R69" s="40">
        <f>R64</f>
        <v>161874800</v>
      </c>
      <c r="S69" s="57"/>
      <c r="T69" s="188"/>
      <c r="U69" s="191"/>
      <c r="V69" s="57"/>
      <c r="W69" s="87" t="s">
        <v>7</v>
      </c>
      <c r="X69" s="5">
        <f>X64</f>
        <v>4898.2</v>
      </c>
      <c r="Y69" s="5">
        <f t="shared" ref="Y69:AE69" si="78">Y64</f>
        <v>6519.2</v>
      </c>
      <c r="Z69" s="5">
        <f t="shared" si="78"/>
        <v>63.5</v>
      </c>
      <c r="AA69" s="5">
        <f t="shared" si="78"/>
        <v>85.3</v>
      </c>
      <c r="AB69" s="5">
        <f t="shared" si="78"/>
        <v>5134</v>
      </c>
      <c r="AC69" s="5">
        <f t="shared" si="78"/>
        <v>6827.4</v>
      </c>
      <c r="AD69" s="5">
        <f t="shared" si="78"/>
        <v>111</v>
      </c>
      <c r="AE69" s="5">
        <f t="shared" si="78"/>
        <v>16.100000000000001</v>
      </c>
      <c r="AF69" s="7"/>
      <c r="AG69" s="87" t="s">
        <v>26</v>
      </c>
      <c r="AH69" s="6">
        <f>(AH68*10.74)</f>
        <v>14.7675</v>
      </c>
      <c r="AI69" s="6">
        <f>(AI68*3.9)</f>
        <v>19.256249999999998</v>
      </c>
      <c r="AJ69" s="6">
        <f>(AJ68*0.25)</f>
        <v>0.32500000000000001</v>
      </c>
      <c r="AK69" s="158">
        <f>AK68+AL68</f>
        <v>8</v>
      </c>
      <c r="AL69" s="159"/>
      <c r="AM69" s="10"/>
      <c r="AN69" s="22" t="s">
        <v>41</v>
      </c>
      <c r="AO69" s="23">
        <v>8.1999999999999993</v>
      </c>
      <c r="AP69" s="24">
        <v>7.52</v>
      </c>
      <c r="AQ69" s="7"/>
      <c r="AR69" s="33" t="s">
        <v>36</v>
      </c>
      <c r="AS69" s="12">
        <v>0.48799999999999999</v>
      </c>
      <c r="AT69" s="2" t="s">
        <v>39</v>
      </c>
      <c r="AU69" s="36" t="s">
        <v>75</v>
      </c>
      <c r="AV69" s="1"/>
      <c r="AW69" s="118" t="s">
        <v>71</v>
      </c>
      <c r="AX69" s="111">
        <f t="shared" ref="AX69:AZ69" si="79">AX64</f>
        <v>695226000</v>
      </c>
      <c r="AY69" s="111">
        <f t="shared" si="79"/>
        <v>542018200</v>
      </c>
      <c r="AZ69" s="114">
        <f t="shared" si="79"/>
        <v>182032000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194"/>
      <c r="B70" s="66" t="s">
        <v>3</v>
      </c>
      <c r="C70" s="76">
        <f t="shared" ref="C70:J70" si="80">C68-C69</f>
        <v>774000</v>
      </c>
      <c r="D70" s="76">
        <f t="shared" si="80"/>
        <v>10000</v>
      </c>
      <c r="E70" s="76">
        <f t="shared" si="80"/>
        <v>0</v>
      </c>
      <c r="F70" s="77">
        <f t="shared" si="80"/>
        <v>8000</v>
      </c>
      <c r="G70" s="76">
        <f t="shared" si="80"/>
        <v>0</v>
      </c>
      <c r="H70" s="76">
        <f t="shared" si="80"/>
        <v>0</v>
      </c>
      <c r="I70" s="76">
        <f t="shared" si="80"/>
        <v>0</v>
      </c>
      <c r="J70" s="77">
        <f t="shared" si="80"/>
        <v>0</v>
      </c>
      <c r="K70" s="181"/>
      <c r="L70" s="182"/>
      <c r="M70" s="182"/>
      <c r="N70" s="182"/>
      <c r="O70" s="199"/>
      <c r="P70" s="200"/>
      <c r="Q70" s="48" t="s">
        <v>3</v>
      </c>
      <c r="R70" s="41">
        <f>R68-R69</f>
        <v>850800</v>
      </c>
      <c r="S70" s="58"/>
      <c r="T70" s="189"/>
      <c r="U70" s="192"/>
      <c r="V70" s="58"/>
      <c r="W70" s="45" t="s">
        <v>3</v>
      </c>
      <c r="X70" s="46">
        <f>X68-X69</f>
        <v>9.9000000000005457</v>
      </c>
      <c r="Y70" s="46">
        <f t="shared" ref="Y70:AE70" si="81">Y68-Y69</f>
        <v>0</v>
      </c>
      <c r="Z70" s="46">
        <f t="shared" si="81"/>
        <v>0</v>
      </c>
      <c r="AA70" s="46">
        <f t="shared" si="81"/>
        <v>0.10000000000000853</v>
      </c>
      <c r="AB70" s="46">
        <f t="shared" si="81"/>
        <v>10.100000000000364</v>
      </c>
      <c r="AC70" s="46">
        <f t="shared" si="81"/>
        <v>0</v>
      </c>
      <c r="AD70" s="46">
        <f t="shared" si="81"/>
        <v>0</v>
      </c>
      <c r="AE70" s="83">
        <f t="shared" si="81"/>
        <v>0</v>
      </c>
      <c r="AF70" s="7"/>
      <c r="AG70" s="88" t="s">
        <v>28</v>
      </c>
      <c r="AH70" s="86">
        <f>(AH69)/((K68/1000000)*8.34)</f>
        <v>2.287704719944974</v>
      </c>
      <c r="AI70" s="86">
        <f>(AI69)/((K68/1000000)*8.34)</f>
        <v>2.983078653356384</v>
      </c>
      <c r="AJ70" s="86">
        <f>(AJ69)/((K68/1000000)*8.34)</f>
        <v>5.0347319043989612E-2</v>
      </c>
      <c r="AK70" s="160">
        <f>(AK69)/((K68/1000000)*8.34)</f>
        <v>1.2393186226212827</v>
      </c>
      <c r="AL70" s="161"/>
      <c r="AM70" s="10"/>
      <c r="AN70" s="1"/>
      <c r="AO70" s="1"/>
      <c r="AP70" s="1"/>
      <c r="AQ70" s="7"/>
      <c r="AR70" s="89" t="s">
        <v>55</v>
      </c>
      <c r="AS70" s="79">
        <v>1.17</v>
      </c>
      <c r="AT70" s="90" t="s">
        <v>54</v>
      </c>
      <c r="AU70" s="35">
        <v>2.4E-2</v>
      </c>
      <c r="AV70" s="1"/>
      <c r="AW70" s="110" t="s">
        <v>3</v>
      </c>
      <c r="AX70" s="115">
        <f>AX68-AX69</f>
        <v>860000</v>
      </c>
      <c r="AY70" s="115">
        <f>AY68-AY69</f>
        <v>0</v>
      </c>
      <c r="AZ70" s="116">
        <f>AZ68-AZ69</f>
        <v>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174">
        <v>18</v>
      </c>
      <c r="B72" s="67" t="s">
        <v>45</v>
      </c>
      <c r="C72" s="72">
        <v>371641000</v>
      </c>
      <c r="D72" s="37">
        <v>3277300</v>
      </c>
      <c r="E72" s="37">
        <v>8229980</v>
      </c>
      <c r="F72" s="39">
        <v>13261400</v>
      </c>
      <c r="G72" s="72">
        <v>487732000</v>
      </c>
      <c r="H72" s="37">
        <v>4391270</v>
      </c>
      <c r="I72" s="37">
        <v>11970000</v>
      </c>
      <c r="J72" s="39">
        <v>18800800</v>
      </c>
      <c r="K72" s="177">
        <f>C74+G74</f>
        <v>869000</v>
      </c>
      <c r="L72" s="178"/>
      <c r="M72" s="183">
        <f>D74+E74+F74+H74+I74+J74</f>
        <v>62120</v>
      </c>
      <c r="N72" s="178"/>
      <c r="O72" s="195">
        <f>M72+K72</f>
        <v>931120</v>
      </c>
      <c r="P72" s="196"/>
      <c r="Q72" s="42" t="s">
        <v>6</v>
      </c>
      <c r="R72" s="39">
        <v>163628900</v>
      </c>
      <c r="S72" s="57"/>
      <c r="T72" s="187">
        <v>0</v>
      </c>
      <c r="U72" s="190">
        <v>0.88</v>
      </c>
      <c r="V72" s="57"/>
      <c r="W72" s="85" t="s">
        <v>6</v>
      </c>
      <c r="X72" s="44">
        <v>4919.3</v>
      </c>
      <c r="Y72" s="44">
        <v>6519.2</v>
      </c>
      <c r="Z72" s="44">
        <v>63.5</v>
      </c>
      <c r="AA72" s="44">
        <v>85.4</v>
      </c>
      <c r="AB72" s="44">
        <v>5155.6000000000004</v>
      </c>
      <c r="AC72" s="44">
        <v>6827.4</v>
      </c>
      <c r="AD72" s="44">
        <v>111.1</v>
      </c>
      <c r="AE72" s="82">
        <v>16.2</v>
      </c>
      <c r="AF72" s="7"/>
      <c r="AG72" s="85" t="s">
        <v>29</v>
      </c>
      <c r="AH72" s="15">
        <v>1.75</v>
      </c>
      <c r="AI72" s="15">
        <v>3</v>
      </c>
      <c r="AJ72" s="15">
        <v>1.4</v>
      </c>
      <c r="AK72" s="15">
        <v>9</v>
      </c>
      <c r="AL72" s="16">
        <v>0</v>
      </c>
      <c r="AM72" s="62"/>
      <c r="AN72" s="64" t="s">
        <v>40</v>
      </c>
      <c r="AO72" s="20">
        <v>7.5</v>
      </c>
      <c r="AP72" s="21">
        <v>7.4</v>
      </c>
      <c r="AQ72" s="7"/>
      <c r="AR72" s="31" t="s">
        <v>37</v>
      </c>
      <c r="AS72" s="52">
        <v>5.3999999999999999E-2</v>
      </c>
      <c r="AT72" s="32" t="s">
        <v>38</v>
      </c>
      <c r="AU72" s="53" t="s">
        <v>75</v>
      </c>
      <c r="AV72" s="1"/>
      <c r="AW72" s="117" t="s">
        <v>45</v>
      </c>
      <c r="AX72" s="112">
        <v>697055000</v>
      </c>
      <c r="AY72" s="112">
        <v>542018200</v>
      </c>
      <c r="AZ72" s="113">
        <v>182068000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193"/>
      <c r="B73" s="68" t="s">
        <v>44</v>
      </c>
      <c r="C73" s="73">
        <f t="shared" ref="C73:J73" si="82">C68</f>
        <v>370772000</v>
      </c>
      <c r="D73" s="74">
        <f t="shared" si="82"/>
        <v>3277300</v>
      </c>
      <c r="E73" s="74">
        <f t="shared" si="82"/>
        <v>8197960</v>
      </c>
      <c r="F73" s="75">
        <f t="shared" si="82"/>
        <v>13231300</v>
      </c>
      <c r="G73" s="73">
        <f t="shared" si="82"/>
        <v>487732000</v>
      </c>
      <c r="H73" s="74">
        <f t="shared" si="82"/>
        <v>4391270</v>
      </c>
      <c r="I73" s="74">
        <f t="shared" si="82"/>
        <v>11970000</v>
      </c>
      <c r="J73" s="75">
        <f t="shared" si="82"/>
        <v>18800800</v>
      </c>
      <c r="K73" s="179"/>
      <c r="L73" s="180"/>
      <c r="M73" s="180"/>
      <c r="N73" s="180"/>
      <c r="O73" s="197"/>
      <c r="P73" s="198"/>
      <c r="Q73" s="14" t="s">
        <v>7</v>
      </c>
      <c r="R73" s="40">
        <f>R68</f>
        <v>162725600</v>
      </c>
      <c r="S73" s="57"/>
      <c r="T73" s="188"/>
      <c r="U73" s="191"/>
      <c r="V73" s="57"/>
      <c r="W73" s="87" t="s">
        <v>7</v>
      </c>
      <c r="X73" s="5">
        <f t="shared" ref="X73:AE73" si="83">X68</f>
        <v>4908.1000000000004</v>
      </c>
      <c r="Y73" s="5">
        <f t="shared" si="83"/>
        <v>6519.2</v>
      </c>
      <c r="Z73" s="5">
        <f t="shared" si="83"/>
        <v>63.5</v>
      </c>
      <c r="AA73" s="5">
        <f t="shared" si="83"/>
        <v>85.4</v>
      </c>
      <c r="AB73" s="5">
        <f t="shared" si="83"/>
        <v>5144.1000000000004</v>
      </c>
      <c r="AC73" s="5">
        <f t="shared" si="83"/>
        <v>6827.4</v>
      </c>
      <c r="AD73" s="5">
        <f t="shared" si="83"/>
        <v>111</v>
      </c>
      <c r="AE73" s="81">
        <f t="shared" si="83"/>
        <v>16.100000000000001</v>
      </c>
      <c r="AF73" s="7"/>
      <c r="AG73" s="87" t="s">
        <v>26</v>
      </c>
      <c r="AH73" s="6">
        <f>(AH72*10.74)</f>
        <v>18.795000000000002</v>
      </c>
      <c r="AI73" s="6">
        <f>(AI72*3.9)</f>
        <v>11.7</v>
      </c>
      <c r="AJ73" s="6">
        <f>(AJ72*0.25)</f>
        <v>0.35</v>
      </c>
      <c r="AK73" s="158">
        <f>AK72+AL72</f>
        <v>9</v>
      </c>
      <c r="AL73" s="159"/>
      <c r="AM73" s="10"/>
      <c r="AN73" s="22" t="s">
        <v>41</v>
      </c>
      <c r="AO73" s="23">
        <v>7.9</v>
      </c>
      <c r="AP73" s="24">
        <v>7.74</v>
      </c>
      <c r="AQ73" s="7"/>
      <c r="AR73" s="33" t="s">
        <v>36</v>
      </c>
      <c r="AS73" s="12">
        <v>0.55000000000000004</v>
      </c>
      <c r="AT73" s="2" t="s">
        <v>39</v>
      </c>
      <c r="AU73" s="36" t="s">
        <v>75</v>
      </c>
      <c r="AV73" s="1"/>
      <c r="AW73" s="118" t="s">
        <v>71</v>
      </c>
      <c r="AX73" s="111">
        <f t="shared" ref="AX73:AZ73" si="84">AX68</f>
        <v>696086000</v>
      </c>
      <c r="AY73" s="111">
        <f t="shared" si="84"/>
        <v>542018200</v>
      </c>
      <c r="AZ73" s="114">
        <f t="shared" si="84"/>
        <v>182032000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194"/>
      <c r="B74" s="66" t="s">
        <v>3</v>
      </c>
      <c r="C74" s="76">
        <f t="shared" ref="C74:J74" si="85">C72-C73</f>
        <v>869000</v>
      </c>
      <c r="D74" s="76">
        <f t="shared" si="85"/>
        <v>0</v>
      </c>
      <c r="E74" s="76">
        <f t="shared" si="85"/>
        <v>32020</v>
      </c>
      <c r="F74" s="77">
        <f t="shared" si="85"/>
        <v>30100</v>
      </c>
      <c r="G74" s="76">
        <f t="shared" si="85"/>
        <v>0</v>
      </c>
      <c r="H74" s="76">
        <f t="shared" si="85"/>
        <v>0</v>
      </c>
      <c r="I74" s="76">
        <f t="shared" si="85"/>
        <v>0</v>
      </c>
      <c r="J74" s="77">
        <f t="shared" si="85"/>
        <v>0</v>
      </c>
      <c r="K74" s="181"/>
      <c r="L74" s="182"/>
      <c r="M74" s="182"/>
      <c r="N74" s="182"/>
      <c r="O74" s="199"/>
      <c r="P74" s="200"/>
      <c r="Q74" s="48" t="s">
        <v>3</v>
      </c>
      <c r="R74" s="41">
        <f>R72-R73</f>
        <v>903300</v>
      </c>
      <c r="S74" s="58"/>
      <c r="T74" s="189"/>
      <c r="U74" s="192"/>
      <c r="V74" s="58"/>
      <c r="W74" s="45" t="s">
        <v>3</v>
      </c>
      <c r="X74" s="46">
        <f>X72-X73</f>
        <v>11.199999999999818</v>
      </c>
      <c r="Y74" s="46">
        <f t="shared" ref="Y74:AE74" si="86">Y72-Y73</f>
        <v>0</v>
      </c>
      <c r="Z74" s="46">
        <f t="shared" si="86"/>
        <v>0</v>
      </c>
      <c r="AA74" s="46">
        <f t="shared" si="86"/>
        <v>0</v>
      </c>
      <c r="AB74" s="46">
        <f t="shared" si="86"/>
        <v>11.5</v>
      </c>
      <c r="AC74" s="46">
        <f t="shared" si="86"/>
        <v>0</v>
      </c>
      <c r="AD74" s="46">
        <f t="shared" si="86"/>
        <v>9.9999999999994316E-2</v>
      </c>
      <c r="AE74" s="83">
        <f t="shared" si="86"/>
        <v>9.9999999999997868E-2</v>
      </c>
      <c r="AF74" s="7"/>
      <c r="AG74" s="88" t="s">
        <v>28</v>
      </c>
      <c r="AH74" s="86">
        <f>(AH73)/((K72/1000000)*8.34)</f>
        <v>2.5933223501750962</v>
      </c>
      <c r="AI74" s="86">
        <f>(AI73)/((K72/1000000)*8.34)</f>
        <v>1.6143586856636669</v>
      </c>
      <c r="AJ74" s="86">
        <f>(AJ73)/((K72/1000000)*8.34)</f>
        <v>4.8292781195066956E-2</v>
      </c>
      <c r="AK74" s="160">
        <f>(AK73)/((K72/1000000)*8.34)</f>
        <v>1.2418143735874361</v>
      </c>
      <c r="AL74" s="161"/>
      <c r="AM74" s="10"/>
      <c r="AN74" s="1"/>
      <c r="AO74" s="1"/>
      <c r="AP74" s="1"/>
      <c r="AQ74" s="7"/>
      <c r="AR74" s="89" t="s">
        <v>55</v>
      </c>
      <c r="AS74" s="79">
        <v>1.1399999999999999</v>
      </c>
      <c r="AT74" s="90" t="s">
        <v>54</v>
      </c>
      <c r="AU74" s="35">
        <v>2.1999999999999999E-2</v>
      </c>
      <c r="AV74" s="1"/>
      <c r="AW74" s="110" t="s">
        <v>3</v>
      </c>
      <c r="AX74" s="115">
        <f>AX72-AX73</f>
        <v>969000</v>
      </c>
      <c r="AY74" s="115">
        <f>AY72-AY73</f>
        <v>0</v>
      </c>
      <c r="AZ74" s="116">
        <f>AZ72-AZ73</f>
        <v>36000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174">
        <v>19</v>
      </c>
      <c r="B76" s="67" t="s">
        <v>45</v>
      </c>
      <c r="C76" s="72">
        <v>372430000</v>
      </c>
      <c r="D76" s="37">
        <v>3286300</v>
      </c>
      <c r="E76" s="37">
        <v>8229980</v>
      </c>
      <c r="F76" s="39">
        <v>13269400</v>
      </c>
      <c r="G76" s="72">
        <v>487732000</v>
      </c>
      <c r="H76" s="37">
        <v>4391270</v>
      </c>
      <c r="I76" s="37">
        <v>11970000</v>
      </c>
      <c r="J76" s="39">
        <v>18800800</v>
      </c>
      <c r="K76" s="177">
        <f>C78+G78</f>
        <v>789000</v>
      </c>
      <c r="L76" s="178"/>
      <c r="M76" s="183">
        <f>D78+E78+F78+H78+I78+J78</f>
        <v>17000</v>
      </c>
      <c r="N76" s="178"/>
      <c r="O76" s="195">
        <f>M76+K76</f>
        <v>806000</v>
      </c>
      <c r="P76" s="196"/>
      <c r="Q76" s="42" t="s">
        <v>6</v>
      </c>
      <c r="R76" s="39">
        <v>164462900</v>
      </c>
      <c r="S76" s="57"/>
      <c r="T76" s="187">
        <v>0</v>
      </c>
      <c r="U76" s="190">
        <v>0.84</v>
      </c>
      <c r="V76" s="57"/>
      <c r="W76" s="85" t="s">
        <v>6</v>
      </c>
      <c r="X76" s="44">
        <v>4929.3999999999996</v>
      </c>
      <c r="Y76" s="44">
        <v>6519.2</v>
      </c>
      <c r="Z76" s="44">
        <v>63.5</v>
      </c>
      <c r="AA76" s="44">
        <v>85.5</v>
      </c>
      <c r="AB76" s="44">
        <v>5165.8999999999996</v>
      </c>
      <c r="AC76" s="44">
        <v>6827.4</v>
      </c>
      <c r="AD76" s="44">
        <v>111.1</v>
      </c>
      <c r="AE76" s="82">
        <v>16.2</v>
      </c>
      <c r="AF76" s="7"/>
      <c r="AG76" s="85" t="s">
        <v>29</v>
      </c>
      <c r="AH76" s="15">
        <v>1.3125</v>
      </c>
      <c r="AI76" s="15">
        <v>2.875</v>
      </c>
      <c r="AJ76" s="15">
        <v>1.5</v>
      </c>
      <c r="AK76" s="15">
        <v>9</v>
      </c>
      <c r="AL76" s="16">
        <v>0</v>
      </c>
      <c r="AM76" s="62"/>
      <c r="AN76" s="64" t="s">
        <v>40</v>
      </c>
      <c r="AO76" s="20">
        <v>8</v>
      </c>
      <c r="AP76" s="21">
        <v>7.45</v>
      </c>
      <c r="AQ76" s="7"/>
      <c r="AR76" s="31" t="s">
        <v>37</v>
      </c>
      <c r="AS76" s="52">
        <v>6.3E-2</v>
      </c>
      <c r="AT76" s="32" t="s">
        <v>38</v>
      </c>
      <c r="AU76" s="53" t="s">
        <v>75</v>
      </c>
      <c r="AV76" s="1"/>
      <c r="AW76" s="117" t="s">
        <v>45</v>
      </c>
      <c r="AX76" s="112">
        <v>697925000</v>
      </c>
      <c r="AY76" s="112">
        <v>542018200</v>
      </c>
      <c r="AZ76" s="113">
        <v>182068000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193"/>
      <c r="B77" s="68" t="s">
        <v>44</v>
      </c>
      <c r="C77" s="73">
        <f t="shared" ref="C77:J77" si="87">C72</f>
        <v>371641000</v>
      </c>
      <c r="D77" s="74">
        <f t="shared" si="87"/>
        <v>3277300</v>
      </c>
      <c r="E77" s="74">
        <f t="shared" si="87"/>
        <v>8229980</v>
      </c>
      <c r="F77" s="75">
        <f t="shared" si="87"/>
        <v>13261400</v>
      </c>
      <c r="G77" s="73">
        <f t="shared" si="87"/>
        <v>487732000</v>
      </c>
      <c r="H77" s="74">
        <f t="shared" si="87"/>
        <v>4391270</v>
      </c>
      <c r="I77" s="74">
        <f t="shared" si="87"/>
        <v>11970000</v>
      </c>
      <c r="J77" s="75">
        <f t="shared" si="87"/>
        <v>18800800</v>
      </c>
      <c r="K77" s="179"/>
      <c r="L77" s="180"/>
      <c r="M77" s="180"/>
      <c r="N77" s="180"/>
      <c r="O77" s="197"/>
      <c r="P77" s="198"/>
      <c r="Q77" s="14" t="s">
        <v>7</v>
      </c>
      <c r="R77" s="40">
        <f>R72</f>
        <v>163628900</v>
      </c>
      <c r="S77" s="57"/>
      <c r="T77" s="188"/>
      <c r="U77" s="191"/>
      <c r="V77" s="57"/>
      <c r="W77" s="87" t="s">
        <v>7</v>
      </c>
      <c r="X77" s="5">
        <f t="shared" ref="X77:AE77" si="88">X72</f>
        <v>4919.3</v>
      </c>
      <c r="Y77" s="5">
        <f t="shared" si="88"/>
        <v>6519.2</v>
      </c>
      <c r="Z77" s="5">
        <f t="shared" si="88"/>
        <v>63.5</v>
      </c>
      <c r="AA77" s="5">
        <f t="shared" si="88"/>
        <v>85.4</v>
      </c>
      <c r="AB77" s="5">
        <f t="shared" si="88"/>
        <v>5155.6000000000004</v>
      </c>
      <c r="AC77" s="5">
        <f t="shared" si="88"/>
        <v>6827.4</v>
      </c>
      <c r="AD77" s="5">
        <f t="shared" si="88"/>
        <v>111.1</v>
      </c>
      <c r="AE77" s="81">
        <f t="shared" si="88"/>
        <v>16.2</v>
      </c>
      <c r="AF77" s="7"/>
      <c r="AG77" s="87" t="s">
        <v>26</v>
      </c>
      <c r="AH77" s="6">
        <f>(AH76*10.74)</f>
        <v>14.09625</v>
      </c>
      <c r="AI77" s="6">
        <f>(AI76*3.9)</f>
        <v>11.2125</v>
      </c>
      <c r="AJ77" s="6">
        <f>(AJ76*0.25)</f>
        <v>0.375</v>
      </c>
      <c r="AK77" s="158">
        <f>AK76+AL76</f>
        <v>9</v>
      </c>
      <c r="AL77" s="159"/>
      <c r="AM77" s="10"/>
      <c r="AN77" s="22" t="s">
        <v>41</v>
      </c>
      <c r="AO77" s="23">
        <v>7.5</v>
      </c>
      <c r="AP77" s="24">
        <v>7.65</v>
      </c>
      <c r="AQ77" s="7"/>
      <c r="AR77" s="33" t="s">
        <v>36</v>
      </c>
      <c r="AS77" s="12">
        <v>0.39</v>
      </c>
      <c r="AT77" s="2" t="s">
        <v>39</v>
      </c>
      <c r="AU77" s="36" t="s">
        <v>75</v>
      </c>
      <c r="AV77" s="1"/>
      <c r="AW77" s="118" t="s">
        <v>71</v>
      </c>
      <c r="AX77" s="111">
        <f t="shared" ref="AX77:AZ77" si="89">AX72</f>
        <v>697055000</v>
      </c>
      <c r="AY77" s="111">
        <f t="shared" si="89"/>
        <v>542018200</v>
      </c>
      <c r="AZ77" s="114">
        <f t="shared" si="89"/>
        <v>182068000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194"/>
      <c r="B78" s="66" t="s">
        <v>3</v>
      </c>
      <c r="C78" s="76">
        <f t="shared" ref="C78:J78" si="90">C76-C77</f>
        <v>789000</v>
      </c>
      <c r="D78" s="76">
        <f t="shared" si="90"/>
        <v>9000</v>
      </c>
      <c r="E78" s="76">
        <f t="shared" si="90"/>
        <v>0</v>
      </c>
      <c r="F78" s="77">
        <f t="shared" si="90"/>
        <v>8000</v>
      </c>
      <c r="G78" s="76">
        <f t="shared" si="90"/>
        <v>0</v>
      </c>
      <c r="H78" s="76">
        <f t="shared" si="90"/>
        <v>0</v>
      </c>
      <c r="I78" s="76">
        <f t="shared" si="90"/>
        <v>0</v>
      </c>
      <c r="J78" s="77">
        <f t="shared" si="90"/>
        <v>0</v>
      </c>
      <c r="K78" s="181"/>
      <c r="L78" s="182"/>
      <c r="M78" s="182"/>
      <c r="N78" s="182"/>
      <c r="O78" s="199"/>
      <c r="P78" s="200"/>
      <c r="Q78" s="48" t="s">
        <v>3</v>
      </c>
      <c r="R78" s="41">
        <f>R76-R77</f>
        <v>834000</v>
      </c>
      <c r="S78" s="58"/>
      <c r="T78" s="189"/>
      <c r="U78" s="192"/>
      <c r="V78" s="58"/>
      <c r="W78" s="45" t="s">
        <v>3</v>
      </c>
      <c r="X78" s="46">
        <f>X76-X77</f>
        <v>10.099999999999454</v>
      </c>
      <c r="Y78" s="46">
        <f t="shared" ref="Y78:AE78" si="91">Y76-Y77</f>
        <v>0</v>
      </c>
      <c r="Z78" s="46">
        <f t="shared" si="91"/>
        <v>0</v>
      </c>
      <c r="AA78" s="46">
        <f t="shared" si="91"/>
        <v>9.9999999999994316E-2</v>
      </c>
      <c r="AB78" s="46">
        <f t="shared" si="91"/>
        <v>10.299999999999272</v>
      </c>
      <c r="AC78" s="46">
        <f t="shared" si="91"/>
        <v>0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2.142202587739694</v>
      </c>
      <c r="AI78" s="86">
        <f>(AI77)/((K76/1000000)*8.34)</f>
        <v>1.7039600258956333</v>
      </c>
      <c r="AJ78" s="86">
        <f>(AJ77)/((K76/1000000)*8.34)</f>
        <v>5.6988629628616498E-2</v>
      </c>
      <c r="AK78" s="160">
        <f>(AK77)/((K76/1000000)*8.34)</f>
        <v>1.3677271110867959</v>
      </c>
      <c r="AL78" s="161"/>
      <c r="AM78" s="10"/>
      <c r="AN78" s="1"/>
      <c r="AO78" s="1"/>
      <c r="AP78" s="1"/>
      <c r="AQ78" s="7"/>
      <c r="AR78" s="89" t="s">
        <v>55</v>
      </c>
      <c r="AS78" s="79">
        <v>1.29</v>
      </c>
      <c r="AT78" s="90" t="s">
        <v>54</v>
      </c>
      <c r="AU78" s="35">
        <v>2.3E-2</v>
      </c>
      <c r="AV78" s="1"/>
      <c r="AW78" s="110" t="s">
        <v>3</v>
      </c>
      <c r="AX78" s="115">
        <f>AX76-AX77</f>
        <v>870000</v>
      </c>
      <c r="AY78" s="115">
        <f>AY76-AY77</f>
        <v>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174">
        <v>20</v>
      </c>
      <c r="B80" s="67" t="s">
        <v>45</v>
      </c>
      <c r="C80" s="72">
        <v>373557000</v>
      </c>
      <c r="D80" s="37">
        <v>3286300</v>
      </c>
      <c r="E80" s="37">
        <v>8262990</v>
      </c>
      <c r="F80" s="39">
        <v>13299400</v>
      </c>
      <c r="G80" s="72">
        <v>487732000</v>
      </c>
      <c r="H80" s="37">
        <v>4391270</v>
      </c>
      <c r="I80" s="37">
        <v>11970000</v>
      </c>
      <c r="J80" s="39">
        <v>18800800</v>
      </c>
      <c r="K80" s="177">
        <f>C82+G82</f>
        <v>1127000</v>
      </c>
      <c r="L80" s="178"/>
      <c r="M80" s="183">
        <f>D82+E82+F82+H82+I82+J82</f>
        <v>63010</v>
      </c>
      <c r="N80" s="178"/>
      <c r="O80" s="195">
        <f>M80+K80</f>
        <v>1190010</v>
      </c>
      <c r="P80" s="196"/>
      <c r="Q80" s="42" t="s">
        <v>6</v>
      </c>
      <c r="R80" s="39">
        <v>165289300</v>
      </c>
      <c r="S80" s="57"/>
      <c r="T80" s="187">
        <v>0</v>
      </c>
      <c r="U80" s="190">
        <v>0.84</v>
      </c>
      <c r="V80" s="57"/>
      <c r="W80" s="85" t="s">
        <v>6</v>
      </c>
      <c r="X80" s="44">
        <v>4943.7</v>
      </c>
      <c r="Y80" s="44">
        <v>6519.2</v>
      </c>
      <c r="Z80" s="44">
        <v>63.5</v>
      </c>
      <c r="AA80" s="44">
        <v>85.5</v>
      </c>
      <c r="AB80" s="44">
        <v>5180.7</v>
      </c>
      <c r="AC80" s="44">
        <v>6827.7</v>
      </c>
      <c r="AD80" s="44">
        <v>111.3</v>
      </c>
      <c r="AE80" s="82">
        <v>16.2</v>
      </c>
      <c r="AF80" s="7"/>
      <c r="AG80" s="85" t="s">
        <v>29</v>
      </c>
      <c r="AH80" s="15">
        <v>2</v>
      </c>
      <c r="AI80" s="15">
        <v>3.75</v>
      </c>
      <c r="AJ80" s="15">
        <v>1.75</v>
      </c>
      <c r="AK80" s="15">
        <v>13</v>
      </c>
      <c r="AL80" s="16">
        <v>0</v>
      </c>
      <c r="AM80" s="62"/>
      <c r="AN80" s="64" t="s">
        <v>40</v>
      </c>
      <c r="AO80" s="20">
        <v>9.6999999999999993</v>
      </c>
      <c r="AP80" s="21">
        <v>7.38</v>
      </c>
      <c r="AQ80" s="7"/>
      <c r="AR80" s="31" t="s">
        <v>37</v>
      </c>
      <c r="AS80" s="52">
        <v>6.3E-2</v>
      </c>
      <c r="AT80" s="32" t="s">
        <v>38</v>
      </c>
      <c r="AU80" s="53" t="s">
        <v>75</v>
      </c>
      <c r="AV80" s="1"/>
      <c r="AW80" s="117" t="s">
        <v>45</v>
      </c>
      <c r="AX80" s="112">
        <v>699174000</v>
      </c>
      <c r="AY80" s="112">
        <v>542018200</v>
      </c>
      <c r="AZ80" s="113">
        <v>182104000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193"/>
      <c r="B81" s="68" t="s">
        <v>44</v>
      </c>
      <c r="C81" s="73">
        <f t="shared" ref="C81:J81" si="92">C76</f>
        <v>372430000</v>
      </c>
      <c r="D81" s="74">
        <f t="shared" si="92"/>
        <v>3286300</v>
      </c>
      <c r="E81" s="74">
        <f t="shared" si="92"/>
        <v>8229980</v>
      </c>
      <c r="F81" s="75">
        <f t="shared" si="92"/>
        <v>13269400</v>
      </c>
      <c r="G81" s="73">
        <f t="shared" si="92"/>
        <v>487732000</v>
      </c>
      <c r="H81" s="74">
        <f t="shared" si="92"/>
        <v>4391270</v>
      </c>
      <c r="I81" s="74">
        <f t="shared" si="92"/>
        <v>11970000</v>
      </c>
      <c r="J81" s="75">
        <f t="shared" si="92"/>
        <v>18800800</v>
      </c>
      <c r="K81" s="179"/>
      <c r="L81" s="180"/>
      <c r="M81" s="180"/>
      <c r="N81" s="180"/>
      <c r="O81" s="197"/>
      <c r="P81" s="198"/>
      <c r="Q81" s="14" t="s">
        <v>7</v>
      </c>
      <c r="R81" s="40">
        <f>R76</f>
        <v>164462900</v>
      </c>
      <c r="S81" s="57"/>
      <c r="T81" s="188"/>
      <c r="U81" s="191"/>
      <c r="V81" s="57"/>
      <c r="W81" s="87" t="s">
        <v>7</v>
      </c>
      <c r="X81" s="5">
        <f t="shared" ref="X81:AE81" si="93">X76</f>
        <v>4929.3999999999996</v>
      </c>
      <c r="Y81" s="5">
        <f t="shared" si="93"/>
        <v>6519.2</v>
      </c>
      <c r="Z81" s="5">
        <f t="shared" si="93"/>
        <v>63.5</v>
      </c>
      <c r="AA81" s="5">
        <f t="shared" si="93"/>
        <v>85.5</v>
      </c>
      <c r="AB81" s="5">
        <f t="shared" si="93"/>
        <v>5165.8999999999996</v>
      </c>
      <c r="AC81" s="5">
        <f t="shared" si="93"/>
        <v>6827.4</v>
      </c>
      <c r="AD81" s="5">
        <f t="shared" si="93"/>
        <v>111.1</v>
      </c>
      <c r="AE81" s="81">
        <f t="shared" si="93"/>
        <v>16.2</v>
      </c>
      <c r="AF81" s="7"/>
      <c r="AG81" s="87" t="s">
        <v>26</v>
      </c>
      <c r="AH81" s="6">
        <f>(AH80*10.74)</f>
        <v>21.48</v>
      </c>
      <c r="AI81" s="6">
        <f>(AI80*3.9)</f>
        <v>14.625</v>
      </c>
      <c r="AJ81" s="6">
        <f>(AJ80*0.25)</f>
        <v>0.4375</v>
      </c>
      <c r="AK81" s="158">
        <f>AK80+AL80</f>
        <v>13</v>
      </c>
      <c r="AL81" s="159"/>
      <c r="AM81" s="10"/>
      <c r="AN81" s="22" t="s">
        <v>41</v>
      </c>
      <c r="AO81" s="23">
        <v>6.8</v>
      </c>
      <c r="AP81" s="24">
        <v>7.81</v>
      </c>
      <c r="AQ81" s="7"/>
      <c r="AR81" s="33" t="s">
        <v>36</v>
      </c>
      <c r="AS81" s="12">
        <v>0.57999999999999996</v>
      </c>
      <c r="AT81" s="2" t="s">
        <v>39</v>
      </c>
      <c r="AU81" s="36" t="s">
        <v>75</v>
      </c>
      <c r="AV81" s="1"/>
      <c r="AW81" s="118" t="s">
        <v>71</v>
      </c>
      <c r="AX81" s="111">
        <f t="shared" ref="AX81:AZ81" si="94">AX76</f>
        <v>697925000</v>
      </c>
      <c r="AY81" s="111">
        <f t="shared" si="94"/>
        <v>542018200</v>
      </c>
      <c r="AZ81" s="114">
        <f t="shared" si="94"/>
        <v>182068000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194"/>
      <c r="B82" s="66" t="s">
        <v>3</v>
      </c>
      <c r="C82" s="76">
        <f t="shared" ref="C82:J82" si="95">C80-C81</f>
        <v>1127000</v>
      </c>
      <c r="D82" s="76">
        <f t="shared" si="95"/>
        <v>0</v>
      </c>
      <c r="E82" s="76">
        <f t="shared" si="95"/>
        <v>33010</v>
      </c>
      <c r="F82" s="77">
        <f t="shared" si="95"/>
        <v>30000</v>
      </c>
      <c r="G82" s="76">
        <f t="shared" si="95"/>
        <v>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81"/>
      <c r="L82" s="182"/>
      <c r="M82" s="182"/>
      <c r="N82" s="182"/>
      <c r="O82" s="199"/>
      <c r="P82" s="200"/>
      <c r="Q82" s="48" t="s">
        <v>3</v>
      </c>
      <c r="R82" s="41">
        <f>R80-R81</f>
        <v>826400</v>
      </c>
      <c r="S82" s="58"/>
      <c r="T82" s="189"/>
      <c r="U82" s="192"/>
      <c r="V82" s="58"/>
      <c r="W82" s="45" t="s">
        <v>3</v>
      </c>
      <c r="X82" s="46">
        <f>X80-X81</f>
        <v>14.300000000000182</v>
      </c>
      <c r="Y82" s="46">
        <f t="shared" ref="Y82:AE82" si="96">Y80-Y81</f>
        <v>0</v>
      </c>
      <c r="Z82" s="46">
        <f t="shared" si="96"/>
        <v>0</v>
      </c>
      <c r="AA82" s="46">
        <f t="shared" si="96"/>
        <v>0</v>
      </c>
      <c r="AB82" s="46">
        <f t="shared" si="96"/>
        <v>14.800000000000182</v>
      </c>
      <c r="AC82" s="46">
        <f t="shared" si="96"/>
        <v>0.3000000000001819</v>
      </c>
      <c r="AD82" s="46">
        <f t="shared" si="96"/>
        <v>0.20000000000000284</v>
      </c>
      <c r="AE82" s="83">
        <f t="shared" si="96"/>
        <v>0</v>
      </c>
      <c r="AF82" s="7"/>
      <c r="AG82" s="88" t="s">
        <v>28</v>
      </c>
      <c r="AH82" s="86">
        <f>(AH81)/((K80/1000000)*8.34)</f>
        <v>2.2853057394368448</v>
      </c>
      <c r="AI82" s="86">
        <f>(AI81)/((K80/1000000)*8.34)</f>
        <v>1.5559867988484102</v>
      </c>
      <c r="AJ82" s="86">
        <f>(AJ81)/((K80/1000000)*8.34)</f>
        <v>4.6546613640764407E-2</v>
      </c>
      <c r="AK82" s="160">
        <f>(AK81)/((K80/1000000)*8.34)</f>
        <v>1.3830993767541424</v>
      </c>
      <c r="AL82" s="161"/>
      <c r="AM82" s="10"/>
      <c r="AN82" s="1"/>
      <c r="AO82" s="1"/>
      <c r="AP82" s="1"/>
      <c r="AQ82" s="7"/>
      <c r="AR82" s="89" t="s">
        <v>55</v>
      </c>
      <c r="AS82" s="79">
        <v>1.22</v>
      </c>
      <c r="AT82" s="90" t="s">
        <v>54</v>
      </c>
      <c r="AU82" s="35">
        <v>2.3E-2</v>
      </c>
      <c r="AV82" s="1"/>
      <c r="AW82" s="110" t="s">
        <v>3</v>
      </c>
      <c r="AX82" s="115">
        <f>AX80-AX81</f>
        <v>1249000</v>
      </c>
      <c r="AY82" s="115">
        <f>AY80-AY81</f>
        <v>0</v>
      </c>
      <c r="AZ82" s="116">
        <f>AZ80-AZ81</f>
        <v>36000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174">
        <v>21</v>
      </c>
      <c r="B84" s="67" t="s">
        <v>45</v>
      </c>
      <c r="C84" s="72">
        <v>373557000</v>
      </c>
      <c r="D84" s="37">
        <v>3286300</v>
      </c>
      <c r="E84" s="37">
        <v>8262990</v>
      </c>
      <c r="F84" s="39">
        <v>13299400</v>
      </c>
      <c r="G84" s="72">
        <v>488348000</v>
      </c>
      <c r="H84" s="37">
        <v>4400270</v>
      </c>
      <c r="I84" s="37">
        <v>12002000</v>
      </c>
      <c r="J84" s="39">
        <v>18855800</v>
      </c>
      <c r="K84" s="177">
        <f>C86+G86</f>
        <v>616000</v>
      </c>
      <c r="L84" s="178"/>
      <c r="M84" s="183">
        <f>D86+E86+F86+H86+I86+J86</f>
        <v>96000</v>
      </c>
      <c r="N84" s="178"/>
      <c r="O84" s="195">
        <f>M84+K84</f>
        <v>712000</v>
      </c>
      <c r="P84" s="196"/>
      <c r="Q84" s="42" t="s">
        <v>6</v>
      </c>
      <c r="R84" s="39">
        <v>166082800</v>
      </c>
      <c r="S84" s="57"/>
      <c r="T84" s="187">
        <v>0.02</v>
      </c>
      <c r="U84" s="190">
        <v>0.86</v>
      </c>
      <c r="V84" s="57"/>
      <c r="W84" s="85" t="s">
        <v>6</v>
      </c>
      <c r="X84" s="44">
        <v>4943.7</v>
      </c>
      <c r="Y84" s="44">
        <v>6527.2</v>
      </c>
      <c r="Z84" s="44">
        <v>63.7</v>
      </c>
      <c r="AA84" s="44">
        <v>85.5</v>
      </c>
      <c r="AB84" s="44">
        <v>5180.7</v>
      </c>
      <c r="AC84" s="44">
        <v>6836.2</v>
      </c>
      <c r="AD84" s="44">
        <v>111.5</v>
      </c>
      <c r="AE84" s="82">
        <v>16.2</v>
      </c>
      <c r="AF84" s="7"/>
      <c r="AG84" s="85" t="s">
        <v>29</v>
      </c>
      <c r="AH84" s="15">
        <v>1.25</v>
      </c>
      <c r="AI84" s="15">
        <v>1.75</v>
      </c>
      <c r="AJ84" s="15">
        <v>1.5</v>
      </c>
      <c r="AK84" s="15">
        <v>0</v>
      </c>
      <c r="AL84" s="16">
        <v>7</v>
      </c>
      <c r="AM84" s="62"/>
      <c r="AN84" s="64" t="s">
        <v>40</v>
      </c>
      <c r="AO84" s="20">
        <v>9.4</v>
      </c>
      <c r="AP84" s="21">
        <v>7.38</v>
      </c>
      <c r="AQ84" s="7"/>
      <c r="AR84" s="31" t="s">
        <v>37</v>
      </c>
      <c r="AS84" s="52">
        <v>6.3E-2</v>
      </c>
      <c r="AT84" s="32" t="s">
        <v>38</v>
      </c>
      <c r="AU84" s="53" t="s">
        <v>75</v>
      </c>
      <c r="AV84" s="1"/>
      <c r="AW84" s="117" t="s">
        <v>45</v>
      </c>
      <c r="AX84" s="112">
        <v>699174000</v>
      </c>
      <c r="AY84" s="112">
        <v>542748600</v>
      </c>
      <c r="AZ84" s="113">
        <v>182139000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193"/>
      <c r="B85" s="68" t="s">
        <v>44</v>
      </c>
      <c r="C85" s="73">
        <f t="shared" ref="C85:J85" si="97">C80</f>
        <v>373557000</v>
      </c>
      <c r="D85" s="74">
        <f t="shared" si="97"/>
        <v>3286300</v>
      </c>
      <c r="E85" s="74">
        <f t="shared" si="97"/>
        <v>8262990</v>
      </c>
      <c r="F85" s="75">
        <f t="shared" si="97"/>
        <v>13299400</v>
      </c>
      <c r="G85" s="73">
        <f t="shared" si="97"/>
        <v>487732000</v>
      </c>
      <c r="H85" s="74">
        <f t="shared" si="97"/>
        <v>4391270</v>
      </c>
      <c r="I85" s="74">
        <f t="shared" si="97"/>
        <v>11970000</v>
      </c>
      <c r="J85" s="75">
        <f t="shared" si="97"/>
        <v>18800800</v>
      </c>
      <c r="K85" s="179"/>
      <c r="L85" s="180"/>
      <c r="M85" s="180"/>
      <c r="N85" s="180"/>
      <c r="O85" s="197"/>
      <c r="P85" s="198"/>
      <c r="Q85" s="14" t="s">
        <v>7</v>
      </c>
      <c r="R85" s="40">
        <f>R80</f>
        <v>165289300</v>
      </c>
      <c r="S85" s="57"/>
      <c r="T85" s="188"/>
      <c r="U85" s="191"/>
      <c r="V85" s="57"/>
      <c r="W85" s="87" t="s">
        <v>7</v>
      </c>
      <c r="X85" s="5">
        <f t="shared" ref="X85:AE85" si="98">X80</f>
        <v>4943.7</v>
      </c>
      <c r="Y85" s="5">
        <f t="shared" si="98"/>
        <v>6519.2</v>
      </c>
      <c r="Z85" s="5">
        <f t="shared" si="98"/>
        <v>63.5</v>
      </c>
      <c r="AA85" s="5">
        <f t="shared" si="98"/>
        <v>85.5</v>
      </c>
      <c r="AB85" s="5">
        <f t="shared" si="98"/>
        <v>5180.7</v>
      </c>
      <c r="AC85" s="5">
        <f t="shared" si="98"/>
        <v>6827.7</v>
      </c>
      <c r="AD85" s="5">
        <f t="shared" si="98"/>
        <v>111.3</v>
      </c>
      <c r="AE85" s="81">
        <f t="shared" si="98"/>
        <v>16.2</v>
      </c>
      <c r="AF85" s="7"/>
      <c r="AG85" s="87" t="s">
        <v>26</v>
      </c>
      <c r="AH85" s="6">
        <f>(AH84*10.74)</f>
        <v>13.425000000000001</v>
      </c>
      <c r="AI85" s="6">
        <f>(AI84*3.9)</f>
        <v>6.8250000000000002</v>
      </c>
      <c r="AJ85" s="6">
        <f>(AJ84*0.21)</f>
        <v>0.315</v>
      </c>
      <c r="AK85" s="158">
        <f>AK84+AL84</f>
        <v>7</v>
      </c>
      <c r="AL85" s="159"/>
      <c r="AM85" s="10"/>
      <c r="AN85" s="22" t="s">
        <v>41</v>
      </c>
      <c r="AO85" s="23">
        <v>6.4</v>
      </c>
      <c r="AP85" s="24">
        <v>7.82</v>
      </c>
      <c r="AQ85" s="7"/>
      <c r="AR85" s="33" t="s">
        <v>36</v>
      </c>
      <c r="AS85" s="12">
        <v>0.36</v>
      </c>
      <c r="AT85" s="2" t="s">
        <v>39</v>
      </c>
      <c r="AU85" s="36" t="s">
        <v>75</v>
      </c>
      <c r="AV85" s="1"/>
      <c r="AW85" s="118" t="s">
        <v>71</v>
      </c>
      <c r="AX85" s="111">
        <f t="shared" ref="AX85:AZ85" si="99">AX80</f>
        <v>699174000</v>
      </c>
      <c r="AY85" s="111">
        <f t="shared" si="99"/>
        <v>542018200</v>
      </c>
      <c r="AZ85" s="114">
        <f t="shared" si="99"/>
        <v>182104000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194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616000</v>
      </c>
      <c r="H86" s="76">
        <f t="shared" si="100"/>
        <v>9000</v>
      </c>
      <c r="I86" s="76">
        <f t="shared" si="100"/>
        <v>32000</v>
      </c>
      <c r="J86" s="77">
        <f t="shared" si="100"/>
        <v>55000</v>
      </c>
      <c r="K86" s="181"/>
      <c r="L86" s="182"/>
      <c r="M86" s="182"/>
      <c r="N86" s="182"/>
      <c r="O86" s="199"/>
      <c r="P86" s="200"/>
      <c r="Q86" s="48" t="s">
        <v>3</v>
      </c>
      <c r="R86" s="41">
        <f>R84-R85</f>
        <v>793500</v>
      </c>
      <c r="S86" s="58"/>
      <c r="T86" s="189"/>
      <c r="U86" s="192"/>
      <c r="V86" s="58"/>
      <c r="W86" s="45" t="s">
        <v>3</v>
      </c>
      <c r="X86" s="46">
        <f>X84-X85</f>
        <v>0</v>
      </c>
      <c r="Y86" s="46">
        <f t="shared" ref="Y86:AE86" si="101">Y84-Y85</f>
        <v>8</v>
      </c>
      <c r="Z86" s="46">
        <f t="shared" si="101"/>
        <v>0.20000000000000284</v>
      </c>
      <c r="AA86" s="46">
        <f t="shared" si="101"/>
        <v>0</v>
      </c>
      <c r="AB86" s="46">
        <f t="shared" si="101"/>
        <v>0</v>
      </c>
      <c r="AC86" s="46">
        <f t="shared" si="101"/>
        <v>8.5</v>
      </c>
      <c r="AD86" s="46">
        <f t="shared" si="101"/>
        <v>0.20000000000000284</v>
      </c>
      <c r="AE86" s="83">
        <f t="shared" si="101"/>
        <v>0</v>
      </c>
      <c r="AF86" s="7"/>
      <c r="AG86" s="88" t="s">
        <v>28</v>
      </c>
      <c r="AH86" s="86">
        <f>(AH85)/((K84/1000000)*8.34)</f>
        <v>2.6131692048958239</v>
      </c>
      <c r="AI86" s="86">
        <f>(AI85)/((K84/1000000)*8.34)</f>
        <v>1.328482668410726</v>
      </c>
      <c r="AJ86" s="86">
        <f>(AJ85)/((K84/1000000)*8.34)</f>
        <v>6.1314584695879665E-2</v>
      </c>
      <c r="AK86" s="160">
        <f>(AK85)/((K84/1000000)*8.34)</f>
        <v>1.3625463265751037</v>
      </c>
      <c r="AL86" s="161"/>
      <c r="AM86" s="10"/>
      <c r="AN86" s="1"/>
      <c r="AO86" s="1"/>
      <c r="AP86" s="1"/>
      <c r="AQ86" s="7"/>
      <c r="AR86" s="89" t="s">
        <v>55</v>
      </c>
      <c r="AS86" s="79">
        <v>1.17</v>
      </c>
      <c r="AT86" s="90" t="s">
        <v>54</v>
      </c>
      <c r="AU86" s="35">
        <v>2.1999999999999999E-2</v>
      </c>
      <c r="AV86" s="1"/>
      <c r="AW86" s="110" t="s">
        <v>3</v>
      </c>
      <c r="AX86" s="115">
        <f>AX84-AX85</f>
        <v>0</v>
      </c>
      <c r="AY86" s="115">
        <f>AY84-AY85</f>
        <v>730400</v>
      </c>
      <c r="AZ86" s="116">
        <f>AZ84-AZ85</f>
        <v>35000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174">
        <v>22</v>
      </c>
      <c r="B88" s="67" t="s">
        <v>45</v>
      </c>
      <c r="C88" s="72">
        <v>373557000</v>
      </c>
      <c r="D88" s="37">
        <v>3286300</v>
      </c>
      <c r="E88" s="37">
        <v>8262990</v>
      </c>
      <c r="F88" s="39">
        <v>13299400</v>
      </c>
      <c r="G88" s="72">
        <v>488987000</v>
      </c>
      <c r="H88" s="37">
        <v>4400270</v>
      </c>
      <c r="I88" s="37">
        <v>12002000</v>
      </c>
      <c r="J88" s="39">
        <v>18878700</v>
      </c>
      <c r="K88" s="177">
        <f>C90+G90</f>
        <v>639000</v>
      </c>
      <c r="L88" s="178"/>
      <c r="M88" s="183">
        <f>D90+E90+F90+H90+I90+J90</f>
        <v>22900</v>
      </c>
      <c r="N88" s="178"/>
      <c r="O88" s="195">
        <f>M88+K88</f>
        <v>661900</v>
      </c>
      <c r="P88" s="196"/>
      <c r="Q88" s="42" t="s">
        <v>6</v>
      </c>
      <c r="R88" s="39">
        <v>166917500</v>
      </c>
      <c r="S88" s="57"/>
      <c r="T88" s="187">
        <v>0.22</v>
      </c>
      <c r="U88" s="190">
        <v>0.86</v>
      </c>
      <c r="V88" s="57"/>
      <c r="W88" s="85" t="s">
        <v>6</v>
      </c>
      <c r="X88" s="44">
        <v>4943.7</v>
      </c>
      <c r="Y88" s="44">
        <v>6535.3</v>
      </c>
      <c r="Z88" s="44">
        <v>63.7</v>
      </c>
      <c r="AA88" s="44">
        <v>85.5</v>
      </c>
      <c r="AB88" s="44">
        <v>5180.7</v>
      </c>
      <c r="AC88" s="44">
        <v>6844.6</v>
      </c>
      <c r="AD88" s="44">
        <v>111.5</v>
      </c>
      <c r="AE88" s="82">
        <v>16.2</v>
      </c>
      <c r="AF88" s="7"/>
      <c r="AG88" s="85" t="s">
        <v>29</v>
      </c>
      <c r="AH88" s="15">
        <v>1.5</v>
      </c>
      <c r="AI88" s="15">
        <v>1.75</v>
      </c>
      <c r="AJ88" s="15">
        <v>1.5</v>
      </c>
      <c r="AK88" s="15">
        <v>0</v>
      </c>
      <c r="AL88" s="16">
        <v>7</v>
      </c>
      <c r="AM88" s="62"/>
      <c r="AN88" s="64" t="s">
        <v>40</v>
      </c>
      <c r="AO88" s="20">
        <v>11.2</v>
      </c>
      <c r="AP88" s="21">
        <v>7.42</v>
      </c>
      <c r="AQ88" s="7"/>
      <c r="AR88" s="31" t="s">
        <v>37</v>
      </c>
      <c r="AS88" s="52" t="s">
        <v>75</v>
      </c>
      <c r="AT88" s="32" t="s">
        <v>38</v>
      </c>
      <c r="AU88" s="53">
        <v>3.5000000000000003E-2</v>
      </c>
      <c r="AV88" s="1"/>
      <c r="AW88" s="117" t="s">
        <v>45</v>
      </c>
      <c r="AX88" s="112">
        <v>699174000</v>
      </c>
      <c r="AY88" s="112">
        <v>543439800</v>
      </c>
      <c r="AZ88" s="113">
        <v>182139000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193"/>
      <c r="B89" s="68" t="s">
        <v>44</v>
      </c>
      <c r="C89" s="73">
        <f t="shared" ref="C89:J89" si="102">C84</f>
        <v>373557000</v>
      </c>
      <c r="D89" s="74">
        <f t="shared" si="102"/>
        <v>3286300</v>
      </c>
      <c r="E89" s="74">
        <f t="shared" si="102"/>
        <v>8262990</v>
      </c>
      <c r="F89" s="75">
        <f t="shared" si="102"/>
        <v>13299400</v>
      </c>
      <c r="G89" s="73">
        <f t="shared" si="102"/>
        <v>488348000</v>
      </c>
      <c r="H89" s="74">
        <f t="shared" si="102"/>
        <v>4400270</v>
      </c>
      <c r="I89" s="74">
        <f t="shared" si="102"/>
        <v>12002000</v>
      </c>
      <c r="J89" s="75">
        <f t="shared" si="102"/>
        <v>18855800</v>
      </c>
      <c r="K89" s="179"/>
      <c r="L89" s="180"/>
      <c r="M89" s="180"/>
      <c r="N89" s="180"/>
      <c r="O89" s="197"/>
      <c r="P89" s="198"/>
      <c r="Q89" s="14" t="s">
        <v>7</v>
      </c>
      <c r="R89" s="40">
        <f>R84</f>
        <v>166082800</v>
      </c>
      <c r="S89" s="57"/>
      <c r="T89" s="188"/>
      <c r="U89" s="191"/>
      <c r="V89" s="57"/>
      <c r="W89" s="87" t="s">
        <v>7</v>
      </c>
      <c r="X89" s="5">
        <f t="shared" ref="X89:AE89" si="103">X84</f>
        <v>4943.7</v>
      </c>
      <c r="Y89" s="5">
        <f t="shared" si="103"/>
        <v>6527.2</v>
      </c>
      <c r="Z89" s="5">
        <f t="shared" si="103"/>
        <v>63.7</v>
      </c>
      <c r="AA89" s="5">
        <f t="shared" si="103"/>
        <v>85.5</v>
      </c>
      <c r="AB89" s="5">
        <f t="shared" si="103"/>
        <v>5180.7</v>
      </c>
      <c r="AC89" s="5">
        <f t="shared" si="103"/>
        <v>6836.2</v>
      </c>
      <c r="AD89" s="5">
        <f t="shared" si="103"/>
        <v>111.5</v>
      </c>
      <c r="AE89" s="81">
        <f t="shared" si="103"/>
        <v>16.2</v>
      </c>
      <c r="AF89" s="7"/>
      <c r="AG89" s="87" t="s">
        <v>26</v>
      </c>
      <c r="AH89" s="6">
        <f>(AH88*10.74)</f>
        <v>16.11</v>
      </c>
      <c r="AI89" s="6">
        <f>(AI88*3.9)</f>
        <v>6.8250000000000002</v>
      </c>
      <c r="AJ89" s="6">
        <f>(AJ88*0.21)</f>
        <v>0.315</v>
      </c>
      <c r="AK89" s="158">
        <f>AK88+AL88</f>
        <v>7</v>
      </c>
      <c r="AL89" s="159"/>
      <c r="AM89" s="10"/>
      <c r="AN89" s="22" t="s">
        <v>41</v>
      </c>
      <c r="AO89" s="23">
        <v>7.8</v>
      </c>
      <c r="AP89" s="24">
        <v>7.65</v>
      </c>
      <c r="AQ89" s="7"/>
      <c r="AR89" s="33" t="s">
        <v>36</v>
      </c>
      <c r="AS89" s="12" t="s">
        <v>75</v>
      </c>
      <c r="AT89" s="2" t="s">
        <v>39</v>
      </c>
      <c r="AU89" s="36">
        <v>0.50800000000000001</v>
      </c>
      <c r="AV89" s="1"/>
      <c r="AW89" s="118" t="s">
        <v>71</v>
      </c>
      <c r="AX89" s="111">
        <f t="shared" ref="AX89:AZ89" si="104">AX84</f>
        <v>699174000</v>
      </c>
      <c r="AY89" s="111">
        <f t="shared" si="104"/>
        <v>542748600</v>
      </c>
      <c r="AZ89" s="114">
        <f t="shared" si="104"/>
        <v>182139000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194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639000</v>
      </c>
      <c r="H90" s="76">
        <f t="shared" si="105"/>
        <v>0</v>
      </c>
      <c r="I90" s="76">
        <f t="shared" si="105"/>
        <v>0</v>
      </c>
      <c r="J90" s="77">
        <f t="shared" si="105"/>
        <v>22900</v>
      </c>
      <c r="K90" s="181"/>
      <c r="L90" s="182"/>
      <c r="M90" s="182"/>
      <c r="N90" s="182"/>
      <c r="O90" s="199"/>
      <c r="P90" s="200"/>
      <c r="Q90" s="48" t="s">
        <v>3</v>
      </c>
      <c r="R90" s="41">
        <f>R88-R89</f>
        <v>834700</v>
      </c>
      <c r="S90" s="58"/>
      <c r="T90" s="189"/>
      <c r="U90" s="192"/>
      <c r="V90" s="58"/>
      <c r="W90" s="45" t="s">
        <v>3</v>
      </c>
      <c r="X90" s="46">
        <f>X88-X89</f>
        <v>0</v>
      </c>
      <c r="Y90" s="46">
        <f t="shared" ref="Y90:AE90" si="106">Y88-Y89</f>
        <v>8.1000000000003638</v>
      </c>
      <c r="Z90" s="46">
        <f t="shared" si="106"/>
        <v>0</v>
      </c>
      <c r="AA90" s="46">
        <f t="shared" si="106"/>
        <v>0</v>
      </c>
      <c r="AB90" s="46">
        <f t="shared" si="106"/>
        <v>0</v>
      </c>
      <c r="AC90" s="46">
        <f t="shared" si="106"/>
        <v>8.4000000000005457</v>
      </c>
      <c r="AD90" s="46">
        <f t="shared" si="106"/>
        <v>0</v>
      </c>
      <c r="AE90" s="83">
        <f t="shared" si="106"/>
        <v>0</v>
      </c>
      <c r="AF90" s="7"/>
      <c r="AG90" s="88" t="s">
        <v>28</v>
      </c>
      <c r="AH90" s="86">
        <f>(AH89)/((K88/1000000)*8.34)</f>
        <v>3.0229337656635256</v>
      </c>
      <c r="AI90" s="86">
        <f>(AI89)/((K88/1000000)*8.34)</f>
        <v>1.2806656083583838</v>
      </c>
      <c r="AJ90" s="86">
        <f>(AJ89)/((K88/1000000)*8.34)</f>
        <v>5.9107643462694634E-2</v>
      </c>
      <c r="AK90" s="160">
        <f>(AK89)/((K88/1000000)*8.34)</f>
        <v>1.3135031880598809</v>
      </c>
      <c r="AL90" s="161"/>
      <c r="AM90" s="10"/>
      <c r="AN90" s="1"/>
      <c r="AO90" s="1"/>
      <c r="AP90" s="1"/>
      <c r="AQ90" s="7"/>
      <c r="AR90" s="89" t="s">
        <v>55</v>
      </c>
      <c r="AS90" s="79">
        <v>1.1100000000000001</v>
      </c>
      <c r="AT90" s="90" t="s">
        <v>54</v>
      </c>
      <c r="AU90" s="35">
        <v>0.02</v>
      </c>
      <c r="AV90" s="1"/>
      <c r="AW90" s="110" t="s">
        <v>3</v>
      </c>
      <c r="AX90" s="115">
        <f>AX88-AX89</f>
        <v>0</v>
      </c>
      <c r="AY90" s="115">
        <f>AY88-AY89</f>
        <v>691200</v>
      </c>
      <c r="AZ90" s="116">
        <f>AZ88-AZ89</f>
        <v>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174">
        <v>23</v>
      </c>
      <c r="B92" s="67" t="s">
        <v>45</v>
      </c>
      <c r="C92" s="72">
        <v>373557000</v>
      </c>
      <c r="D92" s="37">
        <v>3286300</v>
      </c>
      <c r="E92" s="37">
        <v>8262990</v>
      </c>
      <c r="F92" s="39">
        <v>13299400</v>
      </c>
      <c r="G92" s="72">
        <v>489750000</v>
      </c>
      <c r="H92" s="37">
        <v>4409270</v>
      </c>
      <c r="I92" s="37">
        <v>12034000</v>
      </c>
      <c r="J92" s="39">
        <v>18919700</v>
      </c>
      <c r="K92" s="177">
        <f>C94+G94</f>
        <v>763000</v>
      </c>
      <c r="L92" s="178"/>
      <c r="M92" s="183">
        <f>D94+E94+F94+H94+I94+J94</f>
        <v>82000</v>
      </c>
      <c r="N92" s="178"/>
      <c r="O92" s="195">
        <f>M92+K92</f>
        <v>845000</v>
      </c>
      <c r="P92" s="196"/>
      <c r="Q92" s="42" t="s">
        <v>6</v>
      </c>
      <c r="R92" s="39">
        <v>167779000</v>
      </c>
      <c r="S92" s="57"/>
      <c r="T92" s="187">
        <v>0.01</v>
      </c>
      <c r="U92" s="190">
        <v>0.86</v>
      </c>
      <c r="V92" s="57"/>
      <c r="W92" s="85" t="s">
        <v>6</v>
      </c>
      <c r="X92" s="44">
        <v>4943.7</v>
      </c>
      <c r="Y92" s="44">
        <v>6545.1</v>
      </c>
      <c r="Z92" s="44">
        <v>63.9</v>
      </c>
      <c r="AA92" s="44">
        <v>85.5</v>
      </c>
      <c r="AB92" s="44">
        <v>5180.7</v>
      </c>
      <c r="AC92" s="44">
        <v>6855</v>
      </c>
      <c r="AD92" s="44">
        <v>111.7</v>
      </c>
      <c r="AE92" s="82">
        <v>16.2</v>
      </c>
      <c r="AF92" s="7"/>
      <c r="AG92" s="85" t="s">
        <v>29</v>
      </c>
      <c r="AH92" s="15">
        <v>1.5</v>
      </c>
      <c r="AI92" s="15">
        <v>2.25</v>
      </c>
      <c r="AJ92" s="15">
        <v>1.75</v>
      </c>
      <c r="AK92" s="15">
        <v>0</v>
      </c>
      <c r="AL92" s="16">
        <v>9</v>
      </c>
      <c r="AM92" s="62"/>
      <c r="AN92" s="64" t="s">
        <v>40</v>
      </c>
      <c r="AO92" s="20">
        <v>9.9</v>
      </c>
      <c r="AP92" s="21">
        <v>7.7</v>
      </c>
      <c r="AQ92" s="7"/>
      <c r="AR92" s="31" t="s">
        <v>37</v>
      </c>
      <c r="AS92" s="52" t="s">
        <v>75</v>
      </c>
      <c r="AT92" s="32" t="s">
        <v>38</v>
      </c>
      <c r="AU92" s="53">
        <v>3.5999999999999997E-2</v>
      </c>
      <c r="AV92" s="1"/>
      <c r="AW92" s="117" t="s">
        <v>45</v>
      </c>
      <c r="AX92" s="112">
        <v>699174000</v>
      </c>
      <c r="AY92" s="112">
        <v>544297900</v>
      </c>
      <c r="AZ92" s="113">
        <v>182174000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193"/>
      <c r="B93" s="68" t="s">
        <v>44</v>
      </c>
      <c r="C93" s="73">
        <f t="shared" ref="C93:J93" si="107">C88</f>
        <v>373557000</v>
      </c>
      <c r="D93" s="74">
        <f t="shared" si="107"/>
        <v>3286300</v>
      </c>
      <c r="E93" s="74">
        <f t="shared" si="107"/>
        <v>8262990</v>
      </c>
      <c r="F93" s="75">
        <f t="shared" si="107"/>
        <v>13299400</v>
      </c>
      <c r="G93" s="73">
        <f t="shared" si="107"/>
        <v>488987000</v>
      </c>
      <c r="H93" s="74">
        <f t="shared" si="107"/>
        <v>4400270</v>
      </c>
      <c r="I93" s="74">
        <f t="shared" si="107"/>
        <v>12002000</v>
      </c>
      <c r="J93" s="75">
        <f t="shared" si="107"/>
        <v>18878700</v>
      </c>
      <c r="K93" s="179"/>
      <c r="L93" s="180"/>
      <c r="M93" s="180"/>
      <c r="N93" s="180"/>
      <c r="O93" s="197"/>
      <c r="P93" s="198"/>
      <c r="Q93" s="14" t="s">
        <v>7</v>
      </c>
      <c r="R93" s="40">
        <f>R88</f>
        <v>166917500</v>
      </c>
      <c r="S93" s="57"/>
      <c r="T93" s="188"/>
      <c r="U93" s="191"/>
      <c r="V93" s="57"/>
      <c r="W93" s="87" t="s">
        <v>7</v>
      </c>
      <c r="X93" s="5">
        <f t="shared" ref="X93:AE93" si="108">X88</f>
        <v>4943.7</v>
      </c>
      <c r="Y93" s="5">
        <f t="shared" si="108"/>
        <v>6535.3</v>
      </c>
      <c r="Z93" s="5">
        <f t="shared" si="108"/>
        <v>63.7</v>
      </c>
      <c r="AA93" s="5">
        <f t="shared" si="108"/>
        <v>85.5</v>
      </c>
      <c r="AB93" s="5">
        <f t="shared" si="108"/>
        <v>5180.7</v>
      </c>
      <c r="AC93" s="5">
        <f t="shared" si="108"/>
        <v>6844.6</v>
      </c>
      <c r="AD93" s="5">
        <f t="shared" si="108"/>
        <v>111.5</v>
      </c>
      <c r="AE93" s="81">
        <f t="shared" si="108"/>
        <v>16.2</v>
      </c>
      <c r="AF93" s="7"/>
      <c r="AG93" s="87" t="s">
        <v>26</v>
      </c>
      <c r="AH93" s="6">
        <f>(AH92*10.74)</f>
        <v>16.11</v>
      </c>
      <c r="AI93" s="6">
        <f>(AI92*3.9)</f>
        <v>8.7750000000000004</v>
      </c>
      <c r="AJ93" s="6">
        <f>(AJ92*0.21)</f>
        <v>0.36749999999999999</v>
      </c>
      <c r="AK93" s="158">
        <f>AK92+AL92</f>
        <v>9</v>
      </c>
      <c r="AL93" s="159"/>
      <c r="AM93" s="10"/>
      <c r="AN93" s="22" t="s">
        <v>41</v>
      </c>
      <c r="AO93" s="23">
        <v>7.9</v>
      </c>
      <c r="AP93" s="24">
        <v>7.49</v>
      </c>
      <c r="AQ93" s="7"/>
      <c r="AR93" s="33" t="s">
        <v>36</v>
      </c>
      <c r="AS93" s="12" t="s">
        <v>75</v>
      </c>
      <c r="AT93" s="2" t="s">
        <v>39</v>
      </c>
      <c r="AU93" s="36">
        <v>0.99199999999999999</v>
      </c>
      <c r="AV93" s="1"/>
      <c r="AW93" s="118" t="s">
        <v>71</v>
      </c>
      <c r="AX93" s="111">
        <f t="shared" ref="AX93:AZ93" si="109">AX88</f>
        <v>699174000</v>
      </c>
      <c r="AY93" s="111">
        <f t="shared" si="109"/>
        <v>543439800</v>
      </c>
      <c r="AZ93" s="114">
        <f t="shared" si="109"/>
        <v>182139000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194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763000</v>
      </c>
      <c r="H94" s="76">
        <f t="shared" si="110"/>
        <v>9000</v>
      </c>
      <c r="I94" s="76">
        <f t="shared" si="110"/>
        <v>32000</v>
      </c>
      <c r="J94" s="77">
        <f t="shared" si="110"/>
        <v>41000</v>
      </c>
      <c r="K94" s="181"/>
      <c r="L94" s="182"/>
      <c r="M94" s="182"/>
      <c r="N94" s="182"/>
      <c r="O94" s="199"/>
      <c r="P94" s="200"/>
      <c r="Q94" s="48" t="s">
        <v>3</v>
      </c>
      <c r="R94" s="41">
        <f>R92-R93</f>
        <v>861500</v>
      </c>
      <c r="S94" s="58"/>
      <c r="T94" s="189"/>
      <c r="U94" s="192"/>
      <c r="V94" s="58"/>
      <c r="W94" s="45" t="s">
        <v>3</v>
      </c>
      <c r="X94" s="46">
        <f>X92-X93</f>
        <v>0</v>
      </c>
      <c r="Y94" s="46">
        <f t="shared" ref="Y94:AE94" si="111">Y92-Y93</f>
        <v>9.8000000000001819</v>
      </c>
      <c r="Z94" s="46">
        <f t="shared" si="111"/>
        <v>0.19999999999999574</v>
      </c>
      <c r="AA94" s="46">
        <f t="shared" si="111"/>
        <v>0</v>
      </c>
      <c r="AB94" s="46">
        <f t="shared" si="111"/>
        <v>0</v>
      </c>
      <c r="AC94" s="46">
        <f t="shared" si="111"/>
        <v>10.399999999999636</v>
      </c>
      <c r="AD94" s="46">
        <f t="shared" si="111"/>
        <v>0.20000000000000284</v>
      </c>
      <c r="AE94" s="83">
        <f t="shared" si="111"/>
        <v>0</v>
      </c>
      <c r="AF94" s="7"/>
      <c r="AG94" s="88" t="s">
        <v>28</v>
      </c>
      <c r="AH94" s="86">
        <f>(AH93)/((K92/1000000)*8.34)</f>
        <v>2.5316575049265961</v>
      </c>
      <c r="AI94" s="86">
        <f>(AI93)/((K92/1000000)*8.34)</f>
        <v>1.3789754565940957</v>
      </c>
      <c r="AJ94" s="86">
        <f>(AJ93)/((K92/1000000)*8.34)</f>
        <v>5.7751963566761273E-2</v>
      </c>
      <c r="AK94" s="160">
        <f>(AK93)/((K92/1000000)*8.34)</f>
        <v>1.41433380163497</v>
      </c>
      <c r="AL94" s="161"/>
      <c r="AM94" s="10"/>
      <c r="AN94" s="1"/>
      <c r="AO94" s="1"/>
      <c r="AP94" s="1"/>
      <c r="AQ94" s="7"/>
      <c r="AR94" s="89" t="s">
        <v>55</v>
      </c>
      <c r="AS94" s="79">
        <v>2.5</v>
      </c>
      <c r="AT94" s="90" t="s">
        <v>54</v>
      </c>
      <c r="AU94" s="35">
        <v>1.7999999999999999E-2</v>
      </c>
      <c r="AV94" s="1"/>
      <c r="AW94" s="110" t="s">
        <v>3</v>
      </c>
      <c r="AX94" s="115">
        <f>AX92-AX93</f>
        <v>0</v>
      </c>
      <c r="AY94" s="115">
        <f>AY92-AY93</f>
        <v>858100</v>
      </c>
      <c r="AZ94" s="116">
        <f>AZ92-AZ93</f>
        <v>35000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174">
        <v>24</v>
      </c>
      <c r="B96" s="67" t="s">
        <v>45</v>
      </c>
      <c r="C96" s="72">
        <v>373557000</v>
      </c>
      <c r="D96" s="37">
        <v>3286300</v>
      </c>
      <c r="E96" s="37">
        <v>8262990</v>
      </c>
      <c r="F96" s="39">
        <v>13299400</v>
      </c>
      <c r="G96" s="72">
        <v>490472000</v>
      </c>
      <c r="H96" s="37">
        <v>4409270</v>
      </c>
      <c r="I96" s="37">
        <v>12034000</v>
      </c>
      <c r="J96" s="39">
        <v>18927700</v>
      </c>
      <c r="K96" s="177">
        <f>C98+G98</f>
        <v>722000</v>
      </c>
      <c r="L96" s="178"/>
      <c r="M96" s="183">
        <f>D98+E98+F98+H98+I98+J98</f>
        <v>8000</v>
      </c>
      <c r="N96" s="178"/>
      <c r="O96" s="195">
        <f>M96+K96</f>
        <v>730000</v>
      </c>
      <c r="P96" s="196"/>
      <c r="Q96" s="42" t="s">
        <v>6</v>
      </c>
      <c r="R96" s="39">
        <v>168555500</v>
      </c>
      <c r="S96" s="57"/>
      <c r="T96" s="187">
        <v>0.01</v>
      </c>
      <c r="U96" s="190">
        <v>0.87</v>
      </c>
      <c r="V96" s="57"/>
      <c r="W96" s="85" t="s">
        <v>6</v>
      </c>
      <c r="X96" s="44">
        <v>4943.7</v>
      </c>
      <c r="Y96" s="44">
        <v>6554.2</v>
      </c>
      <c r="Z96" s="44">
        <v>63.9</v>
      </c>
      <c r="AA96" s="44">
        <v>85.5</v>
      </c>
      <c r="AB96" s="44">
        <v>5180.7</v>
      </c>
      <c r="AC96" s="44">
        <v>6864.4</v>
      </c>
      <c r="AD96" s="44">
        <v>111.7</v>
      </c>
      <c r="AE96" s="82">
        <v>16.2</v>
      </c>
      <c r="AF96" s="7"/>
      <c r="AG96" s="85" t="s">
        <v>29</v>
      </c>
      <c r="AH96" s="15">
        <v>1.9375</v>
      </c>
      <c r="AI96" s="15">
        <v>2.5</v>
      </c>
      <c r="AJ96" s="15">
        <v>1.75</v>
      </c>
      <c r="AK96" s="15">
        <v>0</v>
      </c>
      <c r="AL96" s="16">
        <v>9</v>
      </c>
      <c r="AM96" s="62"/>
      <c r="AN96" s="64" t="s">
        <v>40</v>
      </c>
      <c r="AO96" s="20">
        <v>10</v>
      </c>
      <c r="AP96" s="21">
        <v>7.39</v>
      </c>
      <c r="AQ96" s="7"/>
      <c r="AR96" s="31" t="s">
        <v>37</v>
      </c>
      <c r="AS96" s="52" t="s">
        <v>75</v>
      </c>
      <c r="AT96" s="32" t="s">
        <v>38</v>
      </c>
      <c r="AU96" s="53">
        <v>3.6999999999999998E-2</v>
      </c>
      <c r="AV96" s="1"/>
      <c r="AW96" s="117" t="s">
        <v>45</v>
      </c>
      <c r="AX96" s="112">
        <v>699174000</v>
      </c>
      <c r="AY96" s="112">
        <v>545068700</v>
      </c>
      <c r="AZ96" s="113">
        <v>182174000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193"/>
      <c r="B97" s="68" t="s">
        <v>44</v>
      </c>
      <c r="C97" s="73">
        <f t="shared" ref="C97:J97" si="112">C92</f>
        <v>373557000</v>
      </c>
      <c r="D97" s="74">
        <f t="shared" si="112"/>
        <v>3286300</v>
      </c>
      <c r="E97" s="74">
        <f t="shared" si="112"/>
        <v>8262990</v>
      </c>
      <c r="F97" s="75">
        <f t="shared" si="112"/>
        <v>13299400</v>
      </c>
      <c r="G97" s="73">
        <f t="shared" si="112"/>
        <v>489750000</v>
      </c>
      <c r="H97" s="74">
        <f t="shared" si="112"/>
        <v>4409270</v>
      </c>
      <c r="I97" s="74">
        <f t="shared" si="112"/>
        <v>12034000</v>
      </c>
      <c r="J97" s="75">
        <f t="shared" si="112"/>
        <v>18919700</v>
      </c>
      <c r="K97" s="179"/>
      <c r="L97" s="180"/>
      <c r="M97" s="180"/>
      <c r="N97" s="180"/>
      <c r="O97" s="197"/>
      <c r="P97" s="198"/>
      <c r="Q97" s="14" t="s">
        <v>7</v>
      </c>
      <c r="R97" s="40">
        <f>R92</f>
        <v>167779000</v>
      </c>
      <c r="S97" s="57"/>
      <c r="T97" s="188"/>
      <c r="U97" s="191"/>
      <c r="V97" s="57"/>
      <c r="W97" s="87" t="s">
        <v>7</v>
      </c>
      <c r="X97" s="5">
        <f t="shared" ref="X97:AE97" si="113">X92</f>
        <v>4943.7</v>
      </c>
      <c r="Y97" s="5">
        <f t="shared" si="113"/>
        <v>6545.1</v>
      </c>
      <c r="Z97" s="5">
        <f t="shared" si="113"/>
        <v>63.9</v>
      </c>
      <c r="AA97" s="5">
        <f t="shared" si="113"/>
        <v>85.5</v>
      </c>
      <c r="AB97" s="5">
        <f t="shared" si="113"/>
        <v>5180.7</v>
      </c>
      <c r="AC97" s="5">
        <f t="shared" si="113"/>
        <v>6855</v>
      </c>
      <c r="AD97" s="5">
        <f t="shared" si="113"/>
        <v>111.7</v>
      </c>
      <c r="AE97" s="81">
        <f t="shared" si="113"/>
        <v>16.2</v>
      </c>
      <c r="AF97" s="7"/>
      <c r="AG97" s="87" t="s">
        <v>26</v>
      </c>
      <c r="AH97" s="6">
        <f>(AH96*10.74)</f>
        <v>20.80875</v>
      </c>
      <c r="AI97" s="6">
        <f>(AI96*3.9)</f>
        <v>9.75</v>
      </c>
      <c r="AJ97" s="6">
        <f>(AJ96*0.21)</f>
        <v>0.36749999999999999</v>
      </c>
      <c r="AK97" s="158">
        <f>AK96+AL96</f>
        <v>9</v>
      </c>
      <c r="AL97" s="159"/>
      <c r="AM97" s="10"/>
      <c r="AN97" s="22" t="s">
        <v>41</v>
      </c>
      <c r="AO97" s="23">
        <v>7.5</v>
      </c>
      <c r="AP97" s="24">
        <v>7.67</v>
      </c>
      <c r="AQ97" s="7"/>
      <c r="AR97" s="33" t="s">
        <v>36</v>
      </c>
      <c r="AS97" s="12" t="s">
        <v>75</v>
      </c>
      <c r="AT97" s="2" t="s">
        <v>39</v>
      </c>
      <c r="AU97" s="36">
        <v>0.51400000000000001</v>
      </c>
      <c r="AV97" s="1"/>
      <c r="AW97" s="118" t="s">
        <v>71</v>
      </c>
      <c r="AX97" s="111">
        <f t="shared" ref="AX97:AY97" si="114">AX92</f>
        <v>699174000</v>
      </c>
      <c r="AY97" s="111">
        <f t="shared" si="114"/>
        <v>544297900</v>
      </c>
      <c r="AZ97" s="114">
        <f>AZ92</f>
        <v>182174000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194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722000</v>
      </c>
      <c r="H98" s="76">
        <f t="shared" si="115"/>
        <v>0</v>
      </c>
      <c r="I98" s="76">
        <f t="shared" si="115"/>
        <v>0</v>
      </c>
      <c r="J98" s="77">
        <f t="shared" si="115"/>
        <v>8000</v>
      </c>
      <c r="K98" s="181"/>
      <c r="L98" s="182"/>
      <c r="M98" s="182"/>
      <c r="N98" s="182"/>
      <c r="O98" s="199"/>
      <c r="P98" s="200"/>
      <c r="Q98" s="48" t="s">
        <v>3</v>
      </c>
      <c r="R98" s="41">
        <f>R96-R97</f>
        <v>776500</v>
      </c>
      <c r="S98" s="58"/>
      <c r="T98" s="189"/>
      <c r="U98" s="192"/>
      <c r="V98" s="58"/>
      <c r="W98" s="45" t="s">
        <v>3</v>
      </c>
      <c r="X98" s="46">
        <f>X96-X97</f>
        <v>0</v>
      </c>
      <c r="Y98" s="46">
        <f t="shared" ref="Y98:AE98" si="116">Y96-Y97</f>
        <v>9.0999999999994543</v>
      </c>
      <c r="Z98" s="46">
        <f t="shared" si="116"/>
        <v>0</v>
      </c>
      <c r="AA98" s="46">
        <f t="shared" si="116"/>
        <v>0</v>
      </c>
      <c r="AB98" s="46">
        <f t="shared" si="116"/>
        <v>0</v>
      </c>
      <c r="AC98" s="46">
        <f t="shared" si="116"/>
        <v>9.3999999999996362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3.455753402817912</v>
      </c>
      <c r="AI98" s="86">
        <f>(AI97)/((K96/1000000)*8.34)</f>
        <v>1.6192032523565636</v>
      </c>
      <c r="AJ98" s="86">
        <f>(AJ97)/((K96/1000000)*8.34)</f>
        <v>6.1031507204208933E-2</v>
      </c>
      <c r="AK98" s="160">
        <f>(AK97)/((K96/1000000)*8.34)</f>
        <v>1.4946491560214434</v>
      </c>
      <c r="AL98" s="161"/>
      <c r="AM98" s="10"/>
      <c r="AN98" s="1"/>
      <c r="AO98" s="1"/>
      <c r="AP98" s="1"/>
      <c r="AQ98" s="7"/>
      <c r="AR98" s="89" t="s">
        <v>55</v>
      </c>
      <c r="AS98" s="79">
        <v>1.28</v>
      </c>
      <c r="AT98" s="90" t="s">
        <v>54</v>
      </c>
      <c r="AU98" s="35">
        <v>0.02</v>
      </c>
      <c r="AV98" s="1"/>
      <c r="AW98" s="110" t="s">
        <v>3</v>
      </c>
      <c r="AX98" s="115">
        <f>AX96-AX97</f>
        <v>0</v>
      </c>
      <c r="AY98" s="115">
        <f>AY96-AY97</f>
        <v>770800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174">
        <v>25</v>
      </c>
      <c r="B100" s="67" t="s">
        <v>45</v>
      </c>
      <c r="C100" s="72">
        <v>373557000</v>
      </c>
      <c r="D100" s="37">
        <v>3286300</v>
      </c>
      <c r="E100" s="37">
        <v>8262990</v>
      </c>
      <c r="F100" s="39">
        <v>13299400</v>
      </c>
      <c r="G100" s="72">
        <v>491231000</v>
      </c>
      <c r="H100" s="37">
        <v>4418270</v>
      </c>
      <c r="I100" s="37">
        <v>12066100</v>
      </c>
      <c r="J100" s="39">
        <v>18957700</v>
      </c>
      <c r="K100" s="177">
        <f>C102+G102</f>
        <v>759000</v>
      </c>
      <c r="L100" s="178"/>
      <c r="M100" s="183">
        <f>D102+E102+F102+H102+I102+J102</f>
        <v>71100</v>
      </c>
      <c r="N100" s="178"/>
      <c r="O100" s="195">
        <f>M100+K100</f>
        <v>830100</v>
      </c>
      <c r="P100" s="196"/>
      <c r="Q100" s="42" t="s">
        <v>6</v>
      </c>
      <c r="R100" s="39">
        <v>169324500</v>
      </c>
      <c r="S100" s="57"/>
      <c r="T100" s="187">
        <v>0.32</v>
      </c>
      <c r="U100" s="190">
        <v>0.83</v>
      </c>
      <c r="V100" s="57"/>
      <c r="W100" s="85" t="s">
        <v>6</v>
      </c>
      <c r="X100" s="44">
        <v>4943.7</v>
      </c>
      <c r="Y100" s="44">
        <v>6564.1</v>
      </c>
      <c r="Z100" s="44">
        <v>64.099999999999994</v>
      </c>
      <c r="AA100" s="44">
        <v>85.5</v>
      </c>
      <c r="AB100" s="44">
        <v>5180.7</v>
      </c>
      <c r="AC100" s="44">
        <v>6874.5</v>
      </c>
      <c r="AD100" s="44">
        <v>111.8</v>
      </c>
      <c r="AE100" s="82">
        <v>16.2</v>
      </c>
      <c r="AF100" s="7"/>
      <c r="AG100" s="85" t="s">
        <v>29</v>
      </c>
      <c r="AH100" s="15">
        <v>1.75</v>
      </c>
      <c r="AI100" s="15">
        <v>2.5</v>
      </c>
      <c r="AJ100" s="15">
        <v>1.75</v>
      </c>
      <c r="AK100" s="15">
        <v>0</v>
      </c>
      <c r="AL100" s="16">
        <v>9</v>
      </c>
      <c r="AM100" s="62"/>
      <c r="AN100" s="64" t="s">
        <v>40</v>
      </c>
      <c r="AO100" s="20">
        <v>9.5</v>
      </c>
      <c r="AP100" s="21">
        <v>7.45</v>
      </c>
      <c r="AQ100" s="7"/>
      <c r="AR100" s="31" t="s">
        <v>37</v>
      </c>
      <c r="AS100" s="52" t="s">
        <v>75</v>
      </c>
      <c r="AT100" s="32" t="s">
        <v>38</v>
      </c>
      <c r="AU100" s="53">
        <v>4.3999999999999997E-2</v>
      </c>
      <c r="AV100" s="1"/>
      <c r="AW100" s="117" t="s">
        <v>45</v>
      </c>
      <c r="AX100" s="112">
        <v>699174000</v>
      </c>
      <c r="AY100" s="112">
        <v>545910900</v>
      </c>
      <c r="AZ100" s="113">
        <v>182209000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193"/>
      <c r="B101" s="68" t="s">
        <v>44</v>
      </c>
      <c r="C101" s="73">
        <f t="shared" ref="C101:J101" si="117">C96</f>
        <v>373557000</v>
      </c>
      <c r="D101" s="74">
        <f t="shared" si="117"/>
        <v>3286300</v>
      </c>
      <c r="E101" s="74">
        <f t="shared" si="117"/>
        <v>8262990</v>
      </c>
      <c r="F101" s="75">
        <f t="shared" si="117"/>
        <v>13299400</v>
      </c>
      <c r="G101" s="73">
        <f t="shared" si="117"/>
        <v>490472000</v>
      </c>
      <c r="H101" s="74">
        <f t="shared" si="117"/>
        <v>4409270</v>
      </c>
      <c r="I101" s="74">
        <f t="shared" si="117"/>
        <v>12034000</v>
      </c>
      <c r="J101" s="75">
        <f t="shared" si="117"/>
        <v>18927700</v>
      </c>
      <c r="K101" s="179"/>
      <c r="L101" s="180"/>
      <c r="M101" s="180"/>
      <c r="N101" s="180"/>
      <c r="O101" s="197"/>
      <c r="P101" s="198"/>
      <c r="Q101" s="14" t="s">
        <v>7</v>
      </c>
      <c r="R101" s="40">
        <f>R96</f>
        <v>168555500</v>
      </c>
      <c r="S101" s="57"/>
      <c r="T101" s="188"/>
      <c r="U101" s="191"/>
      <c r="V101" s="57"/>
      <c r="W101" s="87" t="s">
        <v>7</v>
      </c>
      <c r="X101" s="5">
        <f t="shared" ref="X101:AE101" si="118">X96</f>
        <v>4943.7</v>
      </c>
      <c r="Y101" s="5">
        <f t="shared" si="118"/>
        <v>6554.2</v>
      </c>
      <c r="Z101" s="5">
        <f t="shared" si="118"/>
        <v>63.9</v>
      </c>
      <c r="AA101" s="5">
        <f t="shared" si="118"/>
        <v>85.5</v>
      </c>
      <c r="AB101" s="5">
        <f t="shared" si="118"/>
        <v>5180.7</v>
      </c>
      <c r="AC101" s="5">
        <f t="shared" si="118"/>
        <v>6864.4</v>
      </c>
      <c r="AD101" s="5">
        <f t="shared" si="118"/>
        <v>111.7</v>
      </c>
      <c r="AE101" s="81">
        <f t="shared" si="118"/>
        <v>16.2</v>
      </c>
      <c r="AF101" s="7"/>
      <c r="AG101" s="87" t="s">
        <v>26</v>
      </c>
      <c r="AH101" s="6">
        <f>(AH100*10.74)</f>
        <v>18.795000000000002</v>
      </c>
      <c r="AI101" s="6">
        <f>(AI100*3.9)</f>
        <v>9.75</v>
      </c>
      <c r="AJ101" s="6">
        <f>(AJ100*0.21)</f>
        <v>0.36749999999999999</v>
      </c>
      <c r="AK101" s="158">
        <f>AK100+AL100</f>
        <v>9</v>
      </c>
      <c r="AL101" s="159"/>
      <c r="AM101" s="10"/>
      <c r="AN101" s="22" t="s">
        <v>41</v>
      </c>
      <c r="AO101" s="23">
        <v>7.3</v>
      </c>
      <c r="AP101" s="24">
        <v>7.77</v>
      </c>
      <c r="AQ101" s="7"/>
      <c r="AR101" s="33" t="s">
        <v>36</v>
      </c>
      <c r="AS101" s="12" t="s">
        <v>75</v>
      </c>
      <c r="AT101" s="2" t="s">
        <v>39</v>
      </c>
      <c r="AU101" s="36">
        <v>0.47699999999999998</v>
      </c>
      <c r="AV101" s="1"/>
      <c r="AW101" s="118" t="s">
        <v>71</v>
      </c>
      <c r="AX101" s="111">
        <f t="shared" ref="AX101:AZ101" si="119">AX96</f>
        <v>699174000</v>
      </c>
      <c r="AY101" s="111">
        <f t="shared" si="119"/>
        <v>545068700</v>
      </c>
      <c r="AZ101" s="114">
        <f t="shared" si="119"/>
        <v>182174000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194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759000</v>
      </c>
      <c r="H102" s="76">
        <f t="shared" si="120"/>
        <v>9000</v>
      </c>
      <c r="I102" s="76">
        <f t="shared" si="120"/>
        <v>32100</v>
      </c>
      <c r="J102" s="77">
        <f t="shared" si="120"/>
        <v>30000</v>
      </c>
      <c r="K102" s="181"/>
      <c r="L102" s="182"/>
      <c r="M102" s="182"/>
      <c r="N102" s="182"/>
      <c r="O102" s="199"/>
      <c r="P102" s="200"/>
      <c r="Q102" s="48" t="s">
        <v>3</v>
      </c>
      <c r="R102" s="41">
        <f>R100-R101</f>
        <v>769000</v>
      </c>
      <c r="S102" s="58"/>
      <c r="T102" s="189"/>
      <c r="U102" s="192"/>
      <c r="V102" s="58"/>
      <c r="W102" s="45" t="s">
        <v>3</v>
      </c>
      <c r="X102" s="46">
        <f>X100-X101</f>
        <v>0</v>
      </c>
      <c r="Y102" s="46">
        <f t="shared" ref="Y102:AE102" si="121">Y100-Y101</f>
        <v>9.9000000000005457</v>
      </c>
      <c r="Z102" s="46">
        <f t="shared" si="121"/>
        <v>0.19999999999999574</v>
      </c>
      <c r="AA102" s="46">
        <f t="shared" si="121"/>
        <v>0</v>
      </c>
      <c r="AB102" s="46">
        <f t="shared" si="121"/>
        <v>0</v>
      </c>
      <c r="AC102" s="46">
        <f t="shared" si="121"/>
        <v>10.100000000000364</v>
      </c>
      <c r="AD102" s="46">
        <f t="shared" si="121"/>
        <v>9.9999999999994316E-2</v>
      </c>
      <c r="AE102" s="83">
        <f t="shared" si="121"/>
        <v>0</v>
      </c>
      <c r="AF102" s="7"/>
      <c r="AG102" s="88" t="s">
        <v>28</v>
      </c>
      <c r="AH102" s="86">
        <f>(AH101)/((K100/1000000)*8.34)</f>
        <v>2.9691661690410522</v>
      </c>
      <c r="AI102" s="86">
        <f>(AI101)/((K100/1000000)*8.34)</f>
        <v>1.5402697604762041</v>
      </c>
      <c r="AJ102" s="86">
        <f>(AJ101)/((K100/1000000)*8.34)</f>
        <v>5.8056321741026151E-2</v>
      </c>
      <c r="AK102" s="160">
        <f>(AK101)/((K100/1000000)*8.34)</f>
        <v>1.4217874712088039</v>
      </c>
      <c r="AL102" s="161"/>
      <c r="AM102" s="10"/>
      <c r="AN102" s="1"/>
      <c r="AO102" s="1"/>
      <c r="AP102" s="1"/>
      <c r="AQ102" s="7"/>
      <c r="AR102" s="89" t="s">
        <v>55</v>
      </c>
      <c r="AS102" s="79">
        <v>1.17</v>
      </c>
      <c r="AT102" s="90" t="s">
        <v>54</v>
      </c>
      <c r="AU102" s="35">
        <v>2.8000000000000001E-2</v>
      </c>
      <c r="AV102" s="1"/>
      <c r="AW102" s="110" t="s">
        <v>3</v>
      </c>
      <c r="AX102" s="115">
        <f>AX100-AX101</f>
        <v>0</v>
      </c>
      <c r="AY102" s="115">
        <f>AY100-AY101</f>
        <v>842200</v>
      </c>
      <c r="AZ102" s="116">
        <f>AZ100-AZ101</f>
        <v>35000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174">
        <v>26</v>
      </c>
      <c r="B104" s="67" t="s">
        <v>45</v>
      </c>
      <c r="C104" s="72">
        <v>373557000</v>
      </c>
      <c r="D104" s="37">
        <v>3286300</v>
      </c>
      <c r="E104" s="37">
        <v>8262990</v>
      </c>
      <c r="F104" s="39">
        <v>13299400</v>
      </c>
      <c r="G104" s="72">
        <v>492014000</v>
      </c>
      <c r="H104" s="37">
        <v>4418270</v>
      </c>
      <c r="I104" s="37">
        <v>12066100</v>
      </c>
      <c r="J104" s="39">
        <v>18965700</v>
      </c>
      <c r="K104" s="177">
        <f>C106+G106</f>
        <v>783000</v>
      </c>
      <c r="L104" s="178"/>
      <c r="M104" s="183">
        <f>D106+E106+F106+H106+I106+J106</f>
        <v>8000</v>
      </c>
      <c r="N104" s="178"/>
      <c r="O104" s="195">
        <f>M104+K104</f>
        <v>791000</v>
      </c>
      <c r="P104" s="196"/>
      <c r="Q104" s="42" t="s">
        <v>6</v>
      </c>
      <c r="R104" s="39">
        <v>170147800</v>
      </c>
      <c r="S104" s="57"/>
      <c r="T104" s="187">
        <v>7.0000000000000007E-2</v>
      </c>
      <c r="U104" s="190">
        <v>0.85</v>
      </c>
      <c r="V104" s="57"/>
      <c r="W104" s="85" t="s">
        <v>6</v>
      </c>
      <c r="X104" s="44">
        <v>4943.7</v>
      </c>
      <c r="Y104" s="44">
        <v>6574.1</v>
      </c>
      <c r="Z104" s="44">
        <v>64.099999999999994</v>
      </c>
      <c r="AA104" s="44">
        <v>85.5</v>
      </c>
      <c r="AB104" s="44">
        <v>5180.7</v>
      </c>
      <c r="AC104" s="44">
        <v>6884.6</v>
      </c>
      <c r="AD104" s="44">
        <v>111.8</v>
      </c>
      <c r="AE104" s="82">
        <v>16.2</v>
      </c>
      <c r="AF104" s="7"/>
      <c r="AG104" s="85" t="s">
        <v>29</v>
      </c>
      <c r="AH104" s="15">
        <v>1.9375</v>
      </c>
      <c r="AI104" s="15">
        <v>2.5</v>
      </c>
      <c r="AJ104" s="15">
        <v>2</v>
      </c>
      <c r="AK104" s="15">
        <v>0</v>
      </c>
      <c r="AL104" s="16">
        <v>10</v>
      </c>
      <c r="AM104" s="62"/>
      <c r="AN104" s="64" t="s">
        <v>40</v>
      </c>
      <c r="AO104" s="20">
        <v>9.4</v>
      </c>
      <c r="AP104" s="21">
        <v>7.45</v>
      </c>
      <c r="AQ104" s="7"/>
      <c r="AR104" s="31" t="s">
        <v>37</v>
      </c>
      <c r="AS104" s="52" t="s">
        <v>75</v>
      </c>
      <c r="AT104" s="32" t="s">
        <v>38</v>
      </c>
      <c r="AU104" s="53">
        <v>3.4000000000000002E-2</v>
      </c>
      <c r="AV104" s="1"/>
      <c r="AW104" s="117" t="s">
        <v>45</v>
      </c>
      <c r="AX104" s="112">
        <v>699174000</v>
      </c>
      <c r="AY104" s="112">
        <v>546745600</v>
      </c>
      <c r="AZ104" s="113">
        <v>182209000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193"/>
      <c r="B105" s="68" t="s">
        <v>44</v>
      </c>
      <c r="C105" s="73">
        <f t="shared" ref="C105:J105" si="122">C100</f>
        <v>373557000</v>
      </c>
      <c r="D105" s="74">
        <f t="shared" si="122"/>
        <v>3286300</v>
      </c>
      <c r="E105" s="74">
        <f t="shared" si="122"/>
        <v>8262990</v>
      </c>
      <c r="F105" s="75">
        <f t="shared" si="122"/>
        <v>13299400</v>
      </c>
      <c r="G105" s="73">
        <f t="shared" si="122"/>
        <v>491231000</v>
      </c>
      <c r="H105" s="74">
        <f t="shared" si="122"/>
        <v>4418270</v>
      </c>
      <c r="I105" s="74">
        <f t="shared" si="122"/>
        <v>12066100</v>
      </c>
      <c r="J105" s="75">
        <f t="shared" si="122"/>
        <v>18957700</v>
      </c>
      <c r="K105" s="179"/>
      <c r="L105" s="180"/>
      <c r="M105" s="180"/>
      <c r="N105" s="180"/>
      <c r="O105" s="197"/>
      <c r="P105" s="198"/>
      <c r="Q105" s="14" t="s">
        <v>7</v>
      </c>
      <c r="R105" s="40">
        <f>R100</f>
        <v>169324500</v>
      </c>
      <c r="S105" s="57"/>
      <c r="T105" s="188"/>
      <c r="U105" s="191"/>
      <c r="V105" s="57"/>
      <c r="W105" s="87" t="s">
        <v>7</v>
      </c>
      <c r="X105" s="5">
        <f t="shared" ref="X105:AE105" si="123">X100</f>
        <v>4943.7</v>
      </c>
      <c r="Y105" s="5">
        <f t="shared" si="123"/>
        <v>6564.1</v>
      </c>
      <c r="Z105" s="5">
        <f t="shared" si="123"/>
        <v>64.099999999999994</v>
      </c>
      <c r="AA105" s="5">
        <f t="shared" si="123"/>
        <v>85.5</v>
      </c>
      <c r="AB105" s="5">
        <f t="shared" si="123"/>
        <v>5180.7</v>
      </c>
      <c r="AC105" s="5">
        <f t="shared" si="123"/>
        <v>6874.5</v>
      </c>
      <c r="AD105" s="5">
        <f t="shared" si="123"/>
        <v>111.8</v>
      </c>
      <c r="AE105" s="81">
        <f t="shared" si="123"/>
        <v>16.2</v>
      </c>
      <c r="AF105" s="7"/>
      <c r="AG105" s="87" t="s">
        <v>26</v>
      </c>
      <c r="AH105" s="6">
        <f>(AH104*10.74)</f>
        <v>20.80875</v>
      </c>
      <c r="AI105" s="6">
        <f>(AI104*3.9)</f>
        <v>9.75</v>
      </c>
      <c r="AJ105" s="6">
        <f>(AJ104*0.21)</f>
        <v>0.42</v>
      </c>
      <c r="AK105" s="158">
        <f>AK104+AL104</f>
        <v>10</v>
      </c>
      <c r="AL105" s="159"/>
      <c r="AM105" s="10"/>
      <c r="AN105" s="22" t="s">
        <v>41</v>
      </c>
      <c r="AO105" s="23">
        <v>8.3000000000000007</v>
      </c>
      <c r="AP105" s="24">
        <v>7.75</v>
      </c>
      <c r="AQ105" s="7"/>
      <c r="AR105" s="33" t="s">
        <v>36</v>
      </c>
      <c r="AS105" s="12" t="s">
        <v>75</v>
      </c>
      <c r="AT105" s="2" t="s">
        <v>39</v>
      </c>
      <c r="AU105" s="36">
        <v>0.53</v>
      </c>
      <c r="AV105" s="1"/>
      <c r="AW105" s="118" t="s">
        <v>71</v>
      </c>
      <c r="AX105" s="111">
        <f t="shared" ref="AX105:AZ105" si="124">AX100</f>
        <v>699174000</v>
      </c>
      <c r="AY105" s="111">
        <f t="shared" si="124"/>
        <v>545910900</v>
      </c>
      <c r="AZ105" s="114">
        <f t="shared" si="124"/>
        <v>182209000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194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783000</v>
      </c>
      <c r="H106" s="76">
        <f t="shared" si="125"/>
        <v>0</v>
      </c>
      <c r="I106" s="76">
        <f t="shared" si="125"/>
        <v>0</v>
      </c>
      <c r="J106" s="77">
        <f t="shared" si="125"/>
        <v>8000</v>
      </c>
      <c r="K106" s="181"/>
      <c r="L106" s="182"/>
      <c r="M106" s="182"/>
      <c r="N106" s="182"/>
      <c r="O106" s="199"/>
      <c r="P106" s="200"/>
      <c r="Q106" s="48" t="s">
        <v>3</v>
      </c>
      <c r="R106" s="41">
        <f>R104-R105</f>
        <v>823300</v>
      </c>
      <c r="S106" s="58"/>
      <c r="T106" s="189"/>
      <c r="U106" s="192"/>
      <c r="V106" s="58"/>
      <c r="W106" s="45" t="s">
        <v>3</v>
      </c>
      <c r="X106" s="46">
        <f>X104-X105</f>
        <v>0</v>
      </c>
      <c r="Y106" s="46">
        <f t="shared" ref="Y106:AE106" si="126">Y104-Y105</f>
        <v>10</v>
      </c>
      <c r="Z106" s="46">
        <f t="shared" si="126"/>
        <v>0</v>
      </c>
      <c r="AA106" s="46">
        <f t="shared" si="126"/>
        <v>0</v>
      </c>
      <c r="AB106" s="46">
        <f t="shared" si="126"/>
        <v>0</v>
      </c>
      <c r="AC106" s="46">
        <f t="shared" si="126"/>
        <v>10.100000000000364</v>
      </c>
      <c r="AD106" s="46">
        <f t="shared" si="126"/>
        <v>0</v>
      </c>
      <c r="AE106" s="83">
        <f t="shared" si="126"/>
        <v>0</v>
      </c>
      <c r="AF106" s="7"/>
      <c r="AG106" s="88" t="s">
        <v>28</v>
      </c>
      <c r="AH106" s="86">
        <f>(AH105)/((K104/1000000)*8.34)</f>
        <v>3.1865312347822892</v>
      </c>
      <c r="AI106" s="86">
        <f>(AI105)/((K104/1000000)*8.34)</f>
        <v>1.493058426821761</v>
      </c>
      <c r="AJ106" s="86">
        <f>(AJ105)/((K104/1000000)*8.34)</f>
        <v>6.4316363001552773E-2</v>
      </c>
      <c r="AK106" s="160">
        <f>(AK105)/((K104/1000000)*8.34)</f>
        <v>1.5313419762274472</v>
      </c>
      <c r="AL106" s="161"/>
      <c r="AM106" s="10"/>
      <c r="AN106" s="1"/>
      <c r="AO106" s="1"/>
      <c r="AP106" s="1"/>
      <c r="AQ106" s="7"/>
      <c r="AR106" s="89" t="s">
        <v>55</v>
      </c>
      <c r="AS106" s="79">
        <v>1.21</v>
      </c>
      <c r="AT106" s="90" t="s">
        <v>54</v>
      </c>
      <c r="AU106" s="35">
        <v>1.9E-2</v>
      </c>
      <c r="AV106" s="1"/>
      <c r="AW106" s="110" t="s">
        <v>3</v>
      </c>
      <c r="AX106" s="115">
        <f>AX104-AX105</f>
        <v>0</v>
      </c>
      <c r="AY106" s="115">
        <f>AY104-AY105</f>
        <v>834700</v>
      </c>
      <c r="AZ106" s="116">
        <f>AZ104-AZ105</f>
        <v>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174">
        <v>27</v>
      </c>
      <c r="B108" s="67" t="s">
        <v>45</v>
      </c>
      <c r="C108" s="72">
        <v>373557000</v>
      </c>
      <c r="D108" s="37">
        <v>3286300</v>
      </c>
      <c r="E108" s="37">
        <v>8262990</v>
      </c>
      <c r="F108" s="39">
        <v>13299400</v>
      </c>
      <c r="G108" s="72">
        <v>492769000</v>
      </c>
      <c r="H108" s="37">
        <v>4427270</v>
      </c>
      <c r="I108" s="37">
        <v>12097100</v>
      </c>
      <c r="J108" s="39">
        <v>18965700</v>
      </c>
      <c r="K108" s="177">
        <f>C110+G110</f>
        <v>755000</v>
      </c>
      <c r="L108" s="178"/>
      <c r="M108" s="183">
        <f>D110+E110+F110+H110+I110+J110</f>
        <v>40000</v>
      </c>
      <c r="N108" s="178"/>
      <c r="O108" s="195">
        <f>M108+K108</f>
        <v>795000</v>
      </c>
      <c r="P108" s="196"/>
      <c r="Q108" s="42" t="s">
        <v>6</v>
      </c>
      <c r="R108" s="39">
        <v>170934000</v>
      </c>
      <c r="S108" s="57"/>
      <c r="T108" s="187">
        <v>0.26</v>
      </c>
      <c r="U108" s="190">
        <v>0.82</v>
      </c>
      <c r="V108" s="57"/>
      <c r="W108" s="85" t="s">
        <v>6</v>
      </c>
      <c r="X108" s="44">
        <v>4943.7</v>
      </c>
      <c r="Y108" s="44">
        <v>6583.8</v>
      </c>
      <c r="Z108" s="44">
        <v>64.2</v>
      </c>
      <c r="AA108" s="44">
        <v>85.5</v>
      </c>
      <c r="AB108" s="44">
        <v>5180.7</v>
      </c>
      <c r="AC108" s="44">
        <v>6894.7</v>
      </c>
      <c r="AD108" s="44">
        <v>112</v>
      </c>
      <c r="AE108" s="82">
        <v>16.2</v>
      </c>
      <c r="AF108" s="7"/>
      <c r="AG108" s="85" t="s">
        <v>29</v>
      </c>
      <c r="AH108" s="15">
        <v>2.375</v>
      </c>
      <c r="AI108" s="15">
        <v>2.375</v>
      </c>
      <c r="AJ108" s="15">
        <v>2</v>
      </c>
      <c r="AK108" s="15">
        <v>10</v>
      </c>
      <c r="AL108" s="16">
        <v>0</v>
      </c>
      <c r="AM108" s="62"/>
      <c r="AN108" s="64" t="s">
        <v>40</v>
      </c>
      <c r="AO108" s="20">
        <v>9.6999999999999993</v>
      </c>
      <c r="AP108" s="21">
        <v>7.49</v>
      </c>
      <c r="AQ108" s="7"/>
      <c r="AR108" s="31" t="s">
        <v>37</v>
      </c>
      <c r="AS108" s="52" t="s">
        <v>75</v>
      </c>
      <c r="AT108" s="32" t="s">
        <v>38</v>
      </c>
      <c r="AU108" s="53">
        <v>3.4000000000000002E-2</v>
      </c>
      <c r="AV108" s="1"/>
      <c r="AW108" s="117" t="s">
        <v>45</v>
      </c>
      <c r="AX108" s="112">
        <v>699174000</v>
      </c>
      <c r="AY108" s="112">
        <v>547583600</v>
      </c>
      <c r="AZ108" s="113">
        <v>182243000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193"/>
      <c r="B109" s="68" t="s">
        <v>44</v>
      </c>
      <c r="C109" s="73">
        <f t="shared" ref="C109:J109" si="127">C104</f>
        <v>373557000</v>
      </c>
      <c r="D109" s="74">
        <f t="shared" si="127"/>
        <v>3286300</v>
      </c>
      <c r="E109" s="74">
        <f t="shared" si="127"/>
        <v>8262990</v>
      </c>
      <c r="F109" s="75">
        <f t="shared" si="127"/>
        <v>13299400</v>
      </c>
      <c r="G109" s="73">
        <f t="shared" si="127"/>
        <v>492014000</v>
      </c>
      <c r="H109" s="74">
        <f t="shared" si="127"/>
        <v>4418270</v>
      </c>
      <c r="I109" s="74">
        <f t="shared" si="127"/>
        <v>12066100</v>
      </c>
      <c r="J109" s="75">
        <f t="shared" si="127"/>
        <v>18965700</v>
      </c>
      <c r="K109" s="179"/>
      <c r="L109" s="180"/>
      <c r="M109" s="180"/>
      <c r="N109" s="180"/>
      <c r="O109" s="197"/>
      <c r="P109" s="198"/>
      <c r="Q109" s="14" t="s">
        <v>7</v>
      </c>
      <c r="R109" s="40">
        <f>R104</f>
        <v>170147800</v>
      </c>
      <c r="S109" s="57"/>
      <c r="T109" s="188"/>
      <c r="U109" s="191"/>
      <c r="V109" s="57"/>
      <c r="W109" s="87" t="s">
        <v>7</v>
      </c>
      <c r="X109" s="5">
        <f t="shared" ref="X109:AE109" si="128">X104</f>
        <v>4943.7</v>
      </c>
      <c r="Y109" s="5">
        <f t="shared" si="128"/>
        <v>6574.1</v>
      </c>
      <c r="Z109" s="5">
        <f t="shared" si="128"/>
        <v>64.099999999999994</v>
      </c>
      <c r="AA109" s="5">
        <f t="shared" si="128"/>
        <v>85.5</v>
      </c>
      <c r="AB109" s="5">
        <f t="shared" si="128"/>
        <v>5180.7</v>
      </c>
      <c r="AC109" s="5">
        <f t="shared" si="128"/>
        <v>6884.6</v>
      </c>
      <c r="AD109" s="5">
        <f t="shared" si="128"/>
        <v>111.8</v>
      </c>
      <c r="AE109" s="81">
        <f t="shared" si="128"/>
        <v>16.2</v>
      </c>
      <c r="AF109" s="7"/>
      <c r="AG109" s="87" t="s">
        <v>26</v>
      </c>
      <c r="AH109" s="6">
        <f>(AH108*10.74)</f>
        <v>25.5075</v>
      </c>
      <c r="AI109" s="6">
        <f>(AI108*3.9)</f>
        <v>9.2624999999999993</v>
      </c>
      <c r="AJ109" s="6">
        <f>(AJ108*0.21)</f>
        <v>0.42</v>
      </c>
      <c r="AK109" s="158">
        <f>AK108+AL108</f>
        <v>10</v>
      </c>
      <c r="AL109" s="159"/>
      <c r="AM109" s="10"/>
      <c r="AN109" s="22" t="s">
        <v>41</v>
      </c>
      <c r="AO109" s="23">
        <v>8.4</v>
      </c>
      <c r="AP109" s="24">
        <v>7.8</v>
      </c>
      <c r="AQ109" s="7"/>
      <c r="AR109" s="33" t="s">
        <v>36</v>
      </c>
      <c r="AS109" s="12" t="s">
        <v>75</v>
      </c>
      <c r="AT109" s="2" t="s">
        <v>39</v>
      </c>
      <c r="AU109" s="36">
        <v>0.36499999999999999</v>
      </c>
      <c r="AV109" s="1"/>
      <c r="AW109" s="118" t="s">
        <v>71</v>
      </c>
      <c r="AX109" s="111">
        <f t="shared" ref="AX109:AZ109" si="129">AX104</f>
        <v>699174000</v>
      </c>
      <c r="AY109" s="111">
        <f t="shared" si="129"/>
        <v>546745600</v>
      </c>
      <c r="AZ109" s="114">
        <f t="shared" si="129"/>
        <v>182209000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194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755000</v>
      </c>
      <c r="H110" s="76">
        <f t="shared" si="130"/>
        <v>9000</v>
      </c>
      <c r="I110" s="76">
        <f t="shared" si="130"/>
        <v>31000</v>
      </c>
      <c r="J110" s="77">
        <f t="shared" si="130"/>
        <v>0</v>
      </c>
      <c r="K110" s="181"/>
      <c r="L110" s="182"/>
      <c r="M110" s="182"/>
      <c r="N110" s="182"/>
      <c r="O110" s="199"/>
      <c r="P110" s="200"/>
      <c r="Q110" s="48" t="s">
        <v>3</v>
      </c>
      <c r="R110" s="41">
        <f>R108-R109</f>
        <v>786200</v>
      </c>
      <c r="S110" s="58"/>
      <c r="T110" s="189"/>
      <c r="U110" s="192"/>
      <c r="V110" s="58"/>
      <c r="W110" s="45" t="s">
        <v>3</v>
      </c>
      <c r="X110" s="46">
        <f>X108-X109</f>
        <v>0</v>
      </c>
      <c r="Y110" s="46">
        <f t="shared" ref="Y110:AE110" si="131">Y108-Y109</f>
        <v>9.6999999999998181</v>
      </c>
      <c r="Z110" s="46">
        <f t="shared" si="131"/>
        <v>0.10000000000000853</v>
      </c>
      <c r="AA110" s="46">
        <f t="shared" si="131"/>
        <v>0</v>
      </c>
      <c r="AB110" s="46">
        <f t="shared" si="131"/>
        <v>0</v>
      </c>
      <c r="AC110" s="46">
        <f t="shared" si="131"/>
        <v>10.099999999999454</v>
      </c>
      <c r="AD110" s="46">
        <f t="shared" si="131"/>
        <v>0.20000000000000284</v>
      </c>
      <c r="AE110" s="83">
        <f t="shared" si="131"/>
        <v>0</v>
      </c>
      <c r="AF110" s="7"/>
      <c r="AG110" s="88" t="s">
        <v>28</v>
      </c>
      <c r="AH110" s="86">
        <f>(AH109)/((K108/1000000)*8.34)</f>
        <v>4.0509314402782417</v>
      </c>
      <c r="AI110" s="86">
        <f>(AI109)/((K108/1000000)*8.34)</f>
        <v>1.4710086235647244</v>
      </c>
      <c r="AJ110" s="86">
        <f>(AJ109)/((K108/1000000)*8.34)</f>
        <v>6.670160560293488E-2</v>
      </c>
      <c r="AK110" s="160">
        <f>(AK109)/((K108/1000000)*8.34)</f>
        <v>1.5881334667365448</v>
      </c>
      <c r="AL110" s="161"/>
      <c r="AM110" s="10"/>
      <c r="AN110" s="1"/>
      <c r="AO110" s="1"/>
      <c r="AP110" s="1"/>
      <c r="AQ110" s="7"/>
      <c r="AR110" s="89" t="s">
        <v>55</v>
      </c>
      <c r="AS110" s="79">
        <v>1.1200000000000001</v>
      </c>
      <c r="AT110" s="90" t="s">
        <v>54</v>
      </c>
      <c r="AU110" s="35">
        <v>1.7999999999999999E-2</v>
      </c>
      <c r="AV110" s="1"/>
      <c r="AW110" s="110" t="s">
        <v>3</v>
      </c>
      <c r="AX110" s="115">
        <f>AX108-AX109</f>
        <v>0</v>
      </c>
      <c r="AY110" s="115">
        <f>AY108-AY109</f>
        <v>838000</v>
      </c>
      <c r="AZ110" s="116">
        <f>AZ108-AZ109</f>
        <v>34000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174">
        <v>28</v>
      </c>
      <c r="B112" s="67" t="s">
        <v>45</v>
      </c>
      <c r="C112" s="72">
        <v>374390000</v>
      </c>
      <c r="D112" s="37">
        <v>3295300</v>
      </c>
      <c r="E112" s="37">
        <v>8262990</v>
      </c>
      <c r="F112" s="39">
        <v>13325400</v>
      </c>
      <c r="G112" s="72">
        <v>492769000</v>
      </c>
      <c r="H112" s="37">
        <v>4427270</v>
      </c>
      <c r="I112" s="37">
        <v>12097100</v>
      </c>
      <c r="J112" s="39">
        <v>18965700</v>
      </c>
      <c r="K112" s="177">
        <f>C114+G114</f>
        <v>833000</v>
      </c>
      <c r="L112" s="178"/>
      <c r="M112" s="183">
        <f>D114+E114+F114+H114+I114+J114</f>
        <v>35000</v>
      </c>
      <c r="N112" s="178"/>
      <c r="O112" s="195">
        <f>M112+K112</f>
        <v>868000</v>
      </c>
      <c r="P112" s="196"/>
      <c r="Q112" s="42" t="s">
        <v>6</v>
      </c>
      <c r="R112" s="39">
        <v>171695000</v>
      </c>
      <c r="S112" s="57"/>
      <c r="T112" s="187">
        <v>7.0000000000000007E-2</v>
      </c>
      <c r="U112" s="190">
        <v>0.88</v>
      </c>
      <c r="V112" s="57"/>
      <c r="W112" s="85" t="s">
        <v>6</v>
      </c>
      <c r="X112" s="44">
        <v>4954.3999999999996</v>
      </c>
      <c r="Y112" s="44">
        <v>6583.8</v>
      </c>
      <c r="Z112" s="44">
        <v>64.3</v>
      </c>
      <c r="AA112" s="44">
        <v>85.5</v>
      </c>
      <c r="AB112" s="44">
        <v>5191.8</v>
      </c>
      <c r="AC112" s="44">
        <v>6894.7</v>
      </c>
      <c r="AD112" s="44">
        <v>112</v>
      </c>
      <c r="AE112" s="82">
        <v>16.2</v>
      </c>
      <c r="AF112" s="7"/>
      <c r="AG112" s="85" t="s">
        <v>29</v>
      </c>
      <c r="AH112" s="15">
        <v>2.75</v>
      </c>
      <c r="AI112" s="15">
        <v>2.75</v>
      </c>
      <c r="AJ112" s="15">
        <v>2</v>
      </c>
      <c r="AK112" s="15">
        <v>10</v>
      </c>
      <c r="AL112" s="16"/>
      <c r="AM112" s="62"/>
      <c r="AN112" s="64" t="s">
        <v>40</v>
      </c>
      <c r="AO112" s="20">
        <v>10.4</v>
      </c>
      <c r="AP112" s="21">
        <v>7.44</v>
      </c>
      <c r="AQ112" s="7"/>
      <c r="AR112" s="31" t="s">
        <v>37</v>
      </c>
      <c r="AS112" s="52">
        <v>6.4000000000000001E-2</v>
      </c>
      <c r="AT112" s="32" t="s">
        <v>38</v>
      </c>
      <c r="AU112" s="53" t="s">
        <v>75</v>
      </c>
      <c r="AV112" s="1"/>
      <c r="AW112" s="117" t="s">
        <v>45</v>
      </c>
      <c r="AX112" s="112">
        <v>700128000</v>
      </c>
      <c r="AY112" s="112">
        <v>547583600</v>
      </c>
      <c r="AZ112" s="113">
        <v>182243000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193"/>
      <c r="B113" s="68" t="s">
        <v>44</v>
      </c>
      <c r="C113" s="73">
        <f t="shared" ref="C113:J113" si="132">C108</f>
        <v>373557000</v>
      </c>
      <c r="D113" s="74">
        <f t="shared" si="132"/>
        <v>3286300</v>
      </c>
      <c r="E113" s="74">
        <f t="shared" si="132"/>
        <v>8262990</v>
      </c>
      <c r="F113" s="75">
        <f t="shared" si="132"/>
        <v>13299400</v>
      </c>
      <c r="G113" s="73">
        <f t="shared" si="132"/>
        <v>492769000</v>
      </c>
      <c r="H113" s="74">
        <f t="shared" si="132"/>
        <v>4427270</v>
      </c>
      <c r="I113" s="74">
        <f t="shared" si="132"/>
        <v>12097100</v>
      </c>
      <c r="J113" s="75">
        <f t="shared" si="132"/>
        <v>18965700</v>
      </c>
      <c r="K113" s="179"/>
      <c r="L113" s="180"/>
      <c r="M113" s="180"/>
      <c r="N113" s="180"/>
      <c r="O113" s="197"/>
      <c r="P113" s="198"/>
      <c r="Q113" s="14" t="s">
        <v>7</v>
      </c>
      <c r="R113" s="40">
        <f>R108</f>
        <v>170934000</v>
      </c>
      <c r="S113" s="57"/>
      <c r="T113" s="188"/>
      <c r="U113" s="191"/>
      <c r="V113" s="57"/>
      <c r="W113" s="87" t="s">
        <v>7</v>
      </c>
      <c r="X113" s="5">
        <f t="shared" ref="X113:AE113" si="133">X108</f>
        <v>4943.7</v>
      </c>
      <c r="Y113" s="5">
        <f t="shared" si="133"/>
        <v>6583.8</v>
      </c>
      <c r="Z113" s="5">
        <f t="shared" si="133"/>
        <v>64.2</v>
      </c>
      <c r="AA113" s="5">
        <f t="shared" si="133"/>
        <v>85.5</v>
      </c>
      <c r="AB113" s="5">
        <f t="shared" si="133"/>
        <v>5180.7</v>
      </c>
      <c r="AC113" s="5">
        <f t="shared" si="133"/>
        <v>6894.7</v>
      </c>
      <c r="AD113" s="5">
        <f t="shared" si="133"/>
        <v>112</v>
      </c>
      <c r="AE113" s="81">
        <f t="shared" si="133"/>
        <v>16.2</v>
      </c>
      <c r="AF113" s="7"/>
      <c r="AG113" s="87" t="s">
        <v>26</v>
      </c>
      <c r="AH113" s="6">
        <f>(AH112*10.74)</f>
        <v>29.535</v>
      </c>
      <c r="AI113" s="6">
        <f>(AI112*3.9)</f>
        <v>10.725</v>
      </c>
      <c r="AJ113" s="6">
        <f>(AJ112*0.21)</f>
        <v>0.42</v>
      </c>
      <c r="AK113" s="158">
        <f>AK112+AL112</f>
        <v>10</v>
      </c>
      <c r="AL113" s="159"/>
      <c r="AM113" s="10"/>
      <c r="AN113" s="22" t="s">
        <v>41</v>
      </c>
      <c r="AO113" s="23">
        <v>8.8000000000000007</v>
      </c>
      <c r="AP113" s="24">
        <v>7.74</v>
      </c>
      <c r="AQ113" s="7"/>
      <c r="AR113" s="33" t="s">
        <v>36</v>
      </c>
      <c r="AS113" s="12">
        <v>0.75</v>
      </c>
      <c r="AT113" s="2" t="s">
        <v>39</v>
      </c>
      <c r="AU113" s="36" t="s">
        <v>75</v>
      </c>
      <c r="AV113" s="1"/>
      <c r="AW113" s="118" t="s">
        <v>71</v>
      </c>
      <c r="AX113" s="111">
        <f t="shared" ref="AX113:AZ113" si="134">AX108</f>
        <v>699174000</v>
      </c>
      <c r="AY113" s="111">
        <f t="shared" si="134"/>
        <v>547583600</v>
      </c>
      <c r="AZ113" s="114">
        <f t="shared" si="134"/>
        <v>182243000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194"/>
      <c r="B114" s="66" t="s">
        <v>3</v>
      </c>
      <c r="C114" s="76">
        <f t="shared" ref="C114:J114" si="135">C112-C113</f>
        <v>833000</v>
      </c>
      <c r="D114" s="76">
        <f t="shared" si="135"/>
        <v>9000</v>
      </c>
      <c r="E114" s="76">
        <f t="shared" si="135"/>
        <v>0</v>
      </c>
      <c r="F114" s="77">
        <f t="shared" si="135"/>
        <v>26000</v>
      </c>
      <c r="G114" s="76">
        <f t="shared" si="135"/>
        <v>0</v>
      </c>
      <c r="H114" s="76">
        <f t="shared" si="135"/>
        <v>0</v>
      </c>
      <c r="I114" s="76">
        <f t="shared" si="135"/>
        <v>0</v>
      </c>
      <c r="J114" s="77">
        <f t="shared" si="135"/>
        <v>0</v>
      </c>
      <c r="K114" s="181"/>
      <c r="L114" s="182"/>
      <c r="M114" s="182"/>
      <c r="N114" s="182"/>
      <c r="O114" s="199"/>
      <c r="P114" s="200"/>
      <c r="Q114" s="48" t="s">
        <v>3</v>
      </c>
      <c r="R114" s="41">
        <f>R112-R113</f>
        <v>761000</v>
      </c>
      <c r="S114" s="58"/>
      <c r="T114" s="189"/>
      <c r="U114" s="192"/>
      <c r="V114" s="58"/>
      <c r="W114" s="45" t="s">
        <v>3</v>
      </c>
      <c r="X114" s="46">
        <f>X112-X113</f>
        <v>10.699999999999818</v>
      </c>
      <c r="Y114" s="46">
        <f t="shared" ref="Y114:AE114" si="136">Y112-Y113</f>
        <v>0</v>
      </c>
      <c r="Z114" s="46">
        <f t="shared" si="136"/>
        <v>9.9999999999994316E-2</v>
      </c>
      <c r="AA114" s="46">
        <f t="shared" si="136"/>
        <v>0</v>
      </c>
      <c r="AB114" s="46">
        <f t="shared" si="136"/>
        <v>11.100000000000364</v>
      </c>
      <c r="AC114" s="46">
        <f t="shared" si="136"/>
        <v>0</v>
      </c>
      <c r="AD114" s="46">
        <f t="shared" si="136"/>
        <v>0</v>
      </c>
      <c r="AE114" s="83">
        <f t="shared" si="136"/>
        <v>0</v>
      </c>
      <c r="AF114" s="7"/>
      <c r="AG114" s="88" t="s">
        <v>28</v>
      </c>
      <c r="AH114" s="86">
        <f>(AH113)/((K112/1000000)*8.34)</f>
        <v>4.2513408240994242</v>
      </c>
      <c r="AI114" s="86">
        <f>(AI113)/((K112/1000000)*8.34)</f>
        <v>1.5437829808182266</v>
      </c>
      <c r="AJ114" s="86">
        <f>(AJ113)/((K112/1000000)*8.34)</f>
        <v>6.0455837011063419E-2</v>
      </c>
      <c r="AK114" s="160">
        <f>(AK113)/((K112/1000000)*8.34)</f>
        <v>1.4394246907396053</v>
      </c>
      <c r="AL114" s="161"/>
      <c r="AM114" s="10"/>
      <c r="AN114" s="1"/>
      <c r="AO114" s="1"/>
      <c r="AP114" s="1"/>
      <c r="AQ114" s="7"/>
      <c r="AR114" s="89" t="s">
        <v>55</v>
      </c>
      <c r="AS114" s="79">
        <v>2.4</v>
      </c>
      <c r="AT114" s="90" t="s">
        <v>54</v>
      </c>
      <c r="AU114" s="35">
        <v>2.3E-2</v>
      </c>
      <c r="AV114" s="1"/>
      <c r="AW114" s="110" t="s">
        <v>3</v>
      </c>
      <c r="AX114" s="115">
        <f>AX112-AX113</f>
        <v>954000</v>
      </c>
      <c r="AY114" s="115">
        <f>AY112-AY113</f>
        <v>0</v>
      </c>
      <c r="AZ114" s="116">
        <f>AZ112-AZ113</f>
        <v>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174">
        <v>29</v>
      </c>
      <c r="B116" s="67" t="s">
        <v>45</v>
      </c>
      <c r="C116" s="72">
        <v>375116000</v>
      </c>
      <c r="D116" s="37">
        <v>3295300</v>
      </c>
      <c r="E116" s="37">
        <v>8295000</v>
      </c>
      <c r="F116" s="39">
        <v>13375400</v>
      </c>
      <c r="G116" s="72">
        <v>492769000</v>
      </c>
      <c r="H116" s="37">
        <v>4427270</v>
      </c>
      <c r="I116" s="37">
        <v>12097100</v>
      </c>
      <c r="J116" s="39">
        <v>18965700</v>
      </c>
      <c r="K116" s="177">
        <f>C118+G118</f>
        <v>726000</v>
      </c>
      <c r="L116" s="178"/>
      <c r="M116" s="183">
        <f>D118+E118+F118+H118+I118+J118</f>
        <v>82010</v>
      </c>
      <c r="N116" s="178"/>
      <c r="O116" s="195">
        <f>M116+K116</f>
        <v>808010</v>
      </c>
      <c r="P116" s="196"/>
      <c r="Q116" s="42" t="s">
        <v>6</v>
      </c>
      <c r="R116" s="39">
        <v>172524800</v>
      </c>
      <c r="S116" s="57"/>
      <c r="T116" s="187">
        <v>0.88</v>
      </c>
      <c r="U116" s="190">
        <v>0.89</v>
      </c>
      <c r="V116" s="57"/>
      <c r="W116" s="85" t="s">
        <v>6</v>
      </c>
      <c r="X116" s="44">
        <v>4963.6000000000004</v>
      </c>
      <c r="Y116" s="44">
        <v>6583.8</v>
      </c>
      <c r="Z116" s="44">
        <v>64.3</v>
      </c>
      <c r="AA116" s="44">
        <v>85.5</v>
      </c>
      <c r="AB116" s="44">
        <v>5201.7</v>
      </c>
      <c r="AC116" s="44">
        <v>6894.7</v>
      </c>
      <c r="AD116" s="44">
        <v>112.2</v>
      </c>
      <c r="AE116" s="82">
        <v>16.3</v>
      </c>
      <c r="AF116" s="7"/>
      <c r="AG116" s="85" t="s">
        <v>29</v>
      </c>
      <c r="AH116" s="15">
        <v>1.9375</v>
      </c>
      <c r="AI116" s="15">
        <v>1.875</v>
      </c>
      <c r="AJ116" s="15">
        <v>1.7</v>
      </c>
      <c r="AK116" s="15">
        <v>8</v>
      </c>
      <c r="AL116" s="16">
        <v>0</v>
      </c>
      <c r="AM116" s="62"/>
      <c r="AN116" s="64" t="s">
        <v>40</v>
      </c>
      <c r="AO116" s="20">
        <v>9.3000000000000007</v>
      </c>
      <c r="AP116" s="21">
        <v>7.37</v>
      </c>
      <c r="AQ116" s="7"/>
      <c r="AR116" s="31" t="s">
        <v>37</v>
      </c>
      <c r="AS116" s="52">
        <v>5.8999999999999997E-2</v>
      </c>
      <c r="AT116" s="32" t="s">
        <v>38</v>
      </c>
      <c r="AU116" s="53" t="s">
        <v>75</v>
      </c>
      <c r="AV116" s="1"/>
      <c r="AW116" s="117" t="s">
        <v>45</v>
      </c>
      <c r="AX116" s="112">
        <v>700962000</v>
      </c>
      <c r="AY116" s="112">
        <v>547583600</v>
      </c>
      <c r="AZ116" s="113">
        <v>182279000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193"/>
      <c r="B117" s="68" t="s">
        <v>44</v>
      </c>
      <c r="C117" s="73">
        <f t="shared" ref="C117:J117" si="137">C112</f>
        <v>374390000</v>
      </c>
      <c r="D117" s="74">
        <f t="shared" si="137"/>
        <v>3295300</v>
      </c>
      <c r="E117" s="74">
        <f t="shared" si="137"/>
        <v>8262990</v>
      </c>
      <c r="F117" s="75">
        <f t="shared" si="137"/>
        <v>13325400</v>
      </c>
      <c r="G117" s="73">
        <f t="shared" si="137"/>
        <v>492769000</v>
      </c>
      <c r="H117" s="74">
        <f t="shared" si="137"/>
        <v>4427270</v>
      </c>
      <c r="I117" s="74">
        <f t="shared" si="137"/>
        <v>12097100</v>
      </c>
      <c r="J117" s="75">
        <f t="shared" si="137"/>
        <v>18965700</v>
      </c>
      <c r="K117" s="179"/>
      <c r="L117" s="180"/>
      <c r="M117" s="180"/>
      <c r="N117" s="180"/>
      <c r="O117" s="197"/>
      <c r="P117" s="198"/>
      <c r="Q117" s="14" t="s">
        <v>7</v>
      </c>
      <c r="R117" s="40">
        <f>R112</f>
        <v>171695000</v>
      </c>
      <c r="S117" s="57"/>
      <c r="T117" s="188"/>
      <c r="U117" s="191"/>
      <c r="V117" s="57"/>
      <c r="W117" s="87" t="s">
        <v>7</v>
      </c>
      <c r="X117" s="5">
        <f t="shared" ref="X117:AE117" si="138">X112</f>
        <v>4954.3999999999996</v>
      </c>
      <c r="Y117" s="5">
        <f t="shared" si="138"/>
        <v>6583.8</v>
      </c>
      <c r="Z117" s="5">
        <f t="shared" si="138"/>
        <v>64.3</v>
      </c>
      <c r="AA117" s="5">
        <f t="shared" si="138"/>
        <v>85.5</v>
      </c>
      <c r="AB117" s="5">
        <f t="shared" si="138"/>
        <v>5191.8</v>
      </c>
      <c r="AC117" s="5">
        <f t="shared" si="138"/>
        <v>6894.7</v>
      </c>
      <c r="AD117" s="5">
        <f t="shared" si="138"/>
        <v>112</v>
      </c>
      <c r="AE117" s="81">
        <f t="shared" si="138"/>
        <v>16.2</v>
      </c>
      <c r="AF117" s="7"/>
      <c r="AG117" s="87" t="s">
        <v>26</v>
      </c>
      <c r="AH117" s="6">
        <f>(AH116*10.74)</f>
        <v>20.80875</v>
      </c>
      <c r="AI117" s="6">
        <f>(AI116*3.9)</f>
        <v>7.3125</v>
      </c>
      <c r="AJ117" s="6">
        <f>(AJ116*0.21)</f>
        <v>0.35699999999999998</v>
      </c>
      <c r="AK117" s="158">
        <f>AK116+AL116</f>
        <v>8</v>
      </c>
      <c r="AL117" s="159"/>
      <c r="AM117" s="10"/>
      <c r="AN117" s="22" t="s">
        <v>41</v>
      </c>
      <c r="AO117" s="23">
        <v>9.1999999999999993</v>
      </c>
      <c r="AP117" s="24">
        <v>7.61</v>
      </c>
      <c r="AQ117" s="7"/>
      <c r="AR117" s="33" t="s">
        <v>36</v>
      </c>
      <c r="AS117" s="12">
        <v>0.81599999999999995</v>
      </c>
      <c r="AT117" s="2" t="s">
        <v>39</v>
      </c>
      <c r="AU117" s="36" t="s">
        <v>75</v>
      </c>
      <c r="AV117" s="1"/>
      <c r="AW117" s="118" t="s">
        <v>71</v>
      </c>
      <c r="AX117" s="111">
        <f t="shared" ref="AX117:AZ117" si="139">AX112</f>
        <v>700128000</v>
      </c>
      <c r="AY117" s="111">
        <f t="shared" si="139"/>
        <v>547583600</v>
      </c>
      <c r="AZ117" s="114">
        <f t="shared" si="139"/>
        <v>182243000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194"/>
      <c r="B118" s="66" t="s">
        <v>3</v>
      </c>
      <c r="C118" s="76">
        <f t="shared" ref="C118:J118" si="140">C116-C117</f>
        <v>726000</v>
      </c>
      <c r="D118" s="76">
        <f t="shared" si="140"/>
        <v>0</v>
      </c>
      <c r="E118" s="76">
        <f t="shared" si="140"/>
        <v>32010</v>
      </c>
      <c r="F118" s="77">
        <f t="shared" si="140"/>
        <v>50000</v>
      </c>
      <c r="G118" s="76">
        <f t="shared" si="140"/>
        <v>0</v>
      </c>
      <c r="H118" s="76">
        <f t="shared" si="140"/>
        <v>0</v>
      </c>
      <c r="I118" s="76">
        <f t="shared" si="140"/>
        <v>0</v>
      </c>
      <c r="J118" s="77">
        <f t="shared" si="140"/>
        <v>0</v>
      </c>
      <c r="K118" s="181"/>
      <c r="L118" s="182"/>
      <c r="M118" s="182"/>
      <c r="N118" s="182"/>
      <c r="O118" s="199"/>
      <c r="P118" s="200"/>
      <c r="Q118" s="48" t="s">
        <v>3</v>
      </c>
      <c r="R118" s="41">
        <f>R116-R117</f>
        <v>829800</v>
      </c>
      <c r="S118" s="58"/>
      <c r="T118" s="189"/>
      <c r="U118" s="192"/>
      <c r="V118" s="58"/>
      <c r="W118" s="45" t="s">
        <v>3</v>
      </c>
      <c r="X118" s="46">
        <f>X116-X117</f>
        <v>9.2000000000007276</v>
      </c>
      <c r="Y118" s="46">
        <f t="shared" ref="Y118:AE118" si="141">Y116-Y117</f>
        <v>0</v>
      </c>
      <c r="Z118" s="46">
        <f t="shared" si="141"/>
        <v>0</v>
      </c>
      <c r="AA118" s="46">
        <f t="shared" si="141"/>
        <v>0</v>
      </c>
      <c r="AB118" s="46">
        <f t="shared" si="141"/>
        <v>9.8999999999996362</v>
      </c>
      <c r="AC118" s="46">
        <f t="shared" si="141"/>
        <v>0</v>
      </c>
      <c r="AD118" s="46">
        <f t="shared" si="141"/>
        <v>0.20000000000000284</v>
      </c>
      <c r="AE118" s="83">
        <f t="shared" si="141"/>
        <v>0.10000000000000142</v>
      </c>
      <c r="AF118" s="7"/>
      <c r="AG118" s="88" t="s">
        <v>28</v>
      </c>
      <c r="AH118" s="86">
        <f>(AH117)/((K116/1000000)*8.34)</f>
        <v>3.4367134391660228</v>
      </c>
      <c r="AI118" s="86">
        <f>(AI117)/((K116/1000000)*8.34)</f>
        <v>1.2077115167370236</v>
      </c>
      <c r="AJ118" s="86">
        <f>(AJ117)/((K116/1000000)*8.34)</f>
        <v>5.8961095586340849E-2</v>
      </c>
      <c r="AK118" s="160">
        <f>(AK117)/((K116/1000000)*8.34)</f>
        <v>1.3212570439516156</v>
      </c>
      <c r="AL118" s="161"/>
      <c r="AM118" s="10"/>
      <c r="AN118" s="1"/>
      <c r="AO118" s="1"/>
      <c r="AP118" s="1"/>
      <c r="AQ118" s="7"/>
      <c r="AR118" s="89" t="s">
        <v>55</v>
      </c>
      <c r="AS118" s="79">
        <v>1.75</v>
      </c>
      <c r="AT118" s="90" t="s">
        <v>54</v>
      </c>
      <c r="AU118" s="35">
        <v>2.1999999999999999E-2</v>
      </c>
      <c r="AV118" s="1"/>
      <c r="AW118" s="110" t="s">
        <v>3</v>
      </c>
      <c r="AX118" s="115">
        <f>AX116-AX117</f>
        <v>834000</v>
      </c>
      <c r="AY118" s="115">
        <f>AY116-AY117</f>
        <v>0</v>
      </c>
      <c r="AZ118" s="116">
        <f>AZ116-AZ117</f>
        <v>36000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174">
        <v>30</v>
      </c>
      <c r="B120" s="67" t="s">
        <v>45</v>
      </c>
      <c r="C120" s="72">
        <v>375694000</v>
      </c>
      <c r="D120" s="37">
        <v>3314300</v>
      </c>
      <c r="E120" s="37">
        <v>8360030</v>
      </c>
      <c r="F120" s="39">
        <v>13453400</v>
      </c>
      <c r="G120" s="72">
        <v>493148000</v>
      </c>
      <c r="H120" s="37">
        <v>4427270</v>
      </c>
      <c r="I120" s="37">
        <v>12097100</v>
      </c>
      <c r="J120" s="39">
        <v>19011700</v>
      </c>
      <c r="K120" s="177">
        <f>C122+G122</f>
        <v>957000</v>
      </c>
      <c r="L120" s="178"/>
      <c r="M120" s="183">
        <f>D122+E122+F122+H122+I122+J122</f>
        <v>208030</v>
      </c>
      <c r="N120" s="178"/>
      <c r="O120" s="195">
        <f>M120+K120</f>
        <v>1165030</v>
      </c>
      <c r="P120" s="196"/>
      <c r="Q120" s="42" t="s">
        <v>6</v>
      </c>
      <c r="R120" s="39">
        <v>173385300</v>
      </c>
      <c r="S120" s="57"/>
      <c r="T120" s="187">
        <v>0.66</v>
      </c>
      <c r="U120" s="190">
        <v>0.83</v>
      </c>
      <c r="V120" s="57"/>
      <c r="W120" s="85" t="s">
        <v>6</v>
      </c>
      <c r="X120" s="44">
        <v>4971.1000000000004</v>
      </c>
      <c r="Y120" s="44">
        <v>6588.7</v>
      </c>
      <c r="Z120" s="44">
        <v>64.599999999999994</v>
      </c>
      <c r="AA120" s="44">
        <v>85.5</v>
      </c>
      <c r="AB120" s="44">
        <v>5210.6000000000004</v>
      </c>
      <c r="AC120" s="44">
        <v>6899.9</v>
      </c>
      <c r="AD120" s="44">
        <v>112.5</v>
      </c>
      <c r="AE120" s="82">
        <v>16.399999999999999</v>
      </c>
      <c r="AF120" s="7"/>
      <c r="AG120" s="85" t="s">
        <v>29</v>
      </c>
      <c r="AH120" s="15">
        <v>5.5</v>
      </c>
      <c r="AI120" s="15">
        <v>2.5</v>
      </c>
      <c r="AJ120" s="15">
        <v>2.25</v>
      </c>
      <c r="AK120" s="15">
        <v>11</v>
      </c>
      <c r="AL120" s="16">
        <v>1</v>
      </c>
      <c r="AM120" s="62"/>
      <c r="AN120" s="64" t="s">
        <v>40</v>
      </c>
      <c r="AO120" s="20">
        <v>9.5</v>
      </c>
      <c r="AP120" s="21">
        <v>7.41</v>
      </c>
      <c r="AQ120" s="7"/>
      <c r="AR120" s="31" t="s">
        <v>37</v>
      </c>
      <c r="AS120" s="52">
        <v>5.7000000000000002E-2</v>
      </c>
      <c r="AT120" s="32" t="s">
        <v>38</v>
      </c>
      <c r="AU120" s="53" t="s">
        <v>75</v>
      </c>
      <c r="AV120" s="1"/>
      <c r="AW120" s="117" t="s">
        <v>45</v>
      </c>
      <c r="AX120" s="112">
        <v>701687000</v>
      </c>
      <c r="AY120" s="112">
        <v>547992600</v>
      </c>
      <c r="AZ120" s="113">
        <v>182352000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193"/>
      <c r="B121" s="68" t="s">
        <v>44</v>
      </c>
      <c r="C121" s="73">
        <f t="shared" ref="C121:J121" si="142">C116</f>
        <v>375116000</v>
      </c>
      <c r="D121" s="74">
        <f t="shared" si="142"/>
        <v>3295300</v>
      </c>
      <c r="E121" s="74">
        <f t="shared" si="142"/>
        <v>8295000</v>
      </c>
      <c r="F121" s="75">
        <f t="shared" si="142"/>
        <v>13375400</v>
      </c>
      <c r="G121" s="73">
        <f t="shared" si="142"/>
        <v>492769000</v>
      </c>
      <c r="H121" s="74">
        <f t="shared" si="142"/>
        <v>4427270</v>
      </c>
      <c r="I121" s="74">
        <f t="shared" si="142"/>
        <v>12097100</v>
      </c>
      <c r="J121" s="75">
        <f t="shared" si="142"/>
        <v>18965700</v>
      </c>
      <c r="K121" s="179"/>
      <c r="L121" s="180"/>
      <c r="M121" s="180"/>
      <c r="N121" s="180"/>
      <c r="O121" s="197"/>
      <c r="P121" s="198"/>
      <c r="Q121" s="14" t="s">
        <v>7</v>
      </c>
      <c r="R121" s="40">
        <f>R116</f>
        <v>172524800</v>
      </c>
      <c r="S121" s="57"/>
      <c r="T121" s="188"/>
      <c r="U121" s="191"/>
      <c r="V121" s="57"/>
      <c r="W121" s="87" t="s">
        <v>7</v>
      </c>
      <c r="X121" s="5">
        <f t="shared" ref="X121:AE121" si="143">X116</f>
        <v>4963.6000000000004</v>
      </c>
      <c r="Y121" s="5">
        <f t="shared" si="143"/>
        <v>6583.8</v>
      </c>
      <c r="Z121" s="5">
        <f t="shared" si="143"/>
        <v>64.3</v>
      </c>
      <c r="AA121" s="5">
        <f t="shared" si="143"/>
        <v>85.5</v>
      </c>
      <c r="AB121" s="5">
        <f t="shared" si="143"/>
        <v>5201.7</v>
      </c>
      <c r="AC121" s="5">
        <f t="shared" si="143"/>
        <v>6894.7</v>
      </c>
      <c r="AD121" s="5">
        <f t="shared" si="143"/>
        <v>112.2</v>
      </c>
      <c r="AE121" s="81">
        <f t="shared" si="143"/>
        <v>16.3</v>
      </c>
      <c r="AF121" s="7"/>
      <c r="AG121" s="87" t="s">
        <v>26</v>
      </c>
      <c r="AH121" s="6">
        <f>(AH120*10.74)</f>
        <v>59.07</v>
      </c>
      <c r="AI121" s="6">
        <f>(AI120*3.9)</f>
        <v>9.75</v>
      </c>
      <c r="AJ121" s="6">
        <f>(AJ120*0.21)</f>
        <v>0.47249999999999998</v>
      </c>
      <c r="AK121" s="158">
        <f>AK120+AL120</f>
        <v>12</v>
      </c>
      <c r="AL121" s="159"/>
      <c r="AM121" s="10"/>
      <c r="AN121" s="22" t="s">
        <v>41</v>
      </c>
      <c r="AO121" s="23">
        <v>8.4</v>
      </c>
      <c r="AP121" s="24">
        <v>7.63</v>
      </c>
      <c r="AQ121" s="7"/>
      <c r="AR121" s="33" t="s">
        <v>36</v>
      </c>
      <c r="AS121" s="12">
        <v>1.1100000000000001</v>
      </c>
      <c r="AT121" s="2" t="s">
        <v>39</v>
      </c>
      <c r="AU121" s="36" t="s">
        <v>75</v>
      </c>
      <c r="AV121" s="1"/>
      <c r="AW121" s="118" t="s">
        <v>71</v>
      </c>
      <c r="AX121" s="111">
        <f t="shared" ref="AX121:AZ121" si="144">AX116</f>
        <v>700962000</v>
      </c>
      <c r="AY121" s="111">
        <f t="shared" si="144"/>
        <v>547583600</v>
      </c>
      <c r="AZ121" s="114">
        <f t="shared" si="144"/>
        <v>182279000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194"/>
      <c r="B122" s="66" t="s">
        <v>3</v>
      </c>
      <c r="C122" s="76">
        <f t="shared" ref="C122:J122" si="145">C120-C121</f>
        <v>578000</v>
      </c>
      <c r="D122" s="76">
        <f t="shared" si="145"/>
        <v>19000</v>
      </c>
      <c r="E122" s="76">
        <f t="shared" si="145"/>
        <v>65030</v>
      </c>
      <c r="F122" s="77">
        <f t="shared" si="145"/>
        <v>78000</v>
      </c>
      <c r="G122" s="76">
        <f t="shared" si="145"/>
        <v>379000</v>
      </c>
      <c r="H122" s="76">
        <f t="shared" si="145"/>
        <v>0</v>
      </c>
      <c r="I122" s="76">
        <f t="shared" si="145"/>
        <v>0</v>
      </c>
      <c r="J122" s="77">
        <f t="shared" si="145"/>
        <v>46000</v>
      </c>
      <c r="K122" s="181"/>
      <c r="L122" s="182"/>
      <c r="M122" s="182"/>
      <c r="N122" s="182"/>
      <c r="O122" s="199"/>
      <c r="P122" s="200"/>
      <c r="Q122" s="48" t="s">
        <v>3</v>
      </c>
      <c r="R122" s="41">
        <f>R120-R121</f>
        <v>860500</v>
      </c>
      <c r="S122" s="58"/>
      <c r="T122" s="189"/>
      <c r="U122" s="192"/>
      <c r="V122" s="58"/>
      <c r="W122" s="45" t="s">
        <v>3</v>
      </c>
      <c r="X122" s="46">
        <f>X120-X121</f>
        <v>7.5</v>
      </c>
      <c r="Y122" s="46">
        <f t="shared" ref="Y122:AE122" si="146">Y120-Y121</f>
        <v>4.8999999999996362</v>
      </c>
      <c r="Z122" s="46">
        <f t="shared" si="146"/>
        <v>0.29999999999999716</v>
      </c>
      <c r="AA122" s="46">
        <f t="shared" si="146"/>
        <v>0</v>
      </c>
      <c r="AB122" s="46">
        <f t="shared" si="146"/>
        <v>8.9000000000005457</v>
      </c>
      <c r="AC122" s="46">
        <f t="shared" si="146"/>
        <v>5.1999999999998181</v>
      </c>
      <c r="AD122" s="46">
        <f t="shared" si="146"/>
        <v>0.29999999999999716</v>
      </c>
      <c r="AE122" s="83">
        <f t="shared" si="146"/>
        <v>9.9999999999997868E-2</v>
      </c>
      <c r="AF122" s="7"/>
      <c r="AG122" s="88" t="s">
        <v>28</v>
      </c>
      <c r="AH122" s="86">
        <f>(AH121)/((K120/1000000)*8.34)</f>
        <v>7.4009757711072526</v>
      </c>
      <c r="AI122" s="86">
        <f>(AI121)/((K120/1000000)*8.34)</f>
        <v>1.2215932583087137</v>
      </c>
      <c r="AJ122" s="86">
        <f>(AJ121)/((K120/1000000)*8.34)</f>
        <v>5.9200288671883809E-2</v>
      </c>
      <c r="AK122" s="160">
        <f>(AK121)/((K120/1000000)*8.34)</f>
        <v>1.5034993948414936</v>
      </c>
      <c r="AL122" s="161"/>
      <c r="AM122" s="10"/>
      <c r="AN122" s="1"/>
      <c r="AO122" s="1"/>
      <c r="AP122" s="1"/>
      <c r="AQ122" s="7"/>
      <c r="AR122" s="89" t="s">
        <v>55</v>
      </c>
      <c r="AS122" s="79">
        <v>4.1100000000000003</v>
      </c>
      <c r="AT122" s="90" t="s">
        <v>54</v>
      </c>
      <c r="AU122" s="35">
        <v>2.1000000000000001E-2</v>
      </c>
      <c r="AV122" s="1"/>
      <c r="AW122" s="110" t="s">
        <v>3</v>
      </c>
      <c r="AX122" s="115">
        <f>AX120-AX121</f>
        <v>725000</v>
      </c>
      <c r="AY122" s="115">
        <f>AY120-AY121</f>
        <v>409000</v>
      </c>
      <c r="AZ122" s="116">
        <f>AZ120-AZ121</f>
        <v>73000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53" t="s">
        <v>60</v>
      </c>
      <c r="L124" s="153"/>
      <c r="M124" s="153"/>
      <c r="N124" s="153"/>
      <c r="O124" s="153"/>
      <c r="P124" s="153"/>
      <c r="Q124" s="153"/>
      <c r="R124" s="153"/>
      <c r="S124" s="153"/>
      <c r="T124" s="153"/>
      <c r="U124" s="102" t="s">
        <v>58</v>
      </c>
      <c r="V124" s="13"/>
      <c r="W124" s="3"/>
      <c r="X124" s="3"/>
      <c r="Y124" s="3"/>
      <c r="Z124" s="3"/>
      <c r="AA124" s="3"/>
      <c r="AB124" s="3"/>
      <c r="AC124" s="3"/>
      <c r="AD124" s="3"/>
      <c r="AE124" s="3"/>
      <c r="AF124" s="1"/>
      <c r="AG124" s="1"/>
      <c r="AH124" s="153" t="s">
        <v>62</v>
      </c>
      <c r="AI124" s="153"/>
      <c r="AJ124" s="153"/>
      <c r="AK124" s="153"/>
      <c r="AL124" s="153"/>
      <c r="AM124" s="1"/>
      <c r="AN124" s="1"/>
      <c r="AO124" s="152" t="s">
        <v>59</v>
      </c>
      <c r="AP124" s="152"/>
      <c r="AQ124" s="1"/>
      <c r="AR124" s="7"/>
      <c r="AS124" s="7"/>
      <c r="AT124" s="145" t="s">
        <v>63</v>
      </c>
      <c r="AU124" s="145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3"/>
      <c r="K125" s="147">
        <f>SUM(K4:L123)</f>
        <v>24531000</v>
      </c>
      <c r="L125" s="148"/>
      <c r="M125" s="149">
        <f>SUM(M4:N123)</f>
        <v>1814310</v>
      </c>
      <c r="N125" s="150"/>
      <c r="O125" s="149">
        <f>SUM(O4:P123)</f>
        <v>26345310</v>
      </c>
      <c r="P125" s="150"/>
      <c r="Q125" s="1"/>
      <c r="R125" s="100">
        <f>R120-R5</f>
        <v>25407600</v>
      </c>
      <c r="S125" s="1"/>
      <c r="T125" s="93">
        <f>SUM(T4:T123)</f>
        <v>7.629999999999999</v>
      </c>
      <c r="U125" s="97">
        <f>AVERAGE(U4:U123)</f>
        <v>0.87599999999999989</v>
      </c>
      <c r="V125" s="13"/>
      <c r="W125" s="3"/>
      <c r="X125" s="84"/>
      <c r="Y125" s="84"/>
      <c r="Z125" s="84"/>
      <c r="AA125" s="84"/>
      <c r="AB125" s="84">
        <f>AB120-AB5</f>
        <v>176.40000000000055</v>
      </c>
      <c r="AC125" s="84">
        <f>AC120-AC5</f>
        <v>156.39999999999964</v>
      </c>
      <c r="AD125" s="84"/>
      <c r="AE125" s="84"/>
      <c r="AF125" s="1"/>
      <c r="AG125" s="1"/>
      <c r="AH125" s="93">
        <f>SUM(AH121,AH117,AH113,AH109,AH105,AH101,AH97,AH93,AH89,AH85,AH81,AH77,AH73,AH69,AH65,AH61,AH57,AH53,AH49,AH45,AH41,AH37,AH33,AH29,AH25,AH21,AH17,AH13,AH9,AH5)</f>
        <v>702.12750000000017</v>
      </c>
      <c r="AI125" s="93">
        <f t="shared" ref="AI125:AJ125" si="147">SUM(AI121,AI117,AI113,AI109,AI105,AI101,AI97,AI93,AI89,AI85,AI81,AI77,AI73,AI69,AI65,AI61,AI57,AI53,AI49,AI45,AI41,AI37,AI33,AI29,AI25,AI21,AI17,AI13,AI9,AI5)</f>
        <v>439.76875000000001</v>
      </c>
      <c r="AJ125" s="93">
        <f t="shared" si="147"/>
        <v>11.196999999999999</v>
      </c>
      <c r="AK125" s="205">
        <f>SUM(AK121,AK117,AK113,AK109,AK105,AK101,AK97,AK93,AK89,AK85,AK81,AK77,AK73,AK69,AK65,AK61,AK57,AK53,AK49,AK45,AK41,AK37,AK33,AK29,AK25,AK21,AK17,AK13,AK9,AK5)</f>
        <v>290</v>
      </c>
      <c r="AL125" s="206"/>
      <c r="AM125" s="1"/>
      <c r="AN125" s="1"/>
      <c r="AO125" s="95">
        <f>AVERAGE(AO121,AO117,AO113,AO109,AO105,AO101,AO97,AO93,AO89,AO85,AO81,AO77,AO73,AO69,AO65,AO61,AO57,AO53,AO49,AO45,AO41,AO37,AO33,AO29,AO25,AO21,AO17,AO13,AO9,AO5)</f>
        <v>9.32</v>
      </c>
      <c r="AP125" s="96">
        <f>AVERAGE(AP121,AP117,AP113,AP109,AP105,AP101,AP97,AP93,AP89,AP85,AP81,AP77,AP73,AP69,AP65,AP61,AP57,AP53,AP49,AP45,AP41,AP37,AP33,AP29,AP25,AP21,AP17,AP13,AP9,AP5)</f>
        <v>7.5206666666666662</v>
      </c>
      <c r="AQ125" s="1"/>
      <c r="AR125" s="7"/>
      <c r="AS125" s="7"/>
      <c r="AT125" s="146">
        <f>AVERAGE(AU122,AU118,AU114,AU110,AU106,AU102,AU98,AU94,AU90,AU86,AU82,AU78,AU74,AU70,AU66,AU62,AU58,AU54,AU50,AU46,AU42,AU38,AU34,AU30,AU26,AU22,AU18,AU14,AU10,AU6)</f>
        <v>2.4133333333333343E-2</v>
      </c>
      <c r="AU125" s="146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3"/>
      <c r="W126" s="3"/>
      <c r="X126" s="3"/>
      <c r="Y126" s="3"/>
      <c r="Z126" s="3"/>
      <c r="AA126" s="94" t="s">
        <v>61</v>
      </c>
      <c r="AB126" s="162">
        <f>AB125+AC125</f>
        <v>332.80000000000018</v>
      </c>
      <c r="AC126" s="163"/>
      <c r="AD126" s="3"/>
      <c r="AE126" s="3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7"/>
      <c r="AS126" s="7"/>
      <c r="AT126" s="7"/>
      <c r="AU126" s="7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92"/>
      <c r="U127" s="1"/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7"/>
      <c r="AS127" s="7"/>
      <c r="AT127" s="7"/>
      <c r="AU127" s="7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3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7"/>
      <c r="AS128" s="7"/>
      <c r="AT128" s="7"/>
      <c r="AU128" s="7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</sheetData>
  <sheetProtection algorithmName="SHA-512" hashValue="JPWiOoGwQPY/AdsHSkJovok/fc2NgG+033ZnwmZrZ/0+JmXc5dx4cV4lDnsdqVqMJQ1wJd1oL7Jn19zT6vexgw==" saltValue="Z2uIkycc6Gc9vDuZad0VRQ==" spinCount="100000" sheet="1" objects="1" scenarios="1" selectLockedCells="1" selectUnlockedCells="1"/>
  <mergeCells count="263"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K125:L125"/>
    <mergeCell ref="M125:N125"/>
    <mergeCell ref="O125:P125"/>
    <mergeCell ref="AK125:AL125"/>
    <mergeCell ref="AT125:AU125"/>
    <mergeCell ref="AB126:AC126"/>
    <mergeCell ref="K124:T124"/>
    <mergeCell ref="AH124:AL124"/>
    <mergeCell ref="AO124:AP124"/>
    <mergeCell ref="AT124:AU124"/>
  </mergeCell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F93655-3EB4-44B2-A9F1-3514318ED45D}">
  <dimension ref="A1:CD588"/>
  <sheetViews>
    <sheetView tabSelected="1" zoomScaleNormal="100" workbookViewId="0">
      <pane xSplit="1" ySplit="3" topLeftCell="B104" activePane="bottomRight" state="frozen"/>
      <selection pane="topRight" activeCell="B1" sqref="B1"/>
      <selection pane="bottomLeft" activeCell="A4" sqref="A4"/>
      <selection pane="bottomRight" activeCell="C124" sqref="C124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bestFit="1" customWidth="1"/>
    <col min="50" max="52" width="17.7109375" customWidth="1"/>
  </cols>
  <sheetData>
    <row r="1" spans="1:82" ht="30.75" thickBot="1" x14ac:dyDescent="0.45">
      <c r="A1" s="169" t="s">
        <v>80</v>
      </c>
      <c r="B1" s="169"/>
      <c r="C1" s="169"/>
      <c r="D1" s="169"/>
      <c r="E1" s="169"/>
      <c r="F1" s="169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170" t="s">
        <v>43</v>
      </c>
      <c r="B2" s="171"/>
      <c r="C2" s="172"/>
      <c r="D2" s="172"/>
      <c r="E2" s="172"/>
      <c r="F2" s="172"/>
      <c r="G2" s="172"/>
      <c r="H2" s="172"/>
      <c r="I2" s="172"/>
      <c r="J2" s="172"/>
      <c r="K2" s="171"/>
      <c r="L2" s="171"/>
      <c r="M2" s="171"/>
      <c r="N2" s="171"/>
      <c r="O2" s="171"/>
      <c r="P2" s="171"/>
      <c r="Q2" s="171"/>
      <c r="R2" s="173"/>
      <c r="S2" s="55"/>
      <c r="T2" s="49" t="s">
        <v>34</v>
      </c>
      <c r="U2" s="49" t="s">
        <v>56</v>
      </c>
      <c r="V2" s="59"/>
      <c r="W2" s="170" t="s">
        <v>10</v>
      </c>
      <c r="X2" s="171"/>
      <c r="Y2" s="171"/>
      <c r="Z2" s="171"/>
      <c r="AA2" s="171"/>
      <c r="AB2" s="171"/>
      <c r="AC2" s="171"/>
      <c r="AD2" s="171"/>
      <c r="AE2" s="173"/>
      <c r="AF2" s="1"/>
      <c r="AG2" s="142" t="s">
        <v>27</v>
      </c>
      <c r="AH2" s="143"/>
      <c r="AI2" s="143"/>
      <c r="AJ2" s="143"/>
      <c r="AK2" s="143"/>
      <c r="AL2" s="144"/>
      <c r="AM2" s="59"/>
      <c r="AN2" s="142" t="s">
        <v>31</v>
      </c>
      <c r="AO2" s="143"/>
      <c r="AP2" s="144"/>
      <c r="AQ2" s="1"/>
      <c r="AR2" s="142" t="s">
        <v>30</v>
      </c>
      <c r="AS2" s="143"/>
      <c r="AT2" s="143"/>
      <c r="AU2" s="144"/>
      <c r="AV2" s="1"/>
      <c r="AW2" s="142" t="s">
        <v>72</v>
      </c>
      <c r="AX2" s="143"/>
      <c r="AY2" s="143"/>
      <c r="AZ2" s="14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64" t="s">
        <v>4</v>
      </c>
      <c r="L3" s="165"/>
      <c r="M3" s="165" t="s">
        <v>8</v>
      </c>
      <c r="N3" s="165"/>
      <c r="O3" s="165" t="s">
        <v>9</v>
      </c>
      <c r="P3" s="165"/>
      <c r="Q3" s="166" t="s">
        <v>5</v>
      </c>
      <c r="R3" s="167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68" t="s">
        <v>0</v>
      </c>
      <c r="AS3" s="166"/>
      <c r="AT3" s="166" t="s">
        <v>1</v>
      </c>
      <c r="AU3" s="167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174">
        <v>1</v>
      </c>
      <c r="B4" s="67" t="s">
        <v>45</v>
      </c>
      <c r="C4" s="72">
        <v>375694000</v>
      </c>
      <c r="D4" s="37">
        <v>3314300</v>
      </c>
      <c r="E4" s="37">
        <v>8360030</v>
      </c>
      <c r="F4" s="39">
        <v>13453400</v>
      </c>
      <c r="G4" s="72">
        <v>493907000</v>
      </c>
      <c r="H4" s="37">
        <v>4436270</v>
      </c>
      <c r="I4" s="37">
        <v>12130100</v>
      </c>
      <c r="J4" s="39">
        <v>19049700</v>
      </c>
      <c r="K4" s="177">
        <f>C6+G6</f>
        <v>759000</v>
      </c>
      <c r="L4" s="178"/>
      <c r="M4" s="183">
        <f>D6+E6+F6+H6+I6+J6</f>
        <v>80000</v>
      </c>
      <c r="N4" s="178"/>
      <c r="O4" s="183">
        <f>M4+K4</f>
        <v>839000</v>
      </c>
      <c r="P4" s="178"/>
      <c r="Q4" s="38" t="s">
        <v>6</v>
      </c>
      <c r="R4" s="39">
        <v>174239100</v>
      </c>
      <c r="S4" s="57"/>
      <c r="T4" s="187">
        <v>0.01</v>
      </c>
      <c r="U4" s="190">
        <v>0.81</v>
      </c>
      <c r="V4" s="57"/>
      <c r="W4" s="85" t="s">
        <v>6</v>
      </c>
      <c r="X4" s="44">
        <v>4971.1000000000004</v>
      </c>
      <c r="Y4" s="44">
        <v>6598.8</v>
      </c>
      <c r="Z4" s="44">
        <v>64.8</v>
      </c>
      <c r="AA4" s="44">
        <v>85.5</v>
      </c>
      <c r="AB4" s="44">
        <v>5210.6000000000004</v>
      </c>
      <c r="AC4" s="44">
        <v>6910.7</v>
      </c>
      <c r="AD4" s="44">
        <v>112.7</v>
      </c>
      <c r="AE4" s="82">
        <v>16.399999999999999</v>
      </c>
      <c r="AF4" s="7"/>
      <c r="AG4" s="17" t="s">
        <v>29</v>
      </c>
      <c r="AH4" s="18">
        <v>2.5</v>
      </c>
      <c r="AI4" s="18">
        <v>3</v>
      </c>
      <c r="AJ4" s="18">
        <v>2.3125</v>
      </c>
      <c r="AK4" s="18">
        <v>8</v>
      </c>
      <c r="AL4" s="19">
        <v>0</v>
      </c>
      <c r="AM4" s="62"/>
      <c r="AN4" s="63" t="s">
        <v>40</v>
      </c>
      <c r="AO4" s="25">
        <v>9.9</v>
      </c>
      <c r="AP4" s="21">
        <v>7.33</v>
      </c>
      <c r="AQ4" s="7"/>
      <c r="AR4" s="31" t="s">
        <v>37</v>
      </c>
      <c r="AS4" s="50" t="s">
        <v>75</v>
      </c>
      <c r="AT4" s="32" t="s">
        <v>38</v>
      </c>
      <c r="AU4" s="53">
        <v>3.6999999999999998E-2</v>
      </c>
      <c r="AV4" s="1"/>
      <c r="AW4" s="117" t="s">
        <v>45</v>
      </c>
      <c r="AX4" s="112">
        <v>701687000</v>
      </c>
      <c r="AY4" s="112">
        <v>548854000</v>
      </c>
      <c r="AZ4" s="113">
        <v>182386000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175"/>
      <c r="B5" s="68" t="s">
        <v>44</v>
      </c>
      <c r="C5" s="73">
        <f>'Nov, 2022'!C120</f>
        <v>375694000</v>
      </c>
      <c r="D5" s="73">
        <f>'Nov, 2022'!D120</f>
        <v>3314300</v>
      </c>
      <c r="E5" s="73">
        <f>'Nov, 2022'!E120</f>
        <v>8360030</v>
      </c>
      <c r="F5" s="73">
        <f>'Nov, 2022'!F120</f>
        <v>13453400</v>
      </c>
      <c r="G5" s="73">
        <f>'Nov, 2022'!G120</f>
        <v>493148000</v>
      </c>
      <c r="H5" s="73">
        <f>'Nov, 2022'!H120</f>
        <v>4427270</v>
      </c>
      <c r="I5" s="73">
        <f>'Nov, 2022'!I120</f>
        <v>12097100</v>
      </c>
      <c r="J5" s="73">
        <f>'Nov, 2022'!J120</f>
        <v>19011700</v>
      </c>
      <c r="K5" s="179"/>
      <c r="L5" s="180"/>
      <c r="M5" s="180"/>
      <c r="N5" s="180"/>
      <c r="O5" s="180"/>
      <c r="P5" s="180"/>
      <c r="Q5" s="9" t="s">
        <v>7</v>
      </c>
      <c r="R5" s="73">
        <f>'Nov, 2022'!R120</f>
        <v>173385300</v>
      </c>
      <c r="S5" s="57"/>
      <c r="T5" s="188"/>
      <c r="U5" s="191"/>
      <c r="V5" s="57"/>
      <c r="W5" s="87" t="s">
        <v>7</v>
      </c>
      <c r="X5" s="109">
        <f>'Nov, 2022'!X120</f>
        <v>4971.1000000000004</v>
      </c>
      <c r="Y5" s="109">
        <f>'Nov, 2022'!Y120</f>
        <v>6588.7</v>
      </c>
      <c r="Z5" s="109">
        <f>'Nov, 2022'!Z120</f>
        <v>64.599999999999994</v>
      </c>
      <c r="AA5" s="109">
        <f>'Nov, 2022'!AA120</f>
        <v>85.5</v>
      </c>
      <c r="AB5" s="109">
        <f>'Nov, 2022'!AB120</f>
        <v>5210.6000000000004</v>
      </c>
      <c r="AC5" s="109">
        <f>'Nov, 2022'!AC120</f>
        <v>6899.9</v>
      </c>
      <c r="AD5" s="109">
        <f>'Nov, 2022'!AD120</f>
        <v>112.5</v>
      </c>
      <c r="AE5" s="109">
        <f>'Nov, 2022'!AE120</f>
        <v>16.399999999999999</v>
      </c>
      <c r="AF5" s="7"/>
      <c r="AG5" s="87" t="s">
        <v>26</v>
      </c>
      <c r="AH5" s="6">
        <f>(AH4*10.74)</f>
        <v>26.85</v>
      </c>
      <c r="AI5" s="6">
        <f>(AI4*3.9)</f>
        <v>11.7</v>
      </c>
      <c r="AJ5" s="6">
        <f>(AJ4*0.21)</f>
        <v>0.48562499999999997</v>
      </c>
      <c r="AK5" s="154">
        <f>AK4+AL4</f>
        <v>8</v>
      </c>
      <c r="AL5" s="155"/>
      <c r="AM5" s="10"/>
      <c r="AN5" s="27" t="s">
        <v>41</v>
      </c>
      <c r="AO5" s="26">
        <v>8.6</v>
      </c>
      <c r="AP5" s="24">
        <v>7.66</v>
      </c>
      <c r="AQ5" s="7"/>
      <c r="AR5" s="33" t="s">
        <v>36</v>
      </c>
      <c r="AS5" s="11" t="s">
        <v>75</v>
      </c>
      <c r="AT5" s="2" t="s">
        <v>39</v>
      </c>
      <c r="AU5" s="36">
        <v>2.407</v>
      </c>
      <c r="AV5" s="1"/>
      <c r="AW5" s="118" t="s">
        <v>71</v>
      </c>
      <c r="AX5" s="73">
        <f>'Nov, 2022'!AX120</f>
        <v>701687000</v>
      </c>
      <c r="AY5" s="73">
        <f>'Nov, 2022'!AY120</f>
        <v>547992600</v>
      </c>
      <c r="AZ5" s="73">
        <f>'Nov, 2022'!AZ120</f>
        <v>182352000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176"/>
      <c r="B6" s="66" t="s">
        <v>3</v>
      </c>
      <c r="C6" s="76">
        <f>C4-C5</f>
        <v>0</v>
      </c>
      <c r="D6" s="76">
        <f t="shared" ref="D6:J6" si="0">D4-D5</f>
        <v>0</v>
      </c>
      <c r="E6" s="76">
        <f t="shared" si="0"/>
        <v>0</v>
      </c>
      <c r="F6" s="76">
        <f t="shared" si="0"/>
        <v>0</v>
      </c>
      <c r="G6" s="76">
        <f t="shared" si="0"/>
        <v>759000</v>
      </c>
      <c r="H6" s="76">
        <f t="shared" si="0"/>
        <v>9000</v>
      </c>
      <c r="I6" s="76">
        <f t="shared" si="0"/>
        <v>33000</v>
      </c>
      <c r="J6" s="76">
        <f t="shared" si="0"/>
        <v>38000</v>
      </c>
      <c r="K6" s="181"/>
      <c r="L6" s="182"/>
      <c r="M6" s="182"/>
      <c r="N6" s="182"/>
      <c r="O6" s="182"/>
      <c r="P6" s="182"/>
      <c r="Q6" s="47" t="s">
        <v>3</v>
      </c>
      <c r="R6" s="41">
        <f>R4-R5</f>
        <v>853800</v>
      </c>
      <c r="S6" s="58"/>
      <c r="T6" s="189"/>
      <c r="U6" s="192"/>
      <c r="V6" s="58"/>
      <c r="W6" s="45" t="s">
        <v>3</v>
      </c>
      <c r="X6" s="46">
        <f>X4-X5</f>
        <v>0</v>
      </c>
      <c r="Y6" s="46">
        <f t="shared" ref="Y6:AE6" si="1">Y4-Y5</f>
        <v>10.100000000000364</v>
      </c>
      <c r="Z6" s="46">
        <f t="shared" si="1"/>
        <v>0.20000000000000284</v>
      </c>
      <c r="AA6" s="46">
        <f t="shared" si="1"/>
        <v>0</v>
      </c>
      <c r="AB6" s="46">
        <f t="shared" si="1"/>
        <v>0</v>
      </c>
      <c r="AC6" s="46">
        <f t="shared" si="1"/>
        <v>10.800000000000182</v>
      </c>
      <c r="AD6" s="46">
        <f t="shared" si="1"/>
        <v>0.20000000000000284</v>
      </c>
      <c r="AE6" s="83">
        <f t="shared" si="1"/>
        <v>0</v>
      </c>
      <c r="AF6" s="7"/>
      <c r="AG6" s="88" t="s">
        <v>28</v>
      </c>
      <c r="AH6" s="86">
        <f>(AH5)/((K4/1000000)*8.34)</f>
        <v>4.2416659557729313</v>
      </c>
      <c r="AI6" s="86">
        <f>(AI5)/((K4/1000000)*8.34)</f>
        <v>1.8483237125714449</v>
      </c>
      <c r="AJ6" s="86">
        <f>(AJ5)/((K4/1000000)*8.34)</f>
        <v>7.6717282300641704E-2</v>
      </c>
      <c r="AK6" s="156">
        <f>(AK5)/((K4/1000000)*8.34)</f>
        <v>1.2638110855189366</v>
      </c>
      <c r="AL6" s="157"/>
      <c r="AM6" s="10"/>
      <c r="AN6" s="1"/>
      <c r="AO6" s="1"/>
      <c r="AP6" s="1"/>
      <c r="AQ6" s="7"/>
      <c r="AR6" s="89" t="s">
        <v>55</v>
      </c>
      <c r="AS6" s="79">
        <v>6.74</v>
      </c>
      <c r="AT6" s="90" t="s">
        <v>54</v>
      </c>
      <c r="AU6" s="35" t="s">
        <v>88</v>
      </c>
      <c r="AV6" s="1"/>
      <c r="AW6" s="110" t="s">
        <v>3</v>
      </c>
      <c r="AX6" s="115">
        <f>AX4-AX5</f>
        <v>0</v>
      </c>
      <c r="AY6" s="115">
        <f>AY4-AY5</f>
        <v>861400</v>
      </c>
      <c r="AZ6" s="116">
        <f>AZ4-AZ5</f>
        <v>34000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174">
        <v>2</v>
      </c>
      <c r="B8" s="67" t="s">
        <v>45</v>
      </c>
      <c r="C8" s="72">
        <v>375694000</v>
      </c>
      <c r="D8" s="37">
        <v>3314300</v>
      </c>
      <c r="E8" s="37">
        <v>8360030</v>
      </c>
      <c r="F8" s="39">
        <v>13453400</v>
      </c>
      <c r="G8" s="72">
        <v>494738000</v>
      </c>
      <c r="H8" s="37">
        <v>4445270</v>
      </c>
      <c r="I8" s="37">
        <v>12130100</v>
      </c>
      <c r="J8" s="39">
        <v>19057700</v>
      </c>
      <c r="K8" s="177">
        <f>C10+G10</f>
        <v>831000</v>
      </c>
      <c r="L8" s="178"/>
      <c r="M8" s="183">
        <f>D10+E10+F10+H10+I10+J10</f>
        <v>17000</v>
      </c>
      <c r="N8" s="178"/>
      <c r="O8" s="184">
        <f>M8+K8</f>
        <v>848000</v>
      </c>
      <c r="P8" s="184"/>
      <c r="Q8" s="42" t="s">
        <v>6</v>
      </c>
      <c r="R8" s="39">
        <v>175022900</v>
      </c>
      <c r="S8" s="57"/>
      <c r="T8" s="187">
        <v>0.01</v>
      </c>
      <c r="U8" s="190">
        <v>0.81</v>
      </c>
      <c r="V8" s="57"/>
      <c r="W8" s="85" t="s">
        <v>6</v>
      </c>
      <c r="X8" s="44">
        <v>4971.1000000000004</v>
      </c>
      <c r="Y8" s="44">
        <v>6609.7</v>
      </c>
      <c r="Z8" s="44">
        <v>64.900000000000006</v>
      </c>
      <c r="AA8" s="44">
        <v>85.5</v>
      </c>
      <c r="AB8" s="44">
        <v>5210.6000000000004</v>
      </c>
      <c r="AC8" s="44">
        <v>6921.8</v>
      </c>
      <c r="AD8" s="44">
        <v>112.7</v>
      </c>
      <c r="AE8" s="82">
        <v>16.399999999999999</v>
      </c>
      <c r="AF8" s="7"/>
      <c r="AG8" s="85" t="s">
        <v>29</v>
      </c>
      <c r="AH8" s="15">
        <v>2.25</v>
      </c>
      <c r="AI8" s="15">
        <v>2.5</v>
      </c>
      <c r="AJ8" s="15">
        <v>2.4375</v>
      </c>
      <c r="AK8" s="15">
        <v>8</v>
      </c>
      <c r="AL8" s="16">
        <v>0</v>
      </c>
      <c r="AM8" s="62"/>
      <c r="AN8" s="64" t="s">
        <v>40</v>
      </c>
      <c r="AO8" s="20">
        <v>7.7</v>
      </c>
      <c r="AP8" s="21">
        <v>7.44</v>
      </c>
      <c r="AQ8" s="7"/>
      <c r="AR8" s="31" t="s">
        <v>37</v>
      </c>
      <c r="AS8" s="52" t="s">
        <v>75</v>
      </c>
      <c r="AT8" s="32" t="s">
        <v>38</v>
      </c>
      <c r="AU8" s="53">
        <v>0.04</v>
      </c>
      <c r="AV8" s="1"/>
      <c r="AW8" s="117" t="s">
        <v>45</v>
      </c>
      <c r="AX8" s="112">
        <v>701687000</v>
      </c>
      <c r="AY8" s="112">
        <v>549750400</v>
      </c>
      <c r="AZ8" s="113">
        <v>182386000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175"/>
      <c r="B9" s="68" t="s">
        <v>44</v>
      </c>
      <c r="C9" s="73">
        <f>C4</f>
        <v>375694000</v>
      </c>
      <c r="D9" s="74">
        <f t="shared" ref="D9:J9" si="2">D4</f>
        <v>3314300</v>
      </c>
      <c r="E9" s="74">
        <f t="shared" si="2"/>
        <v>8360030</v>
      </c>
      <c r="F9" s="75">
        <f t="shared" si="2"/>
        <v>13453400</v>
      </c>
      <c r="G9" s="73">
        <f t="shared" si="2"/>
        <v>493907000</v>
      </c>
      <c r="H9" s="74">
        <f t="shared" si="2"/>
        <v>4436270</v>
      </c>
      <c r="I9" s="74">
        <f t="shared" si="2"/>
        <v>12130100</v>
      </c>
      <c r="J9" s="75">
        <f t="shared" si="2"/>
        <v>19049700</v>
      </c>
      <c r="K9" s="179"/>
      <c r="L9" s="180"/>
      <c r="M9" s="180"/>
      <c r="N9" s="180"/>
      <c r="O9" s="185"/>
      <c r="P9" s="185"/>
      <c r="Q9" s="14" t="s">
        <v>7</v>
      </c>
      <c r="R9" s="40">
        <f>R4</f>
        <v>174239100</v>
      </c>
      <c r="S9" s="57"/>
      <c r="T9" s="188"/>
      <c r="U9" s="191"/>
      <c r="V9" s="57"/>
      <c r="W9" s="87" t="s">
        <v>7</v>
      </c>
      <c r="X9" s="5">
        <f>X4</f>
        <v>4971.1000000000004</v>
      </c>
      <c r="Y9" s="5">
        <f t="shared" ref="Y9:AE9" si="3">Y4</f>
        <v>6598.8</v>
      </c>
      <c r="Z9" s="5">
        <f t="shared" si="3"/>
        <v>64.8</v>
      </c>
      <c r="AA9" s="5">
        <f t="shared" si="3"/>
        <v>85.5</v>
      </c>
      <c r="AB9" s="5">
        <f>AB4</f>
        <v>5210.6000000000004</v>
      </c>
      <c r="AC9" s="5">
        <f t="shared" si="3"/>
        <v>6910.7</v>
      </c>
      <c r="AD9" s="5">
        <f t="shared" si="3"/>
        <v>112.7</v>
      </c>
      <c r="AE9" s="81">
        <f t="shared" si="3"/>
        <v>16.399999999999999</v>
      </c>
      <c r="AF9" s="7"/>
      <c r="AG9" s="87" t="s">
        <v>26</v>
      </c>
      <c r="AH9" s="6">
        <f>(AH8*10.74)</f>
        <v>24.164999999999999</v>
      </c>
      <c r="AI9" s="6">
        <f>(AI8*3.9)</f>
        <v>9.75</v>
      </c>
      <c r="AJ9" s="6">
        <f>(AJ8*0.21)</f>
        <v>0.51187499999999997</v>
      </c>
      <c r="AK9" s="154">
        <f>AK8+AL8</f>
        <v>8</v>
      </c>
      <c r="AL9" s="155"/>
      <c r="AM9" s="10"/>
      <c r="AN9" s="22" t="s">
        <v>41</v>
      </c>
      <c r="AO9" s="23">
        <v>8</v>
      </c>
      <c r="AP9" s="24">
        <v>7.65</v>
      </c>
      <c r="AQ9" s="7"/>
      <c r="AR9" s="33" t="s">
        <v>36</v>
      </c>
      <c r="AS9" s="12" t="s">
        <v>75</v>
      </c>
      <c r="AT9" s="2" t="s">
        <v>39</v>
      </c>
      <c r="AU9" s="36">
        <v>1.42</v>
      </c>
      <c r="AV9" s="1"/>
      <c r="AW9" s="118" t="s">
        <v>71</v>
      </c>
      <c r="AX9" s="111">
        <f>AX4</f>
        <v>701687000</v>
      </c>
      <c r="AY9" s="111">
        <f t="shared" ref="AY9:AZ9" si="4">AY4</f>
        <v>548854000</v>
      </c>
      <c r="AZ9" s="114">
        <f t="shared" si="4"/>
        <v>182386000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176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831000</v>
      </c>
      <c r="H10" s="76">
        <f t="shared" si="5"/>
        <v>9000</v>
      </c>
      <c r="I10" s="76">
        <f t="shared" si="5"/>
        <v>0</v>
      </c>
      <c r="J10" s="77">
        <f t="shared" si="5"/>
        <v>8000</v>
      </c>
      <c r="K10" s="181"/>
      <c r="L10" s="182"/>
      <c r="M10" s="182"/>
      <c r="N10" s="182"/>
      <c r="O10" s="186"/>
      <c r="P10" s="186"/>
      <c r="Q10" s="48" t="s">
        <v>3</v>
      </c>
      <c r="R10" s="41">
        <f>R8-R9</f>
        <v>783800</v>
      </c>
      <c r="S10" s="58"/>
      <c r="T10" s="189"/>
      <c r="U10" s="192"/>
      <c r="V10" s="58"/>
      <c r="W10" s="45" t="s">
        <v>3</v>
      </c>
      <c r="X10" s="46">
        <f>X8-X9</f>
        <v>0</v>
      </c>
      <c r="Y10" s="46">
        <f t="shared" ref="Y10:AE10" si="6">Y8-Y9</f>
        <v>10.899999999999636</v>
      </c>
      <c r="Z10" s="46">
        <f t="shared" si="6"/>
        <v>0.10000000000000853</v>
      </c>
      <c r="AA10" s="46">
        <f t="shared" si="6"/>
        <v>0</v>
      </c>
      <c r="AB10" s="46">
        <f t="shared" si="6"/>
        <v>0</v>
      </c>
      <c r="AC10" s="46">
        <f t="shared" si="6"/>
        <v>11.100000000000364</v>
      </c>
      <c r="AD10" s="46">
        <f t="shared" si="6"/>
        <v>0</v>
      </c>
      <c r="AE10" s="83">
        <f t="shared" si="6"/>
        <v>0</v>
      </c>
      <c r="AF10" s="7"/>
      <c r="AG10" s="88" t="s">
        <v>28</v>
      </c>
      <c r="AH10" s="86">
        <f>(AH9)/((K8/1000000)*8.34)</f>
        <v>3.4867412928862684</v>
      </c>
      <c r="AI10" s="86">
        <f>(AI9)/((K8/1000000)*8.34)</f>
        <v>1.4068167848392767</v>
      </c>
      <c r="AJ10" s="86">
        <f>(AJ9)/((K8/1000000)*8.34)</f>
        <v>7.3857881204062018E-2</v>
      </c>
      <c r="AK10" s="156">
        <f>(AK9)/((K8/1000000)*8.34)</f>
        <v>1.1543112080732527</v>
      </c>
      <c r="AL10" s="157"/>
      <c r="AM10" s="10"/>
      <c r="AN10" s="1"/>
      <c r="AO10" s="1"/>
      <c r="AP10" s="1"/>
      <c r="AQ10" s="7"/>
      <c r="AR10" s="89" t="s">
        <v>55</v>
      </c>
      <c r="AS10" s="79">
        <v>3.55</v>
      </c>
      <c r="AT10" s="90" t="s">
        <v>54</v>
      </c>
      <c r="AU10" s="35">
        <v>0.02</v>
      </c>
      <c r="AV10" s="1"/>
      <c r="AW10" s="110" t="s">
        <v>3</v>
      </c>
      <c r="AX10" s="115">
        <f>AX8-AX9</f>
        <v>0</v>
      </c>
      <c r="AY10" s="115">
        <f>AY8-AY9</f>
        <v>896400</v>
      </c>
      <c r="AZ10" s="116">
        <f>AZ8-AZ9</f>
        <v>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174">
        <v>3</v>
      </c>
      <c r="B12" s="67" t="s">
        <v>45</v>
      </c>
      <c r="C12" s="72">
        <v>375694000</v>
      </c>
      <c r="D12" s="37">
        <v>3314300</v>
      </c>
      <c r="E12" s="37">
        <v>8360030</v>
      </c>
      <c r="F12" s="39">
        <v>13453400</v>
      </c>
      <c r="G12" s="72">
        <v>495495000</v>
      </c>
      <c r="H12" s="37">
        <v>4453270</v>
      </c>
      <c r="I12" s="37">
        <v>12161100</v>
      </c>
      <c r="J12" s="39">
        <v>19096600</v>
      </c>
      <c r="K12" s="177">
        <f>C14+G14</f>
        <v>757000</v>
      </c>
      <c r="L12" s="178"/>
      <c r="M12" s="183">
        <f>D14+E14+F14+H14+I14+J14</f>
        <v>77900</v>
      </c>
      <c r="N12" s="178"/>
      <c r="O12" s="184">
        <f>M12+K12</f>
        <v>834900</v>
      </c>
      <c r="P12" s="184"/>
      <c r="Q12" s="42" t="s">
        <v>6</v>
      </c>
      <c r="R12" s="39">
        <v>175798900</v>
      </c>
      <c r="S12" s="57"/>
      <c r="T12" s="187">
        <v>0.01</v>
      </c>
      <c r="U12" s="190">
        <v>0.88</v>
      </c>
      <c r="V12" s="57"/>
      <c r="W12" s="85" t="s">
        <v>6</v>
      </c>
      <c r="X12" s="44">
        <v>4971.1000000000004</v>
      </c>
      <c r="Y12" s="44">
        <v>6619.7</v>
      </c>
      <c r="Z12" s="44">
        <v>65.099999999999994</v>
      </c>
      <c r="AA12" s="44">
        <v>85.5</v>
      </c>
      <c r="AB12" s="44">
        <v>5210.6000000000004</v>
      </c>
      <c r="AC12" s="44">
        <v>6932.4</v>
      </c>
      <c r="AD12" s="44">
        <v>112.8</v>
      </c>
      <c r="AE12" s="82">
        <v>16.399999999999999</v>
      </c>
      <c r="AF12" s="7"/>
      <c r="AG12" s="85" t="s">
        <v>29</v>
      </c>
      <c r="AH12" s="15">
        <v>1.75</v>
      </c>
      <c r="AI12" s="15">
        <v>2</v>
      </c>
      <c r="AJ12" s="15">
        <v>2.3125</v>
      </c>
      <c r="AK12" s="15">
        <v>8</v>
      </c>
      <c r="AL12" s="16">
        <v>0</v>
      </c>
      <c r="AM12" s="62"/>
      <c r="AN12" s="64" t="s">
        <v>40</v>
      </c>
      <c r="AO12" s="20">
        <v>8</v>
      </c>
      <c r="AP12" s="21">
        <v>7.4</v>
      </c>
      <c r="AQ12" s="7"/>
      <c r="AR12" s="31" t="s">
        <v>37</v>
      </c>
      <c r="AS12" s="52" t="s">
        <v>75</v>
      </c>
      <c r="AT12" s="32" t="s">
        <v>38</v>
      </c>
      <c r="AU12" s="53">
        <v>3.3000000000000002E-2</v>
      </c>
      <c r="AV12" s="1"/>
      <c r="AW12" s="117" t="s">
        <v>45</v>
      </c>
      <c r="AX12" s="112">
        <v>701687000</v>
      </c>
      <c r="AY12" s="112">
        <v>550600100</v>
      </c>
      <c r="AZ12" s="113">
        <v>182421000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175"/>
      <c r="B13" s="68" t="s">
        <v>44</v>
      </c>
      <c r="C13" s="73">
        <f>C8</f>
        <v>375694000</v>
      </c>
      <c r="D13" s="74">
        <f t="shared" ref="D13:J13" si="7">D8</f>
        <v>3314300</v>
      </c>
      <c r="E13" s="74">
        <f t="shared" si="7"/>
        <v>8360030</v>
      </c>
      <c r="F13" s="75">
        <f t="shared" si="7"/>
        <v>13453400</v>
      </c>
      <c r="G13" s="73">
        <f t="shared" si="7"/>
        <v>494738000</v>
      </c>
      <c r="H13" s="74">
        <f t="shared" si="7"/>
        <v>4445270</v>
      </c>
      <c r="I13" s="74">
        <f t="shared" si="7"/>
        <v>12130100</v>
      </c>
      <c r="J13" s="75">
        <f t="shared" si="7"/>
        <v>19057700</v>
      </c>
      <c r="K13" s="179"/>
      <c r="L13" s="180"/>
      <c r="M13" s="180"/>
      <c r="N13" s="180"/>
      <c r="O13" s="185"/>
      <c r="P13" s="185"/>
      <c r="Q13" s="14" t="s">
        <v>7</v>
      </c>
      <c r="R13" s="40">
        <f>R8</f>
        <v>175022900</v>
      </c>
      <c r="S13" s="57"/>
      <c r="T13" s="188"/>
      <c r="U13" s="191"/>
      <c r="V13" s="57"/>
      <c r="W13" s="87" t="s">
        <v>7</v>
      </c>
      <c r="X13" s="5">
        <f t="shared" ref="X13:AE13" si="8">X8</f>
        <v>4971.1000000000004</v>
      </c>
      <c r="Y13" s="5">
        <f t="shared" si="8"/>
        <v>6609.7</v>
      </c>
      <c r="Z13" s="5">
        <f t="shared" si="8"/>
        <v>64.900000000000006</v>
      </c>
      <c r="AA13" s="5">
        <f t="shared" si="8"/>
        <v>85.5</v>
      </c>
      <c r="AB13" s="5">
        <f t="shared" si="8"/>
        <v>5210.6000000000004</v>
      </c>
      <c r="AC13" s="5">
        <f t="shared" si="8"/>
        <v>6921.8</v>
      </c>
      <c r="AD13" s="5">
        <f t="shared" si="8"/>
        <v>112.7</v>
      </c>
      <c r="AE13" s="81">
        <f t="shared" si="8"/>
        <v>16.399999999999999</v>
      </c>
      <c r="AF13" s="7"/>
      <c r="AG13" s="87" t="s">
        <v>26</v>
      </c>
      <c r="AH13" s="6">
        <f>(AH12*10.74)</f>
        <v>18.795000000000002</v>
      </c>
      <c r="AI13" s="6">
        <f>(AI12*3.9)</f>
        <v>7.8</v>
      </c>
      <c r="AJ13" s="6">
        <f>(AJ12*0.21)</f>
        <v>0.48562499999999997</v>
      </c>
      <c r="AK13" s="154">
        <f>AK12+AL12</f>
        <v>8</v>
      </c>
      <c r="AL13" s="155"/>
      <c r="AM13" s="10"/>
      <c r="AN13" s="22" t="s">
        <v>41</v>
      </c>
      <c r="AO13" s="23">
        <v>7.7</v>
      </c>
      <c r="AP13" s="24">
        <v>7.62</v>
      </c>
      <c r="AQ13" s="7"/>
      <c r="AR13" s="33" t="s">
        <v>36</v>
      </c>
      <c r="AS13" s="12" t="s">
        <v>75</v>
      </c>
      <c r="AT13" s="2" t="s">
        <v>39</v>
      </c>
      <c r="AU13" s="36">
        <v>1.05</v>
      </c>
      <c r="AV13" s="1"/>
      <c r="AW13" s="118" t="s">
        <v>71</v>
      </c>
      <c r="AX13" s="111">
        <f>AX8</f>
        <v>701687000</v>
      </c>
      <c r="AY13" s="111">
        <f t="shared" ref="AY13:AZ13" si="9">AY8</f>
        <v>549750400</v>
      </c>
      <c r="AZ13" s="114">
        <f t="shared" si="9"/>
        <v>182386000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176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757000</v>
      </c>
      <c r="H14" s="76">
        <f t="shared" si="10"/>
        <v>8000</v>
      </c>
      <c r="I14" s="76">
        <f t="shared" si="10"/>
        <v>31000</v>
      </c>
      <c r="J14" s="77">
        <f t="shared" si="10"/>
        <v>38900</v>
      </c>
      <c r="K14" s="181"/>
      <c r="L14" s="182"/>
      <c r="M14" s="182"/>
      <c r="N14" s="182"/>
      <c r="O14" s="186"/>
      <c r="P14" s="186"/>
      <c r="Q14" s="48" t="s">
        <v>3</v>
      </c>
      <c r="R14" s="41">
        <f>R12-R13</f>
        <v>776000</v>
      </c>
      <c r="S14" s="58"/>
      <c r="T14" s="189"/>
      <c r="U14" s="192"/>
      <c r="V14" s="58"/>
      <c r="W14" s="45" t="s">
        <v>3</v>
      </c>
      <c r="X14" s="46">
        <f>X12-X13</f>
        <v>0</v>
      </c>
      <c r="Y14" s="46">
        <f t="shared" ref="Y14:AE14" si="11">Y12-Y13</f>
        <v>10</v>
      </c>
      <c r="Z14" s="46">
        <f t="shared" si="11"/>
        <v>0.19999999999998863</v>
      </c>
      <c r="AA14" s="46">
        <f t="shared" si="11"/>
        <v>0</v>
      </c>
      <c r="AB14" s="46">
        <f t="shared" si="11"/>
        <v>0</v>
      </c>
      <c r="AC14" s="46">
        <f t="shared" si="11"/>
        <v>10.599999999999454</v>
      </c>
      <c r="AD14" s="46">
        <f t="shared" si="11"/>
        <v>9.9999999999994316E-2</v>
      </c>
      <c r="AE14" s="83">
        <f t="shared" si="11"/>
        <v>0</v>
      </c>
      <c r="AF14" s="7"/>
      <c r="AG14" s="88" t="s">
        <v>28</v>
      </c>
      <c r="AH14" s="86">
        <f>(AH13)/((K12/1000000)*8.34)</f>
        <v>2.9770107295933403</v>
      </c>
      <c r="AI14" s="86">
        <f>(AI13)/((K12/1000000)*8.34)</f>
        <v>1.2354713323132775</v>
      </c>
      <c r="AJ14" s="86">
        <f>(AJ13)/((K12/1000000)*8.34)</f>
        <v>7.6919969968543001E-2</v>
      </c>
      <c r="AK14" s="156">
        <f>(AK13)/((K12/1000000)*8.34)</f>
        <v>1.2671500844238746</v>
      </c>
      <c r="AL14" s="157"/>
      <c r="AM14" s="10"/>
      <c r="AN14" s="1"/>
      <c r="AO14" s="1"/>
      <c r="AP14" s="1"/>
      <c r="AQ14" s="7"/>
      <c r="AR14" s="89" t="s">
        <v>55</v>
      </c>
      <c r="AS14" s="79">
        <v>2.63</v>
      </c>
      <c r="AT14" s="90" t="s">
        <v>54</v>
      </c>
      <c r="AU14" s="35">
        <v>0.02</v>
      </c>
      <c r="AV14" s="1"/>
      <c r="AW14" s="110" t="s">
        <v>3</v>
      </c>
      <c r="AX14" s="115">
        <f>AX12-AX13</f>
        <v>0</v>
      </c>
      <c r="AY14" s="115">
        <f>AY12-AY13</f>
        <v>849700</v>
      </c>
      <c r="AZ14" s="116">
        <f>AZ12-AZ13</f>
        <v>35000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174">
        <v>4</v>
      </c>
      <c r="B16" s="67" t="s">
        <v>45</v>
      </c>
      <c r="C16" s="72">
        <v>375694000</v>
      </c>
      <c r="D16" s="37">
        <v>3314300</v>
      </c>
      <c r="E16" s="37">
        <v>8360030</v>
      </c>
      <c r="F16" s="39">
        <v>13453400</v>
      </c>
      <c r="G16" s="72">
        <v>496259000</v>
      </c>
      <c r="H16" s="37">
        <v>4462270</v>
      </c>
      <c r="I16" s="37">
        <v>12161100</v>
      </c>
      <c r="J16" s="39">
        <v>19111600</v>
      </c>
      <c r="K16" s="177">
        <f>C18+G18</f>
        <v>764000</v>
      </c>
      <c r="L16" s="178"/>
      <c r="M16" s="183">
        <f>D18+E18+F18+H18+I18+J18</f>
        <v>24000</v>
      </c>
      <c r="N16" s="178"/>
      <c r="O16" s="184">
        <f>M16+K16</f>
        <v>788000</v>
      </c>
      <c r="P16" s="184"/>
      <c r="Q16" s="42" t="s">
        <v>6</v>
      </c>
      <c r="R16" s="39">
        <v>176654400</v>
      </c>
      <c r="S16" s="57"/>
      <c r="T16" s="187">
        <v>0.1</v>
      </c>
      <c r="U16" s="190">
        <v>0.91</v>
      </c>
      <c r="V16" s="57"/>
      <c r="W16" s="85" t="s">
        <v>6</v>
      </c>
      <c r="X16" s="44">
        <v>4971.1000000000004</v>
      </c>
      <c r="Y16" s="44">
        <v>6629.8</v>
      </c>
      <c r="Z16" s="44">
        <v>65.2</v>
      </c>
      <c r="AA16" s="44">
        <v>85.5</v>
      </c>
      <c r="AB16" s="44">
        <v>5210.6000000000004</v>
      </c>
      <c r="AC16" s="44">
        <v>6942.9</v>
      </c>
      <c r="AD16" s="44">
        <v>112.8</v>
      </c>
      <c r="AE16" s="82">
        <v>16.399999999999999</v>
      </c>
      <c r="AF16" s="7"/>
      <c r="AG16" s="85" t="s">
        <v>29</v>
      </c>
      <c r="AH16" s="15">
        <v>1.5</v>
      </c>
      <c r="AI16" s="15">
        <v>2.125</v>
      </c>
      <c r="AJ16" s="15">
        <v>2.25</v>
      </c>
      <c r="AK16" s="15">
        <v>8</v>
      </c>
      <c r="AL16" s="16">
        <v>0</v>
      </c>
      <c r="AM16" s="62"/>
      <c r="AN16" s="64" t="s">
        <v>40</v>
      </c>
      <c r="AO16" s="20">
        <v>8.1999999999999993</v>
      </c>
      <c r="AP16" s="21">
        <v>7.4</v>
      </c>
      <c r="AQ16" s="7"/>
      <c r="AR16" s="2" t="s">
        <v>37</v>
      </c>
      <c r="AS16" s="12" t="s">
        <v>75</v>
      </c>
      <c r="AT16" s="2" t="s">
        <v>38</v>
      </c>
      <c r="AU16" s="12">
        <v>3.3000000000000002E-2</v>
      </c>
      <c r="AV16" s="1"/>
      <c r="AW16" s="117" t="s">
        <v>45</v>
      </c>
      <c r="AX16" s="112">
        <v>701687000</v>
      </c>
      <c r="AY16" s="112">
        <v>551430900</v>
      </c>
      <c r="AZ16" s="113">
        <v>182421000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175"/>
      <c r="B17" s="68" t="s">
        <v>44</v>
      </c>
      <c r="C17" s="73">
        <f>C12</f>
        <v>375694000</v>
      </c>
      <c r="D17" s="74">
        <f t="shared" ref="D17:J17" si="12">D12</f>
        <v>3314300</v>
      </c>
      <c r="E17" s="74">
        <f t="shared" si="12"/>
        <v>8360030</v>
      </c>
      <c r="F17" s="75">
        <f t="shared" si="12"/>
        <v>13453400</v>
      </c>
      <c r="G17" s="73">
        <f t="shared" si="12"/>
        <v>495495000</v>
      </c>
      <c r="H17" s="74">
        <f t="shared" si="12"/>
        <v>4453270</v>
      </c>
      <c r="I17" s="74">
        <f t="shared" si="12"/>
        <v>12161100</v>
      </c>
      <c r="J17" s="75">
        <f t="shared" si="12"/>
        <v>19096600</v>
      </c>
      <c r="K17" s="179"/>
      <c r="L17" s="180"/>
      <c r="M17" s="180"/>
      <c r="N17" s="180"/>
      <c r="O17" s="185"/>
      <c r="P17" s="185"/>
      <c r="Q17" s="14" t="s">
        <v>7</v>
      </c>
      <c r="R17" s="40">
        <f>R12</f>
        <v>175798900</v>
      </c>
      <c r="S17" s="57"/>
      <c r="T17" s="188"/>
      <c r="U17" s="191"/>
      <c r="V17" s="57"/>
      <c r="W17" s="87" t="s">
        <v>7</v>
      </c>
      <c r="X17" s="5">
        <f t="shared" ref="X17:AE17" si="13">X12</f>
        <v>4971.1000000000004</v>
      </c>
      <c r="Y17" s="5">
        <f t="shared" si="13"/>
        <v>6619.7</v>
      </c>
      <c r="Z17" s="5">
        <f t="shared" si="13"/>
        <v>65.099999999999994</v>
      </c>
      <c r="AA17" s="5">
        <f t="shared" si="13"/>
        <v>85.5</v>
      </c>
      <c r="AB17" s="5">
        <f t="shared" si="13"/>
        <v>5210.6000000000004</v>
      </c>
      <c r="AC17" s="5">
        <f t="shared" si="13"/>
        <v>6932.4</v>
      </c>
      <c r="AD17" s="5">
        <f t="shared" si="13"/>
        <v>112.8</v>
      </c>
      <c r="AE17" s="81">
        <f t="shared" si="13"/>
        <v>16.399999999999999</v>
      </c>
      <c r="AF17" s="7"/>
      <c r="AG17" s="87" t="s">
        <v>26</v>
      </c>
      <c r="AH17" s="6">
        <f>(AH16*10.74)</f>
        <v>16.11</v>
      </c>
      <c r="AI17" s="6">
        <f>(AI16*3.9)</f>
        <v>8.2874999999999996</v>
      </c>
      <c r="AJ17" s="6">
        <f>(AJ16*0.21)</f>
        <v>0.47249999999999998</v>
      </c>
      <c r="AK17" s="154">
        <f>AK16+AL16</f>
        <v>8</v>
      </c>
      <c r="AL17" s="155"/>
      <c r="AM17" s="10"/>
      <c r="AN17" s="22" t="s">
        <v>41</v>
      </c>
      <c r="AO17" s="23">
        <v>7.3</v>
      </c>
      <c r="AP17" s="24">
        <v>7.59</v>
      </c>
      <c r="AQ17" s="7"/>
      <c r="AR17" s="2" t="s">
        <v>36</v>
      </c>
      <c r="AS17" s="12" t="s">
        <v>75</v>
      </c>
      <c r="AT17" s="2" t="s">
        <v>39</v>
      </c>
      <c r="AU17" s="12">
        <v>0.89</v>
      </c>
      <c r="AV17" s="1"/>
      <c r="AW17" s="118" t="s">
        <v>71</v>
      </c>
      <c r="AX17" s="111">
        <f t="shared" ref="AX17:AZ17" si="14">AX12</f>
        <v>701687000</v>
      </c>
      <c r="AY17" s="111">
        <f t="shared" si="14"/>
        <v>550600100</v>
      </c>
      <c r="AZ17" s="114">
        <f t="shared" si="14"/>
        <v>182421000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176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764000</v>
      </c>
      <c r="H18" s="76">
        <f t="shared" si="15"/>
        <v>9000</v>
      </c>
      <c r="I18" s="76">
        <f t="shared" si="15"/>
        <v>0</v>
      </c>
      <c r="J18" s="77">
        <f t="shared" si="15"/>
        <v>15000</v>
      </c>
      <c r="K18" s="181"/>
      <c r="L18" s="182"/>
      <c r="M18" s="182"/>
      <c r="N18" s="182"/>
      <c r="O18" s="186"/>
      <c r="P18" s="186"/>
      <c r="Q18" s="48" t="s">
        <v>3</v>
      </c>
      <c r="R18" s="41">
        <f>R16-R17</f>
        <v>855500</v>
      </c>
      <c r="S18" s="58"/>
      <c r="T18" s="189"/>
      <c r="U18" s="192"/>
      <c r="V18" s="58"/>
      <c r="W18" s="45" t="s">
        <v>3</v>
      </c>
      <c r="X18" s="46">
        <f>X16-X17</f>
        <v>0</v>
      </c>
      <c r="Y18" s="46">
        <f t="shared" ref="Y18:AE18" si="16">Y16-Y17</f>
        <v>10.100000000000364</v>
      </c>
      <c r="Z18" s="46">
        <f t="shared" si="16"/>
        <v>0.10000000000000853</v>
      </c>
      <c r="AA18" s="46">
        <f t="shared" si="16"/>
        <v>0</v>
      </c>
      <c r="AB18" s="46">
        <f t="shared" si="16"/>
        <v>0</v>
      </c>
      <c r="AC18" s="46">
        <f t="shared" si="16"/>
        <v>10.5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2.5283438170929222</v>
      </c>
      <c r="AI18" s="86">
        <f>(AI17)/((K16/1000000)*8.34)</f>
        <v>1.3006610418471505</v>
      </c>
      <c r="AJ18" s="86">
        <f>(AJ17)/((K16/1000000)*8.34)</f>
        <v>7.4155335417529847E-2</v>
      </c>
      <c r="AK18" s="156">
        <f>(AK17)/((K16/1000000)*8.34)</f>
        <v>1.255540070561352</v>
      </c>
      <c r="AL18" s="157"/>
      <c r="AM18" s="10"/>
      <c r="AN18" s="1"/>
      <c r="AO18" s="1"/>
      <c r="AP18" s="1"/>
      <c r="AQ18" s="7"/>
      <c r="AR18" s="89" t="s">
        <v>55</v>
      </c>
      <c r="AS18" s="79">
        <v>2.23</v>
      </c>
      <c r="AT18" s="90" t="s">
        <v>54</v>
      </c>
      <c r="AU18" s="11">
        <v>0.02</v>
      </c>
      <c r="AV18" s="1"/>
      <c r="AW18" s="110" t="s">
        <v>3</v>
      </c>
      <c r="AX18" s="115">
        <f>AX16-AX17</f>
        <v>0</v>
      </c>
      <c r="AY18" s="115">
        <f>AY16-AY17</f>
        <v>830800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174">
        <v>5</v>
      </c>
      <c r="B20" s="67" t="s">
        <v>45</v>
      </c>
      <c r="C20" s="72">
        <v>375694000</v>
      </c>
      <c r="D20" s="37">
        <v>3314300</v>
      </c>
      <c r="E20" s="37">
        <v>8360030</v>
      </c>
      <c r="F20" s="39">
        <v>13453400</v>
      </c>
      <c r="G20" s="72">
        <v>496836000</v>
      </c>
      <c r="H20" s="37">
        <v>4462270</v>
      </c>
      <c r="I20" s="37">
        <v>12193100</v>
      </c>
      <c r="J20" s="39">
        <v>19152600</v>
      </c>
      <c r="K20" s="177">
        <f>C22+G22</f>
        <v>577000</v>
      </c>
      <c r="L20" s="178"/>
      <c r="M20" s="183">
        <f>D22+E22+F22+H22+I22+J22</f>
        <v>73000</v>
      </c>
      <c r="N20" s="178"/>
      <c r="O20" s="184">
        <f>M20+K20</f>
        <v>650000</v>
      </c>
      <c r="P20" s="184"/>
      <c r="Q20" s="42" t="s">
        <v>6</v>
      </c>
      <c r="R20" s="39">
        <v>177441400</v>
      </c>
      <c r="S20" s="57">
        <v>0</v>
      </c>
      <c r="T20" s="187">
        <v>0</v>
      </c>
      <c r="U20" s="190">
        <v>0.98</v>
      </c>
      <c r="V20" s="57"/>
      <c r="W20" s="85" t="s">
        <v>6</v>
      </c>
      <c r="X20" s="44">
        <v>4971.1000000000004</v>
      </c>
      <c r="Y20" s="44">
        <v>6637.6</v>
      </c>
      <c r="Z20" s="44">
        <v>65.2</v>
      </c>
      <c r="AA20" s="44">
        <v>85.6</v>
      </c>
      <c r="AB20" s="44">
        <v>5210.6000000000004</v>
      </c>
      <c r="AC20" s="44">
        <v>6951.1</v>
      </c>
      <c r="AD20" s="44">
        <v>113</v>
      </c>
      <c r="AE20" s="82">
        <v>16.399999999999999</v>
      </c>
      <c r="AF20" s="7"/>
      <c r="AG20" s="85" t="s">
        <v>29</v>
      </c>
      <c r="AH20" s="15">
        <v>1.375</v>
      </c>
      <c r="AI20" s="15">
        <v>2.25</v>
      </c>
      <c r="AJ20" s="15">
        <v>2</v>
      </c>
      <c r="AK20" s="15">
        <v>6</v>
      </c>
      <c r="AL20" s="16">
        <v>0</v>
      </c>
      <c r="AM20" s="62"/>
      <c r="AN20" s="64" t="s">
        <v>40</v>
      </c>
      <c r="AO20" s="20">
        <v>8.5</v>
      </c>
      <c r="AP20" s="21">
        <v>7.36</v>
      </c>
      <c r="AQ20" s="7"/>
      <c r="AR20" s="31" t="s">
        <v>37</v>
      </c>
      <c r="AS20" s="52" t="s">
        <v>75</v>
      </c>
      <c r="AT20" s="32" t="s">
        <v>38</v>
      </c>
      <c r="AU20" s="53">
        <v>3.2000000000000001E-2</v>
      </c>
      <c r="AV20" s="1"/>
      <c r="AW20" s="117" t="s">
        <v>45</v>
      </c>
      <c r="AX20" s="112">
        <v>701687000</v>
      </c>
      <c r="AY20" s="112">
        <v>552088890</v>
      </c>
      <c r="AZ20" s="113">
        <v>182456000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175"/>
      <c r="B21" s="68" t="s">
        <v>44</v>
      </c>
      <c r="C21" s="73">
        <f>C16</f>
        <v>375694000</v>
      </c>
      <c r="D21" s="74">
        <f t="shared" ref="D21:J21" si="17">D16</f>
        <v>3314300</v>
      </c>
      <c r="E21" s="74">
        <f t="shared" si="17"/>
        <v>8360030</v>
      </c>
      <c r="F21" s="75">
        <f t="shared" si="17"/>
        <v>13453400</v>
      </c>
      <c r="G21" s="73">
        <f t="shared" si="17"/>
        <v>496259000</v>
      </c>
      <c r="H21" s="74">
        <f t="shared" si="17"/>
        <v>4462270</v>
      </c>
      <c r="I21" s="74">
        <f t="shared" si="17"/>
        <v>12161100</v>
      </c>
      <c r="J21" s="75">
        <f t="shared" si="17"/>
        <v>19111600</v>
      </c>
      <c r="K21" s="179"/>
      <c r="L21" s="180"/>
      <c r="M21" s="180"/>
      <c r="N21" s="180"/>
      <c r="O21" s="185"/>
      <c r="P21" s="185"/>
      <c r="Q21" s="14" t="s">
        <v>7</v>
      </c>
      <c r="R21" s="40">
        <f>R16</f>
        <v>176654400</v>
      </c>
      <c r="S21" s="57"/>
      <c r="T21" s="188"/>
      <c r="U21" s="191"/>
      <c r="V21" s="57"/>
      <c r="W21" s="87" t="s">
        <v>7</v>
      </c>
      <c r="X21" s="5">
        <f t="shared" ref="X21:AE21" si="18">X16</f>
        <v>4971.1000000000004</v>
      </c>
      <c r="Y21" s="5">
        <f t="shared" si="18"/>
        <v>6629.8</v>
      </c>
      <c r="Z21" s="5">
        <f t="shared" si="18"/>
        <v>65.2</v>
      </c>
      <c r="AA21" s="5">
        <f t="shared" si="18"/>
        <v>85.5</v>
      </c>
      <c r="AB21" s="5">
        <f t="shared" si="18"/>
        <v>5210.6000000000004</v>
      </c>
      <c r="AC21" s="5">
        <f t="shared" si="18"/>
        <v>6942.9</v>
      </c>
      <c r="AD21" s="5">
        <f t="shared" si="18"/>
        <v>112.8</v>
      </c>
      <c r="AE21" s="81">
        <f t="shared" si="18"/>
        <v>16.399999999999999</v>
      </c>
      <c r="AF21" s="7"/>
      <c r="AG21" s="87" t="s">
        <v>26</v>
      </c>
      <c r="AH21" s="6">
        <f>(AH20*10.74)</f>
        <v>14.7675</v>
      </c>
      <c r="AI21" s="6">
        <f>(AI20*3.9)</f>
        <v>8.7750000000000004</v>
      </c>
      <c r="AJ21" s="6">
        <f>(AJ20*0.21)</f>
        <v>0.42</v>
      </c>
      <c r="AK21" s="154">
        <f>AK20+AL20</f>
        <v>6</v>
      </c>
      <c r="AL21" s="155"/>
      <c r="AM21" s="10"/>
      <c r="AN21" s="22" t="s">
        <v>41</v>
      </c>
      <c r="AO21" s="23">
        <v>7.7</v>
      </c>
      <c r="AP21" s="24">
        <v>7.53</v>
      </c>
      <c r="AQ21" s="7"/>
      <c r="AR21" s="33" t="s">
        <v>36</v>
      </c>
      <c r="AS21" s="12" t="s">
        <v>75</v>
      </c>
      <c r="AT21" s="2" t="s">
        <v>39</v>
      </c>
      <c r="AU21" s="36">
        <v>0.64</v>
      </c>
      <c r="AV21" s="1"/>
      <c r="AW21" s="118" t="s">
        <v>71</v>
      </c>
      <c r="AX21" s="111">
        <f t="shared" ref="AX21:AZ21" si="19">AX16</f>
        <v>701687000</v>
      </c>
      <c r="AY21" s="111">
        <f t="shared" si="19"/>
        <v>551430900</v>
      </c>
      <c r="AZ21" s="114">
        <f t="shared" si="19"/>
        <v>182421000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176"/>
      <c r="B22" s="66" t="s">
        <v>3</v>
      </c>
      <c r="C22" s="76">
        <f t="shared" ref="C22:J22" si="20">C20-C21</f>
        <v>0</v>
      </c>
      <c r="D22" s="76">
        <f t="shared" si="20"/>
        <v>0</v>
      </c>
      <c r="E22" s="76">
        <f t="shared" si="20"/>
        <v>0</v>
      </c>
      <c r="F22" s="77">
        <f t="shared" si="20"/>
        <v>0</v>
      </c>
      <c r="G22" s="76">
        <f t="shared" si="20"/>
        <v>577000</v>
      </c>
      <c r="H22" s="76">
        <f t="shared" si="20"/>
        <v>0</v>
      </c>
      <c r="I22" s="76">
        <f t="shared" si="20"/>
        <v>32000</v>
      </c>
      <c r="J22" s="77">
        <f t="shared" si="20"/>
        <v>41000</v>
      </c>
      <c r="K22" s="181"/>
      <c r="L22" s="182"/>
      <c r="M22" s="182"/>
      <c r="N22" s="182"/>
      <c r="O22" s="186"/>
      <c r="P22" s="186"/>
      <c r="Q22" s="48" t="s">
        <v>3</v>
      </c>
      <c r="R22" s="41">
        <f>R20-R21</f>
        <v>787000</v>
      </c>
      <c r="S22" s="58"/>
      <c r="T22" s="189"/>
      <c r="U22" s="192"/>
      <c r="V22" s="58"/>
      <c r="W22" s="45" t="s">
        <v>3</v>
      </c>
      <c r="X22" s="46">
        <f>X20-X21</f>
        <v>0</v>
      </c>
      <c r="Y22" s="46">
        <f t="shared" ref="Y22:AE22" si="21">Y20-Y21</f>
        <v>7.8000000000001819</v>
      </c>
      <c r="Z22" s="46">
        <f t="shared" si="21"/>
        <v>0</v>
      </c>
      <c r="AA22" s="46">
        <f t="shared" si="21"/>
        <v>9.9999999999994316E-2</v>
      </c>
      <c r="AB22" s="46">
        <f t="shared" si="21"/>
        <v>0</v>
      </c>
      <c r="AC22" s="46">
        <f t="shared" si="21"/>
        <v>8.2000000000007276</v>
      </c>
      <c r="AD22" s="46">
        <f t="shared" si="21"/>
        <v>0.20000000000000284</v>
      </c>
      <c r="AE22" s="83">
        <f t="shared" si="21"/>
        <v>0</v>
      </c>
      <c r="AF22" s="7"/>
      <c r="AG22" s="88" t="s">
        <v>28</v>
      </c>
      <c r="AH22" s="86">
        <f>(AH21)/((K20/1000000)*8.34)</f>
        <v>3.0687754822138826</v>
      </c>
      <c r="AI22" s="86">
        <f>(AI21)/((K20/1000000)*8.34)</f>
        <v>1.8234978741443588</v>
      </c>
      <c r="AJ22" s="86">
        <f>(AJ21)/((K20/1000000)*8.34)</f>
        <v>8.7278530728277001E-2</v>
      </c>
      <c r="AK22" s="156">
        <f>(AK21)/((K20/1000000)*8.34)</f>
        <v>1.2468361532611001</v>
      </c>
      <c r="AL22" s="157"/>
      <c r="AM22" s="10"/>
      <c r="AN22" s="1"/>
      <c r="AO22" s="1"/>
      <c r="AP22" s="1"/>
      <c r="AQ22" s="7"/>
      <c r="AR22" s="89" t="s">
        <v>55</v>
      </c>
      <c r="AS22" s="79">
        <v>1.86</v>
      </c>
      <c r="AT22" s="90" t="s">
        <v>54</v>
      </c>
      <c r="AU22" s="35">
        <v>1.9E-2</v>
      </c>
      <c r="AV22" s="1"/>
      <c r="AW22" s="110" t="s">
        <v>3</v>
      </c>
      <c r="AX22" s="115">
        <f>AX20-AX21</f>
        <v>0</v>
      </c>
      <c r="AY22" s="115">
        <f>AY20-AY21</f>
        <v>657990</v>
      </c>
      <c r="AZ22" s="116">
        <f>AZ20-AZ21</f>
        <v>35000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174">
        <v>6</v>
      </c>
      <c r="B24" s="67" t="s">
        <v>45</v>
      </c>
      <c r="C24" s="72">
        <v>376408000</v>
      </c>
      <c r="D24" s="37">
        <v>3323300</v>
      </c>
      <c r="E24" s="37">
        <v>8393040</v>
      </c>
      <c r="F24" s="39">
        <v>13507500</v>
      </c>
      <c r="G24" s="72">
        <v>496836000</v>
      </c>
      <c r="H24" s="37">
        <v>4462270</v>
      </c>
      <c r="I24" s="37">
        <v>12193100</v>
      </c>
      <c r="J24" s="39">
        <v>19152600</v>
      </c>
      <c r="K24" s="177">
        <f>C26+G26</f>
        <v>714000</v>
      </c>
      <c r="L24" s="178"/>
      <c r="M24" s="183">
        <f>D26+E26+F26+H26+I26+J26</f>
        <v>96110</v>
      </c>
      <c r="N24" s="178"/>
      <c r="O24" s="184">
        <f>M24+K24</f>
        <v>810110</v>
      </c>
      <c r="P24" s="184"/>
      <c r="Q24" s="42" t="s">
        <v>6</v>
      </c>
      <c r="R24" s="39">
        <v>178277900</v>
      </c>
      <c r="S24" s="57"/>
      <c r="T24" s="187">
        <v>0</v>
      </c>
      <c r="U24" s="190">
        <v>0.9</v>
      </c>
      <c r="V24" s="57"/>
      <c r="W24" s="85" t="s">
        <v>6</v>
      </c>
      <c r="X24" s="44">
        <v>4980.5</v>
      </c>
      <c r="Y24" s="44">
        <v>6637.6</v>
      </c>
      <c r="Z24" s="44">
        <v>65.2</v>
      </c>
      <c r="AA24" s="44">
        <v>85.7</v>
      </c>
      <c r="AB24" s="44">
        <v>5220.8999999999996</v>
      </c>
      <c r="AC24" s="44">
        <v>6951.1</v>
      </c>
      <c r="AD24" s="44">
        <v>113.2</v>
      </c>
      <c r="AE24" s="82">
        <v>16.5</v>
      </c>
      <c r="AF24" s="7"/>
      <c r="AG24" s="85" t="s">
        <v>29</v>
      </c>
      <c r="AH24" s="15">
        <v>1.5</v>
      </c>
      <c r="AI24" s="15">
        <v>2.5</v>
      </c>
      <c r="AJ24" s="15">
        <v>2.375</v>
      </c>
      <c r="AK24" s="15">
        <v>6</v>
      </c>
      <c r="AL24" s="16">
        <v>0</v>
      </c>
      <c r="AM24" s="62"/>
      <c r="AN24" s="64" t="s">
        <v>40</v>
      </c>
      <c r="AO24" s="20">
        <v>11.3</v>
      </c>
      <c r="AP24" s="21">
        <v>7.34</v>
      </c>
      <c r="AQ24" s="7"/>
      <c r="AR24" s="31" t="s">
        <v>37</v>
      </c>
      <c r="AS24" s="52" t="s">
        <v>75</v>
      </c>
      <c r="AT24" s="32" t="s">
        <v>38</v>
      </c>
      <c r="AU24" s="53">
        <v>3.5999999999999997E-2</v>
      </c>
      <c r="AV24" s="1"/>
      <c r="AW24" s="117" t="s">
        <v>45</v>
      </c>
      <c r="AX24" s="112">
        <v>702528000</v>
      </c>
      <c r="AY24" s="112">
        <v>552088890</v>
      </c>
      <c r="AZ24" s="113">
        <v>182492000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175"/>
      <c r="B25" s="68" t="s">
        <v>44</v>
      </c>
      <c r="C25" s="73">
        <f t="shared" ref="C25:J25" si="22">C20</f>
        <v>375694000</v>
      </c>
      <c r="D25" s="74">
        <f t="shared" si="22"/>
        <v>3314300</v>
      </c>
      <c r="E25" s="74">
        <f t="shared" si="22"/>
        <v>8360030</v>
      </c>
      <c r="F25" s="75">
        <f t="shared" si="22"/>
        <v>13453400</v>
      </c>
      <c r="G25" s="73">
        <f t="shared" si="22"/>
        <v>496836000</v>
      </c>
      <c r="H25" s="74">
        <f t="shared" si="22"/>
        <v>4462270</v>
      </c>
      <c r="I25" s="74">
        <f t="shared" si="22"/>
        <v>12193100</v>
      </c>
      <c r="J25" s="75">
        <f t="shared" si="22"/>
        <v>19152600</v>
      </c>
      <c r="K25" s="179"/>
      <c r="L25" s="180"/>
      <c r="M25" s="180"/>
      <c r="N25" s="180"/>
      <c r="O25" s="185"/>
      <c r="P25" s="185"/>
      <c r="Q25" s="14" t="s">
        <v>7</v>
      </c>
      <c r="R25" s="40">
        <f>R20</f>
        <v>177441400</v>
      </c>
      <c r="S25" s="57"/>
      <c r="T25" s="188"/>
      <c r="U25" s="191"/>
      <c r="V25" s="57"/>
      <c r="W25" s="87" t="s">
        <v>7</v>
      </c>
      <c r="X25" s="5">
        <f t="shared" ref="X25:AE25" si="23">X20</f>
        <v>4971.1000000000004</v>
      </c>
      <c r="Y25" s="5">
        <f t="shared" si="23"/>
        <v>6637.6</v>
      </c>
      <c r="Z25" s="5">
        <f t="shared" si="23"/>
        <v>65.2</v>
      </c>
      <c r="AA25" s="5">
        <f t="shared" si="23"/>
        <v>85.6</v>
      </c>
      <c r="AB25" s="5">
        <f t="shared" si="23"/>
        <v>5210.6000000000004</v>
      </c>
      <c r="AC25" s="5">
        <f t="shared" si="23"/>
        <v>6951.1</v>
      </c>
      <c r="AD25" s="5">
        <f t="shared" si="23"/>
        <v>113</v>
      </c>
      <c r="AE25" s="81">
        <f t="shared" si="23"/>
        <v>16.399999999999999</v>
      </c>
      <c r="AF25" s="7"/>
      <c r="AG25" s="87" t="s">
        <v>26</v>
      </c>
      <c r="AH25" s="6">
        <f>(AH24*10.74)</f>
        <v>16.11</v>
      </c>
      <c r="AI25" s="6">
        <f>(AI24*3.9)</f>
        <v>9.75</v>
      </c>
      <c r="AJ25" s="6">
        <f>(AJ24*0.21)</f>
        <v>0.49874999999999997</v>
      </c>
      <c r="AK25" s="154">
        <f>AK24+AL24</f>
        <v>6</v>
      </c>
      <c r="AL25" s="155"/>
      <c r="AM25" s="10"/>
      <c r="AN25" s="22" t="s">
        <v>41</v>
      </c>
      <c r="AO25" s="23">
        <v>8.6999999999999993</v>
      </c>
      <c r="AP25" s="24">
        <v>7.5</v>
      </c>
      <c r="AQ25" s="7"/>
      <c r="AR25" s="33" t="s">
        <v>36</v>
      </c>
      <c r="AS25" s="12" t="s">
        <v>75</v>
      </c>
      <c r="AT25" s="2" t="s">
        <v>39</v>
      </c>
      <c r="AU25" s="36">
        <v>0.79900000000000004</v>
      </c>
      <c r="AV25" s="1"/>
      <c r="AW25" s="118" t="s">
        <v>71</v>
      </c>
      <c r="AX25" s="111">
        <f t="shared" ref="AX25:AZ25" si="24">AX20</f>
        <v>701687000</v>
      </c>
      <c r="AY25" s="111">
        <f t="shared" si="24"/>
        <v>552088890</v>
      </c>
      <c r="AZ25" s="114">
        <f t="shared" si="24"/>
        <v>182456000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176"/>
      <c r="B26" s="66" t="s">
        <v>3</v>
      </c>
      <c r="C26" s="76">
        <f t="shared" ref="C26:J26" si="25">C24-C25</f>
        <v>714000</v>
      </c>
      <c r="D26" s="76">
        <f t="shared" si="25"/>
        <v>9000</v>
      </c>
      <c r="E26" s="76">
        <f t="shared" si="25"/>
        <v>33010</v>
      </c>
      <c r="F26" s="77">
        <f t="shared" si="25"/>
        <v>54100</v>
      </c>
      <c r="G26" s="76">
        <f t="shared" si="25"/>
        <v>0</v>
      </c>
      <c r="H26" s="76">
        <f t="shared" si="25"/>
        <v>0</v>
      </c>
      <c r="I26" s="76">
        <f t="shared" si="25"/>
        <v>0</v>
      </c>
      <c r="J26" s="77">
        <f t="shared" si="25"/>
        <v>0</v>
      </c>
      <c r="K26" s="181"/>
      <c r="L26" s="182"/>
      <c r="M26" s="182"/>
      <c r="N26" s="182"/>
      <c r="O26" s="186"/>
      <c r="P26" s="186"/>
      <c r="Q26" s="48" t="s">
        <v>3</v>
      </c>
      <c r="R26" s="41">
        <f>R24-R25</f>
        <v>836500</v>
      </c>
      <c r="S26" s="58"/>
      <c r="T26" s="189"/>
      <c r="U26" s="192"/>
      <c r="V26" s="58"/>
      <c r="W26" s="45" t="s">
        <v>3</v>
      </c>
      <c r="X26" s="46">
        <f>X24-X25</f>
        <v>9.3999999999996362</v>
      </c>
      <c r="Y26" s="46">
        <f t="shared" ref="Y26:AE26" si="26">Y24-Y25</f>
        <v>0</v>
      </c>
      <c r="Z26" s="46">
        <f t="shared" si="26"/>
        <v>0</v>
      </c>
      <c r="AA26" s="46">
        <f t="shared" si="26"/>
        <v>0.10000000000000853</v>
      </c>
      <c r="AB26" s="46">
        <f t="shared" si="26"/>
        <v>10.299999999999272</v>
      </c>
      <c r="AC26" s="46">
        <f t="shared" si="26"/>
        <v>0</v>
      </c>
      <c r="AD26" s="46">
        <f t="shared" si="26"/>
        <v>0.20000000000000284</v>
      </c>
      <c r="AE26" s="83">
        <f t="shared" si="26"/>
        <v>0.10000000000000142</v>
      </c>
      <c r="AF26" s="7"/>
      <c r="AG26" s="88" t="s">
        <v>28</v>
      </c>
      <c r="AH26" s="86">
        <f>(AH25)/((K24/1000000)*8.34)</f>
        <v>2.7053987062450879</v>
      </c>
      <c r="AI26" s="86">
        <f>(AI25)/((K24/1000000)*8.34)</f>
        <v>1.6373455857163011</v>
      </c>
      <c r="AJ26" s="86">
        <f>(AJ25)/((K24/1000000)*8.34)</f>
        <v>8.3756524192410781E-2</v>
      </c>
      <c r="AK26" s="156">
        <f>(AK25)/((K24/1000000)*8.34)</f>
        <v>1.0075972835177238</v>
      </c>
      <c r="AL26" s="157"/>
      <c r="AM26" s="10"/>
      <c r="AN26" s="1"/>
      <c r="AO26" s="1"/>
      <c r="AP26" s="1"/>
      <c r="AQ26" s="7"/>
      <c r="AR26" s="89" t="s">
        <v>55</v>
      </c>
      <c r="AS26" s="79">
        <v>1.63</v>
      </c>
      <c r="AT26" s="90" t="s">
        <v>54</v>
      </c>
      <c r="AU26" s="35">
        <v>0.02</v>
      </c>
      <c r="AV26" s="1"/>
      <c r="AW26" s="110" t="s">
        <v>3</v>
      </c>
      <c r="AX26" s="115">
        <f>AX24-AX25</f>
        <v>841000</v>
      </c>
      <c r="AY26" s="115">
        <f>AY24-AY25</f>
        <v>0</v>
      </c>
      <c r="AZ26" s="116">
        <f>AZ24-AZ25</f>
        <v>36000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174">
        <v>7</v>
      </c>
      <c r="B28" s="67" t="s">
        <v>45</v>
      </c>
      <c r="C28" s="72">
        <v>377273000</v>
      </c>
      <c r="D28" s="37">
        <v>3332300</v>
      </c>
      <c r="E28" s="37">
        <v>8393040</v>
      </c>
      <c r="F28" s="39">
        <v>13515500</v>
      </c>
      <c r="G28" s="72">
        <v>496836000</v>
      </c>
      <c r="H28" s="37">
        <v>4462270</v>
      </c>
      <c r="I28" s="37">
        <v>12193100</v>
      </c>
      <c r="J28" s="39">
        <v>19152600</v>
      </c>
      <c r="K28" s="177">
        <f>C30+G30</f>
        <v>865000</v>
      </c>
      <c r="L28" s="178"/>
      <c r="M28" s="183">
        <f>D30+E30+F30+H30+I30+J30</f>
        <v>17000</v>
      </c>
      <c r="N28" s="178"/>
      <c r="O28" s="184">
        <f>M28+K28</f>
        <v>882000</v>
      </c>
      <c r="P28" s="184"/>
      <c r="Q28" s="42" t="s">
        <v>6</v>
      </c>
      <c r="R28" s="39">
        <v>179109500</v>
      </c>
      <c r="S28" s="57"/>
      <c r="T28" s="187">
        <v>0.25</v>
      </c>
      <c r="U28" s="190">
        <v>0.83</v>
      </c>
      <c r="V28" s="57"/>
      <c r="W28" s="85" t="s">
        <v>6</v>
      </c>
      <c r="X28" s="44">
        <v>4991.8999999999996</v>
      </c>
      <c r="Y28" s="44">
        <v>6637.6</v>
      </c>
      <c r="Z28" s="44">
        <v>65.2</v>
      </c>
      <c r="AA28" s="44">
        <v>85.8</v>
      </c>
      <c r="AB28" s="44">
        <v>5232.6000000000004</v>
      </c>
      <c r="AC28" s="44">
        <v>6951.1</v>
      </c>
      <c r="AD28" s="44">
        <v>113.2</v>
      </c>
      <c r="AE28" s="82">
        <v>16.5</v>
      </c>
      <c r="AF28" s="7"/>
      <c r="AG28" s="85" t="s">
        <v>29</v>
      </c>
      <c r="AH28" s="15">
        <v>1.75</v>
      </c>
      <c r="AI28" s="15">
        <v>3.375</v>
      </c>
      <c r="AJ28" s="15">
        <v>2.5</v>
      </c>
      <c r="AK28" s="15">
        <v>8</v>
      </c>
      <c r="AL28" s="16">
        <v>0</v>
      </c>
      <c r="AM28" s="62"/>
      <c r="AN28" s="64" t="s">
        <v>40</v>
      </c>
      <c r="AO28" s="20">
        <v>8.8000000000000007</v>
      </c>
      <c r="AP28" s="21">
        <v>7.38</v>
      </c>
      <c r="AQ28" s="7"/>
      <c r="AR28" s="31" t="s">
        <v>37</v>
      </c>
      <c r="AS28" s="52">
        <v>5.7000000000000002E-2</v>
      </c>
      <c r="AT28" s="32" t="s">
        <v>38</v>
      </c>
      <c r="AU28" s="53" t="s">
        <v>75</v>
      </c>
      <c r="AV28" s="1"/>
      <c r="AW28" s="117" t="s">
        <v>45</v>
      </c>
      <c r="AX28" s="112">
        <v>703491000</v>
      </c>
      <c r="AY28" s="112">
        <v>552088890</v>
      </c>
      <c r="AZ28" s="113">
        <v>182492000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175"/>
      <c r="B29" s="68" t="s">
        <v>44</v>
      </c>
      <c r="C29" s="73">
        <f t="shared" ref="C29:J29" si="27">C24</f>
        <v>376408000</v>
      </c>
      <c r="D29" s="74">
        <f t="shared" si="27"/>
        <v>3323300</v>
      </c>
      <c r="E29" s="74">
        <f t="shared" si="27"/>
        <v>8393040</v>
      </c>
      <c r="F29" s="75">
        <f t="shared" si="27"/>
        <v>13507500</v>
      </c>
      <c r="G29" s="73">
        <f t="shared" si="27"/>
        <v>496836000</v>
      </c>
      <c r="H29" s="74">
        <f t="shared" si="27"/>
        <v>4462270</v>
      </c>
      <c r="I29" s="74">
        <f t="shared" si="27"/>
        <v>12193100</v>
      </c>
      <c r="J29" s="75">
        <f t="shared" si="27"/>
        <v>19152600</v>
      </c>
      <c r="K29" s="179"/>
      <c r="L29" s="180"/>
      <c r="M29" s="180"/>
      <c r="N29" s="180"/>
      <c r="O29" s="185"/>
      <c r="P29" s="185"/>
      <c r="Q29" s="14" t="s">
        <v>7</v>
      </c>
      <c r="R29" s="40">
        <f>R24</f>
        <v>178277900</v>
      </c>
      <c r="S29" s="57"/>
      <c r="T29" s="188"/>
      <c r="U29" s="191"/>
      <c r="V29" s="57"/>
      <c r="W29" s="87" t="s">
        <v>7</v>
      </c>
      <c r="X29" s="5">
        <f t="shared" ref="X29:AE29" si="28">X24</f>
        <v>4980.5</v>
      </c>
      <c r="Y29" s="5">
        <f t="shared" si="28"/>
        <v>6637.6</v>
      </c>
      <c r="Z29" s="5">
        <f t="shared" si="28"/>
        <v>65.2</v>
      </c>
      <c r="AA29" s="5">
        <f t="shared" si="28"/>
        <v>85.7</v>
      </c>
      <c r="AB29" s="5">
        <f t="shared" si="28"/>
        <v>5220.8999999999996</v>
      </c>
      <c r="AC29" s="5">
        <f t="shared" si="28"/>
        <v>6951.1</v>
      </c>
      <c r="AD29" s="5">
        <f t="shared" si="28"/>
        <v>113.2</v>
      </c>
      <c r="AE29" s="81">
        <f t="shared" si="28"/>
        <v>16.5</v>
      </c>
      <c r="AF29" s="7"/>
      <c r="AG29" s="87" t="s">
        <v>26</v>
      </c>
      <c r="AH29" s="6">
        <f>(AH28*10.74)</f>
        <v>18.795000000000002</v>
      </c>
      <c r="AI29" s="6">
        <f>(AI28*3.9)</f>
        <v>13.1625</v>
      </c>
      <c r="AJ29" s="6">
        <f>(AJ28*0.21)</f>
        <v>0.52500000000000002</v>
      </c>
      <c r="AK29" s="154">
        <f>AK28+AL28</f>
        <v>8</v>
      </c>
      <c r="AL29" s="155"/>
      <c r="AM29" s="10"/>
      <c r="AN29" s="22" t="s">
        <v>41</v>
      </c>
      <c r="AO29" s="23">
        <v>8.4</v>
      </c>
      <c r="AP29" s="24">
        <v>7.52</v>
      </c>
      <c r="AQ29" s="7"/>
      <c r="AR29" s="33" t="s">
        <v>36</v>
      </c>
      <c r="AS29" s="12">
        <v>0.76500000000000001</v>
      </c>
      <c r="AT29" s="2" t="s">
        <v>39</v>
      </c>
      <c r="AU29" s="36" t="s">
        <v>75</v>
      </c>
      <c r="AV29" s="1"/>
      <c r="AW29" s="118" t="s">
        <v>71</v>
      </c>
      <c r="AX29" s="111">
        <f t="shared" ref="AX29:AZ29" si="29">AX24</f>
        <v>702528000</v>
      </c>
      <c r="AY29" s="111">
        <f t="shared" si="29"/>
        <v>552088890</v>
      </c>
      <c r="AZ29" s="114">
        <f t="shared" si="29"/>
        <v>182492000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176"/>
      <c r="B30" s="66" t="s">
        <v>3</v>
      </c>
      <c r="C30" s="76">
        <f t="shared" ref="C30:J30" si="30">C28-C29</f>
        <v>865000</v>
      </c>
      <c r="D30" s="76">
        <f t="shared" si="30"/>
        <v>9000</v>
      </c>
      <c r="E30" s="76">
        <f t="shared" si="30"/>
        <v>0</v>
      </c>
      <c r="F30" s="77">
        <f t="shared" si="30"/>
        <v>8000</v>
      </c>
      <c r="G30" s="76">
        <f t="shared" si="30"/>
        <v>0</v>
      </c>
      <c r="H30" s="76">
        <f t="shared" si="30"/>
        <v>0</v>
      </c>
      <c r="I30" s="76">
        <f t="shared" si="30"/>
        <v>0</v>
      </c>
      <c r="J30" s="77">
        <f t="shared" si="30"/>
        <v>0</v>
      </c>
      <c r="K30" s="181"/>
      <c r="L30" s="182"/>
      <c r="M30" s="182"/>
      <c r="N30" s="182"/>
      <c r="O30" s="186"/>
      <c r="P30" s="186"/>
      <c r="Q30" s="48" t="s">
        <v>3</v>
      </c>
      <c r="R30" s="41">
        <f>R28-R29</f>
        <v>831600</v>
      </c>
      <c r="S30" s="58"/>
      <c r="T30" s="189"/>
      <c r="U30" s="192"/>
      <c r="V30" s="58"/>
      <c r="W30" s="45" t="s">
        <v>3</v>
      </c>
      <c r="X30" s="46">
        <f>X28-X29</f>
        <v>11.399999999999636</v>
      </c>
      <c r="Y30" s="46">
        <f t="shared" ref="Y30:AE30" si="31">Y28-Y29</f>
        <v>0</v>
      </c>
      <c r="Z30" s="46">
        <f t="shared" si="31"/>
        <v>0</v>
      </c>
      <c r="AA30" s="46">
        <f t="shared" si="31"/>
        <v>9.9999999999994316E-2</v>
      </c>
      <c r="AB30" s="46">
        <f t="shared" si="31"/>
        <v>11.700000000000728</v>
      </c>
      <c r="AC30" s="46">
        <f t="shared" si="31"/>
        <v>0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>
        <f>(AH29)/((K28/1000000)*8.34)</f>
        <v>2.6053145922568306</v>
      </c>
      <c r="AI30" s="86">
        <f>(AI29)/((K28/1000000)*8.34)</f>
        <v>1.8245519191583148</v>
      </c>
      <c r="AJ30" s="86">
        <f>(AJ29)/((K28/1000000)*8.34)</f>
        <v>7.2774150621699174E-2</v>
      </c>
      <c r="AK30" s="156">
        <f>(AK29)/((K28/1000000)*8.34)</f>
        <v>1.1089394380449398</v>
      </c>
      <c r="AL30" s="157"/>
      <c r="AM30" s="10"/>
      <c r="AN30" s="1"/>
      <c r="AO30" s="1"/>
      <c r="AP30" s="1"/>
      <c r="AQ30" s="7"/>
      <c r="AR30" s="89" t="s">
        <v>55</v>
      </c>
      <c r="AS30" s="79">
        <v>1.56</v>
      </c>
      <c r="AT30" s="90" t="s">
        <v>54</v>
      </c>
      <c r="AU30" s="35">
        <v>2.1000000000000001E-2</v>
      </c>
      <c r="AV30" s="1"/>
      <c r="AW30" s="110" t="s">
        <v>3</v>
      </c>
      <c r="AX30" s="115">
        <f>AX28-AX29</f>
        <v>963000</v>
      </c>
      <c r="AY30" s="115">
        <f>AY28-AY29</f>
        <v>0</v>
      </c>
      <c r="AZ30" s="116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174">
        <v>8</v>
      </c>
      <c r="B32" s="67" t="s">
        <v>45</v>
      </c>
      <c r="C32" s="72">
        <v>378004000</v>
      </c>
      <c r="D32" s="37">
        <v>3332300</v>
      </c>
      <c r="E32" s="37">
        <v>8425060</v>
      </c>
      <c r="F32" s="39">
        <v>13549500</v>
      </c>
      <c r="G32" s="72">
        <v>496836000</v>
      </c>
      <c r="H32" s="37">
        <v>4462270</v>
      </c>
      <c r="I32" s="37">
        <v>12193100</v>
      </c>
      <c r="J32" s="39">
        <v>19152600</v>
      </c>
      <c r="K32" s="177">
        <f>C34+G34</f>
        <v>731000</v>
      </c>
      <c r="L32" s="178"/>
      <c r="M32" s="183">
        <f>D34+E34+F34+H34+I34+J34</f>
        <v>66020</v>
      </c>
      <c r="N32" s="178"/>
      <c r="O32" s="184">
        <f>M32+K32</f>
        <v>797020</v>
      </c>
      <c r="P32" s="184"/>
      <c r="Q32" s="42" t="s">
        <v>6</v>
      </c>
      <c r="R32" s="39">
        <v>179903900</v>
      </c>
      <c r="S32" s="57"/>
      <c r="T32" s="187">
        <v>0.23</v>
      </c>
      <c r="U32" s="190">
        <v>0.88</v>
      </c>
      <c r="V32" s="57"/>
      <c r="W32" s="85" t="s">
        <v>6</v>
      </c>
      <c r="X32" s="44">
        <v>5001.6000000000004</v>
      </c>
      <c r="Y32" s="44">
        <v>6637.6</v>
      </c>
      <c r="Z32" s="44">
        <v>65.2</v>
      </c>
      <c r="AA32" s="44">
        <v>85.8</v>
      </c>
      <c r="AB32" s="44">
        <v>5242.8</v>
      </c>
      <c r="AC32" s="44">
        <v>6951.1</v>
      </c>
      <c r="AD32" s="44">
        <v>113.3</v>
      </c>
      <c r="AE32" s="82">
        <v>16.5</v>
      </c>
      <c r="AF32" s="7"/>
      <c r="AG32" s="85" t="s">
        <v>29</v>
      </c>
      <c r="AH32" s="15">
        <v>1.625</v>
      </c>
      <c r="AI32" s="15">
        <v>2.625</v>
      </c>
      <c r="AJ32" s="15">
        <v>2.25</v>
      </c>
      <c r="AK32" s="15">
        <v>7</v>
      </c>
      <c r="AL32" s="16">
        <v>0</v>
      </c>
      <c r="AM32" s="62"/>
      <c r="AN32" s="64" t="s">
        <v>40</v>
      </c>
      <c r="AO32" s="20">
        <v>9.1</v>
      </c>
      <c r="AP32" s="21">
        <v>7.35</v>
      </c>
      <c r="AQ32" s="7"/>
      <c r="AR32" s="31" t="s">
        <v>37</v>
      </c>
      <c r="AS32" s="52">
        <v>5.6000000000000001E-2</v>
      </c>
      <c r="AT32" s="32" t="s">
        <v>38</v>
      </c>
      <c r="AU32" s="53" t="s">
        <v>75</v>
      </c>
      <c r="AV32" s="1"/>
      <c r="AW32" s="117" t="s">
        <v>45</v>
      </c>
      <c r="AX32" s="112">
        <v>704319000</v>
      </c>
      <c r="AY32" s="112">
        <v>552088890</v>
      </c>
      <c r="AZ32" s="113">
        <v>182528000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175"/>
      <c r="B33" s="68" t="s">
        <v>44</v>
      </c>
      <c r="C33" s="73">
        <f t="shared" ref="C33:J33" si="32">C28</f>
        <v>377273000</v>
      </c>
      <c r="D33" s="74">
        <f t="shared" si="32"/>
        <v>3332300</v>
      </c>
      <c r="E33" s="74">
        <f t="shared" si="32"/>
        <v>8393040</v>
      </c>
      <c r="F33" s="75">
        <f t="shared" si="32"/>
        <v>13515500</v>
      </c>
      <c r="G33" s="73">
        <f t="shared" si="32"/>
        <v>496836000</v>
      </c>
      <c r="H33" s="74">
        <f t="shared" si="32"/>
        <v>4462270</v>
      </c>
      <c r="I33" s="74">
        <f t="shared" si="32"/>
        <v>12193100</v>
      </c>
      <c r="J33" s="75">
        <f t="shared" si="32"/>
        <v>19152600</v>
      </c>
      <c r="K33" s="179"/>
      <c r="L33" s="180"/>
      <c r="M33" s="180"/>
      <c r="N33" s="180"/>
      <c r="O33" s="185"/>
      <c r="P33" s="185"/>
      <c r="Q33" s="14" t="s">
        <v>7</v>
      </c>
      <c r="R33" s="40">
        <f>R28</f>
        <v>179109500</v>
      </c>
      <c r="S33" s="57"/>
      <c r="T33" s="188"/>
      <c r="U33" s="191"/>
      <c r="V33" s="57"/>
      <c r="W33" s="87" t="s">
        <v>7</v>
      </c>
      <c r="X33" s="5">
        <f t="shared" ref="X33:AE33" si="33">X28</f>
        <v>4991.8999999999996</v>
      </c>
      <c r="Y33" s="5">
        <f t="shared" si="33"/>
        <v>6637.6</v>
      </c>
      <c r="Z33" s="5">
        <f t="shared" si="33"/>
        <v>65.2</v>
      </c>
      <c r="AA33" s="5">
        <f t="shared" si="33"/>
        <v>85.8</v>
      </c>
      <c r="AB33" s="5">
        <f t="shared" si="33"/>
        <v>5232.6000000000004</v>
      </c>
      <c r="AC33" s="5">
        <f t="shared" si="33"/>
        <v>6951.1</v>
      </c>
      <c r="AD33" s="5">
        <f t="shared" si="33"/>
        <v>113.2</v>
      </c>
      <c r="AE33" s="81">
        <f t="shared" si="33"/>
        <v>16.5</v>
      </c>
      <c r="AF33" s="7"/>
      <c r="AG33" s="87" t="s">
        <v>26</v>
      </c>
      <c r="AH33" s="6">
        <f>(AH32*10.74)</f>
        <v>17.452500000000001</v>
      </c>
      <c r="AI33" s="6">
        <f>(AI32*3.9)</f>
        <v>10.237499999999999</v>
      </c>
      <c r="AJ33" s="6">
        <f>(AJ32*0.21)</f>
        <v>0.47249999999999998</v>
      </c>
      <c r="AK33" s="154">
        <f>AK32+AL32</f>
        <v>7</v>
      </c>
      <c r="AL33" s="155"/>
      <c r="AM33" s="10"/>
      <c r="AN33" s="22" t="s">
        <v>41</v>
      </c>
      <c r="AO33" s="23">
        <v>8.3000000000000007</v>
      </c>
      <c r="AP33" s="24">
        <v>7.61</v>
      </c>
      <c r="AQ33" s="7"/>
      <c r="AR33" s="33" t="s">
        <v>36</v>
      </c>
      <c r="AS33" s="12">
        <v>0.92100000000000004</v>
      </c>
      <c r="AT33" s="2" t="s">
        <v>39</v>
      </c>
      <c r="AU33" s="36" t="s">
        <v>75</v>
      </c>
      <c r="AV33" s="1"/>
      <c r="AW33" s="118" t="s">
        <v>71</v>
      </c>
      <c r="AX33" s="111">
        <f t="shared" ref="AX33:AZ33" si="34">AX28</f>
        <v>703491000</v>
      </c>
      <c r="AY33" s="111">
        <f t="shared" si="34"/>
        <v>552088890</v>
      </c>
      <c r="AZ33" s="114">
        <f t="shared" si="34"/>
        <v>182492000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176"/>
      <c r="B34" s="66" t="s">
        <v>3</v>
      </c>
      <c r="C34" s="76">
        <f t="shared" ref="C34:J34" si="35">C32-C33</f>
        <v>731000</v>
      </c>
      <c r="D34" s="76">
        <f t="shared" si="35"/>
        <v>0</v>
      </c>
      <c r="E34" s="76">
        <f t="shared" si="35"/>
        <v>32020</v>
      </c>
      <c r="F34" s="77">
        <f t="shared" si="35"/>
        <v>34000</v>
      </c>
      <c r="G34" s="76">
        <f t="shared" si="35"/>
        <v>0</v>
      </c>
      <c r="H34" s="76">
        <f t="shared" si="35"/>
        <v>0</v>
      </c>
      <c r="I34" s="76">
        <f t="shared" si="35"/>
        <v>0</v>
      </c>
      <c r="J34" s="77">
        <f t="shared" si="35"/>
        <v>0</v>
      </c>
      <c r="K34" s="181"/>
      <c r="L34" s="182"/>
      <c r="M34" s="182"/>
      <c r="N34" s="182"/>
      <c r="O34" s="186"/>
      <c r="P34" s="186"/>
      <c r="Q34" s="48" t="s">
        <v>3</v>
      </c>
      <c r="R34" s="41">
        <f>R32-R33</f>
        <v>794400</v>
      </c>
      <c r="S34" s="58"/>
      <c r="T34" s="189"/>
      <c r="U34" s="192"/>
      <c r="V34" s="58"/>
      <c r="W34" s="45" t="s">
        <v>3</v>
      </c>
      <c r="X34" s="46">
        <f>X32-X33</f>
        <v>9.7000000000007276</v>
      </c>
      <c r="Y34" s="46">
        <f t="shared" ref="Y34:AE34" si="36">Y32-Y33</f>
        <v>0</v>
      </c>
      <c r="Z34" s="46">
        <f t="shared" si="36"/>
        <v>0</v>
      </c>
      <c r="AA34" s="46">
        <f t="shared" si="36"/>
        <v>0</v>
      </c>
      <c r="AB34" s="46">
        <f t="shared" si="36"/>
        <v>10.199999999999818</v>
      </c>
      <c r="AC34" s="46">
        <f t="shared" si="36"/>
        <v>0</v>
      </c>
      <c r="AD34" s="46">
        <f t="shared" si="36"/>
        <v>9.9999999999994316E-2</v>
      </c>
      <c r="AE34" s="83">
        <f t="shared" si="36"/>
        <v>0</v>
      </c>
      <c r="AF34" s="7"/>
      <c r="AG34" s="88" t="s">
        <v>28</v>
      </c>
      <c r="AH34" s="86">
        <f>(AH33)/((K32/1000000)*8.34)</f>
        <v>2.8626893287011979</v>
      </c>
      <c r="AI34" s="86">
        <f>(AI33)/((K32/1000000)*8.34)</f>
        <v>1.6792311704671827</v>
      </c>
      <c r="AJ34" s="86">
        <f>(AJ33)/((K32/1000000)*8.34)</f>
        <v>7.7502977098485359E-2</v>
      </c>
      <c r="AK34" s="156">
        <f>(AK33)/((K32/1000000)*8.34)</f>
        <v>1.1481922533108944</v>
      </c>
      <c r="AL34" s="157"/>
      <c r="AM34" s="10"/>
      <c r="AN34" s="1"/>
      <c r="AO34" s="1"/>
      <c r="AP34" s="1"/>
      <c r="AQ34" s="7"/>
      <c r="AR34" s="89" t="s">
        <v>55</v>
      </c>
      <c r="AS34" s="79">
        <v>1.54</v>
      </c>
      <c r="AT34" s="90" t="s">
        <v>54</v>
      </c>
      <c r="AU34" s="35">
        <v>0.02</v>
      </c>
      <c r="AV34" s="1"/>
      <c r="AW34" s="110" t="s">
        <v>3</v>
      </c>
      <c r="AX34" s="115">
        <f>AX32-AX33</f>
        <v>828000</v>
      </c>
      <c r="AY34" s="115">
        <f>AY32-AY33</f>
        <v>0</v>
      </c>
      <c r="AZ34" s="116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174">
        <v>9</v>
      </c>
      <c r="B36" s="67" t="s">
        <v>45</v>
      </c>
      <c r="C36" s="72">
        <v>378772000</v>
      </c>
      <c r="D36" s="37">
        <v>3341300</v>
      </c>
      <c r="E36" s="37">
        <v>8425060</v>
      </c>
      <c r="F36" s="39">
        <v>13557500</v>
      </c>
      <c r="G36" s="72">
        <v>496836000</v>
      </c>
      <c r="H36" s="37">
        <v>4462270</v>
      </c>
      <c r="I36" s="37">
        <v>12193100</v>
      </c>
      <c r="J36" s="39">
        <v>19152600</v>
      </c>
      <c r="K36" s="177">
        <f>C38+G38</f>
        <v>768000</v>
      </c>
      <c r="L36" s="178"/>
      <c r="M36" s="183">
        <f>D38+E38+F38+H38+I38+J38</f>
        <v>17000</v>
      </c>
      <c r="N36" s="178"/>
      <c r="O36" s="184">
        <f>M36+K36</f>
        <v>785000</v>
      </c>
      <c r="P36" s="184"/>
      <c r="Q36" s="42" t="s">
        <v>6</v>
      </c>
      <c r="R36" s="39">
        <v>180781400</v>
      </c>
      <c r="S36" s="57"/>
      <c r="T36" s="187">
        <v>0.27</v>
      </c>
      <c r="U36" s="190">
        <v>0.81</v>
      </c>
      <c r="V36" s="57"/>
      <c r="W36" s="85" t="s">
        <v>6</v>
      </c>
      <c r="X36" s="44">
        <v>5011.8</v>
      </c>
      <c r="Y36" s="44">
        <v>6637.6</v>
      </c>
      <c r="Z36" s="44">
        <v>65.2</v>
      </c>
      <c r="AA36" s="44">
        <v>85.9</v>
      </c>
      <c r="AB36" s="44">
        <v>5253.3</v>
      </c>
      <c r="AC36" s="44">
        <v>6951.1</v>
      </c>
      <c r="AD36" s="44">
        <v>113.3</v>
      </c>
      <c r="AE36" s="82">
        <v>16.5</v>
      </c>
      <c r="AF36" s="7"/>
      <c r="AG36" s="85" t="s">
        <v>29</v>
      </c>
      <c r="AH36" s="15">
        <v>2.125</v>
      </c>
      <c r="AI36" s="15">
        <v>3.1875</v>
      </c>
      <c r="AJ36" s="15">
        <v>3.375</v>
      </c>
      <c r="AK36" s="15">
        <v>7</v>
      </c>
      <c r="AL36" s="16">
        <v>0</v>
      </c>
      <c r="AM36" s="62"/>
      <c r="AN36" s="64" t="s">
        <v>40</v>
      </c>
      <c r="AO36" s="20">
        <v>8.9</v>
      </c>
      <c r="AP36" s="21">
        <v>7.39</v>
      </c>
      <c r="AQ36" s="7"/>
      <c r="AR36" s="31" t="s">
        <v>37</v>
      </c>
      <c r="AS36" s="52">
        <v>2.9000000000000001E-2</v>
      </c>
      <c r="AT36" s="32" t="s">
        <v>38</v>
      </c>
      <c r="AU36" s="53" t="s">
        <v>75</v>
      </c>
      <c r="AV36" s="1"/>
      <c r="AW36" s="117" t="s">
        <v>45</v>
      </c>
      <c r="AX36" s="112">
        <v>705160000</v>
      </c>
      <c r="AY36" s="112">
        <v>552088890</v>
      </c>
      <c r="AZ36" s="113">
        <v>182528000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175"/>
      <c r="B37" s="68" t="s">
        <v>44</v>
      </c>
      <c r="C37" s="73">
        <f t="shared" ref="C37:J37" si="37">C32</f>
        <v>378004000</v>
      </c>
      <c r="D37" s="74">
        <f t="shared" si="37"/>
        <v>3332300</v>
      </c>
      <c r="E37" s="74">
        <f t="shared" si="37"/>
        <v>8425060</v>
      </c>
      <c r="F37" s="75">
        <f t="shared" si="37"/>
        <v>13549500</v>
      </c>
      <c r="G37" s="73">
        <f t="shared" si="37"/>
        <v>496836000</v>
      </c>
      <c r="H37" s="74">
        <f t="shared" si="37"/>
        <v>4462270</v>
      </c>
      <c r="I37" s="74">
        <f t="shared" si="37"/>
        <v>12193100</v>
      </c>
      <c r="J37" s="75">
        <f t="shared" si="37"/>
        <v>19152600</v>
      </c>
      <c r="K37" s="179"/>
      <c r="L37" s="180"/>
      <c r="M37" s="180"/>
      <c r="N37" s="180"/>
      <c r="O37" s="185"/>
      <c r="P37" s="185"/>
      <c r="Q37" s="14" t="s">
        <v>7</v>
      </c>
      <c r="R37" s="40">
        <f>R32</f>
        <v>179903900</v>
      </c>
      <c r="S37" s="57"/>
      <c r="T37" s="188"/>
      <c r="U37" s="191"/>
      <c r="V37" s="57"/>
      <c r="W37" s="87" t="s">
        <v>7</v>
      </c>
      <c r="X37" s="5">
        <f t="shared" ref="X37:AE37" si="38">X32</f>
        <v>5001.6000000000004</v>
      </c>
      <c r="Y37" s="5">
        <f t="shared" si="38"/>
        <v>6637.6</v>
      </c>
      <c r="Z37" s="5">
        <f t="shared" si="38"/>
        <v>65.2</v>
      </c>
      <c r="AA37" s="5">
        <f t="shared" si="38"/>
        <v>85.8</v>
      </c>
      <c r="AB37" s="5">
        <f t="shared" si="38"/>
        <v>5242.8</v>
      </c>
      <c r="AC37" s="5">
        <f t="shared" si="38"/>
        <v>6951.1</v>
      </c>
      <c r="AD37" s="5">
        <f t="shared" si="38"/>
        <v>113.3</v>
      </c>
      <c r="AE37" s="81">
        <f t="shared" si="38"/>
        <v>16.5</v>
      </c>
      <c r="AF37" s="7"/>
      <c r="AG37" s="87" t="s">
        <v>26</v>
      </c>
      <c r="AH37" s="6">
        <f>(AH36*10.74)</f>
        <v>22.822500000000002</v>
      </c>
      <c r="AI37" s="6">
        <f>(AI36*3.9)</f>
        <v>12.43125</v>
      </c>
      <c r="AJ37" s="6">
        <f>(AJ36*0.21)</f>
        <v>0.70874999999999999</v>
      </c>
      <c r="AK37" s="154">
        <f>AK36+AL36</f>
        <v>7</v>
      </c>
      <c r="AL37" s="155"/>
      <c r="AM37" s="10"/>
      <c r="AN37" s="22" t="s">
        <v>41</v>
      </c>
      <c r="AO37" s="23">
        <v>8.1999999999999993</v>
      </c>
      <c r="AP37" s="24">
        <v>7.69</v>
      </c>
      <c r="AQ37" s="7"/>
      <c r="AR37" s="33" t="s">
        <v>36</v>
      </c>
      <c r="AS37" s="12">
        <v>0.73599999999999999</v>
      </c>
      <c r="AT37" s="2" t="s">
        <v>39</v>
      </c>
      <c r="AU37" s="36" t="s">
        <v>75</v>
      </c>
      <c r="AV37" s="1"/>
      <c r="AW37" s="118" t="s">
        <v>71</v>
      </c>
      <c r="AX37" s="111">
        <f t="shared" ref="AX37:AZ37" si="39">AX32</f>
        <v>704319000</v>
      </c>
      <c r="AY37" s="111">
        <f t="shared" si="39"/>
        <v>552088890</v>
      </c>
      <c r="AZ37" s="114">
        <f t="shared" si="39"/>
        <v>182528000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176"/>
      <c r="B38" s="66" t="s">
        <v>3</v>
      </c>
      <c r="C38" s="76">
        <f t="shared" ref="C38:J38" si="40">C36-C37</f>
        <v>768000</v>
      </c>
      <c r="D38" s="76">
        <f t="shared" si="40"/>
        <v>9000</v>
      </c>
      <c r="E38" s="76">
        <f t="shared" si="40"/>
        <v>0</v>
      </c>
      <c r="F38" s="77">
        <f t="shared" si="40"/>
        <v>8000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81"/>
      <c r="L38" s="182"/>
      <c r="M38" s="182"/>
      <c r="N38" s="182"/>
      <c r="O38" s="186"/>
      <c r="P38" s="186"/>
      <c r="Q38" s="48" t="s">
        <v>3</v>
      </c>
      <c r="R38" s="41">
        <f>R36-R37</f>
        <v>877500</v>
      </c>
      <c r="S38" s="58"/>
      <c r="T38" s="189"/>
      <c r="U38" s="192"/>
      <c r="V38" s="58"/>
      <c r="W38" s="45" t="s">
        <v>3</v>
      </c>
      <c r="X38" s="46">
        <f t="shared" ref="X38:AE38" si="41">X36-X37</f>
        <v>10.199999999999818</v>
      </c>
      <c r="Y38" s="46">
        <f t="shared" si="41"/>
        <v>0</v>
      </c>
      <c r="Z38" s="46">
        <f t="shared" si="41"/>
        <v>0</v>
      </c>
      <c r="AA38" s="46">
        <f t="shared" si="41"/>
        <v>0.10000000000000853</v>
      </c>
      <c r="AB38" s="46">
        <f t="shared" si="41"/>
        <v>10.5</v>
      </c>
      <c r="AC38" s="46">
        <f t="shared" si="41"/>
        <v>0</v>
      </c>
      <c r="AD38" s="46">
        <f t="shared" si="41"/>
        <v>0</v>
      </c>
      <c r="AE38" s="83">
        <f t="shared" si="41"/>
        <v>0</v>
      </c>
      <c r="AF38" s="7"/>
      <c r="AG38" s="88" t="s">
        <v>28</v>
      </c>
      <c r="AH38" s="86">
        <f>(AH37)/((K36/1000000)*8.34)</f>
        <v>3.5631650929256597</v>
      </c>
      <c r="AI38" s="86">
        <f>(AI37)/((K36/1000000)*8.34)</f>
        <v>1.9408301483812951</v>
      </c>
      <c r="AJ38" s="86">
        <f>(AJ37)/((K36/1000000)*8.34)</f>
        <v>0.11065366456834531</v>
      </c>
      <c r="AK38" s="156">
        <f>(AK37)/((K36/1000000)*8.34)</f>
        <v>1.0928756994404476</v>
      </c>
      <c r="AL38" s="157"/>
      <c r="AM38" s="10"/>
      <c r="AN38" s="1"/>
      <c r="AO38" s="1"/>
      <c r="AP38" s="1"/>
      <c r="AQ38" s="7"/>
      <c r="AR38" s="89" t="s">
        <v>55</v>
      </c>
      <c r="AS38" s="79">
        <v>1.95</v>
      </c>
      <c r="AT38" s="90" t="s">
        <v>54</v>
      </c>
      <c r="AU38" s="35">
        <v>2.1999999999999999E-2</v>
      </c>
      <c r="AV38" s="1"/>
      <c r="AW38" s="110" t="s">
        <v>3</v>
      </c>
      <c r="AX38" s="115">
        <f>AX36-AX37</f>
        <v>841000</v>
      </c>
      <c r="AY38" s="115">
        <f>AY36-AY37</f>
        <v>0</v>
      </c>
      <c r="AZ38" s="116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174">
        <v>10</v>
      </c>
      <c r="B40" s="67" t="s">
        <v>45</v>
      </c>
      <c r="C40" s="72">
        <v>378772000</v>
      </c>
      <c r="D40" s="37">
        <v>3341300</v>
      </c>
      <c r="E40" s="37">
        <v>8425060</v>
      </c>
      <c r="F40" s="39">
        <v>13557500</v>
      </c>
      <c r="G40" s="72">
        <v>497613000</v>
      </c>
      <c r="H40" s="37">
        <v>4462270</v>
      </c>
      <c r="I40" s="37">
        <v>12193100</v>
      </c>
      <c r="J40" s="39">
        <v>19168600</v>
      </c>
      <c r="K40" s="177">
        <f>C42+G42</f>
        <v>777000</v>
      </c>
      <c r="L40" s="178"/>
      <c r="M40" s="183">
        <f>D42+E42+F42+H42+I42+J42</f>
        <v>16000</v>
      </c>
      <c r="N40" s="178"/>
      <c r="O40" s="184">
        <f>M40+K40</f>
        <v>793000</v>
      </c>
      <c r="P40" s="184"/>
      <c r="Q40" s="42" t="s">
        <v>6</v>
      </c>
      <c r="R40" s="39">
        <v>181589200</v>
      </c>
      <c r="S40" s="57"/>
      <c r="T40" s="187">
        <v>0.02</v>
      </c>
      <c r="U40" s="190">
        <v>0.84</v>
      </c>
      <c r="V40" s="57"/>
      <c r="W40" s="85" t="s">
        <v>6</v>
      </c>
      <c r="X40" s="44">
        <v>5011.8</v>
      </c>
      <c r="Y40" s="44">
        <v>6647.9</v>
      </c>
      <c r="Z40" s="44">
        <v>65.2</v>
      </c>
      <c r="AA40" s="44">
        <v>85.9</v>
      </c>
      <c r="AB40" s="44">
        <v>5253.3</v>
      </c>
      <c r="AC40" s="44">
        <v>6961.6</v>
      </c>
      <c r="AD40" s="44">
        <v>113.3</v>
      </c>
      <c r="AE40" s="82">
        <v>16.5</v>
      </c>
      <c r="AF40" s="7"/>
      <c r="AG40" s="85" t="s">
        <v>29</v>
      </c>
      <c r="AH40" s="15">
        <v>2.875</v>
      </c>
      <c r="AI40" s="15">
        <v>2.625</v>
      </c>
      <c r="AJ40" s="15">
        <v>2.125</v>
      </c>
      <c r="AK40" s="15">
        <v>7</v>
      </c>
      <c r="AL40" s="16">
        <v>0</v>
      </c>
      <c r="AM40" s="62"/>
      <c r="AN40" s="64" t="s">
        <v>40</v>
      </c>
      <c r="AO40" s="20">
        <v>10.3</v>
      </c>
      <c r="AP40" s="21">
        <v>7.41</v>
      </c>
      <c r="AQ40" s="7"/>
      <c r="AR40" s="31" t="s">
        <v>37</v>
      </c>
      <c r="AS40" s="52" t="s">
        <v>75</v>
      </c>
      <c r="AT40" s="32" t="s">
        <v>38</v>
      </c>
      <c r="AU40" s="53">
        <v>3.5000000000000003E-2</v>
      </c>
      <c r="AV40" s="1"/>
      <c r="AW40" s="117" t="s">
        <v>45</v>
      </c>
      <c r="AX40" s="112">
        <v>705160000</v>
      </c>
      <c r="AY40" s="112">
        <v>552923300</v>
      </c>
      <c r="AZ40" s="113">
        <v>182528000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175"/>
      <c r="B41" s="68" t="s">
        <v>44</v>
      </c>
      <c r="C41" s="73">
        <f t="shared" ref="C41:J41" si="42">C36</f>
        <v>378772000</v>
      </c>
      <c r="D41" s="74">
        <f t="shared" si="42"/>
        <v>3341300</v>
      </c>
      <c r="E41" s="74">
        <f t="shared" si="42"/>
        <v>8425060</v>
      </c>
      <c r="F41" s="75">
        <f t="shared" si="42"/>
        <v>13557500</v>
      </c>
      <c r="G41" s="73">
        <f t="shared" si="42"/>
        <v>496836000</v>
      </c>
      <c r="H41" s="74">
        <f t="shared" si="42"/>
        <v>4462270</v>
      </c>
      <c r="I41" s="74">
        <f t="shared" si="42"/>
        <v>12193100</v>
      </c>
      <c r="J41" s="75">
        <f t="shared" si="42"/>
        <v>19152600</v>
      </c>
      <c r="K41" s="179"/>
      <c r="L41" s="180"/>
      <c r="M41" s="180"/>
      <c r="N41" s="180"/>
      <c r="O41" s="185"/>
      <c r="P41" s="185"/>
      <c r="Q41" s="14" t="s">
        <v>7</v>
      </c>
      <c r="R41" s="40">
        <f>R36</f>
        <v>180781400</v>
      </c>
      <c r="S41" s="57"/>
      <c r="T41" s="188"/>
      <c r="U41" s="191"/>
      <c r="V41" s="57"/>
      <c r="W41" s="87" t="s">
        <v>7</v>
      </c>
      <c r="X41" s="5">
        <f t="shared" ref="X41:AE41" si="43">X36</f>
        <v>5011.8</v>
      </c>
      <c r="Y41" s="5">
        <f t="shared" si="43"/>
        <v>6637.6</v>
      </c>
      <c r="Z41" s="5">
        <f t="shared" si="43"/>
        <v>65.2</v>
      </c>
      <c r="AA41" s="5">
        <f t="shared" si="43"/>
        <v>85.9</v>
      </c>
      <c r="AB41" s="5">
        <f t="shared" si="43"/>
        <v>5253.3</v>
      </c>
      <c r="AC41" s="5">
        <f t="shared" si="43"/>
        <v>6951.1</v>
      </c>
      <c r="AD41" s="5">
        <f t="shared" si="43"/>
        <v>113.3</v>
      </c>
      <c r="AE41" s="81">
        <f t="shared" si="43"/>
        <v>16.5</v>
      </c>
      <c r="AF41" s="7"/>
      <c r="AG41" s="87" t="s">
        <v>26</v>
      </c>
      <c r="AH41" s="6">
        <f>(AH40*10.74)</f>
        <v>30.877500000000001</v>
      </c>
      <c r="AI41" s="6">
        <f>(AI40*3.9)</f>
        <v>10.237499999999999</v>
      </c>
      <c r="AJ41" s="6">
        <f>(AJ40*0.21)</f>
        <v>0.44624999999999998</v>
      </c>
      <c r="AK41" s="154">
        <f>AK40+AL40</f>
        <v>7</v>
      </c>
      <c r="AL41" s="155"/>
      <c r="AM41" s="10"/>
      <c r="AN41" s="22" t="s">
        <v>41</v>
      </c>
      <c r="AO41" s="23">
        <v>7.7</v>
      </c>
      <c r="AP41" s="24">
        <v>7.74</v>
      </c>
      <c r="AQ41" s="7"/>
      <c r="AR41" s="33" t="s">
        <v>36</v>
      </c>
      <c r="AS41" s="12" t="s">
        <v>75</v>
      </c>
      <c r="AT41" s="2" t="s">
        <v>39</v>
      </c>
      <c r="AU41" s="36">
        <v>1.25</v>
      </c>
      <c r="AV41" s="1"/>
      <c r="AW41" s="118" t="s">
        <v>71</v>
      </c>
      <c r="AX41" s="111">
        <f t="shared" ref="AX41:AZ41" si="44">AX36</f>
        <v>705160000</v>
      </c>
      <c r="AY41" s="111">
        <f t="shared" si="44"/>
        <v>552088890</v>
      </c>
      <c r="AZ41" s="114">
        <f t="shared" si="44"/>
        <v>182528000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176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777000</v>
      </c>
      <c r="H42" s="76">
        <f t="shared" si="45"/>
        <v>0</v>
      </c>
      <c r="I42" s="76">
        <f t="shared" si="45"/>
        <v>0</v>
      </c>
      <c r="J42" s="77">
        <f t="shared" si="45"/>
        <v>16000</v>
      </c>
      <c r="K42" s="181"/>
      <c r="L42" s="182"/>
      <c r="M42" s="182"/>
      <c r="N42" s="182"/>
      <c r="O42" s="186"/>
      <c r="P42" s="186"/>
      <c r="Q42" s="48" t="s">
        <v>3</v>
      </c>
      <c r="R42" s="41">
        <f>R40-R41</f>
        <v>807800</v>
      </c>
      <c r="S42" s="58"/>
      <c r="T42" s="189"/>
      <c r="U42" s="192"/>
      <c r="V42" s="58"/>
      <c r="W42" s="45" t="s">
        <v>3</v>
      </c>
      <c r="X42" s="46">
        <f t="shared" ref="X42:AE42" si="46">X40-X41</f>
        <v>0</v>
      </c>
      <c r="Y42" s="46">
        <f t="shared" si="46"/>
        <v>10.299999999999272</v>
      </c>
      <c r="Z42" s="46">
        <f t="shared" si="46"/>
        <v>0</v>
      </c>
      <c r="AA42" s="46">
        <f t="shared" si="46"/>
        <v>0</v>
      </c>
      <c r="AB42" s="46">
        <f t="shared" si="46"/>
        <v>0</v>
      </c>
      <c r="AC42" s="46">
        <f t="shared" si="46"/>
        <v>10.5</v>
      </c>
      <c r="AD42" s="46">
        <f t="shared" si="46"/>
        <v>0</v>
      </c>
      <c r="AE42" s="83">
        <f t="shared" si="46"/>
        <v>0</v>
      </c>
      <c r="AF42" s="7"/>
      <c r="AG42" s="88" t="s">
        <v>28</v>
      </c>
      <c r="AH42" s="86">
        <f>(AH41)/((K40/1000000)*8.34)</f>
        <v>4.7649139375758081</v>
      </c>
      <c r="AI42" s="86">
        <f>(AI41)/((K40/1000000)*8.34)</f>
        <v>1.5798172272992415</v>
      </c>
      <c r="AJ42" s="86">
        <f>(AJ41)/((K40/1000000)*8.34)</f>
        <v>6.8863827856633614E-2</v>
      </c>
      <c r="AK42" s="156">
        <f>(AK41)/((K40/1000000)*8.34)</f>
        <v>1.0802169075550372</v>
      </c>
      <c r="AL42" s="157"/>
      <c r="AM42" s="10"/>
      <c r="AN42" s="1"/>
      <c r="AO42" s="1"/>
      <c r="AP42" s="1"/>
      <c r="AQ42" s="7"/>
      <c r="AR42" s="89" t="s">
        <v>55</v>
      </c>
      <c r="AS42" s="79">
        <v>4.95</v>
      </c>
      <c r="AT42" s="90" t="s">
        <v>54</v>
      </c>
      <c r="AU42" s="35">
        <v>2.4E-2</v>
      </c>
      <c r="AV42" s="1"/>
      <c r="AW42" s="110" t="s">
        <v>3</v>
      </c>
      <c r="AX42" s="115">
        <f>AX40-AX41</f>
        <v>0</v>
      </c>
      <c r="AY42" s="115">
        <f>AY40-AY41</f>
        <v>834410</v>
      </c>
      <c r="AZ42" s="116">
        <f>AZ40-AZ41</f>
        <v>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174">
        <v>11</v>
      </c>
      <c r="B44" s="67" t="s">
        <v>45</v>
      </c>
      <c r="C44" s="72">
        <v>378833000</v>
      </c>
      <c r="D44" s="37">
        <v>3349300</v>
      </c>
      <c r="E44" s="37">
        <v>8457070</v>
      </c>
      <c r="F44" s="39">
        <v>13592500</v>
      </c>
      <c r="G44" s="72">
        <v>498446000</v>
      </c>
      <c r="H44" s="37">
        <v>4471270</v>
      </c>
      <c r="I44" s="37">
        <v>12225100</v>
      </c>
      <c r="J44" s="39">
        <v>19199600</v>
      </c>
      <c r="K44" s="177">
        <f>C46+G46</f>
        <v>894000</v>
      </c>
      <c r="L44" s="178"/>
      <c r="M44" s="183">
        <f>D46+E46+F46+H46+I46+J46</f>
        <v>147010</v>
      </c>
      <c r="N44" s="178"/>
      <c r="O44" s="184">
        <f>M44+K44</f>
        <v>1041010</v>
      </c>
      <c r="P44" s="184"/>
      <c r="Q44" s="42" t="s">
        <v>6</v>
      </c>
      <c r="R44" s="39">
        <v>182302300</v>
      </c>
      <c r="S44" s="57"/>
      <c r="T44" s="187">
        <v>0.18</v>
      </c>
      <c r="U44" s="190">
        <v>0.82</v>
      </c>
      <c r="V44" s="57"/>
      <c r="W44" s="85" t="s">
        <v>6</v>
      </c>
      <c r="X44" s="44">
        <v>5012.7</v>
      </c>
      <c r="Y44" s="44">
        <v>6658.9</v>
      </c>
      <c r="Z44" s="44">
        <v>65.2</v>
      </c>
      <c r="AA44" s="44">
        <v>86.2</v>
      </c>
      <c r="AB44" s="44">
        <v>5254.8</v>
      </c>
      <c r="AC44" s="44">
        <v>6973.4</v>
      </c>
      <c r="AD44" s="44">
        <v>113.3</v>
      </c>
      <c r="AE44" s="82">
        <v>16.600000000000001</v>
      </c>
      <c r="AF44" s="7"/>
      <c r="AG44" s="85" t="s">
        <v>29</v>
      </c>
      <c r="AH44" s="15">
        <v>2.875</v>
      </c>
      <c r="AI44" s="15">
        <v>3.1875</v>
      </c>
      <c r="AJ44" s="15">
        <v>3.125</v>
      </c>
      <c r="AK44" s="15">
        <v>9</v>
      </c>
      <c r="AL44" s="16">
        <v>0</v>
      </c>
      <c r="AM44" s="62"/>
      <c r="AN44" s="64" t="s">
        <v>40</v>
      </c>
      <c r="AO44" s="20">
        <v>9.8000000000000007</v>
      </c>
      <c r="AP44" s="21">
        <v>7.36</v>
      </c>
      <c r="AQ44" s="7"/>
      <c r="AR44" s="31" t="s">
        <v>37</v>
      </c>
      <c r="AS44" s="52" t="s">
        <v>75</v>
      </c>
      <c r="AT44" s="32" t="s">
        <v>38</v>
      </c>
      <c r="AU44" s="53">
        <v>3.5999999999999997E-2</v>
      </c>
      <c r="AV44" s="1"/>
      <c r="AW44" s="117" t="s">
        <v>45</v>
      </c>
      <c r="AX44" s="112">
        <v>705275000</v>
      </c>
      <c r="AY44" s="112">
        <v>553846700</v>
      </c>
      <c r="AZ44" s="113">
        <v>182598000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175"/>
      <c r="B45" s="68" t="s">
        <v>44</v>
      </c>
      <c r="C45" s="73">
        <f t="shared" ref="C45:J45" si="47">C40</f>
        <v>378772000</v>
      </c>
      <c r="D45" s="74">
        <f t="shared" si="47"/>
        <v>3341300</v>
      </c>
      <c r="E45" s="74">
        <f t="shared" si="47"/>
        <v>8425060</v>
      </c>
      <c r="F45" s="75">
        <f t="shared" si="47"/>
        <v>13557500</v>
      </c>
      <c r="G45" s="73">
        <f t="shared" si="47"/>
        <v>497613000</v>
      </c>
      <c r="H45" s="74">
        <f t="shared" si="47"/>
        <v>4462270</v>
      </c>
      <c r="I45" s="74">
        <f t="shared" si="47"/>
        <v>12193100</v>
      </c>
      <c r="J45" s="75">
        <f t="shared" si="47"/>
        <v>19168600</v>
      </c>
      <c r="K45" s="179"/>
      <c r="L45" s="180"/>
      <c r="M45" s="180"/>
      <c r="N45" s="180"/>
      <c r="O45" s="185"/>
      <c r="P45" s="185"/>
      <c r="Q45" s="14" t="s">
        <v>7</v>
      </c>
      <c r="R45" s="40">
        <f>R40</f>
        <v>181589200</v>
      </c>
      <c r="S45" s="57"/>
      <c r="T45" s="188"/>
      <c r="U45" s="191"/>
      <c r="V45" s="57"/>
      <c r="W45" s="87" t="s">
        <v>7</v>
      </c>
      <c r="X45" s="5">
        <f t="shared" ref="X45:AE45" si="48">X40</f>
        <v>5011.8</v>
      </c>
      <c r="Y45" s="5">
        <f t="shared" si="48"/>
        <v>6647.9</v>
      </c>
      <c r="Z45" s="5">
        <f t="shared" si="48"/>
        <v>65.2</v>
      </c>
      <c r="AA45" s="5">
        <f t="shared" si="48"/>
        <v>85.9</v>
      </c>
      <c r="AB45" s="5">
        <f t="shared" si="48"/>
        <v>5253.3</v>
      </c>
      <c r="AC45" s="5">
        <f t="shared" si="48"/>
        <v>6961.6</v>
      </c>
      <c r="AD45" s="5">
        <f t="shared" si="48"/>
        <v>113.3</v>
      </c>
      <c r="AE45" s="81">
        <f t="shared" si="48"/>
        <v>16.5</v>
      </c>
      <c r="AF45" s="7"/>
      <c r="AG45" s="87" t="s">
        <v>26</v>
      </c>
      <c r="AH45" s="6">
        <f>(AH44*10.74)</f>
        <v>30.877500000000001</v>
      </c>
      <c r="AI45" s="6">
        <f>(AI44*3.9)</f>
        <v>12.43125</v>
      </c>
      <c r="AJ45" s="6">
        <f>(AJ44*0.21)</f>
        <v>0.65625</v>
      </c>
      <c r="AK45" s="154">
        <f>AK44+AL44</f>
        <v>9</v>
      </c>
      <c r="AL45" s="155"/>
      <c r="AM45" s="10"/>
      <c r="AN45" s="22" t="s">
        <v>41</v>
      </c>
      <c r="AO45" s="23">
        <v>7.8</v>
      </c>
      <c r="AP45" s="24">
        <v>7.69</v>
      </c>
      <c r="AQ45" s="7"/>
      <c r="AR45" s="33" t="s">
        <v>36</v>
      </c>
      <c r="AS45" s="12" t="s">
        <v>75</v>
      </c>
      <c r="AT45" s="2" t="s">
        <v>39</v>
      </c>
      <c r="AU45" s="36">
        <v>0.97</v>
      </c>
      <c r="AV45" s="1"/>
      <c r="AW45" s="118" t="s">
        <v>71</v>
      </c>
      <c r="AX45" s="111">
        <f t="shared" ref="AX45:AZ45" si="49">AX40</f>
        <v>705160000</v>
      </c>
      <c r="AY45" s="111">
        <f t="shared" si="49"/>
        <v>552923300</v>
      </c>
      <c r="AZ45" s="114">
        <f t="shared" si="49"/>
        <v>182528000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176"/>
      <c r="B46" s="66" t="s">
        <v>3</v>
      </c>
      <c r="C46" s="76">
        <f t="shared" ref="C46:J46" si="50">C44-C45</f>
        <v>61000</v>
      </c>
      <c r="D46" s="76">
        <f t="shared" si="50"/>
        <v>8000</v>
      </c>
      <c r="E46" s="76">
        <f t="shared" si="50"/>
        <v>32010</v>
      </c>
      <c r="F46" s="77">
        <f t="shared" si="50"/>
        <v>35000</v>
      </c>
      <c r="G46" s="76">
        <f t="shared" si="50"/>
        <v>833000</v>
      </c>
      <c r="H46" s="76">
        <f t="shared" si="50"/>
        <v>9000</v>
      </c>
      <c r="I46" s="76">
        <f t="shared" si="50"/>
        <v>32000</v>
      </c>
      <c r="J46" s="77">
        <f t="shared" si="50"/>
        <v>31000</v>
      </c>
      <c r="K46" s="181"/>
      <c r="L46" s="182"/>
      <c r="M46" s="182"/>
      <c r="N46" s="182"/>
      <c r="O46" s="186"/>
      <c r="P46" s="186"/>
      <c r="Q46" s="48" t="s">
        <v>3</v>
      </c>
      <c r="R46" s="41">
        <f>R44-R45</f>
        <v>713100</v>
      </c>
      <c r="S46" s="58"/>
      <c r="T46" s="189"/>
      <c r="U46" s="192"/>
      <c r="V46" s="58"/>
      <c r="W46" s="45" t="s">
        <v>3</v>
      </c>
      <c r="X46" s="46">
        <f>X44-X45</f>
        <v>0.8999999999996362</v>
      </c>
      <c r="Y46" s="46">
        <f t="shared" ref="Y46:AE46" si="51">Y44-Y45</f>
        <v>11</v>
      </c>
      <c r="Z46" s="46">
        <f t="shared" si="51"/>
        <v>0</v>
      </c>
      <c r="AA46" s="46">
        <f t="shared" si="51"/>
        <v>0.29999999999999716</v>
      </c>
      <c r="AB46" s="46">
        <f t="shared" si="51"/>
        <v>1.5</v>
      </c>
      <c r="AC46" s="46">
        <f t="shared" si="51"/>
        <v>11.799999999999272</v>
      </c>
      <c r="AD46" s="46">
        <f t="shared" si="51"/>
        <v>0</v>
      </c>
      <c r="AE46" s="83">
        <f t="shared" si="51"/>
        <v>0.10000000000000142</v>
      </c>
      <c r="AF46" s="7"/>
      <c r="AG46" s="88" t="s">
        <v>28</v>
      </c>
      <c r="AH46" s="86">
        <f>(AH45)/((K44/1000000)*8.34)</f>
        <v>4.1413178182286385</v>
      </c>
      <c r="AI46" s="86">
        <f>(AI45)/((K44/1000000)*8.34)</f>
        <v>1.667290328810777</v>
      </c>
      <c r="AJ46" s="86">
        <f>(AJ45)/((K44/1000000)*8.34)</f>
        <v>8.8016834854264245E-2</v>
      </c>
      <c r="AK46" s="156">
        <f>(AK45)/((K44/1000000)*8.34)</f>
        <v>1.2070880208584809</v>
      </c>
      <c r="AL46" s="157"/>
      <c r="AM46" s="10"/>
      <c r="AN46" s="1"/>
      <c r="AO46" s="1"/>
      <c r="AP46" s="1"/>
      <c r="AQ46" s="7"/>
      <c r="AR46" s="89" t="s">
        <v>55</v>
      </c>
      <c r="AS46" s="79">
        <v>3.09</v>
      </c>
      <c r="AT46" s="90" t="s">
        <v>54</v>
      </c>
      <c r="AU46" s="35">
        <v>2.5000000000000001E-2</v>
      </c>
      <c r="AV46" s="1"/>
      <c r="AW46" s="110" t="s">
        <v>3</v>
      </c>
      <c r="AX46" s="115">
        <f>AX44-AX45</f>
        <v>115000</v>
      </c>
      <c r="AY46" s="115">
        <f>AY44-AY45</f>
        <v>923400</v>
      </c>
      <c r="AZ46" s="116">
        <f>AZ44-AZ45</f>
        <v>70000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174">
        <v>12</v>
      </c>
      <c r="B48" s="67" t="s">
        <v>45</v>
      </c>
      <c r="C48" s="72">
        <v>378833000</v>
      </c>
      <c r="D48" s="37">
        <v>3349300</v>
      </c>
      <c r="E48" s="37">
        <v>8457070</v>
      </c>
      <c r="F48" s="39">
        <v>13592500</v>
      </c>
      <c r="G48" s="72">
        <v>499082000</v>
      </c>
      <c r="H48" s="37">
        <v>4479270</v>
      </c>
      <c r="I48" s="37">
        <v>12257100</v>
      </c>
      <c r="J48" s="39">
        <v>19228600</v>
      </c>
      <c r="K48" s="177">
        <f>C50+G50</f>
        <v>636000</v>
      </c>
      <c r="L48" s="178"/>
      <c r="M48" s="183">
        <f>D50+E50+F50+H50+I50+J50</f>
        <v>69000</v>
      </c>
      <c r="N48" s="178"/>
      <c r="O48" s="195">
        <f>M48+K48</f>
        <v>705000</v>
      </c>
      <c r="P48" s="196"/>
      <c r="Q48" s="42" t="s">
        <v>6</v>
      </c>
      <c r="R48" s="39">
        <v>183122700</v>
      </c>
      <c r="S48" s="57"/>
      <c r="T48" s="187">
        <v>0</v>
      </c>
      <c r="U48" s="190">
        <v>0.79</v>
      </c>
      <c r="V48" s="57"/>
      <c r="W48" s="85" t="s">
        <v>6</v>
      </c>
      <c r="X48" s="44">
        <v>5012.7</v>
      </c>
      <c r="Y48" s="44">
        <v>6667.4</v>
      </c>
      <c r="Z48" s="44">
        <v>65.2</v>
      </c>
      <c r="AA48" s="44">
        <v>86.3</v>
      </c>
      <c r="AB48" s="44">
        <v>5254.8</v>
      </c>
      <c r="AC48" s="44">
        <v>6982.4</v>
      </c>
      <c r="AD48" s="44">
        <v>113.9</v>
      </c>
      <c r="AE48" s="82">
        <v>16.600000000000001</v>
      </c>
      <c r="AF48" s="7"/>
      <c r="AG48" s="85" t="s">
        <v>29</v>
      </c>
      <c r="AH48" s="15">
        <v>2</v>
      </c>
      <c r="AI48" s="15">
        <v>2</v>
      </c>
      <c r="AJ48" s="15">
        <v>2.125</v>
      </c>
      <c r="AK48" s="15">
        <v>0</v>
      </c>
      <c r="AL48" s="16">
        <v>6</v>
      </c>
      <c r="AM48" s="62"/>
      <c r="AN48" s="64" t="s">
        <v>40</v>
      </c>
      <c r="AO48" s="20">
        <v>9.3000000000000007</v>
      </c>
      <c r="AP48" s="21">
        <v>7.35</v>
      </c>
      <c r="AQ48" s="7"/>
      <c r="AR48" s="31" t="s">
        <v>37</v>
      </c>
      <c r="AS48" s="52" t="s">
        <v>75</v>
      </c>
      <c r="AT48" s="32" t="s">
        <v>38</v>
      </c>
      <c r="AU48" s="53">
        <v>3.3000000000000002E-2</v>
      </c>
      <c r="AV48" s="1"/>
      <c r="AW48" s="117" t="s">
        <v>45</v>
      </c>
      <c r="AX48" s="112">
        <v>705275000</v>
      </c>
      <c r="AY48" s="112">
        <v>554560200</v>
      </c>
      <c r="AZ48" s="113">
        <v>182634000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193"/>
      <c r="B49" s="68" t="s">
        <v>44</v>
      </c>
      <c r="C49" s="73">
        <f t="shared" ref="C49:J49" si="52">C44</f>
        <v>378833000</v>
      </c>
      <c r="D49" s="74">
        <f t="shared" si="52"/>
        <v>3349300</v>
      </c>
      <c r="E49" s="74">
        <f t="shared" si="52"/>
        <v>8457070</v>
      </c>
      <c r="F49" s="75">
        <f t="shared" si="52"/>
        <v>13592500</v>
      </c>
      <c r="G49" s="73">
        <f t="shared" si="52"/>
        <v>498446000</v>
      </c>
      <c r="H49" s="74">
        <f t="shared" si="52"/>
        <v>4471270</v>
      </c>
      <c r="I49" s="74">
        <f t="shared" si="52"/>
        <v>12225100</v>
      </c>
      <c r="J49" s="75">
        <f t="shared" si="52"/>
        <v>19199600</v>
      </c>
      <c r="K49" s="179"/>
      <c r="L49" s="180"/>
      <c r="M49" s="180"/>
      <c r="N49" s="180"/>
      <c r="O49" s="197"/>
      <c r="P49" s="198"/>
      <c r="Q49" s="14" t="s">
        <v>7</v>
      </c>
      <c r="R49" s="40">
        <f>R44</f>
        <v>182302300</v>
      </c>
      <c r="S49" s="57"/>
      <c r="T49" s="188"/>
      <c r="U49" s="191"/>
      <c r="V49" s="57"/>
      <c r="W49" s="87" t="s">
        <v>7</v>
      </c>
      <c r="X49" s="5">
        <f t="shared" ref="X49:AE49" si="53">X44</f>
        <v>5012.7</v>
      </c>
      <c r="Y49" s="5">
        <f t="shared" si="53"/>
        <v>6658.9</v>
      </c>
      <c r="Z49" s="5">
        <f t="shared" si="53"/>
        <v>65.2</v>
      </c>
      <c r="AA49" s="5">
        <f t="shared" si="53"/>
        <v>86.2</v>
      </c>
      <c r="AB49" s="5">
        <f t="shared" si="53"/>
        <v>5254.8</v>
      </c>
      <c r="AC49" s="5">
        <f t="shared" si="53"/>
        <v>6973.4</v>
      </c>
      <c r="AD49" s="5">
        <f t="shared" si="53"/>
        <v>113.3</v>
      </c>
      <c r="AE49" s="81">
        <f t="shared" si="53"/>
        <v>16.600000000000001</v>
      </c>
      <c r="AF49" s="7"/>
      <c r="AG49" s="87" t="s">
        <v>26</v>
      </c>
      <c r="AH49" s="6">
        <f>(AH48*10.74)</f>
        <v>21.48</v>
      </c>
      <c r="AI49" s="6">
        <f>(AI48*3.9)</f>
        <v>7.8</v>
      </c>
      <c r="AJ49" s="6">
        <f>(AJ48*0.21)</f>
        <v>0.44624999999999998</v>
      </c>
      <c r="AK49" s="158">
        <f>AK48+AL48</f>
        <v>6</v>
      </c>
      <c r="AL49" s="159"/>
      <c r="AM49" s="10"/>
      <c r="AN49" s="22" t="s">
        <v>41</v>
      </c>
      <c r="AO49" s="23">
        <v>7.8</v>
      </c>
      <c r="AP49" s="24">
        <v>7.64</v>
      </c>
      <c r="AQ49" s="7"/>
      <c r="AR49" s="33" t="s">
        <v>36</v>
      </c>
      <c r="AS49" s="12" t="s">
        <v>75</v>
      </c>
      <c r="AT49" s="2" t="s">
        <v>39</v>
      </c>
      <c r="AU49" s="36">
        <v>0.95</v>
      </c>
      <c r="AV49" s="1"/>
      <c r="AW49" s="118" t="s">
        <v>71</v>
      </c>
      <c r="AX49" s="111">
        <f t="shared" ref="AX49:AZ49" si="54">AX44</f>
        <v>705275000</v>
      </c>
      <c r="AY49" s="111">
        <f t="shared" si="54"/>
        <v>553846700</v>
      </c>
      <c r="AZ49" s="114">
        <f t="shared" si="54"/>
        <v>182598000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194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636000</v>
      </c>
      <c r="H50" s="76">
        <f t="shared" si="55"/>
        <v>8000</v>
      </c>
      <c r="I50" s="76">
        <f t="shared" si="55"/>
        <v>32000</v>
      </c>
      <c r="J50" s="77">
        <f t="shared" si="55"/>
        <v>29000</v>
      </c>
      <c r="K50" s="181"/>
      <c r="L50" s="182"/>
      <c r="M50" s="182"/>
      <c r="N50" s="182"/>
      <c r="O50" s="199"/>
      <c r="P50" s="200"/>
      <c r="Q50" s="48" t="s">
        <v>3</v>
      </c>
      <c r="R50" s="41">
        <f>R48-R49</f>
        <v>820400</v>
      </c>
      <c r="S50" s="58"/>
      <c r="T50" s="189"/>
      <c r="U50" s="192"/>
      <c r="V50" s="58"/>
      <c r="W50" s="45" t="s">
        <v>3</v>
      </c>
      <c r="X50" s="46">
        <f>X48-X49</f>
        <v>0</v>
      </c>
      <c r="Y50" s="46">
        <f t="shared" ref="Y50:AE50" si="56">Y48-Y49</f>
        <v>8.5</v>
      </c>
      <c r="Z50" s="46">
        <f t="shared" si="56"/>
        <v>0</v>
      </c>
      <c r="AA50" s="46">
        <f t="shared" si="56"/>
        <v>9.9999999999994316E-2</v>
      </c>
      <c r="AB50" s="46">
        <f t="shared" si="56"/>
        <v>0</v>
      </c>
      <c r="AC50" s="46">
        <f t="shared" si="56"/>
        <v>9</v>
      </c>
      <c r="AD50" s="46">
        <f t="shared" si="56"/>
        <v>0.60000000000000853</v>
      </c>
      <c r="AE50" s="83">
        <f t="shared" si="56"/>
        <v>0</v>
      </c>
      <c r="AF50" s="7"/>
      <c r="AG50" s="88" t="s">
        <v>28</v>
      </c>
      <c r="AH50" s="86">
        <f>(AH49)/((K48/1000000)*8.34)</f>
        <v>4.0495905162662327</v>
      </c>
      <c r="AI50" s="86">
        <f>(AI49)/((K48/1000000)*8.34)</f>
        <v>1.4705216958508665</v>
      </c>
      <c r="AJ50" s="86">
        <f>(AJ49)/((K48/1000000)*8.34)</f>
        <v>8.41308085606986E-2</v>
      </c>
      <c r="AK50" s="160">
        <f>(AK49)/((K48/1000000)*8.34)</f>
        <v>1.1311705352698973</v>
      </c>
      <c r="AL50" s="161"/>
      <c r="AM50" s="10"/>
      <c r="AN50" s="1"/>
      <c r="AO50" s="1"/>
      <c r="AP50" s="1"/>
      <c r="AQ50" s="7"/>
      <c r="AR50" s="89" t="s">
        <v>55</v>
      </c>
      <c r="AS50" s="79">
        <v>3.08</v>
      </c>
      <c r="AT50" s="90" t="s">
        <v>54</v>
      </c>
      <c r="AU50" s="35">
        <v>2.1999999999999999E-2</v>
      </c>
      <c r="AV50" s="1"/>
      <c r="AW50" s="110" t="s">
        <v>3</v>
      </c>
      <c r="AX50" s="115">
        <f>AX48-AX49</f>
        <v>0</v>
      </c>
      <c r="AY50" s="115">
        <f>AY48-AY49</f>
        <v>713500</v>
      </c>
      <c r="AZ50" s="116">
        <f>AZ48-AZ49</f>
        <v>36000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174">
        <v>13</v>
      </c>
      <c r="B52" s="67" t="s">
        <v>45</v>
      </c>
      <c r="C52" s="72">
        <v>378833000</v>
      </c>
      <c r="D52" s="37">
        <v>3349300</v>
      </c>
      <c r="E52" s="37">
        <v>8457070</v>
      </c>
      <c r="F52" s="39">
        <v>13592500</v>
      </c>
      <c r="G52" s="72">
        <v>499867000</v>
      </c>
      <c r="H52" s="37">
        <v>4488270</v>
      </c>
      <c r="I52" s="37">
        <v>12257100</v>
      </c>
      <c r="J52" s="39">
        <v>19236600</v>
      </c>
      <c r="K52" s="177">
        <f>C54+G54</f>
        <v>785000</v>
      </c>
      <c r="L52" s="178"/>
      <c r="M52" s="183">
        <f>D54+E54+F54+H54+I54+J54</f>
        <v>17000</v>
      </c>
      <c r="N52" s="178"/>
      <c r="O52" s="195">
        <f>M52+K52</f>
        <v>802000</v>
      </c>
      <c r="P52" s="196"/>
      <c r="Q52" s="42" t="s">
        <v>6</v>
      </c>
      <c r="R52" s="39">
        <v>183974300</v>
      </c>
      <c r="S52" s="57"/>
      <c r="T52" s="187">
        <v>0</v>
      </c>
      <c r="U52" s="190">
        <v>0.81</v>
      </c>
      <c r="V52" s="57"/>
      <c r="W52" s="85" t="s">
        <v>6</v>
      </c>
      <c r="X52" s="44">
        <v>5012.7</v>
      </c>
      <c r="Y52" s="44">
        <v>6677.8</v>
      </c>
      <c r="Z52" s="44">
        <v>65.2</v>
      </c>
      <c r="AA52" s="44">
        <v>86.5</v>
      </c>
      <c r="AB52" s="44">
        <v>5254.8</v>
      </c>
      <c r="AC52" s="44">
        <v>6993</v>
      </c>
      <c r="AD52" s="44">
        <v>113.9</v>
      </c>
      <c r="AE52" s="82">
        <v>16.600000000000001</v>
      </c>
      <c r="AF52" s="7"/>
      <c r="AG52" s="85" t="s">
        <v>29</v>
      </c>
      <c r="AH52" s="15">
        <v>1.75</v>
      </c>
      <c r="AI52" s="15">
        <v>3.25</v>
      </c>
      <c r="AJ52" s="15">
        <v>2.375</v>
      </c>
      <c r="AK52" s="15">
        <v>0</v>
      </c>
      <c r="AL52" s="16">
        <v>8</v>
      </c>
      <c r="AM52" s="62"/>
      <c r="AN52" s="64" t="s">
        <v>40</v>
      </c>
      <c r="AO52" s="20">
        <v>12.8</v>
      </c>
      <c r="AP52" s="21">
        <v>7.36</v>
      </c>
      <c r="AQ52" s="7"/>
      <c r="AR52" s="31" t="s">
        <v>37</v>
      </c>
      <c r="AS52" s="52" t="s">
        <v>75</v>
      </c>
      <c r="AT52" s="32" t="s">
        <v>38</v>
      </c>
      <c r="AU52" s="53">
        <v>3.5000000000000003E-2</v>
      </c>
      <c r="AV52" s="1"/>
      <c r="AW52" s="117" t="s">
        <v>45</v>
      </c>
      <c r="AX52" s="112">
        <v>705275000</v>
      </c>
      <c r="AY52" s="112">
        <v>555404600</v>
      </c>
      <c r="AZ52" s="113">
        <v>182634000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193"/>
      <c r="B53" s="68" t="s">
        <v>44</v>
      </c>
      <c r="C53" s="73">
        <f t="shared" ref="C53:J53" si="57">C48</f>
        <v>378833000</v>
      </c>
      <c r="D53" s="74">
        <f t="shared" si="57"/>
        <v>3349300</v>
      </c>
      <c r="E53" s="74">
        <f t="shared" si="57"/>
        <v>8457070</v>
      </c>
      <c r="F53" s="75">
        <f t="shared" si="57"/>
        <v>13592500</v>
      </c>
      <c r="G53" s="73">
        <f t="shared" si="57"/>
        <v>499082000</v>
      </c>
      <c r="H53" s="74">
        <f t="shared" si="57"/>
        <v>4479270</v>
      </c>
      <c r="I53" s="74">
        <f t="shared" si="57"/>
        <v>12257100</v>
      </c>
      <c r="J53" s="75">
        <f t="shared" si="57"/>
        <v>19228600</v>
      </c>
      <c r="K53" s="179"/>
      <c r="L53" s="180"/>
      <c r="M53" s="180"/>
      <c r="N53" s="180"/>
      <c r="O53" s="197"/>
      <c r="P53" s="198"/>
      <c r="Q53" s="14" t="s">
        <v>7</v>
      </c>
      <c r="R53" s="40">
        <f>R48</f>
        <v>183122700</v>
      </c>
      <c r="S53" s="57"/>
      <c r="T53" s="188"/>
      <c r="U53" s="191"/>
      <c r="V53" s="57"/>
      <c r="W53" s="87" t="s">
        <v>7</v>
      </c>
      <c r="X53" s="5">
        <f t="shared" ref="X53:AE53" si="58">X48</f>
        <v>5012.7</v>
      </c>
      <c r="Y53" s="5">
        <f t="shared" si="58"/>
        <v>6667.4</v>
      </c>
      <c r="Z53" s="5">
        <f t="shared" si="58"/>
        <v>65.2</v>
      </c>
      <c r="AA53" s="5">
        <f t="shared" si="58"/>
        <v>86.3</v>
      </c>
      <c r="AB53" s="5">
        <f t="shared" si="58"/>
        <v>5254.8</v>
      </c>
      <c r="AC53" s="5">
        <f t="shared" si="58"/>
        <v>6982.4</v>
      </c>
      <c r="AD53" s="5">
        <f t="shared" si="58"/>
        <v>113.9</v>
      </c>
      <c r="AE53" s="81">
        <f t="shared" si="58"/>
        <v>16.600000000000001</v>
      </c>
      <c r="AF53" s="7"/>
      <c r="AG53" s="87" t="s">
        <v>26</v>
      </c>
      <c r="AH53" s="6">
        <f>(AH52*10.74)</f>
        <v>18.795000000000002</v>
      </c>
      <c r="AI53" s="6">
        <f>(AI52*3.9)</f>
        <v>12.674999999999999</v>
      </c>
      <c r="AJ53" s="6">
        <f>(AJ52*0.21)</f>
        <v>0.49874999999999997</v>
      </c>
      <c r="AK53" s="158">
        <f>AK52+AL52</f>
        <v>8</v>
      </c>
      <c r="AL53" s="159"/>
      <c r="AM53" s="10"/>
      <c r="AN53" s="22" t="s">
        <v>41</v>
      </c>
      <c r="AO53" s="23">
        <v>9.6</v>
      </c>
      <c r="AP53" s="24">
        <v>7.55</v>
      </c>
      <c r="AQ53" s="7"/>
      <c r="AR53" s="33" t="s">
        <v>36</v>
      </c>
      <c r="AS53" s="12" t="s">
        <v>75</v>
      </c>
      <c r="AT53" s="2" t="s">
        <v>39</v>
      </c>
      <c r="AU53" s="36">
        <v>0.94299999999999995</v>
      </c>
      <c r="AV53" s="1"/>
      <c r="AW53" s="118" t="s">
        <v>71</v>
      </c>
      <c r="AX53" s="111">
        <f t="shared" ref="AX53:AZ53" si="59">AX48</f>
        <v>705275000</v>
      </c>
      <c r="AY53" s="111">
        <f t="shared" si="59"/>
        <v>554560200</v>
      </c>
      <c r="AZ53" s="114">
        <f t="shared" si="59"/>
        <v>182634000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194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785000</v>
      </c>
      <c r="H54" s="76">
        <f t="shared" si="60"/>
        <v>9000</v>
      </c>
      <c r="I54" s="76">
        <f t="shared" si="60"/>
        <v>0</v>
      </c>
      <c r="J54" s="77">
        <f t="shared" si="60"/>
        <v>8000</v>
      </c>
      <c r="K54" s="181"/>
      <c r="L54" s="182"/>
      <c r="M54" s="182"/>
      <c r="N54" s="182"/>
      <c r="O54" s="199"/>
      <c r="P54" s="200"/>
      <c r="Q54" s="48" t="s">
        <v>3</v>
      </c>
      <c r="R54" s="41">
        <f>R52-R53</f>
        <v>851600</v>
      </c>
      <c r="S54" s="58"/>
      <c r="T54" s="189"/>
      <c r="U54" s="192"/>
      <c r="V54" s="58"/>
      <c r="W54" s="45" t="s">
        <v>3</v>
      </c>
      <c r="X54" s="46">
        <f>X52-X53</f>
        <v>0</v>
      </c>
      <c r="Y54" s="46">
        <f t="shared" ref="Y54:AE54" si="61">Y52-Y53</f>
        <v>10.400000000000546</v>
      </c>
      <c r="Z54" s="46">
        <f t="shared" si="61"/>
        <v>0</v>
      </c>
      <c r="AA54" s="46">
        <f t="shared" si="61"/>
        <v>0.20000000000000284</v>
      </c>
      <c r="AB54" s="46">
        <f t="shared" si="61"/>
        <v>0</v>
      </c>
      <c r="AC54" s="46">
        <f t="shared" si="61"/>
        <v>10.600000000000364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>
        <f>(AH53)/((K52/1000000)*8.34)</f>
        <v>2.8708243596205842</v>
      </c>
      <c r="AI54" s="86">
        <f>(AI53)/((K52/1000000)*8.34)</f>
        <v>1.9360307931998348</v>
      </c>
      <c r="AJ54" s="86">
        <f>(AJ53)/((K52/1000000)*8.34)</f>
        <v>7.6181093341886996E-2</v>
      </c>
      <c r="AK54" s="160">
        <f>(AK53)/((K52/1000000)*8.34)</f>
        <v>1.2219523744062075</v>
      </c>
      <c r="AL54" s="161"/>
      <c r="AM54" s="10"/>
      <c r="AN54" s="1"/>
      <c r="AO54" s="1"/>
      <c r="AP54" s="1"/>
      <c r="AQ54" s="7"/>
      <c r="AR54" s="89" t="s">
        <v>55</v>
      </c>
      <c r="AS54" s="79">
        <v>2.76</v>
      </c>
      <c r="AT54" s="90" t="s">
        <v>54</v>
      </c>
      <c r="AU54" s="35">
        <v>2.1999999999999999E-2</v>
      </c>
      <c r="AV54" s="1"/>
      <c r="AW54" s="110" t="s">
        <v>3</v>
      </c>
      <c r="AX54" s="115">
        <f>AX52-AX53</f>
        <v>0</v>
      </c>
      <c r="AY54" s="115">
        <f>AY52-AY53</f>
        <v>844400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174">
        <v>14</v>
      </c>
      <c r="B56" s="67" t="s">
        <v>45</v>
      </c>
      <c r="C56" s="72">
        <v>378833000</v>
      </c>
      <c r="D56" s="37">
        <v>3349300</v>
      </c>
      <c r="E56" s="37">
        <v>8457070</v>
      </c>
      <c r="F56" s="39">
        <v>13592500</v>
      </c>
      <c r="G56" s="72">
        <v>500632000</v>
      </c>
      <c r="H56" s="37">
        <v>4488270</v>
      </c>
      <c r="I56" s="37">
        <v>12289100</v>
      </c>
      <c r="J56" s="39">
        <v>19274500</v>
      </c>
      <c r="K56" s="177">
        <f>C58+G58</f>
        <v>765000</v>
      </c>
      <c r="L56" s="178"/>
      <c r="M56" s="183">
        <f>D58+E58+F58+H58+I58+J58</f>
        <v>69900</v>
      </c>
      <c r="N56" s="178"/>
      <c r="O56" s="195">
        <f>M56+K56</f>
        <v>834900</v>
      </c>
      <c r="P56" s="196"/>
      <c r="Q56" s="42" t="s">
        <v>6</v>
      </c>
      <c r="R56" s="39">
        <v>184794200</v>
      </c>
      <c r="S56" s="57"/>
      <c r="T56" s="187">
        <v>0.01</v>
      </c>
      <c r="U56" s="190">
        <v>0.82</v>
      </c>
      <c r="V56" s="57"/>
      <c r="W56" s="85" t="s">
        <v>6</v>
      </c>
      <c r="X56" s="44">
        <v>5012.7</v>
      </c>
      <c r="Y56" s="44">
        <v>6688</v>
      </c>
      <c r="Z56" s="44">
        <v>65.2</v>
      </c>
      <c r="AA56" s="44">
        <v>86.5</v>
      </c>
      <c r="AB56" s="44">
        <v>5254.8</v>
      </c>
      <c r="AC56" s="44">
        <v>7003.6</v>
      </c>
      <c r="AD56" s="44">
        <v>114</v>
      </c>
      <c r="AE56" s="82">
        <v>16.600000000000001</v>
      </c>
      <c r="AF56" s="7"/>
      <c r="AG56" s="85" t="s">
        <v>29</v>
      </c>
      <c r="AH56" s="15">
        <v>1.75</v>
      </c>
      <c r="AI56" s="15">
        <v>2.5</v>
      </c>
      <c r="AJ56" s="15">
        <v>2.5</v>
      </c>
      <c r="AK56" s="15">
        <v>0</v>
      </c>
      <c r="AL56" s="16">
        <v>7</v>
      </c>
      <c r="AM56" s="62"/>
      <c r="AN56" s="64" t="s">
        <v>40</v>
      </c>
      <c r="AO56" s="20">
        <v>8.3000000000000007</v>
      </c>
      <c r="AP56" s="21">
        <v>7.28</v>
      </c>
      <c r="AQ56" s="7"/>
      <c r="AR56" s="31" t="s">
        <v>37</v>
      </c>
      <c r="AS56" s="52" t="s">
        <v>75</v>
      </c>
      <c r="AT56" s="32" t="s">
        <v>38</v>
      </c>
      <c r="AU56" s="53">
        <v>3.4000000000000002E-2</v>
      </c>
      <c r="AV56" s="1"/>
      <c r="AW56" s="117" t="s">
        <v>45</v>
      </c>
      <c r="AX56" s="112">
        <v>705275000</v>
      </c>
      <c r="AY56" s="112">
        <v>556251600</v>
      </c>
      <c r="AZ56" s="113">
        <v>182668000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193"/>
      <c r="B57" s="68" t="s">
        <v>44</v>
      </c>
      <c r="C57" s="73">
        <f t="shared" ref="C57:J57" si="62">C52</f>
        <v>378833000</v>
      </c>
      <c r="D57" s="74">
        <f t="shared" si="62"/>
        <v>3349300</v>
      </c>
      <c r="E57" s="74">
        <f t="shared" si="62"/>
        <v>8457070</v>
      </c>
      <c r="F57" s="75">
        <f t="shared" si="62"/>
        <v>13592500</v>
      </c>
      <c r="G57" s="73">
        <f t="shared" si="62"/>
        <v>499867000</v>
      </c>
      <c r="H57" s="74">
        <f t="shared" si="62"/>
        <v>4488270</v>
      </c>
      <c r="I57" s="74">
        <f t="shared" si="62"/>
        <v>12257100</v>
      </c>
      <c r="J57" s="75">
        <f t="shared" si="62"/>
        <v>19236600</v>
      </c>
      <c r="K57" s="179"/>
      <c r="L57" s="180"/>
      <c r="M57" s="180"/>
      <c r="N57" s="180"/>
      <c r="O57" s="197"/>
      <c r="P57" s="198"/>
      <c r="Q57" s="14" t="s">
        <v>7</v>
      </c>
      <c r="R57" s="40">
        <f>R52</f>
        <v>183974300</v>
      </c>
      <c r="S57" s="57"/>
      <c r="T57" s="188"/>
      <c r="U57" s="191"/>
      <c r="V57" s="57"/>
      <c r="W57" s="87" t="s">
        <v>7</v>
      </c>
      <c r="X57" s="5">
        <f t="shared" ref="X57:AE57" si="63">X52</f>
        <v>5012.7</v>
      </c>
      <c r="Y57" s="5">
        <f t="shared" si="63"/>
        <v>6677.8</v>
      </c>
      <c r="Z57" s="5">
        <f t="shared" si="63"/>
        <v>65.2</v>
      </c>
      <c r="AA57" s="5">
        <f t="shared" si="63"/>
        <v>86.5</v>
      </c>
      <c r="AB57" s="5">
        <f t="shared" si="63"/>
        <v>5254.8</v>
      </c>
      <c r="AC57" s="5">
        <f t="shared" si="63"/>
        <v>6993</v>
      </c>
      <c r="AD57" s="5">
        <f t="shared" si="63"/>
        <v>113.9</v>
      </c>
      <c r="AE57" s="81">
        <f t="shared" si="63"/>
        <v>16.600000000000001</v>
      </c>
      <c r="AF57" s="7"/>
      <c r="AG57" s="87" t="s">
        <v>26</v>
      </c>
      <c r="AH57" s="6">
        <f>(AH56*10.74)</f>
        <v>18.795000000000002</v>
      </c>
      <c r="AI57" s="6">
        <f>(AI56*3.9)</f>
        <v>9.75</v>
      </c>
      <c r="AJ57" s="6">
        <f>(AJ56*0.21)</f>
        <v>0.52500000000000002</v>
      </c>
      <c r="AK57" s="158">
        <f>AK56+AL56</f>
        <v>7</v>
      </c>
      <c r="AL57" s="159"/>
      <c r="AM57" s="10"/>
      <c r="AN57" s="22" t="s">
        <v>41</v>
      </c>
      <c r="AO57" s="23">
        <v>8.8000000000000007</v>
      </c>
      <c r="AP57" s="24">
        <v>7.51</v>
      </c>
      <c r="AQ57" s="7"/>
      <c r="AR57" s="33" t="s">
        <v>36</v>
      </c>
      <c r="AS57" s="12" t="s">
        <v>75</v>
      </c>
      <c r="AT57" s="2" t="s">
        <v>39</v>
      </c>
      <c r="AU57" s="36">
        <v>1.0449999999999999</v>
      </c>
      <c r="AV57" s="1"/>
      <c r="AW57" s="118" t="s">
        <v>71</v>
      </c>
      <c r="AX57" s="111">
        <f t="shared" ref="AX57:AZ57" si="64">AX52</f>
        <v>705275000</v>
      </c>
      <c r="AY57" s="111">
        <f t="shared" si="64"/>
        <v>555404600</v>
      </c>
      <c r="AZ57" s="114">
        <f t="shared" si="64"/>
        <v>182634000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194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765000</v>
      </c>
      <c r="H58" s="76">
        <f t="shared" si="65"/>
        <v>0</v>
      </c>
      <c r="I58" s="76">
        <f t="shared" si="65"/>
        <v>32000</v>
      </c>
      <c r="J58" s="77">
        <f t="shared" si="65"/>
        <v>37900</v>
      </c>
      <c r="K58" s="181"/>
      <c r="L58" s="182"/>
      <c r="M58" s="182"/>
      <c r="N58" s="182"/>
      <c r="O58" s="199"/>
      <c r="P58" s="200"/>
      <c r="Q58" s="48" t="s">
        <v>3</v>
      </c>
      <c r="R58" s="41">
        <f>R56-R57</f>
        <v>819900</v>
      </c>
      <c r="S58" s="58"/>
      <c r="T58" s="189"/>
      <c r="U58" s="192"/>
      <c r="V58" s="58"/>
      <c r="W58" s="45" t="s">
        <v>3</v>
      </c>
      <c r="X58" s="46">
        <f>X56-X57</f>
        <v>0</v>
      </c>
      <c r="Y58" s="46">
        <f t="shared" ref="Y58:AE58" si="66">Y56-Y57</f>
        <v>10.199999999999818</v>
      </c>
      <c r="Z58" s="46">
        <f t="shared" si="66"/>
        <v>0</v>
      </c>
      <c r="AA58" s="46">
        <f t="shared" si="66"/>
        <v>0</v>
      </c>
      <c r="AB58" s="46">
        <f t="shared" si="66"/>
        <v>0</v>
      </c>
      <c r="AC58" s="46">
        <f t="shared" si="66"/>
        <v>10.600000000000364</v>
      </c>
      <c r="AD58" s="46">
        <f t="shared" si="66"/>
        <v>9.9999999999994316E-2</v>
      </c>
      <c r="AE58" s="83">
        <f t="shared" si="66"/>
        <v>0</v>
      </c>
      <c r="AF58" s="7"/>
      <c r="AG58" s="88" t="s">
        <v>28</v>
      </c>
      <c r="AH58" s="86">
        <f>(AH57)/((K56/1000000)*8.34)</f>
        <v>2.9458785912446519</v>
      </c>
      <c r="AI58" s="86">
        <f>(AI57)/((K56/1000000)*8.34)</f>
        <v>1.5281892133352142</v>
      </c>
      <c r="AJ58" s="86">
        <f>(AJ57)/((K56/1000000)*8.34)</f>
        <v>8.2287111487280767E-2</v>
      </c>
      <c r="AK58" s="160">
        <f>(AK57)/((K56/1000000)*8.34)</f>
        <v>1.0971614864970769</v>
      </c>
      <c r="AL58" s="161"/>
      <c r="AM58" s="10"/>
      <c r="AN58" s="1"/>
      <c r="AO58" s="1"/>
      <c r="AP58" s="1"/>
      <c r="AQ58" s="7"/>
      <c r="AR58" s="89" t="s">
        <v>55</v>
      </c>
      <c r="AS58" s="79">
        <v>2.2200000000000002</v>
      </c>
      <c r="AT58" s="90" t="s">
        <v>54</v>
      </c>
      <c r="AU58" s="35">
        <v>2.1000000000000001E-2</v>
      </c>
      <c r="AV58" s="1"/>
      <c r="AW58" s="110" t="s">
        <v>3</v>
      </c>
      <c r="AX58" s="115">
        <f>AX56-AX57</f>
        <v>0</v>
      </c>
      <c r="AY58" s="115">
        <f>AY56-AY57</f>
        <v>847000</v>
      </c>
      <c r="AZ58" s="116">
        <f>AZ56-AZ57</f>
        <v>34000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174">
        <v>15</v>
      </c>
      <c r="B60" s="67" t="s">
        <v>45</v>
      </c>
      <c r="C60" s="72">
        <v>378833000</v>
      </c>
      <c r="D60" s="37">
        <v>3349300</v>
      </c>
      <c r="E60" s="37">
        <v>8457070</v>
      </c>
      <c r="F60" s="39">
        <v>13592500</v>
      </c>
      <c r="G60" s="72">
        <v>501326000</v>
      </c>
      <c r="H60" s="37">
        <v>4497270</v>
      </c>
      <c r="I60" s="37">
        <v>12289100</v>
      </c>
      <c r="J60" s="39">
        <v>19282500</v>
      </c>
      <c r="K60" s="177">
        <f>C62+G62</f>
        <v>694000</v>
      </c>
      <c r="L60" s="178"/>
      <c r="M60" s="183">
        <f>D62+E62+F62+H62+I62+J62</f>
        <v>17000</v>
      </c>
      <c r="N60" s="178"/>
      <c r="O60" s="195">
        <f>M60+K60</f>
        <v>711000</v>
      </c>
      <c r="P60" s="196"/>
      <c r="Q60" s="42" t="s">
        <v>6</v>
      </c>
      <c r="R60" s="39">
        <v>185606500</v>
      </c>
      <c r="S60" s="57"/>
      <c r="T60" s="187">
        <v>0.01</v>
      </c>
      <c r="U60" s="190">
        <v>0.88</v>
      </c>
      <c r="V60" s="57"/>
      <c r="W60" s="85" t="s">
        <v>6</v>
      </c>
      <c r="X60" s="44">
        <v>5012.7</v>
      </c>
      <c r="Y60" s="44">
        <v>6697.2</v>
      </c>
      <c r="Z60" s="44">
        <v>65.2</v>
      </c>
      <c r="AA60" s="44">
        <v>86.6</v>
      </c>
      <c r="AB60" s="44">
        <v>5254.8</v>
      </c>
      <c r="AC60" s="44">
        <v>7013</v>
      </c>
      <c r="AD60" s="44">
        <v>114</v>
      </c>
      <c r="AE60" s="82">
        <v>16.600000000000001</v>
      </c>
      <c r="AF60" s="7"/>
      <c r="AG60" s="85" t="s">
        <v>29</v>
      </c>
      <c r="AH60" s="15">
        <v>1.25</v>
      </c>
      <c r="AI60" s="15">
        <v>2.875</v>
      </c>
      <c r="AJ60" s="15">
        <v>2.25</v>
      </c>
      <c r="AK60" s="15">
        <v>0</v>
      </c>
      <c r="AL60" s="16">
        <v>7</v>
      </c>
      <c r="AM60" s="62"/>
      <c r="AN60" s="64" t="s">
        <v>40</v>
      </c>
      <c r="AO60" s="20">
        <v>7.9</v>
      </c>
      <c r="AP60" s="21">
        <v>7.34</v>
      </c>
      <c r="AQ60" s="7"/>
      <c r="AR60" s="31" t="s">
        <v>37</v>
      </c>
      <c r="AS60" s="52" t="s">
        <v>75</v>
      </c>
      <c r="AT60" s="32" t="s">
        <v>38</v>
      </c>
      <c r="AU60" s="53">
        <v>3.4000000000000002E-2</v>
      </c>
      <c r="AV60" s="1"/>
      <c r="AW60" s="117" t="s">
        <v>45</v>
      </c>
      <c r="AX60" s="112">
        <v>705275000</v>
      </c>
      <c r="AY60" s="112">
        <v>557000900</v>
      </c>
      <c r="AZ60" s="113">
        <v>182668000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193"/>
      <c r="B61" s="68" t="s">
        <v>44</v>
      </c>
      <c r="C61" s="73">
        <f t="shared" ref="C61:J61" si="67">C56</f>
        <v>378833000</v>
      </c>
      <c r="D61" s="74">
        <f t="shared" si="67"/>
        <v>3349300</v>
      </c>
      <c r="E61" s="74">
        <f t="shared" si="67"/>
        <v>8457070</v>
      </c>
      <c r="F61" s="75">
        <f t="shared" si="67"/>
        <v>13592500</v>
      </c>
      <c r="G61" s="73">
        <f t="shared" si="67"/>
        <v>500632000</v>
      </c>
      <c r="H61" s="74">
        <f t="shared" si="67"/>
        <v>4488270</v>
      </c>
      <c r="I61" s="74">
        <f t="shared" si="67"/>
        <v>12289100</v>
      </c>
      <c r="J61" s="75">
        <f t="shared" si="67"/>
        <v>19274500</v>
      </c>
      <c r="K61" s="179"/>
      <c r="L61" s="180"/>
      <c r="M61" s="180"/>
      <c r="N61" s="180"/>
      <c r="O61" s="197"/>
      <c r="P61" s="198"/>
      <c r="Q61" s="14" t="s">
        <v>7</v>
      </c>
      <c r="R61" s="40">
        <f>R56</f>
        <v>184794200</v>
      </c>
      <c r="S61" s="57"/>
      <c r="T61" s="188"/>
      <c r="U61" s="191"/>
      <c r="V61" s="57"/>
      <c r="W61" s="87" t="s">
        <v>7</v>
      </c>
      <c r="X61" s="5">
        <f t="shared" ref="X61:AE61" si="68">X56</f>
        <v>5012.7</v>
      </c>
      <c r="Y61" s="5">
        <f t="shared" si="68"/>
        <v>6688</v>
      </c>
      <c r="Z61" s="5">
        <f t="shared" si="68"/>
        <v>65.2</v>
      </c>
      <c r="AA61" s="5">
        <f t="shared" si="68"/>
        <v>86.5</v>
      </c>
      <c r="AB61" s="5">
        <f t="shared" si="68"/>
        <v>5254.8</v>
      </c>
      <c r="AC61" s="5">
        <f t="shared" si="68"/>
        <v>7003.6</v>
      </c>
      <c r="AD61" s="5">
        <f t="shared" si="68"/>
        <v>114</v>
      </c>
      <c r="AE61" s="81">
        <f t="shared" si="68"/>
        <v>16.600000000000001</v>
      </c>
      <c r="AF61" s="7"/>
      <c r="AG61" s="87" t="s">
        <v>26</v>
      </c>
      <c r="AH61" s="6">
        <f>(AH60*10.74)</f>
        <v>13.425000000000001</v>
      </c>
      <c r="AI61" s="6">
        <f>(AI60*3.9)</f>
        <v>11.2125</v>
      </c>
      <c r="AJ61" s="6">
        <f>(AJ60*0.21)</f>
        <v>0.47249999999999998</v>
      </c>
      <c r="AK61" s="158">
        <f>AK60+AL60</f>
        <v>7</v>
      </c>
      <c r="AL61" s="159"/>
      <c r="AM61" s="10"/>
      <c r="AN61" s="22" t="s">
        <v>41</v>
      </c>
      <c r="AO61" s="23">
        <v>8</v>
      </c>
      <c r="AP61" s="24">
        <v>7.62</v>
      </c>
      <c r="AQ61" s="7"/>
      <c r="AR61" s="33" t="s">
        <v>36</v>
      </c>
      <c r="AS61" s="12" t="s">
        <v>75</v>
      </c>
      <c r="AT61" s="2" t="s">
        <v>39</v>
      </c>
      <c r="AU61" s="36">
        <v>0.68600000000000005</v>
      </c>
      <c r="AV61" s="1"/>
      <c r="AW61" s="118" t="s">
        <v>71</v>
      </c>
      <c r="AX61" s="111">
        <f t="shared" ref="AX61:AZ61" si="69">AX56</f>
        <v>705275000</v>
      </c>
      <c r="AY61" s="111">
        <f t="shared" si="69"/>
        <v>556251600</v>
      </c>
      <c r="AZ61" s="114">
        <f t="shared" si="69"/>
        <v>182668000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194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694000</v>
      </c>
      <c r="H62" s="76">
        <f t="shared" si="70"/>
        <v>9000</v>
      </c>
      <c r="I62" s="76">
        <f t="shared" si="70"/>
        <v>0</v>
      </c>
      <c r="J62" s="77">
        <f t="shared" si="70"/>
        <v>8000</v>
      </c>
      <c r="K62" s="181"/>
      <c r="L62" s="182"/>
      <c r="M62" s="182"/>
      <c r="N62" s="182"/>
      <c r="O62" s="199"/>
      <c r="P62" s="200"/>
      <c r="Q62" s="48" t="s">
        <v>3</v>
      </c>
      <c r="R62" s="41">
        <f>R60-R61</f>
        <v>812300</v>
      </c>
      <c r="S62" s="58"/>
      <c r="T62" s="189"/>
      <c r="U62" s="192"/>
      <c r="V62" s="58"/>
      <c r="W62" s="45" t="s">
        <v>3</v>
      </c>
      <c r="X62" s="46">
        <f>X60-X61</f>
        <v>0</v>
      </c>
      <c r="Y62" s="46">
        <f t="shared" ref="Y62:AE62" si="71">Y60-Y61</f>
        <v>9.1999999999998181</v>
      </c>
      <c r="Z62" s="46">
        <f t="shared" si="71"/>
        <v>0</v>
      </c>
      <c r="AA62" s="46">
        <f t="shared" si="71"/>
        <v>9.9999999999994316E-2</v>
      </c>
      <c r="AB62" s="46">
        <f t="shared" si="71"/>
        <v>0</v>
      </c>
      <c r="AC62" s="46">
        <f t="shared" si="71"/>
        <v>9.3999999999996362</v>
      </c>
      <c r="AD62" s="46">
        <f t="shared" si="71"/>
        <v>0</v>
      </c>
      <c r="AE62" s="83">
        <f t="shared" si="71"/>
        <v>0</v>
      </c>
      <c r="AF62" s="7"/>
      <c r="AG62" s="88" t="s">
        <v>28</v>
      </c>
      <c r="AH62" s="86">
        <f>(AH61)/((K60/1000000)*8.34)</f>
        <v>2.3194700723571002</v>
      </c>
      <c r="AI62" s="86">
        <f>(AI61)/((K60/1000000)*8.34)</f>
        <v>1.9372110380859582</v>
      </c>
      <c r="AJ62" s="86">
        <f>(AJ61)/((K60/1000000)*8.34)</f>
        <v>8.1634980200277832E-2</v>
      </c>
      <c r="AK62" s="160">
        <f>(AK61)/((K60/1000000)*8.34)</f>
        <v>1.2094071140781901</v>
      </c>
      <c r="AL62" s="161"/>
      <c r="AM62" s="10"/>
      <c r="AN62" s="1"/>
      <c r="AO62" s="1"/>
      <c r="AP62" s="1"/>
      <c r="AQ62" s="7"/>
      <c r="AR62" s="89" t="s">
        <v>55</v>
      </c>
      <c r="AS62" s="79">
        <v>1.9</v>
      </c>
      <c r="AT62" s="90" t="s">
        <v>54</v>
      </c>
      <c r="AU62" s="35">
        <v>2.1999999999999999E-2</v>
      </c>
      <c r="AV62" s="1"/>
      <c r="AW62" s="110" t="s">
        <v>3</v>
      </c>
      <c r="AX62" s="115">
        <f>AX60-AX61</f>
        <v>0</v>
      </c>
      <c r="AY62" s="115">
        <f>AY60-AY61</f>
        <v>749300</v>
      </c>
      <c r="AZ62" s="116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174">
        <v>16</v>
      </c>
      <c r="B64" s="67" t="s">
        <v>45</v>
      </c>
      <c r="C64" s="72">
        <v>378833000</v>
      </c>
      <c r="D64" s="37">
        <v>3349300</v>
      </c>
      <c r="E64" s="37">
        <v>8457070</v>
      </c>
      <c r="F64" s="39">
        <v>13592500</v>
      </c>
      <c r="G64" s="72">
        <v>502139000</v>
      </c>
      <c r="H64" s="37">
        <v>4497270</v>
      </c>
      <c r="I64" s="37">
        <v>12321200</v>
      </c>
      <c r="J64" s="39">
        <v>19319500</v>
      </c>
      <c r="K64" s="177">
        <f>C66+G66</f>
        <v>813000</v>
      </c>
      <c r="L64" s="178"/>
      <c r="M64" s="183">
        <f>D66+E66+F66+H66+I66+J66</f>
        <v>69100</v>
      </c>
      <c r="N64" s="178"/>
      <c r="O64" s="195">
        <f>M64+K64</f>
        <v>882100</v>
      </c>
      <c r="P64" s="196"/>
      <c r="Q64" s="42" t="s">
        <v>6</v>
      </c>
      <c r="R64" s="39">
        <v>186442600</v>
      </c>
      <c r="S64" s="57"/>
      <c r="T64" s="187">
        <v>0</v>
      </c>
      <c r="U64" s="190">
        <v>0.88</v>
      </c>
      <c r="V64" s="57"/>
      <c r="W64" s="85" t="s">
        <v>6</v>
      </c>
      <c r="X64" s="44">
        <v>5012.7</v>
      </c>
      <c r="Y64" s="44">
        <v>6708</v>
      </c>
      <c r="Z64" s="44">
        <v>65.2</v>
      </c>
      <c r="AA64" s="44">
        <v>86.7</v>
      </c>
      <c r="AB64" s="44">
        <v>5254.8</v>
      </c>
      <c r="AC64" s="44">
        <v>7024.3</v>
      </c>
      <c r="AD64" s="44">
        <v>114.2</v>
      </c>
      <c r="AE64" s="82">
        <v>16.600000000000001</v>
      </c>
      <c r="AF64" s="7"/>
      <c r="AG64" s="85" t="s">
        <v>29</v>
      </c>
      <c r="AH64" s="15">
        <v>1.375</v>
      </c>
      <c r="AI64" s="15">
        <v>3.375</v>
      </c>
      <c r="AJ64" s="15">
        <v>2.75</v>
      </c>
      <c r="AK64" s="15">
        <v>0</v>
      </c>
      <c r="AL64" s="16">
        <v>8</v>
      </c>
      <c r="AM64" s="62"/>
      <c r="AN64" s="64" t="s">
        <v>40</v>
      </c>
      <c r="AO64" s="20">
        <v>7.5</v>
      </c>
      <c r="AP64" s="21">
        <v>7.34</v>
      </c>
      <c r="AQ64" s="7"/>
      <c r="AR64" s="31" t="s">
        <v>37</v>
      </c>
      <c r="AS64" s="52" t="s">
        <v>75</v>
      </c>
      <c r="AT64" s="32" t="s">
        <v>38</v>
      </c>
      <c r="AU64" s="53">
        <v>3.3000000000000002E-2</v>
      </c>
      <c r="AV64" s="1"/>
      <c r="AW64" s="117" t="s">
        <v>45</v>
      </c>
      <c r="AX64" s="112">
        <v>705275000</v>
      </c>
      <c r="AY64" s="112">
        <v>557899500</v>
      </c>
      <c r="AZ64" s="113">
        <v>182703000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193"/>
      <c r="B65" s="68" t="s">
        <v>44</v>
      </c>
      <c r="C65" s="73">
        <f t="shared" ref="C65:J65" si="72">C60</f>
        <v>378833000</v>
      </c>
      <c r="D65" s="74">
        <f t="shared" si="72"/>
        <v>3349300</v>
      </c>
      <c r="E65" s="74">
        <f t="shared" si="72"/>
        <v>8457070</v>
      </c>
      <c r="F65" s="75">
        <f t="shared" si="72"/>
        <v>13592500</v>
      </c>
      <c r="G65" s="73">
        <f t="shared" si="72"/>
        <v>501326000</v>
      </c>
      <c r="H65" s="74">
        <f t="shared" si="72"/>
        <v>4497270</v>
      </c>
      <c r="I65" s="74">
        <f t="shared" si="72"/>
        <v>12289100</v>
      </c>
      <c r="J65" s="75">
        <f t="shared" si="72"/>
        <v>19282500</v>
      </c>
      <c r="K65" s="179"/>
      <c r="L65" s="180"/>
      <c r="M65" s="180"/>
      <c r="N65" s="180"/>
      <c r="O65" s="197"/>
      <c r="P65" s="198"/>
      <c r="Q65" s="14" t="s">
        <v>7</v>
      </c>
      <c r="R65" s="40">
        <f>R60</f>
        <v>185606500</v>
      </c>
      <c r="S65" s="57"/>
      <c r="T65" s="188"/>
      <c r="U65" s="191"/>
      <c r="V65" s="57"/>
      <c r="W65" s="87" t="s">
        <v>7</v>
      </c>
      <c r="X65" s="5">
        <f t="shared" ref="X65:AE65" si="73">X60</f>
        <v>5012.7</v>
      </c>
      <c r="Y65" s="5">
        <f t="shared" si="73"/>
        <v>6697.2</v>
      </c>
      <c r="Z65" s="5">
        <f t="shared" si="73"/>
        <v>65.2</v>
      </c>
      <c r="AA65" s="5">
        <f t="shared" si="73"/>
        <v>86.6</v>
      </c>
      <c r="AB65" s="5">
        <f t="shared" si="73"/>
        <v>5254.8</v>
      </c>
      <c r="AC65" s="5">
        <f t="shared" si="73"/>
        <v>7013</v>
      </c>
      <c r="AD65" s="5">
        <f t="shared" si="73"/>
        <v>114</v>
      </c>
      <c r="AE65" s="81">
        <f t="shared" si="73"/>
        <v>16.600000000000001</v>
      </c>
      <c r="AF65" s="7"/>
      <c r="AG65" s="87" t="s">
        <v>26</v>
      </c>
      <c r="AH65" s="6">
        <f>(AH64*10.74)</f>
        <v>14.7675</v>
      </c>
      <c r="AI65" s="6">
        <f>(AI64*3.9)</f>
        <v>13.1625</v>
      </c>
      <c r="AJ65" s="6">
        <f>(AJ64*0.21)</f>
        <v>0.57750000000000001</v>
      </c>
      <c r="AK65" s="158">
        <f>AK64+AL64</f>
        <v>8</v>
      </c>
      <c r="AL65" s="159"/>
      <c r="AM65" s="10"/>
      <c r="AN65" s="22" t="s">
        <v>41</v>
      </c>
      <c r="AO65" s="23">
        <v>7.8</v>
      </c>
      <c r="AP65" s="24">
        <v>7.66</v>
      </c>
      <c r="AQ65" s="7"/>
      <c r="AR65" s="33" t="s">
        <v>36</v>
      </c>
      <c r="AS65" s="12" t="s">
        <v>75</v>
      </c>
      <c r="AT65" s="2" t="s">
        <v>39</v>
      </c>
      <c r="AU65" s="36">
        <v>0.84</v>
      </c>
      <c r="AV65" s="1"/>
      <c r="AW65" s="118" t="s">
        <v>71</v>
      </c>
      <c r="AX65" s="111">
        <f t="shared" ref="AX65:AZ65" si="74">AX60</f>
        <v>705275000</v>
      </c>
      <c r="AY65" s="111">
        <f t="shared" si="74"/>
        <v>557000900</v>
      </c>
      <c r="AZ65" s="114">
        <f t="shared" si="74"/>
        <v>182668000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194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813000</v>
      </c>
      <c r="H66" s="76">
        <f t="shared" si="75"/>
        <v>0</v>
      </c>
      <c r="I66" s="76">
        <f t="shared" si="75"/>
        <v>32100</v>
      </c>
      <c r="J66" s="77">
        <f t="shared" si="75"/>
        <v>37000</v>
      </c>
      <c r="K66" s="181"/>
      <c r="L66" s="182"/>
      <c r="M66" s="182"/>
      <c r="N66" s="182"/>
      <c r="O66" s="199"/>
      <c r="P66" s="200"/>
      <c r="Q66" s="48" t="s">
        <v>3</v>
      </c>
      <c r="R66" s="41">
        <f>R64-R65</f>
        <v>836100</v>
      </c>
      <c r="S66" s="58"/>
      <c r="T66" s="189"/>
      <c r="U66" s="192"/>
      <c r="V66" s="58"/>
      <c r="W66" s="45" t="s">
        <v>3</v>
      </c>
      <c r="X66" s="46">
        <f>X64-X65</f>
        <v>0</v>
      </c>
      <c r="Y66" s="46">
        <f t="shared" ref="Y66:AE66" si="76">Y64-Y65</f>
        <v>10.800000000000182</v>
      </c>
      <c r="Z66" s="46">
        <f t="shared" si="76"/>
        <v>0</v>
      </c>
      <c r="AA66" s="46">
        <f t="shared" si="76"/>
        <v>0.10000000000000853</v>
      </c>
      <c r="AB66" s="46">
        <f t="shared" si="76"/>
        <v>0</v>
      </c>
      <c r="AC66" s="46">
        <f t="shared" si="76"/>
        <v>11.300000000000182</v>
      </c>
      <c r="AD66" s="46">
        <f t="shared" si="76"/>
        <v>0.20000000000000284</v>
      </c>
      <c r="AE66" s="83">
        <f t="shared" si="76"/>
        <v>0</v>
      </c>
      <c r="AF66" s="7"/>
      <c r="AG66" s="88" t="s">
        <v>28</v>
      </c>
      <c r="AH66" s="86">
        <f>(AH65)/((K64/1000000)*8.34)</f>
        <v>2.1779624271062858</v>
      </c>
      <c r="AI66" s="86">
        <f>(AI65)/((K64/1000000)*8.34)</f>
        <v>1.9412514269027583</v>
      </c>
      <c r="AJ66" s="86">
        <f>(AJ65)/((K64/1000000)*8.34)</f>
        <v>8.5171715026502795E-2</v>
      </c>
      <c r="AK66" s="160">
        <f>(AK65)/((K64/1000000)*8.34)</f>
        <v>1.1798679137870516</v>
      </c>
      <c r="AL66" s="161"/>
      <c r="AM66" s="10"/>
      <c r="AN66" s="1"/>
      <c r="AO66" s="1"/>
      <c r="AP66" s="1"/>
      <c r="AQ66" s="7"/>
      <c r="AR66" s="89" t="s">
        <v>55</v>
      </c>
      <c r="AS66" s="79">
        <v>1.77</v>
      </c>
      <c r="AT66" s="90" t="s">
        <v>54</v>
      </c>
      <c r="AU66" s="35">
        <v>2.1000000000000001E-2</v>
      </c>
      <c r="AV66" s="1"/>
      <c r="AW66" s="110" t="s">
        <v>3</v>
      </c>
      <c r="AX66" s="115">
        <f>AX64-AX65</f>
        <v>0</v>
      </c>
      <c r="AY66" s="115">
        <f>AY64-AY65</f>
        <v>898600</v>
      </c>
      <c r="AZ66" s="116">
        <f>AZ64-AZ65</f>
        <v>35000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174">
        <v>17</v>
      </c>
      <c r="B68" s="67" t="s">
        <v>45</v>
      </c>
      <c r="C68" s="72">
        <v>378833000</v>
      </c>
      <c r="D68" s="37">
        <v>3349300</v>
      </c>
      <c r="E68" s="37">
        <v>8457070</v>
      </c>
      <c r="F68" s="39">
        <v>13592500</v>
      </c>
      <c r="G68" s="72">
        <v>502877000</v>
      </c>
      <c r="H68" s="37">
        <v>4506270</v>
      </c>
      <c r="I68" s="37">
        <v>12321200</v>
      </c>
      <c r="J68" s="39">
        <v>19326500</v>
      </c>
      <c r="K68" s="177">
        <f>C70+G70</f>
        <v>738000</v>
      </c>
      <c r="L68" s="178"/>
      <c r="M68" s="183">
        <f>D70+E70+F70+H70+I70+J70</f>
        <v>16000</v>
      </c>
      <c r="N68" s="178"/>
      <c r="O68" s="195">
        <f>M68+K68</f>
        <v>754000</v>
      </c>
      <c r="P68" s="196"/>
      <c r="Q68" s="42" t="s">
        <v>6</v>
      </c>
      <c r="R68" s="39">
        <v>187259000</v>
      </c>
      <c r="S68" s="57"/>
      <c r="T68" s="187">
        <v>0.01</v>
      </c>
      <c r="U68" s="190">
        <v>0.9</v>
      </c>
      <c r="V68" s="57"/>
      <c r="W68" s="85" t="s">
        <v>6</v>
      </c>
      <c r="X68" s="44">
        <v>5012.7</v>
      </c>
      <c r="Y68" s="44">
        <v>6717.7</v>
      </c>
      <c r="Z68" s="44">
        <v>65.2</v>
      </c>
      <c r="AA68" s="44">
        <v>86.8</v>
      </c>
      <c r="AB68" s="44">
        <v>5254.8</v>
      </c>
      <c r="AC68" s="44">
        <v>7034.2</v>
      </c>
      <c r="AD68" s="44">
        <v>114.2</v>
      </c>
      <c r="AE68" s="82">
        <v>16.600000000000001</v>
      </c>
      <c r="AF68" s="7"/>
      <c r="AG68" s="85" t="s">
        <v>29</v>
      </c>
      <c r="AH68" s="15">
        <v>1.25</v>
      </c>
      <c r="AI68" s="15">
        <v>2.9375</v>
      </c>
      <c r="AJ68" s="15">
        <v>2.375</v>
      </c>
      <c r="AK68" s="15">
        <v>0</v>
      </c>
      <c r="AL68" s="16">
        <v>7</v>
      </c>
      <c r="AM68" s="62"/>
      <c r="AN68" s="64" t="s">
        <v>40</v>
      </c>
      <c r="AO68" s="20">
        <v>6.8</v>
      </c>
      <c r="AP68" s="21">
        <v>7.38</v>
      </c>
      <c r="AQ68" s="7"/>
      <c r="AR68" s="31" t="s">
        <v>37</v>
      </c>
      <c r="AS68" s="52" t="s">
        <v>75</v>
      </c>
      <c r="AT68" s="32" t="s">
        <v>38</v>
      </c>
      <c r="AU68" s="53">
        <v>3.5000000000000003E-2</v>
      </c>
      <c r="AV68" s="1"/>
      <c r="AW68" s="117" t="s">
        <v>45</v>
      </c>
      <c r="AX68" s="112">
        <v>705275000</v>
      </c>
      <c r="AY68" s="112">
        <v>558699900</v>
      </c>
      <c r="AZ68" s="113">
        <v>182703000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193"/>
      <c r="B69" s="68" t="s">
        <v>44</v>
      </c>
      <c r="C69" s="73">
        <f t="shared" ref="C69:J69" si="77">C64</f>
        <v>378833000</v>
      </c>
      <c r="D69" s="73">
        <f t="shared" si="77"/>
        <v>3349300</v>
      </c>
      <c r="E69" s="73">
        <f t="shared" si="77"/>
        <v>8457070</v>
      </c>
      <c r="F69" s="73">
        <f t="shared" si="77"/>
        <v>13592500</v>
      </c>
      <c r="G69" s="73">
        <f t="shared" si="77"/>
        <v>502139000</v>
      </c>
      <c r="H69" s="73">
        <f t="shared" si="77"/>
        <v>4497270</v>
      </c>
      <c r="I69" s="73">
        <f t="shared" si="77"/>
        <v>12321200</v>
      </c>
      <c r="J69" s="73">
        <f t="shared" si="77"/>
        <v>19319500</v>
      </c>
      <c r="K69" s="179"/>
      <c r="L69" s="180"/>
      <c r="M69" s="180"/>
      <c r="N69" s="180"/>
      <c r="O69" s="197"/>
      <c r="P69" s="198"/>
      <c r="Q69" s="14" t="s">
        <v>7</v>
      </c>
      <c r="R69" s="40">
        <f>R64</f>
        <v>186442600</v>
      </c>
      <c r="S69" s="57"/>
      <c r="T69" s="188"/>
      <c r="U69" s="191"/>
      <c r="V69" s="57"/>
      <c r="W69" s="87" t="s">
        <v>7</v>
      </c>
      <c r="X69" s="5">
        <f>X64</f>
        <v>5012.7</v>
      </c>
      <c r="Y69" s="5">
        <f t="shared" ref="Y69:AE69" si="78">Y64</f>
        <v>6708</v>
      </c>
      <c r="Z69" s="5">
        <f t="shared" si="78"/>
        <v>65.2</v>
      </c>
      <c r="AA69" s="5">
        <f t="shared" si="78"/>
        <v>86.7</v>
      </c>
      <c r="AB69" s="5">
        <f t="shared" si="78"/>
        <v>5254.8</v>
      </c>
      <c r="AC69" s="5">
        <f t="shared" si="78"/>
        <v>7024.3</v>
      </c>
      <c r="AD69" s="5">
        <f t="shared" si="78"/>
        <v>114.2</v>
      </c>
      <c r="AE69" s="5">
        <f t="shared" si="78"/>
        <v>16.600000000000001</v>
      </c>
      <c r="AF69" s="7"/>
      <c r="AG69" s="87" t="s">
        <v>26</v>
      </c>
      <c r="AH69" s="6">
        <f>(AH68*10.74)</f>
        <v>13.425000000000001</v>
      </c>
      <c r="AI69" s="6">
        <f>(AI68*3.9)</f>
        <v>11.456249999999999</v>
      </c>
      <c r="AJ69" s="6">
        <f>(AJ68*0.21)</f>
        <v>0.49874999999999997</v>
      </c>
      <c r="AK69" s="158">
        <f>AK68+AL68</f>
        <v>7</v>
      </c>
      <c r="AL69" s="159"/>
      <c r="AM69" s="10"/>
      <c r="AN69" s="22" t="s">
        <v>41</v>
      </c>
      <c r="AO69" s="23">
        <v>7.4</v>
      </c>
      <c r="AP69" s="24">
        <v>7.63</v>
      </c>
      <c r="AQ69" s="7"/>
      <c r="AR69" s="33" t="s">
        <v>36</v>
      </c>
      <c r="AS69" s="12" t="s">
        <v>75</v>
      </c>
      <c r="AT69" s="2" t="s">
        <v>39</v>
      </c>
      <c r="AU69" s="36">
        <v>0.62</v>
      </c>
      <c r="AV69" s="1"/>
      <c r="AW69" s="118" t="s">
        <v>71</v>
      </c>
      <c r="AX69" s="111">
        <f t="shared" ref="AX69:AZ69" si="79">AX64</f>
        <v>705275000</v>
      </c>
      <c r="AY69" s="111">
        <f t="shared" si="79"/>
        <v>557899500</v>
      </c>
      <c r="AZ69" s="114">
        <f t="shared" si="79"/>
        <v>182703000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194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738000</v>
      </c>
      <c r="H70" s="76">
        <f t="shared" si="80"/>
        <v>9000</v>
      </c>
      <c r="I70" s="76">
        <f t="shared" si="80"/>
        <v>0</v>
      </c>
      <c r="J70" s="77">
        <f t="shared" si="80"/>
        <v>7000</v>
      </c>
      <c r="K70" s="181"/>
      <c r="L70" s="182"/>
      <c r="M70" s="182"/>
      <c r="N70" s="182"/>
      <c r="O70" s="199"/>
      <c r="P70" s="200"/>
      <c r="Q70" s="48" t="s">
        <v>3</v>
      </c>
      <c r="R70" s="41">
        <f>R68-R69</f>
        <v>816400</v>
      </c>
      <c r="S70" s="58"/>
      <c r="T70" s="189"/>
      <c r="U70" s="192"/>
      <c r="V70" s="58"/>
      <c r="W70" s="45" t="s">
        <v>3</v>
      </c>
      <c r="X70" s="46">
        <f>X68-X69</f>
        <v>0</v>
      </c>
      <c r="Y70" s="46">
        <f t="shared" ref="Y70:AE70" si="81">Y68-Y69</f>
        <v>9.6999999999998181</v>
      </c>
      <c r="Z70" s="46">
        <f t="shared" si="81"/>
        <v>0</v>
      </c>
      <c r="AA70" s="46">
        <f t="shared" si="81"/>
        <v>9.9999999999994316E-2</v>
      </c>
      <c r="AB70" s="46">
        <f t="shared" si="81"/>
        <v>0</v>
      </c>
      <c r="AC70" s="46">
        <f t="shared" si="81"/>
        <v>9.8999999999996362</v>
      </c>
      <c r="AD70" s="46">
        <f t="shared" si="81"/>
        <v>0</v>
      </c>
      <c r="AE70" s="83">
        <f t="shared" si="81"/>
        <v>0</v>
      </c>
      <c r="AF70" s="7"/>
      <c r="AG70" s="88" t="s">
        <v>28</v>
      </c>
      <c r="AH70" s="86">
        <f>(AH69)/((K68/1000000)*8.34)</f>
        <v>2.1811818837612837</v>
      </c>
      <c r="AI70" s="86">
        <f>(AI69)/((K68/1000000)*8.34)</f>
        <v>1.8613158253884696</v>
      </c>
      <c r="AJ70" s="86">
        <f>(AJ69)/((K68/1000000)*8.34)</f>
        <v>8.1032734787779531E-2</v>
      </c>
      <c r="AK70" s="160">
        <f>(AK69)/((K68/1000000)*8.34)</f>
        <v>1.1373015408811162</v>
      </c>
      <c r="AL70" s="161"/>
      <c r="AM70" s="10"/>
      <c r="AN70" s="1"/>
      <c r="AO70" s="1"/>
      <c r="AP70" s="1"/>
      <c r="AQ70" s="7"/>
      <c r="AR70" s="89" t="s">
        <v>55</v>
      </c>
      <c r="AS70" s="79">
        <v>1.5</v>
      </c>
      <c r="AT70" s="90" t="s">
        <v>54</v>
      </c>
      <c r="AU70" s="35">
        <v>2.1999999999999999E-2</v>
      </c>
      <c r="AV70" s="1"/>
      <c r="AW70" s="110" t="s">
        <v>3</v>
      </c>
      <c r="AX70" s="115">
        <f>AX68-AX69</f>
        <v>0</v>
      </c>
      <c r="AY70" s="115">
        <f>AY68-AY69</f>
        <v>800400</v>
      </c>
      <c r="AZ70" s="116">
        <f>AZ68-AZ69</f>
        <v>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174">
        <v>18</v>
      </c>
      <c r="B72" s="67" t="s">
        <v>45</v>
      </c>
      <c r="C72" s="72">
        <v>378833000</v>
      </c>
      <c r="D72" s="37">
        <v>3349300</v>
      </c>
      <c r="E72" s="37">
        <v>8457070</v>
      </c>
      <c r="F72" s="39">
        <v>13592500</v>
      </c>
      <c r="G72" s="72">
        <v>503628000</v>
      </c>
      <c r="H72" s="37">
        <v>4506270</v>
      </c>
      <c r="I72" s="37">
        <v>12353200</v>
      </c>
      <c r="J72" s="39">
        <v>19353500</v>
      </c>
      <c r="K72" s="177">
        <f>C74+G74</f>
        <v>751000</v>
      </c>
      <c r="L72" s="178"/>
      <c r="M72" s="183">
        <f>D74+E74+F74+H74+I74+J74</f>
        <v>59000</v>
      </c>
      <c r="N72" s="178"/>
      <c r="O72" s="195">
        <f>M72+K72</f>
        <v>810000</v>
      </c>
      <c r="P72" s="196"/>
      <c r="Q72" s="42" t="s">
        <v>6</v>
      </c>
      <c r="R72" s="39">
        <v>188119100</v>
      </c>
      <c r="S72" s="57"/>
      <c r="T72" s="187">
        <v>0.27</v>
      </c>
      <c r="U72" s="190">
        <v>0.91</v>
      </c>
      <c r="V72" s="57"/>
      <c r="W72" s="85" t="s">
        <v>6</v>
      </c>
      <c r="X72" s="44">
        <v>5012.7</v>
      </c>
      <c r="Y72" s="44">
        <v>6727.7</v>
      </c>
      <c r="Z72" s="44">
        <v>65.2</v>
      </c>
      <c r="AA72" s="44">
        <v>86.9</v>
      </c>
      <c r="AB72" s="44">
        <v>5254.8</v>
      </c>
      <c r="AC72" s="44">
        <v>7044.4</v>
      </c>
      <c r="AD72" s="44">
        <v>114.4</v>
      </c>
      <c r="AE72" s="82">
        <v>16.600000000000001</v>
      </c>
      <c r="AF72" s="7"/>
      <c r="AG72" s="85" t="s">
        <v>29</v>
      </c>
      <c r="AH72" s="15">
        <v>1.625</v>
      </c>
      <c r="AI72" s="15">
        <v>3.25</v>
      </c>
      <c r="AJ72" s="15">
        <v>3</v>
      </c>
      <c r="AK72" s="15">
        <v>8</v>
      </c>
      <c r="AL72" s="16">
        <v>0</v>
      </c>
      <c r="AM72" s="62"/>
      <c r="AN72" s="64" t="s">
        <v>40</v>
      </c>
      <c r="AO72" s="20">
        <v>8.3000000000000007</v>
      </c>
      <c r="AP72" s="21">
        <v>7.38</v>
      </c>
      <c r="AQ72" s="7"/>
      <c r="AR72" s="31" t="s">
        <v>37</v>
      </c>
      <c r="AS72" s="52" t="s">
        <v>75</v>
      </c>
      <c r="AT72" s="32" t="s">
        <v>38</v>
      </c>
      <c r="AU72" s="53">
        <v>3.3000000000000002E-2</v>
      </c>
      <c r="AV72" s="1"/>
      <c r="AW72" s="117" t="s">
        <v>45</v>
      </c>
      <c r="AX72" s="112">
        <v>705275000</v>
      </c>
      <c r="AY72" s="112">
        <v>559575000</v>
      </c>
      <c r="AZ72" s="113">
        <v>182738000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193"/>
      <c r="B73" s="68" t="s">
        <v>44</v>
      </c>
      <c r="C73" s="73">
        <f t="shared" ref="C73:J73" si="82">C68</f>
        <v>378833000</v>
      </c>
      <c r="D73" s="74">
        <f t="shared" si="82"/>
        <v>3349300</v>
      </c>
      <c r="E73" s="74">
        <f t="shared" si="82"/>
        <v>8457070</v>
      </c>
      <c r="F73" s="75">
        <f t="shared" si="82"/>
        <v>13592500</v>
      </c>
      <c r="G73" s="73">
        <f t="shared" si="82"/>
        <v>502877000</v>
      </c>
      <c r="H73" s="74">
        <f t="shared" si="82"/>
        <v>4506270</v>
      </c>
      <c r="I73" s="74">
        <f t="shared" si="82"/>
        <v>12321200</v>
      </c>
      <c r="J73" s="75">
        <f t="shared" si="82"/>
        <v>19326500</v>
      </c>
      <c r="K73" s="179"/>
      <c r="L73" s="180"/>
      <c r="M73" s="180"/>
      <c r="N73" s="180"/>
      <c r="O73" s="197"/>
      <c r="P73" s="198"/>
      <c r="Q73" s="14" t="s">
        <v>7</v>
      </c>
      <c r="R73" s="40">
        <f>R68</f>
        <v>187259000</v>
      </c>
      <c r="S73" s="57"/>
      <c r="T73" s="188"/>
      <c r="U73" s="191"/>
      <c r="V73" s="57"/>
      <c r="W73" s="87" t="s">
        <v>7</v>
      </c>
      <c r="X73" s="5">
        <f t="shared" ref="X73:AE73" si="83">X68</f>
        <v>5012.7</v>
      </c>
      <c r="Y73" s="5">
        <f t="shared" si="83"/>
        <v>6717.7</v>
      </c>
      <c r="Z73" s="5">
        <f t="shared" si="83"/>
        <v>65.2</v>
      </c>
      <c r="AA73" s="5">
        <f t="shared" si="83"/>
        <v>86.8</v>
      </c>
      <c r="AB73" s="5">
        <f t="shared" si="83"/>
        <v>5254.8</v>
      </c>
      <c r="AC73" s="5">
        <f t="shared" si="83"/>
        <v>7034.2</v>
      </c>
      <c r="AD73" s="5">
        <f t="shared" si="83"/>
        <v>114.2</v>
      </c>
      <c r="AE73" s="81">
        <f t="shared" si="83"/>
        <v>16.600000000000001</v>
      </c>
      <c r="AF73" s="7"/>
      <c r="AG73" s="87" t="s">
        <v>26</v>
      </c>
      <c r="AH73" s="6">
        <f>(AH72*10.74)</f>
        <v>17.452500000000001</v>
      </c>
      <c r="AI73" s="6">
        <f>(AI72*3.9)</f>
        <v>12.674999999999999</v>
      </c>
      <c r="AJ73" s="6">
        <f>(AJ72*0.21)</f>
        <v>0.63</v>
      </c>
      <c r="AK73" s="158">
        <f>AK72+AL72</f>
        <v>8</v>
      </c>
      <c r="AL73" s="159"/>
      <c r="AM73" s="10"/>
      <c r="AN73" s="22" t="s">
        <v>41</v>
      </c>
      <c r="AO73" s="23">
        <v>7.4</v>
      </c>
      <c r="AP73" s="24">
        <v>7.71</v>
      </c>
      <c r="AQ73" s="7"/>
      <c r="AR73" s="33" t="s">
        <v>36</v>
      </c>
      <c r="AS73" s="12" t="s">
        <v>75</v>
      </c>
      <c r="AT73" s="2" t="s">
        <v>39</v>
      </c>
      <c r="AU73" s="36">
        <v>0.65400000000000003</v>
      </c>
      <c r="AV73" s="1"/>
      <c r="AW73" s="118" t="s">
        <v>71</v>
      </c>
      <c r="AX73" s="111">
        <f t="shared" ref="AX73:AZ73" si="84">AX68</f>
        <v>705275000</v>
      </c>
      <c r="AY73" s="111">
        <f t="shared" si="84"/>
        <v>558699900</v>
      </c>
      <c r="AZ73" s="114">
        <f t="shared" si="84"/>
        <v>182703000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194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751000</v>
      </c>
      <c r="H74" s="76">
        <f t="shared" si="85"/>
        <v>0</v>
      </c>
      <c r="I74" s="76">
        <f t="shared" si="85"/>
        <v>32000</v>
      </c>
      <c r="J74" s="77">
        <f t="shared" si="85"/>
        <v>27000</v>
      </c>
      <c r="K74" s="181"/>
      <c r="L74" s="182"/>
      <c r="M74" s="182"/>
      <c r="N74" s="182"/>
      <c r="O74" s="199"/>
      <c r="P74" s="200"/>
      <c r="Q74" s="48" t="s">
        <v>3</v>
      </c>
      <c r="R74" s="41">
        <f>R72-R73</f>
        <v>860100</v>
      </c>
      <c r="S74" s="58"/>
      <c r="T74" s="189"/>
      <c r="U74" s="192"/>
      <c r="V74" s="58"/>
      <c r="W74" s="45" t="s">
        <v>3</v>
      </c>
      <c r="X74" s="46">
        <f>X72-X73</f>
        <v>0</v>
      </c>
      <c r="Y74" s="46">
        <f t="shared" ref="Y74:AE74" si="86">Y72-Y73</f>
        <v>10</v>
      </c>
      <c r="Z74" s="46">
        <f t="shared" si="86"/>
        <v>0</v>
      </c>
      <c r="AA74" s="46">
        <f t="shared" si="86"/>
        <v>0.10000000000000853</v>
      </c>
      <c r="AB74" s="46">
        <f t="shared" si="86"/>
        <v>0</v>
      </c>
      <c r="AC74" s="46">
        <f t="shared" si="86"/>
        <v>10.199999999999818</v>
      </c>
      <c r="AD74" s="46">
        <f t="shared" si="86"/>
        <v>0.20000000000000284</v>
      </c>
      <c r="AE74" s="83">
        <f t="shared" si="86"/>
        <v>0</v>
      </c>
      <c r="AF74" s="7"/>
      <c r="AG74" s="88" t="s">
        <v>28</v>
      </c>
      <c r="AH74" s="86">
        <f>(AH73)/((K72/1000000)*8.34)</f>
        <v>2.7864525955799944</v>
      </c>
      <c r="AI74" s="86">
        <f>(AI73)/((K72/1000000)*8.34)</f>
        <v>2.0236806560078171</v>
      </c>
      <c r="AJ74" s="86">
        <f>(AJ73)/((K72/1000000)*8.34)</f>
        <v>0.10058531071281458</v>
      </c>
      <c r="AK74" s="160">
        <f>(AK73)/((K72/1000000)*8.34)</f>
        <v>1.2772737868293915</v>
      </c>
      <c r="AL74" s="161"/>
      <c r="AM74" s="10"/>
      <c r="AN74" s="1"/>
      <c r="AO74" s="1"/>
      <c r="AP74" s="1"/>
      <c r="AQ74" s="7"/>
      <c r="AR74" s="89" t="s">
        <v>55</v>
      </c>
      <c r="AS74" s="79">
        <v>1.44</v>
      </c>
      <c r="AT74" s="90" t="s">
        <v>54</v>
      </c>
      <c r="AU74" s="35">
        <v>0.02</v>
      </c>
      <c r="AV74" s="1"/>
      <c r="AW74" s="110" t="s">
        <v>3</v>
      </c>
      <c r="AX74" s="115">
        <f>AX72-AX73</f>
        <v>0</v>
      </c>
      <c r="AY74" s="115">
        <f>AY72-AY73</f>
        <v>875100</v>
      </c>
      <c r="AZ74" s="116">
        <f>AZ72-AZ73</f>
        <v>35000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174">
        <v>19</v>
      </c>
      <c r="B76" s="67" t="s">
        <v>45</v>
      </c>
      <c r="C76" s="72">
        <v>379169000</v>
      </c>
      <c r="D76" s="37">
        <v>3349300</v>
      </c>
      <c r="E76" s="37">
        <v>8457070</v>
      </c>
      <c r="F76" s="39">
        <v>13602500</v>
      </c>
      <c r="G76" s="72">
        <v>504113000</v>
      </c>
      <c r="H76" s="37">
        <v>4514270</v>
      </c>
      <c r="I76" s="37">
        <v>12353200</v>
      </c>
      <c r="J76" s="39">
        <v>19376500</v>
      </c>
      <c r="K76" s="177">
        <f>C78+G78</f>
        <v>821000</v>
      </c>
      <c r="L76" s="178"/>
      <c r="M76" s="183">
        <f>D78+E78+F78+H78+I78+J78</f>
        <v>41000</v>
      </c>
      <c r="N76" s="178"/>
      <c r="O76" s="195">
        <f>M76+K76</f>
        <v>862000</v>
      </c>
      <c r="P76" s="196"/>
      <c r="Q76" s="42" t="s">
        <v>6</v>
      </c>
      <c r="R76" s="39">
        <v>188967500</v>
      </c>
      <c r="S76" s="57"/>
      <c r="T76" s="187">
        <v>0.02</v>
      </c>
      <c r="U76" s="190">
        <v>0.88</v>
      </c>
      <c r="V76" s="57"/>
      <c r="W76" s="85" t="s">
        <v>6</v>
      </c>
      <c r="X76" s="44">
        <v>5017.2</v>
      </c>
      <c r="Y76" s="44">
        <v>6734.1</v>
      </c>
      <c r="Z76" s="44">
        <v>65.2</v>
      </c>
      <c r="AA76" s="44">
        <v>87</v>
      </c>
      <c r="AB76" s="44">
        <v>5259.5</v>
      </c>
      <c r="AC76" s="44">
        <v>7051.3</v>
      </c>
      <c r="AD76" s="44">
        <v>114.4</v>
      </c>
      <c r="AE76" s="82">
        <v>16.600000000000001</v>
      </c>
      <c r="AF76" s="7"/>
      <c r="AG76" s="85" t="s">
        <v>29</v>
      </c>
      <c r="AH76" s="15">
        <v>1.25</v>
      </c>
      <c r="AI76" s="15">
        <v>2.5</v>
      </c>
      <c r="AJ76" s="15">
        <v>2.25</v>
      </c>
      <c r="AK76" s="15">
        <v>3.5</v>
      </c>
      <c r="AL76" s="16">
        <v>3.5</v>
      </c>
      <c r="AM76" s="62"/>
      <c r="AN76" s="64" t="s">
        <v>40</v>
      </c>
      <c r="AO76" s="20">
        <v>9.5</v>
      </c>
      <c r="AP76" s="21">
        <v>7.38</v>
      </c>
      <c r="AQ76" s="7"/>
      <c r="AR76" s="31" t="s">
        <v>37</v>
      </c>
      <c r="AS76" s="52">
        <v>3.2000000000000001E-2</v>
      </c>
      <c r="AT76" s="32" t="s">
        <v>38</v>
      </c>
      <c r="AU76" s="53" t="s">
        <v>75</v>
      </c>
      <c r="AV76" s="1"/>
      <c r="AW76" s="117" t="s">
        <v>45</v>
      </c>
      <c r="AX76" s="112">
        <v>705649000</v>
      </c>
      <c r="AY76" s="112">
        <v>560064500</v>
      </c>
      <c r="AZ76" s="113">
        <v>182738000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193"/>
      <c r="B77" s="68" t="s">
        <v>44</v>
      </c>
      <c r="C77" s="73">
        <f t="shared" ref="C77:J77" si="87">C72</f>
        <v>378833000</v>
      </c>
      <c r="D77" s="74">
        <f t="shared" si="87"/>
        <v>3349300</v>
      </c>
      <c r="E77" s="74">
        <f t="shared" si="87"/>
        <v>8457070</v>
      </c>
      <c r="F77" s="75">
        <f t="shared" si="87"/>
        <v>13592500</v>
      </c>
      <c r="G77" s="73">
        <f t="shared" si="87"/>
        <v>503628000</v>
      </c>
      <c r="H77" s="74">
        <f t="shared" si="87"/>
        <v>4506270</v>
      </c>
      <c r="I77" s="74">
        <f t="shared" si="87"/>
        <v>12353200</v>
      </c>
      <c r="J77" s="75">
        <f t="shared" si="87"/>
        <v>19353500</v>
      </c>
      <c r="K77" s="179"/>
      <c r="L77" s="180"/>
      <c r="M77" s="180"/>
      <c r="N77" s="180"/>
      <c r="O77" s="197"/>
      <c r="P77" s="198"/>
      <c r="Q77" s="14" t="s">
        <v>7</v>
      </c>
      <c r="R77" s="40">
        <f>R72</f>
        <v>188119100</v>
      </c>
      <c r="S77" s="57"/>
      <c r="T77" s="188"/>
      <c r="U77" s="191"/>
      <c r="V77" s="57"/>
      <c r="W77" s="87" t="s">
        <v>7</v>
      </c>
      <c r="X77" s="5">
        <f t="shared" ref="X77:AE77" si="88">X72</f>
        <v>5012.7</v>
      </c>
      <c r="Y77" s="5">
        <f t="shared" si="88"/>
        <v>6727.7</v>
      </c>
      <c r="Z77" s="5">
        <f t="shared" si="88"/>
        <v>65.2</v>
      </c>
      <c r="AA77" s="5">
        <f t="shared" si="88"/>
        <v>86.9</v>
      </c>
      <c r="AB77" s="5">
        <f t="shared" si="88"/>
        <v>5254.8</v>
      </c>
      <c r="AC77" s="5">
        <f t="shared" si="88"/>
        <v>7044.4</v>
      </c>
      <c r="AD77" s="5">
        <f t="shared" si="88"/>
        <v>114.4</v>
      </c>
      <c r="AE77" s="81">
        <f t="shared" si="88"/>
        <v>16.600000000000001</v>
      </c>
      <c r="AF77" s="7"/>
      <c r="AG77" s="87" t="s">
        <v>26</v>
      </c>
      <c r="AH77" s="6">
        <f>(AH76*10.74)</f>
        <v>13.425000000000001</v>
      </c>
      <c r="AI77" s="6">
        <f>(AI76*3.9)</f>
        <v>9.75</v>
      </c>
      <c r="AJ77" s="6">
        <f>(AJ76*0.21)</f>
        <v>0.47249999999999998</v>
      </c>
      <c r="AK77" s="158">
        <f>AK76+AL76</f>
        <v>7</v>
      </c>
      <c r="AL77" s="159"/>
      <c r="AM77" s="10"/>
      <c r="AN77" s="22" t="s">
        <v>41</v>
      </c>
      <c r="AO77" s="23">
        <v>6.8</v>
      </c>
      <c r="AP77" s="24">
        <v>7.68</v>
      </c>
      <c r="AQ77" s="7"/>
      <c r="AR77" s="33" t="s">
        <v>36</v>
      </c>
      <c r="AS77" s="12">
        <v>0.72</v>
      </c>
      <c r="AT77" s="2" t="s">
        <v>39</v>
      </c>
      <c r="AU77" s="36" t="s">
        <v>75</v>
      </c>
      <c r="AV77" s="1"/>
      <c r="AW77" s="118" t="s">
        <v>71</v>
      </c>
      <c r="AX77" s="111">
        <f t="shared" ref="AX77:AZ77" si="89">AX72</f>
        <v>705275000</v>
      </c>
      <c r="AY77" s="111">
        <f t="shared" si="89"/>
        <v>559575000</v>
      </c>
      <c r="AZ77" s="114">
        <f t="shared" si="89"/>
        <v>182738000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194"/>
      <c r="B78" s="66" t="s">
        <v>3</v>
      </c>
      <c r="C78" s="76">
        <f t="shared" ref="C78:J78" si="90">C76-C77</f>
        <v>336000</v>
      </c>
      <c r="D78" s="76">
        <f t="shared" si="90"/>
        <v>0</v>
      </c>
      <c r="E78" s="76">
        <f t="shared" si="90"/>
        <v>0</v>
      </c>
      <c r="F78" s="77">
        <f t="shared" si="90"/>
        <v>10000</v>
      </c>
      <c r="G78" s="76">
        <f t="shared" si="90"/>
        <v>485000</v>
      </c>
      <c r="H78" s="76">
        <f t="shared" si="90"/>
        <v>8000</v>
      </c>
      <c r="I78" s="76">
        <f t="shared" si="90"/>
        <v>0</v>
      </c>
      <c r="J78" s="77">
        <f t="shared" si="90"/>
        <v>23000</v>
      </c>
      <c r="K78" s="181"/>
      <c r="L78" s="182"/>
      <c r="M78" s="182"/>
      <c r="N78" s="182"/>
      <c r="O78" s="199"/>
      <c r="P78" s="200"/>
      <c r="Q78" s="48" t="s">
        <v>3</v>
      </c>
      <c r="R78" s="41">
        <f>R76-R77</f>
        <v>848400</v>
      </c>
      <c r="S78" s="58"/>
      <c r="T78" s="189"/>
      <c r="U78" s="192"/>
      <c r="V78" s="58"/>
      <c r="W78" s="45" t="s">
        <v>3</v>
      </c>
      <c r="X78" s="46">
        <f>X76-X77</f>
        <v>4.5</v>
      </c>
      <c r="Y78" s="46">
        <f t="shared" ref="Y78:AE78" si="91">Y76-Y77</f>
        <v>6.4000000000005457</v>
      </c>
      <c r="Z78" s="46">
        <f t="shared" si="91"/>
        <v>0</v>
      </c>
      <c r="AA78" s="46">
        <f t="shared" si="91"/>
        <v>9.9999999999994316E-2</v>
      </c>
      <c r="AB78" s="46">
        <f t="shared" si="91"/>
        <v>4.6999999999998181</v>
      </c>
      <c r="AC78" s="46">
        <f t="shared" si="91"/>
        <v>6.9000000000005457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1.9606726312007643</v>
      </c>
      <c r="AI78" s="86">
        <f>(AI77)/((K76/1000000)*8.34)</f>
        <v>1.4239521902575383</v>
      </c>
      <c r="AJ78" s="86">
        <f>(AJ77)/((K76/1000000)*8.34)</f>
        <v>6.9006913835557626E-2</v>
      </c>
      <c r="AK78" s="160">
        <f>(AK77)/((K76/1000000)*8.34)</f>
        <v>1.0223246494156686</v>
      </c>
      <c r="AL78" s="161"/>
      <c r="AM78" s="10"/>
      <c r="AN78" s="1"/>
      <c r="AO78" s="1"/>
      <c r="AP78" s="1"/>
      <c r="AQ78" s="7"/>
      <c r="AR78" s="89" t="s">
        <v>55</v>
      </c>
      <c r="AS78" s="79">
        <v>1.41</v>
      </c>
      <c r="AT78" s="90" t="s">
        <v>54</v>
      </c>
      <c r="AU78" s="35">
        <v>0.03</v>
      </c>
      <c r="AV78" s="1"/>
      <c r="AW78" s="110" t="s">
        <v>3</v>
      </c>
      <c r="AX78" s="115">
        <f>AX76-AX77</f>
        <v>374000</v>
      </c>
      <c r="AY78" s="115">
        <f>AY76-AY77</f>
        <v>489500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174">
        <v>20</v>
      </c>
      <c r="B80" s="67" t="s">
        <v>45</v>
      </c>
      <c r="C80" s="72">
        <v>379169000</v>
      </c>
      <c r="D80" s="37">
        <v>3349300</v>
      </c>
      <c r="E80" s="37">
        <v>8457070</v>
      </c>
      <c r="F80" s="39">
        <v>13602500</v>
      </c>
      <c r="G80" s="72">
        <v>504957000</v>
      </c>
      <c r="H80" s="37">
        <v>4514270</v>
      </c>
      <c r="I80" s="37">
        <v>12384200</v>
      </c>
      <c r="J80" s="39">
        <v>19405500</v>
      </c>
      <c r="K80" s="177">
        <f>C82+G82</f>
        <v>844000</v>
      </c>
      <c r="L80" s="178"/>
      <c r="M80" s="183">
        <f>D82+E82+F82+H82+I82+J82</f>
        <v>60000</v>
      </c>
      <c r="N80" s="178"/>
      <c r="O80" s="195">
        <f>M80+K80</f>
        <v>904000</v>
      </c>
      <c r="P80" s="196"/>
      <c r="Q80" s="42" t="s">
        <v>6</v>
      </c>
      <c r="R80" s="39">
        <v>189826600</v>
      </c>
      <c r="S80" s="57"/>
      <c r="T80" s="187">
        <v>0.18</v>
      </c>
      <c r="U80" s="190">
        <v>0.86</v>
      </c>
      <c r="V80" s="57"/>
      <c r="W80" s="85" t="s">
        <v>6</v>
      </c>
      <c r="X80" s="44">
        <v>5017.2</v>
      </c>
      <c r="Y80" s="44">
        <v>6745.3</v>
      </c>
      <c r="Z80" s="44">
        <v>65.2</v>
      </c>
      <c r="AA80" s="44">
        <v>87.1</v>
      </c>
      <c r="AB80" s="44">
        <v>5259.5</v>
      </c>
      <c r="AC80" s="44">
        <v>7062.8</v>
      </c>
      <c r="AD80" s="44">
        <v>114.6</v>
      </c>
      <c r="AE80" s="82">
        <v>16.600000000000001</v>
      </c>
      <c r="AF80" s="7"/>
      <c r="AG80" s="85" t="s">
        <v>29</v>
      </c>
      <c r="AH80" s="15">
        <v>1.9375</v>
      </c>
      <c r="AI80" s="15">
        <v>3</v>
      </c>
      <c r="AJ80" s="15">
        <v>2.75</v>
      </c>
      <c r="AK80" s="15">
        <v>0</v>
      </c>
      <c r="AL80" s="16">
        <v>8</v>
      </c>
      <c r="AM80" s="62"/>
      <c r="AN80" s="64" t="s">
        <v>40</v>
      </c>
      <c r="AO80" s="20">
        <v>9.1</v>
      </c>
      <c r="AP80" s="21">
        <v>7.36</v>
      </c>
      <c r="AQ80" s="7"/>
      <c r="AR80" s="31" t="s">
        <v>37</v>
      </c>
      <c r="AS80" s="52" t="s">
        <v>75</v>
      </c>
      <c r="AT80" s="32" t="s">
        <v>38</v>
      </c>
      <c r="AU80" s="53">
        <v>3.3000000000000002E-2</v>
      </c>
      <c r="AV80" s="1"/>
      <c r="AW80" s="117" t="s">
        <v>45</v>
      </c>
      <c r="AX80" s="112">
        <v>705649000</v>
      </c>
      <c r="AY80" s="112">
        <v>560984800</v>
      </c>
      <c r="AZ80" s="113">
        <v>182773000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193"/>
      <c r="B81" s="68" t="s">
        <v>44</v>
      </c>
      <c r="C81" s="73">
        <f t="shared" ref="C81:J81" si="92">C76</f>
        <v>379169000</v>
      </c>
      <c r="D81" s="74">
        <f t="shared" si="92"/>
        <v>3349300</v>
      </c>
      <c r="E81" s="74">
        <f t="shared" si="92"/>
        <v>8457070</v>
      </c>
      <c r="F81" s="75">
        <f t="shared" si="92"/>
        <v>13602500</v>
      </c>
      <c r="G81" s="73">
        <f t="shared" si="92"/>
        <v>504113000</v>
      </c>
      <c r="H81" s="74">
        <f t="shared" si="92"/>
        <v>4514270</v>
      </c>
      <c r="I81" s="74">
        <f t="shared" si="92"/>
        <v>12353200</v>
      </c>
      <c r="J81" s="75">
        <f t="shared" si="92"/>
        <v>19376500</v>
      </c>
      <c r="K81" s="179"/>
      <c r="L81" s="180"/>
      <c r="M81" s="180"/>
      <c r="N81" s="180"/>
      <c r="O81" s="197"/>
      <c r="P81" s="198"/>
      <c r="Q81" s="14" t="s">
        <v>7</v>
      </c>
      <c r="R81" s="40">
        <f>R76</f>
        <v>188967500</v>
      </c>
      <c r="S81" s="57"/>
      <c r="T81" s="188"/>
      <c r="U81" s="191"/>
      <c r="V81" s="57"/>
      <c r="W81" s="87" t="s">
        <v>7</v>
      </c>
      <c r="X81" s="5">
        <f t="shared" ref="X81:AE81" si="93">X76</f>
        <v>5017.2</v>
      </c>
      <c r="Y81" s="5">
        <f t="shared" si="93"/>
        <v>6734.1</v>
      </c>
      <c r="Z81" s="5">
        <f t="shared" si="93"/>
        <v>65.2</v>
      </c>
      <c r="AA81" s="5">
        <f t="shared" si="93"/>
        <v>87</v>
      </c>
      <c r="AB81" s="5">
        <f t="shared" si="93"/>
        <v>5259.5</v>
      </c>
      <c r="AC81" s="5">
        <f t="shared" si="93"/>
        <v>7051.3</v>
      </c>
      <c r="AD81" s="5">
        <f t="shared" si="93"/>
        <v>114.4</v>
      </c>
      <c r="AE81" s="81">
        <f t="shared" si="93"/>
        <v>16.600000000000001</v>
      </c>
      <c r="AF81" s="7"/>
      <c r="AG81" s="87" t="s">
        <v>26</v>
      </c>
      <c r="AH81" s="6">
        <f>(AH80*10.74)</f>
        <v>20.80875</v>
      </c>
      <c r="AI81" s="6">
        <f>(AI80*3.9)</f>
        <v>11.7</v>
      </c>
      <c r="AJ81" s="6">
        <f>(AJ80*0.21)</f>
        <v>0.57750000000000001</v>
      </c>
      <c r="AK81" s="158">
        <f>AK80+AL80</f>
        <v>8</v>
      </c>
      <c r="AL81" s="159"/>
      <c r="AM81" s="10"/>
      <c r="AN81" s="22" t="s">
        <v>41</v>
      </c>
      <c r="AO81" s="23">
        <v>8.1</v>
      </c>
      <c r="AP81" s="24">
        <v>7.59</v>
      </c>
      <c r="AQ81" s="7"/>
      <c r="AR81" s="33" t="s">
        <v>36</v>
      </c>
      <c r="AS81" s="12" t="s">
        <v>75</v>
      </c>
      <c r="AT81" s="2" t="s">
        <v>39</v>
      </c>
      <c r="AU81" s="36">
        <v>0.67900000000000005</v>
      </c>
      <c r="AV81" s="1"/>
      <c r="AW81" s="118" t="s">
        <v>71</v>
      </c>
      <c r="AX81" s="111">
        <f t="shared" ref="AX81:AZ81" si="94">AX76</f>
        <v>705649000</v>
      </c>
      <c r="AY81" s="111">
        <f t="shared" si="94"/>
        <v>560064500</v>
      </c>
      <c r="AZ81" s="114">
        <f t="shared" si="94"/>
        <v>182738000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194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844000</v>
      </c>
      <c r="H82" s="76">
        <f t="shared" si="95"/>
        <v>0</v>
      </c>
      <c r="I82" s="76">
        <f t="shared" si="95"/>
        <v>31000</v>
      </c>
      <c r="J82" s="77">
        <f t="shared" si="95"/>
        <v>29000</v>
      </c>
      <c r="K82" s="181"/>
      <c r="L82" s="182"/>
      <c r="M82" s="182"/>
      <c r="N82" s="182"/>
      <c r="O82" s="199"/>
      <c r="P82" s="200"/>
      <c r="Q82" s="48" t="s">
        <v>3</v>
      </c>
      <c r="R82" s="41">
        <f>R80-R81</f>
        <v>859100</v>
      </c>
      <c r="S82" s="58"/>
      <c r="T82" s="189"/>
      <c r="U82" s="192"/>
      <c r="V82" s="58"/>
      <c r="W82" s="45" t="s">
        <v>3</v>
      </c>
      <c r="X82" s="46">
        <f>X80-X81</f>
        <v>0</v>
      </c>
      <c r="Y82" s="46">
        <f t="shared" ref="Y82:AE82" si="96">Y80-Y81</f>
        <v>11.199999999999818</v>
      </c>
      <c r="Z82" s="46">
        <f t="shared" si="96"/>
        <v>0</v>
      </c>
      <c r="AA82" s="46">
        <f t="shared" si="96"/>
        <v>9.9999999999994316E-2</v>
      </c>
      <c r="AB82" s="46">
        <f t="shared" si="96"/>
        <v>0</v>
      </c>
      <c r="AC82" s="46">
        <f t="shared" si="96"/>
        <v>11.5</v>
      </c>
      <c r="AD82" s="46">
        <f t="shared" si="96"/>
        <v>0.19999999999998863</v>
      </c>
      <c r="AE82" s="83">
        <f t="shared" si="96"/>
        <v>0</v>
      </c>
      <c r="AF82" s="7"/>
      <c r="AG82" s="88" t="s">
        <v>28</v>
      </c>
      <c r="AH82" s="86">
        <f>(AH81)/((K80/1000000)*8.34)</f>
        <v>2.9562250673394934</v>
      </c>
      <c r="AI82" s="86">
        <f>(AI81)/((K80/1000000)*8.34)</f>
        <v>1.6621773671110505</v>
      </c>
      <c r="AJ82" s="86">
        <f>(AJ81)/((K80/1000000)*8.34)</f>
        <v>8.2043370043301866E-2</v>
      </c>
      <c r="AK82" s="160">
        <f>(AK81)/((K80/1000000)*8.34)</f>
        <v>1.1365315330673851</v>
      </c>
      <c r="AL82" s="161"/>
      <c r="AM82" s="10"/>
      <c r="AN82" s="1"/>
      <c r="AO82" s="1"/>
      <c r="AP82" s="1"/>
      <c r="AQ82" s="7"/>
      <c r="AR82" s="89" t="s">
        <v>55</v>
      </c>
      <c r="AS82" s="79">
        <v>1.33</v>
      </c>
      <c r="AT82" s="90" t="s">
        <v>54</v>
      </c>
      <c r="AU82" s="35">
        <v>2.1000000000000001E-2</v>
      </c>
      <c r="AV82" s="1"/>
      <c r="AW82" s="110" t="s">
        <v>3</v>
      </c>
      <c r="AX82" s="115">
        <f>AX80-AX81</f>
        <v>0</v>
      </c>
      <c r="AY82" s="115">
        <f>AY80-AY81</f>
        <v>920300</v>
      </c>
      <c r="AZ82" s="116">
        <f>AZ80-AZ81</f>
        <v>35000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174">
        <v>21</v>
      </c>
      <c r="B84" s="67" t="s">
        <v>45</v>
      </c>
      <c r="C84" s="72">
        <v>379169000</v>
      </c>
      <c r="D84" s="37">
        <v>3349300</v>
      </c>
      <c r="E84" s="37">
        <v>8457070</v>
      </c>
      <c r="F84" s="39">
        <v>13602500</v>
      </c>
      <c r="G84" s="72">
        <v>505690000</v>
      </c>
      <c r="H84" s="37">
        <v>4523260</v>
      </c>
      <c r="I84" s="37">
        <v>12417200</v>
      </c>
      <c r="J84" s="39">
        <v>19434000</v>
      </c>
      <c r="K84" s="177">
        <f>C86+G86</f>
        <v>733000</v>
      </c>
      <c r="L84" s="178"/>
      <c r="M84" s="183">
        <f>D86+E86+F86+H86+I86+J86</f>
        <v>70490</v>
      </c>
      <c r="N84" s="178"/>
      <c r="O84" s="195">
        <f>M84+K84</f>
        <v>803490</v>
      </c>
      <c r="P84" s="196"/>
      <c r="Q84" s="42" t="s">
        <v>6</v>
      </c>
      <c r="R84" s="39">
        <v>190710800</v>
      </c>
      <c r="S84" s="57"/>
      <c r="T84" s="187">
        <v>0</v>
      </c>
      <c r="U84" s="190">
        <v>0.86</v>
      </c>
      <c r="V84" s="57"/>
      <c r="W84" s="85" t="s">
        <v>6</v>
      </c>
      <c r="X84" s="44">
        <v>5017.2</v>
      </c>
      <c r="Y84" s="44">
        <v>6755.1</v>
      </c>
      <c r="Z84" s="44">
        <v>65.2</v>
      </c>
      <c r="AA84" s="44">
        <v>87.2</v>
      </c>
      <c r="AB84" s="44">
        <v>5259.5</v>
      </c>
      <c r="AC84" s="44">
        <v>7073.1</v>
      </c>
      <c r="AD84" s="44">
        <v>114.8</v>
      </c>
      <c r="AE84" s="82">
        <v>16.600000000000001</v>
      </c>
      <c r="AF84" s="7"/>
      <c r="AG84" s="85" t="s">
        <v>29</v>
      </c>
      <c r="AH84" s="15">
        <v>2.75</v>
      </c>
      <c r="AI84" s="15">
        <v>2.625</v>
      </c>
      <c r="AJ84" s="15">
        <v>2.375</v>
      </c>
      <c r="AK84" s="15">
        <v>0</v>
      </c>
      <c r="AL84" s="16">
        <v>7</v>
      </c>
      <c r="AM84" s="62"/>
      <c r="AN84" s="64" t="s">
        <v>40</v>
      </c>
      <c r="AO84" s="20">
        <v>8.5</v>
      </c>
      <c r="AP84" s="21">
        <v>7.3</v>
      </c>
      <c r="AQ84" s="7"/>
      <c r="AR84" s="31" t="s">
        <v>37</v>
      </c>
      <c r="AS84" s="52" t="s">
        <v>75</v>
      </c>
      <c r="AT84" s="32" t="s">
        <v>38</v>
      </c>
      <c r="AU84" s="53">
        <v>3.5000000000000003E-2</v>
      </c>
      <c r="AV84" s="1"/>
      <c r="AW84" s="117" t="s">
        <v>45</v>
      </c>
      <c r="AX84" s="112">
        <v>705649000</v>
      </c>
      <c r="AY84" s="112">
        <v>561799200</v>
      </c>
      <c r="AZ84" s="113">
        <v>182808000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193"/>
      <c r="B85" s="68" t="s">
        <v>44</v>
      </c>
      <c r="C85" s="73">
        <f t="shared" ref="C85:J85" si="97">C80</f>
        <v>379169000</v>
      </c>
      <c r="D85" s="74">
        <f t="shared" si="97"/>
        <v>3349300</v>
      </c>
      <c r="E85" s="74">
        <f t="shared" si="97"/>
        <v>8457070</v>
      </c>
      <c r="F85" s="75">
        <f t="shared" si="97"/>
        <v>13602500</v>
      </c>
      <c r="G85" s="73">
        <f t="shared" si="97"/>
        <v>504957000</v>
      </c>
      <c r="H85" s="74">
        <f t="shared" si="97"/>
        <v>4514270</v>
      </c>
      <c r="I85" s="74">
        <f t="shared" si="97"/>
        <v>12384200</v>
      </c>
      <c r="J85" s="75">
        <f t="shared" si="97"/>
        <v>19405500</v>
      </c>
      <c r="K85" s="179"/>
      <c r="L85" s="180"/>
      <c r="M85" s="180"/>
      <c r="N85" s="180"/>
      <c r="O85" s="197"/>
      <c r="P85" s="198"/>
      <c r="Q85" s="14" t="s">
        <v>7</v>
      </c>
      <c r="R85" s="40">
        <f>R80</f>
        <v>189826600</v>
      </c>
      <c r="S85" s="57"/>
      <c r="T85" s="188"/>
      <c r="U85" s="191"/>
      <c r="V85" s="57"/>
      <c r="W85" s="87" t="s">
        <v>7</v>
      </c>
      <c r="X85" s="5">
        <f t="shared" ref="X85:AE85" si="98">X80</f>
        <v>5017.2</v>
      </c>
      <c r="Y85" s="5">
        <f t="shared" si="98"/>
        <v>6745.3</v>
      </c>
      <c r="Z85" s="5">
        <f t="shared" si="98"/>
        <v>65.2</v>
      </c>
      <c r="AA85" s="5">
        <f t="shared" si="98"/>
        <v>87.1</v>
      </c>
      <c r="AB85" s="5">
        <f t="shared" si="98"/>
        <v>5259.5</v>
      </c>
      <c r="AC85" s="5">
        <f t="shared" si="98"/>
        <v>7062.8</v>
      </c>
      <c r="AD85" s="5">
        <f t="shared" si="98"/>
        <v>114.6</v>
      </c>
      <c r="AE85" s="81">
        <f t="shared" si="98"/>
        <v>16.600000000000001</v>
      </c>
      <c r="AF85" s="7"/>
      <c r="AG85" s="87" t="s">
        <v>26</v>
      </c>
      <c r="AH85" s="6">
        <f>(AH84*10.74)</f>
        <v>29.535</v>
      </c>
      <c r="AI85" s="6">
        <f>(AI84*3.9)</f>
        <v>10.237499999999999</v>
      </c>
      <c r="AJ85" s="6">
        <f>(AJ84*0.21)</f>
        <v>0.49874999999999997</v>
      </c>
      <c r="AK85" s="158">
        <f>AK84+AL84</f>
        <v>7</v>
      </c>
      <c r="AL85" s="159"/>
      <c r="AM85" s="10"/>
      <c r="AN85" s="22" t="s">
        <v>41</v>
      </c>
      <c r="AO85" s="23">
        <v>6.9</v>
      </c>
      <c r="AP85" s="24">
        <v>7.68</v>
      </c>
      <c r="AQ85" s="7"/>
      <c r="AR85" s="33" t="s">
        <v>36</v>
      </c>
      <c r="AS85" s="12" t="s">
        <v>75</v>
      </c>
      <c r="AT85" s="2" t="s">
        <v>39</v>
      </c>
      <c r="AU85" s="36">
        <v>0.77600000000000002</v>
      </c>
      <c r="AV85" s="1"/>
      <c r="AW85" s="118" t="s">
        <v>71</v>
      </c>
      <c r="AX85" s="111">
        <f t="shared" ref="AX85:AZ85" si="99">AX80</f>
        <v>705649000</v>
      </c>
      <c r="AY85" s="111">
        <f t="shared" si="99"/>
        <v>560984800</v>
      </c>
      <c r="AZ85" s="114">
        <f t="shared" si="99"/>
        <v>182773000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194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733000</v>
      </c>
      <c r="H86" s="76">
        <f t="shared" si="100"/>
        <v>8990</v>
      </c>
      <c r="I86" s="76">
        <f t="shared" si="100"/>
        <v>33000</v>
      </c>
      <c r="J86" s="77">
        <f t="shared" si="100"/>
        <v>28500</v>
      </c>
      <c r="K86" s="181"/>
      <c r="L86" s="182"/>
      <c r="M86" s="182"/>
      <c r="N86" s="182"/>
      <c r="O86" s="199"/>
      <c r="P86" s="200"/>
      <c r="Q86" s="48" t="s">
        <v>3</v>
      </c>
      <c r="R86" s="41">
        <f>R84-R85</f>
        <v>884200</v>
      </c>
      <c r="S86" s="58"/>
      <c r="T86" s="189"/>
      <c r="U86" s="192"/>
      <c r="V86" s="58"/>
      <c r="W86" s="45" t="s">
        <v>3</v>
      </c>
      <c r="X86" s="46">
        <f>X84-X85</f>
        <v>0</v>
      </c>
      <c r="Y86" s="46">
        <f t="shared" ref="Y86:AE86" si="101">Y84-Y85</f>
        <v>9.8000000000001819</v>
      </c>
      <c r="Z86" s="46">
        <f t="shared" si="101"/>
        <v>0</v>
      </c>
      <c r="AA86" s="46">
        <f t="shared" si="101"/>
        <v>0.10000000000000853</v>
      </c>
      <c r="AB86" s="46">
        <f t="shared" si="101"/>
        <v>0</v>
      </c>
      <c r="AC86" s="46">
        <f t="shared" si="101"/>
        <v>10.300000000000182</v>
      </c>
      <c r="AD86" s="46">
        <f t="shared" si="101"/>
        <v>0.20000000000000284</v>
      </c>
      <c r="AE86" s="83">
        <f t="shared" si="101"/>
        <v>0</v>
      </c>
      <c r="AF86" s="7"/>
      <c r="AG86" s="88" t="s">
        <v>28</v>
      </c>
      <c r="AH86" s="86">
        <f>(AH85)/((K84/1000000)*8.34)</f>
        <v>4.8313327509888406</v>
      </c>
      <c r="AI86" s="86">
        <f>(AI85)/((K84/1000000)*8.34)</f>
        <v>1.674649366454994</v>
      </c>
      <c r="AJ86" s="86">
        <f>(AJ85)/((K84/1000000)*8.34)</f>
        <v>8.1585481955499708E-2</v>
      </c>
      <c r="AK86" s="160">
        <f>(AK85)/((K84/1000000)*8.34)</f>
        <v>1.1450593958666628</v>
      </c>
      <c r="AL86" s="161"/>
      <c r="AM86" s="10"/>
      <c r="AN86" s="1"/>
      <c r="AO86" s="1"/>
      <c r="AP86" s="1"/>
      <c r="AQ86" s="7"/>
      <c r="AR86" s="89" t="s">
        <v>55</v>
      </c>
      <c r="AS86" s="79">
        <v>2.4900000000000002</v>
      </c>
      <c r="AT86" s="90" t="s">
        <v>54</v>
      </c>
      <c r="AU86" s="35">
        <v>2.1000000000000001E-2</v>
      </c>
      <c r="AV86" s="1"/>
      <c r="AW86" s="110" t="s">
        <v>3</v>
      </c>
      <c r="AX86" s="115">
        <f>AX84-AX85</f>
        <v>0</v>
      </c>
      <c r="AY86" s="115">
        <f>AY84-AY85</f>
        <v>814400</v>
      </c>
      <c r="AZ86" s="116">
        <f>AZ84-AZ85</f>
        <v>35000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174">
        <v>22</v>
      </c>
      <c r="B88" s="67" t="s">
        <v>45</v>
      </c>
      <c r="C88" s="72">
        <v>379169000</v>
      </c>
      <c r="D88" s="37">
        <v>3349300</v>
      </c>
      <c r="E88" s="37">
        <v>8457070</v>
      </c>
      <c r="F88" s="39">
        <v>13602500</v>
      </c>
      <c r="G88" s="72">
        <v>505690000</v>
      </c>
      <c r="H88" s="37">
        <v>4523260</v>
      </c>
      <c r="I88" s="37">
        <v>12417200</v>
      </c>
      <c r="J88" s="39">
        <v>19434000</v>
      </c>
      <c r="K88" s="177">
        <f>C90+G90</f>
        <v>0</v>
      </c>
      <c r="L88" s="178"/>
      <c r="M88" s="183">
        <f>D90+E90+F90+H90+I90+J90</f>
        <v>0</v>
      </c>
      <c r="N88" s="178"/>
      <c r="O88" s="195">
        <f>M88+K88</f>
        <v>0</v>
      </c>
      <c r="P88" s="196"/>
      <c r="Q88" s="42" t="s">
        <v>6</v>
      </c>
      <c r="R88" s="39">
        <v>190710800</v>
      </c>
      <c r="S88" s="57"/>
      <c r="T88" s="187">
        <v>0</v>
      </c>
      <c r="U88" s="190">
        <v>0.83</v>
      </c>
      <c r="V88" s="57"/>
      <c r="W88" s="85" t="s">
        <v>6</v>
      </c>
      <c r="X88" s="44">
        <v>5017.2</v>
      </c>
      <c r="Y88" s="44">
        <v>6755.1</v>
      </c>
      <c r="Z88" s="44">
        <v>65.2</v>
      </c>
      <c r="AA88" s="44">
        <v>87.2</v>
      </c>
      <c r="AB88" s="44">
        <v>5259.5</v>
      </c>
      <c r="AC88" s="44">
        <v>7073.1</v>
      </c>
      <c r="AD88" s="44">
        <v>114.8</v>
      </c>
      <c r="AE88" s="82">
        <v>16.600000000000001</v>
      </c>
      <c r="AF88" s="7"/>
      <c r="AG88" s="85" t="s">
        <v>29</v>
      </c>
      <c r="AH88" s="15">
        <v>0</v>
      </c>
      <c r="AI88" s="15">
        <v>0</v>
      </c>
      <c r="AJ88" s="15">
        <v>0</v>
      </c>
      <c r="AK88" s="15">
        <v>0</v>
      </c>
      <c r="AL88" s="16">
        <v>0</v>
      </c>
      <c r="AM88" s="62"/>
      <c r="AN88" s="64" t="s">
        <v>40</v>
      </c>
      <c r="AO88" s="20">
        <v>6.6</v>
      </c>
      <c r="AP88" s="21">
        <v>7.29</v>
      </c>
      <c r="AQ88" s="7"/>
      <c r="AR88" s="31" t="s">
        <v>37</v>
      </c>
      <c r="AS88" s="52" t="s">
        <v>75</v>
      </c>
      <c r="AT88" s="32" t="s">
        <v>38</v>
      </c>
      <c r="AU88" s="53">
        <v>3.5999999999999997E-2</v>
      </c>
      <c r="AV88" s="1"/>
      <c r="AW88" s="117" t="s">
        <v>45</v>
      </c>
      <c r="AX88" s="112">
        <v>705649000</v>
      </c>
      <c r="AY88" s="112">
        <v>561799200</v>
      </c>
      <c r="AZ88" s="113">
        <v>182808000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193"/>
      <c r="B89" s="68" t="s">
        <v>44</v>
      </c>
      <c r="C89" s="73">
        <f t="shared" ref="C89:J89" si="102">C84</f>
        <v>379169000</v>
      </c>
      <c r="D89" s="74">
        <f t="shared" si="102"/>
        <v>3349300</v>
      </c>
      <c r="E89" s="74">
        <f t="shared" si="102"/>
        <v>8457070</v>
      </c>
      <c r="F89" s="75">
        <f t="shared" si="102"/>
        <v>13602500</v>
      </c>
      <c r="G89" s="73">
        <f t="shared" si="102"/>
        <v>505690000</v>
      </c>
      <c r="H89" s="74">
        <f t="shared" si="102"/>
        <v>4523260</v>
      </c>
      <c r="I89" s="74">
        <f t="shared" si="102"/>
        <v>12417200</v>
      </c>
      <c r="J89" s="75">
        <f t="shared" si="102"/>
        <v>19434000</v>
      </c>
      <c r="K89" s="179"/>
      <c r="L89" s="180"/>
      <c r="M89" s="180"/>
      <c r="N89" s="180"/>
      <c r="O89" s="197"/>
      <c r="P89" s="198"/>
      <c r="Q89" s="14" t="s">
        <v>7</v>
      </c>
      <c r="R89" s="40">
        <f>R84</f>
        <v>190710800</v>
      </c>
      <c r="S89" s="57"/>
      <c r="T89" s="188"/>
      <c r="U89" s="191"/>
      <c r="V89" s="57"/>
      <c r="W89" s="87" t="s">
        <v>7</v>
      </c>
      <c r="X89" s="5">
        <f t="shared" ref="X89:AE89" si="103">X84</f>
        <v>5017.2</v>
      </c>
      <c r="Y89" s="5">
        <f t="shared" si="103"/>
        <v>6755.1</v>
      </c>
      <c r="Z89" s="5">
        <f t="shared" si="103"/>
        <v>65.2</v>
      </c>
      <c r="AA89" s="5">
        <f t="shared" si="103"/>
        <v>87.2</v>
      </c>
      <c r="AB89" s="5">
        <f t="shared" si="103"/>
        <v>5259.5</v>
      </c>
      <c r="AC89" s="5">
        <f t="shared" si="103"/>
        <v>7073.1</v>
      </c>
      <c r="AD89" s="5">
        <f t="shared" si="103"/>
        <v>114.8</v>
      </c>
      <c r="AE89" s="81">
        <f t="shared" si="103"/>
        <v>16.600000000000001</v>
      </c>
      <c r="AF89" s="7"/>
      <c r="AG89" s="87" t="s">
        <v>26</v>
      </c>
      <c r="AH89" s="6">
        <f>(AH88*10.74)</f>
        <v>0</v>
      </c>
      <c r="AI89" s="6">
        <f>(AI88*3.9)</f>
        <v>0</v>
      </c>
      <c r="AJ89" s="6">
        <f>(AJ88*0.21)</f>
        <v>0</v>
      </c>
      <c r="AK89" s="158">
        <f>AK88+AL88</f>
        <v>0</v>
      </c>
      <c r="AL89" s="159"/>
      <c r="AM89" s="10"/>
      <c r="AN89" s="22" t="s">
        <v>41</v>
      </c>
      <c r="AO89" s="23">
        <v>7.2</v>
      </c>
      <c r="AP89" s="24">
        <v>7.56</v>
      </c>
      <c r="AQ89" s="7"/>
      <c r="AR89" s="33" t="s">
        <v>36</v>
      </c>
      <c r="AS89" s="12" t="s">
        <v>75</v>
      </c>
      <c r="AT89" s="2" t="s">
        <v>39</v>
      </c>
      <c r="AU89" s="36">
        <v>0.63</v>
      </c>
      <c r="AV89" s="1"/>
      <c r="AW89" s="118" t="s">
        <v>71</v>
      </c>
      <c r="AX89" s="111">
        <f t="shared" ref="AX89:AZ89" si="104">AX84</f>
        <v>705649000</v>
      </c>
      <c r="AY89" s="111">
        <f t="shared" si="104"/>
        <v>561799200</v>
      </c>
      <c r="AZ89" s="114">
        <f t="shared" si="104"/>
        <v>182808000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194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81"/>
      <c r="L90" s="182"/>
      <c r="M90" s="182"/>
      <c r="N90" s="182"/>
      <c r="O90" s="199"/>
      <c r="P90" s="200"/>
      <c r="Q90" s="48" t="s">
        <v>3</v>
      </c>
      <c r="R90" s="41">
        <f>R88-R89</f>
        <v>0</v>
      </c>
      <c r="S90" s="58"/>
      <c r="T90" s="189"/>
      <c r="U90" s="192"/>
      <c r="V90" s="58"/>
      <c r="W90" s="45" t="s">
        <v>3</v>
      </c>
      <c r="X90" s="46">
        <f>X88-X89</f>
        <v>0</v>
      </c>
      <c r="Y90" s="46">
        <f t="shared" ref="Y90:AE90" si="106">Y88-Y89</f>
        <v>0</v>
      </c>
      <c r="Z90" s="46">
        <f t="shared" si="106"/>
        <v>0</v>
      </c>
      <c r="AA90" s="46">
        <f t="shared" si="106"/>
        <v>0</v>
      </c>
      <c r="AB90" s="46">
        <f t="shared" si="106"/>
        <v>0</v>
      </c>
      <c r="AC90" s="46">
        <f t="shared" si="106"/>
        <v>0</v>
      </c>
      <c r="AD90" s="46">
        <f t="shared" si="106"/>
        <v>0</v>
      </c>
      <c r="AE90" s="83">
        <f t="shared" si="106"/>
        <v>0</v>
      </c>
      <c r="AF90" s="7"/>
      <c r="AG90" s="88" t="s">
        <v>28</v>
      </c>
      <c r="AH90" s="86" t="e">
        <f>(AH89)/((K88/1000000)*8.34)</f>
        <v>#DIV/0!</v>
      </c>
      <c r="AI90" s="86" t="e">
        <f>(AI89)/((K88/1000000)*8.34)</f>
        <v>#DIV/0!</v>
      </c>
      <c r="AJ90" s="86" t="e">
        <f>(AJ89)/((K88/1000000)*8.34)</f>
        <v>#DIV/0!</v>
      </c>
      <c r="AK90" s="160" t="e">
        <f>(AK89)/((K88/1000000)*8.34)</f>
        <v>#DIV/0!</v>
      </c>
      <c r="AL90" s="161"/>
      <c r="AM90" s="10"/>
      <c r="AN90" s="1"/>
      <c r="AO90" s="1"/>
      <c r="AP90" s="1"/>
      <c r="AQ90" s="7"/>
      <c r="AR90" s="89" t="s">
        <v>55</v>
      </c>
      <c r="AS90" s="79">
        <v>1.48</v>
      </c>
      <c r="AT90" s="90" t="s">
        <v>54</v>
      </c>
      <c r="AU90" s="35">
        <v>2.3E-2</v>
      </c>
      <c r="AV90" s="1"/>
      <c r="AW90" s="110" t="s">
        <v>3</v>
      </c>
      <c r="AX90" s="115">
        <f>AX88-AX89</f>
        <v>0</v>
      </c>
      <c r="AY90" s="115">
        <f>AY88-AY89</f>
        <v>0</v>
      </c>
      <c r="AZ90" s="116">
        <f>AZ88-AZ89</f>
        <v>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174">
        <v>23</v>
      </c>
      <c r="B92" s="67" t="s">
        <v>45</v>
      </c>
      <c r="C92" s="72">
        <v>379169000</v>
      </c>
      <c r="D92" s="37">
        <v>3349300</v>
      </c>
      <c r="E92" s="37">
        <v>8457070</v>
      </c>
      <c r="F92" s="39">
        <v>13602500</v>
      </c>
      <c r="G92" s="72">
        <v>507411000</v>
      </c>
      <c r="H92" s="37">
        <v>4532260</v>
      </c>
      <c r="I92" s="37">
        <v>12448200</v>
      </c>
      <c r="J92" s="39">
        <v>19471400</v>
      </c>
      <c r="K92" s="177">
        <f>C94+G94</f>
        <v>1721000</v>
      </c>
      <c r="L92" s="178"/>
      <c r="M92" s="183">
        <f>D94+E94+F94+H94+I94+J94</f>
        <v>77400</v>
      </c>
      <c r="N92" s="178"/>
      <c r="O92" s="195">
        <f>M92+K92</f>
        <v>1798400</v>
      </c>
      <c r="P92" s="196"/>
      <c r="Q92" s="42" t="s">
        <v>6</v>
      </c>
      <c r="R92" s="39">
        <v>192603900</v>
      </c>
      <c r="S92" s="57"/>
      <c r="T92" s="187">
        <v>0.9</v>
      </c>
      <c r="U92" s="190">
        <v>0.86</v>
      </c>
      <c r="V92" s="57"/>
      <c r="W92" s="85" t="s">
        <v>6</v>
      </c>
      <c r="X92" s="44">
        <v>5017.2</v>
      </c>
      <c r="Y92" s="44">
        <v>6778.1</v>
      </c>
      <c r="Z92" s="44">
        <v>65.2</v>
      </c>
      <c r="AA92" s="44">
        <v>87.4</v>
      </c>
      <c r="AB92" s="44">
        <v>5259.5</v>
      </c>
      <c r="AC92" s="44">
        <v>7096.5</v>
      </c>
      <c r="AD92" s="44">
        <v>114.9</v>
      </c>
      <c r="AE92" s="82">
        <v>16.600000000000001</v>
      </c>
      <c r="AF92" s="7"/>
      <c r="AG92" s="85" t="s">
        <v>29</v>
      </c>
      <c r="AH92" s="15">
        <v>3.625</v>
      </c>
      <c r="AI92" s="15">
        <v>6.3125</v>
      </c>
      <c r="AJ92" s="15">
        <v>6.75</v>
      </c>
      <c r="AK92" s="15">
        <v>0</v>
      </c>
      <c r="AL92" s="16">
        <v>18</v>
      </c>
      <c r="AM92" s="62"/>
      <c r="AN92" s="64" t="s">
        <v>40</v>
      </c>
      <c r="AO92" s="20" t="s">
        <v>75</v>
      </c>
      <c r="AP92" s="21" t="s">
        <v>75</v>
      </c>
      <c r="AQ92" s="7"/>
      <c r="AR92" s="31" t="s">
        <v>37</v>
      </c>
      <c r="AS92" s="52" t="s">
        <v>75</v>
      </c>
      <c r="AT92" s="32" t="s">
        <v>38</v>
      </c>
      <c r="AU92" s="53" t="s">
        <v>75</v>
      </c>
      <c r="AV92" s="1"/>
      <c r="AW92" s="117" t="s">
        <v>45</v>
      </c>
      <c r="AX92" s="112">
        <v>705649000</v>
      </c>
      <c r="AY92" s="112">
        <v>563665200</v>
      </c>
      <c r="AZ92" s="113">
        <v>182843000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193"/>
      <c r="B93" s="68" t="s">
        <v>44</v>
      </c>
      <c r="C93" s="73">
        <f t="shared" ref="C93:J93" si="107">C88</f>
        <v>379169000</v>
      </c>
      <c r="D93" s="74">
        <f t="shared" si="107"/>
        <v>3349300</v>
      </c>
      <c r="E93" s="74">
        <f t="shared" si="107"/>
        <v>8457070</v>
      </c>
      <c r="F93" s="75">
        <f t="shared" si="107"/>
        <v>13602500</v>
      </c>
      <c r="G93" s="73">
        <f t="shared" si="107"/>
        <v>505690000</v>
      </c>
      <c r="H93" s="74">
        <f t="shared" si="107"/>
        <v>4523260</v>
      </c>
      <c r="I93" s="74">
        <f t="shared" si="107"/>
        <v>12417200</v>
      </c>
      <c r="J93" s="75">
        <f t="shared" si="107"/>
        <v>19434000</v>
      </c>
      <c r="K93" s="179"/>
      <c r="L93" s="180"/>
      <c r="M93" s="180"/>
      <c r="N93" s="180"/>
      <c r="O93" s="197"/>
      <c r="P93" s="198"/>
      <c r="Q93" s="14" t="s">
        <v>7</v>
      </c>
      <c r="R93" s="40">
        <f>R88</f>
        <v>190710800</v>
      </c>
      <c r="S93" s="57"/>
      <c r="T93" s="188"/>
      <c r="U93" s="191"/>
      <c r="V93" s="57"/>
      <c r="W93" s="87" t="s">
        <v>7</v>
      </c>
      <c r="X93" s="5">
        <f t="shared" ref="X93:AE93" si="108">X88</f>
        <v>5017.2</v>
      </c>
      <c r="Y93" s="5">
        <f t="shared" si="108"/>
        <v>6755.1</v>
      </c>
      <c r="Z93" s="5">
        <f t="shared" si="108"/>
        <v>65.2</v>
      </c>
      <c r="AA93" s="5">
        <f t="shared" si="108"/>
        <v>87.2</v>
      </c>
      <c r="AB93" s="5">
        <f t="shared" si="108"/>
        <v>5259.5</v>
      </c>
      <c r="AC93" s="5">
        <f t="shared" si="108"/>
        <v>7073.1</v>
      </c>
      <c r="AD93" s="5">
        <f t="shared" si="108"/>
        <v>114.8</v>
      </c>
      <c r="AE93" s="81">
        <f t="shared" si="108"/>
        <v>16.600000000000001</v>
      </c>
      <c r="AF93" s="7"/>
      <c r="AG93" s="87" t="s">
        <v>26</v>
      </c>
      <c r="AH93" s="6">
        <f>(AH92*10.74)</f>
        <v>38.932499999999997</v>
      </c>
      <c r="AI93" s="6">
        <f>(AI92*3.9)</f>
        <v>24.618749999999999</v>
      </c>
      <c r="AJ93" s="6">
        <f>(AJ92*0.21)</f>
        <v>1.4175</v>
      </c>
      <c r="AK93" s="158">
        <f>AK92+AL92</f>
        <v>18</v>
      </c>
      <c r="AL93" s="159"/>
      <c r="AM93" s="10"/>
      <c r="AN93" s="22" t="s">
        <v>41</v>
      </c>
      <c r="AO93" s="23" t="s">
        <v>75</v>
      </c>
      <c r="AP93" s="24" t="s">
        <v>75</v>
      </c>
      <c r="AQ93" s="7"/>
      <c r="AR93" s="33" t="s">
        <v>36</v>
      </c>
      <c r="AS93" s="12" t="s">
        <v>75</v>
      </c>
      <c r="AT93" s="2" t="s">
        <v>39</v>
      </c>
      <c r="AU93" s="36" t="s">
        <v>75</v>
      </c>
      <c r="AV93" s="1"/>
      <c r="AW93" s="118" t="s">
        <v>71</v>
      </c>
      <c r="AX93" s="111">
        <f t="shared" ref="AX93:AZ93" si="109">AX88</f>
        <v>705649000</v>
      </c>
      <c r="AY93" s="111">
        <f t="shared" si="109"/>
        <v>561799200</v>
      </c>
      <c r="AZ93" s="114">
        <f t="shared" si="109"/>
        <v>182808000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194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1721000</v>
      </c>
      <c r="H94" s="76">
        <f t="shared" si="110"/>
        <v>9000</v>
      </c>
      <c r="I94" s="76">
        <f t="shared" si="110"/>
        <v>31000</v>
      </c>
      <c r="J94" s="77">
        <f t="shared" si="110"/>
        <v>37400</v>
      </c>
      <c r="K94" s="181"/>
      <c r="L94" s="182"/>
      <c r="M94" s="182"/>
      <c r="N94" s="182"/>
      <c r="O94" s="199"/>
      <c r="P94" s="200"/>
      <c r="Q94" s="48" t="s">
        <v>3</v>
      </c>
      <c r="R94" s="41">
        <f>R92-R93</f>
        <v>1893100</v>
      </c>
      <c r="S94" s="58"/>
      <c r="T94" s="189"/>
      <c r="U94" s="192"/>
      <c r="V94" s="58"/>
      <c r="W94" s="45" t="s">
        <v>3</v>
      </c>
      <c r="X94" s="46">
        <f>X92-X93</f>
        <v>0</v>
      </c>
      <c r="Y94" s="46">
        <f t="shared" ref="Y94:AE94" si="111">Y92-Y93</f>
        <v>23</v>
      </c>
      <c r="Z94" s="46">
        <f t="shared" si="111"/>
        <v>0</v>
      </c>
      <c r="AA94" s="46">
        <f t="shared" si="111"/>
        <v>0.20000000000000284</v>
      </c>
      <c r="AB94" s="46">
        <f t="shared" si="111"/>
        <v>0</v>
      </c>
      <c r="AC94" s="46">
        <f t="shared" si="111"/>
        <v>23.399999999999636</v>
      </c>
      <c r="AD94" s="46">
        <f t="shared" si="111"/>
        <v>0.10000000000000853</v>
      </c>
      <c r="AE94" s="83">
        <f t="shared" si="111"/>
        <v>0</v>
      </c>
      <c r="AF94" s="7"/>
      <c r="AG94" s="88" t="s">
        <v>28</v>
      </c>
      <c r="AH94" s="86">
        <f>(AH93)/((K92/1000000)*8.34)</f>
        <v>2.7124726714851244</v>
      </c>
      <c r="AI94" s="86">
        <f>(AI93)/((K92/1000000)*8.34)</f>
        <v>1.7152170187150686</v>
      </c>
      <c r="AJ94" s="86">
        <f>(AJ93)/((K92/1000000)*8.34)</f>
        <v>9.8758877848331442E-2</v>
      </c>
      <c r="AK94" s="160">
        <f>(AK93)/((K92/1000000)*8.34)</f>
        <v>1.2540809885502406</v>
      </c>
      <c r="AL94" s="161"/>
      <c r="AM94" s="10"/>
      <c r="AN94" s="1"/>
      <c r="AO94" s="1"/>
      <c r="AP94" s="1"/>
      <c r="AQ94" s="7"/>
      <c r="AR94" s="89" t="s">
        <v>55</v>
      </c>
      <c r="AS94" s="79" t="s">
        <v>75</v>
      </c>
      <c r="AT94" s="90" t="s">
        <v>54</v>
      </c>
      <c r="AU94" s="35" t="s">
        <v>75</v>
      </c>
      <c r="AV94" s="1"/>
      <c r="AW94" s="110" t="s">
        <v>3</v>
      </c>
      <c r="AX94" s="115">
        <f>AX92-AX93</f>
        <v>0</v>
      </c>
      <c r="AY94" s="115">
        <f>AY92-AY93</f>
        <v>1866000</v>
      </c>
      <c r="AZ94" s="116">
        <f>AZ92-AZ93</f>
        <v>35000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174">
        <v>24</v>
      </c>
      <c r="B96" s="67" t="s">
        <v>45</v>
      </c>
      <c r="C96" s="72">
        <v>379169000</v>
      </c>
      <c r="D96" s="37">
        <v>3349300</v>
      </c>
      <c r="E96" s="37">
        <v>8457070</v>
      </c>
      <c r="F96" s="39">
        <v>13602500</v>
      </c>
      <c r="G96" s="72">
        <v>508307000</v>
      </c>
      <c r="H96" s="37">
        <v>4540260</v>
      </c>
      <c r="I96" s="37">
        <v>12448200</v>
      </c>
      <c r="J96" s="39">
        <v>19478400</v>
      </c>
      <c r="K96" s="177">
        <f>C98+G98</f>
        <v>896000</v>
      </c>
      <c r="L96" s="178"/>
      <c r="M96" s="183">
        <f>D98+E98+F98+H98+I98+J98</f>
        <v>15000</v>
      </c>
      <c r="N96" s="178"/>
      <c r="O96" s="195">
        <f>M96+K96</f>
        <v>911000</v>
      </c>
      <c r="P96" s="196"/>
      <c r="Q96" s="42" t="s">
        <v>6</v>
      </c>
      <c r="R96" s="39">
        <v>193438900</v>
      </c>
      <c r="S96" s="57"/>
      <c r="T96" s="187">
        <v>0.31</v>
      </c>
      <c r="U96" s="190">
        <v>0.86</v>
      </c>
      <c r="V96" s="57"/>
      <c r="W96" s="85" t="s">
        <v>6</v>
      </c>
      <c r="X96" s="44">
        <v>5017.2</v>
      </c>
      <c r="Y96" s="44">
        <v>6789.9</v>
      </c>
      <c r="Z96" s="44">
        <v>65.2</v>
      </c>
      <c r="AA96" s="44">
        <v>87.5</v>
      </c>
      <c r="AB96" s="44">
        <v>5259.5</v>
      </c>
      <c r="AC96" s="44">
        <v>7108.6</v>
      </c>
      <c r="AD96" s="44">
        <v>114.9</v>
      </c>
      <c r="AE96" s="82">
        <v>16.600000000000001</v>
      </c>
      <c r="AF96" s="7"/>
      <c r="AG96" s="85" t="s">
        <v>29</v>
      </c>
      <c r="AH96" s="15">
        <v>3.25</v>
      </c>
      <c r="AI96" s="15">
        <v>3</v>
      </c>
      <c r="AJ96" s="15">
        <v>2.75</v>
      </c>
      <c r="AK96" s="15">
        <v>0</v>
      </c>
      <c r="AL96" s="16">
        <v>10</v>
      </c>
      <c r="AM96" s="62"/>
      <c r="AN96" s="64" t="s">
        <v>40</v>
      </c>
      <c r="AO96" s="20">
        <v>8.9</v>
      </c>
      <c r="AP96" s="21">
        <v>7.17</v>
      </c>
      <c r="AQ96" s="7"/>
      <c r="AR96" s="31" t="s">
        <v>37</v>
      </c>
      <c r="AS96" s="52" t="s">
        <v>75</v>
      </c>
      <c r="AT96" s="32" t="s">
        <v>38</v>
      </c>
      <c r="AU96" s="53">
        <v>3.6999999999999998E-2</v>
      </c>
      <c r="AV96" s="1"/>
      <c r="AW96" s="117" t="s">
        <v>45</v>
      </c>
      <c r="AX96" s="112">
        <v>705649000</v>
      </c>
      <c r="AY96" s="112">
        <v>564627000</v>
      </c>
      <c r="AZ96" s="113">
        <v>182843000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193"/>
      <c r="B97" s="68" t="s">
        <v>44</v>
      </c>
      <c r="C97" s="73">
        <f t="shared" ref="C97:J97" si="112">C92</f>
        <v>379169000</v>
      </c>
      <c r="D97" s="74">
        <f t="shared" si="112"/>
        <v>3349300</v>
      </c>
      <c r="E97" s="74">
        <f t="shared" si="112"/>
        <v>8457070</v>
      </c>
      <c r="F97" s="75">
        <f t="shared" si="112"/>
        <v>13602500</v>
      </c>
      <c r="G97" s="73">
        <f t="shared" si="112"/>
        <v>507411000</v>
      </c>
      <c r="H97" s="74">
        <f t="shared" si="112"/>
        <v>4532260</v>
      </c>
      <c r="I97" s="74">
        <f t="shared" si="112"/>
        <v>12448200</v>
      </c>
      <c r="J97" s="75">
        <f t="shared" si="112"/>
        <v>19471400</v>
      </c>
      <c r="K97" s="179"/>
      <c r="L97" s="180"/>
      <c r="M97" s="180"/>
      <c r="N97" s="180"/>
      <c r="O97" s="197"/>
      <c r="P97" s="198"/>
      <c r="Q97" s="14" t="s">
        <v>7</v>
      </c>
      <c r="R97" s="40">
        <f>R92</f>
        <v>192603900</v>
      </c>
      <c r="S97" s="57"/>
      <c r="T97" s="188"/>
      <c r="U97" s="191"/>
      <c r="V97" s="57"/>
      <c r="W97" s="87" t="s">
        <v>7</v>
      </c>
      <c r="X97" s="5">
        <f t="shared" ref="X97:AE97" si="113">X92</f>
        <v>5017.2</v>
      </c>
      <c r="Y97" s="5">
        <f t="shared" si="113"/>
        <v>6778.1</v>
      </c>
      <c r="Z97" s="5">
        <f t="shared" si="113"/>
        <v>65.2</v>
      </c>
      <c r="AA97" s="5">
        <f t="shared" si="113"/>
        <v>87.4</v>
      </c>
      <c r="AB97" s="5">
        <f t="shared" si="113"/>
        <v>5259.5</v>
      </c>
      <c r="AC97" s="5">
        <f t="shared" si="113"/>
        <v>7096.5</v>
      </c>
      <c r="AD97" s="5">
        <f t="shared" si="113"/>
        <v>114.9</v>
      </c>
      <c r="AE97" s="81">
        <f t="shared" si="113"/>
        <v>16.600000000000001</v>
      </c>
      <c r="AF97" s="7"/>
      <c r="AG97" s="87" t="s">
        <v>26</v>
      </c>
      <c r="AH97" s="6">
        <f>(AH96*10.74)</f>
        <v>34.905000000000001</v>
      </c>
      <c r="AI97" s="6">
        <f>(AI96*3.9)</f>
        <v>11.7</v>
      </c>
      <c r="AJ97" s="6">
        <f>(AJ96*0.21)</f>
        <v>0.57750000000000001</v>
      </c>
      <c r="AK97" s="158">
        <f>AK96+AL96</f>
        <v>10</v>
      </c>
      <c r="AL97" s="159"/>
      <c r="AM97" s="10"/>
      <c r="AN97" s="22" t="s">
        <v>41</v>
      </c>
      <c r="AO97" s="23">
        <v>7.4</v>
      </c>
      <c r="AP97" s="24">
        <v>7.62</v>
      </c>
      <c r="AQ97" s="7"/>
      <c r="AR97" s="33" t="s">
        <v>36</v>
      </c>
      <c r="AS97" s="12" t="s">
        <v>75</v>
      </c>
      <c r="AT97" s="2" t="s">
        <v>39</v>
      </c>
      <c r="AU97" s="36">
        <v>0.88800000000000001</v>
      </c>
      <c r="AV97" s="1"/>
      <c r="AW97" s="118" t="s">
        <v>71</v>
      </c>
      <c r="AX97" s="111">
        <f t="shared" ref="AX97:AY97" si="114">AX92</f>
        <v>705649000</v>
      </c>
      <c r="AY97" s="111">
        <f t="shared" si="114"/>
        <v>563665200</v>
      </c>
      <c r="AZ97" s="114">
        <f>AZ92</f>
        <v>182843000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194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896000</v>
      </c>
      <c r="H98" s="76">
        <f t="shared" si="115"/>
        <v>8000</v>
      </c>
      <c r="I98" s="76">
        <f t="shared" si="115"/>
        <v>0</v>
      </c>
      <c r="J98" s="77">
        <f t="shared" si="115"/>
        <v>7000</v>
      </c>
      <c r="K98" s="181"/>
      <c r="L98" s="182"/>
      <c r="M98" s="182"/>
      <c r="N98" s="182"/>
      <c r="O98" s="199"/>
      <c r="P98" s="200"/>
      <c r="Q98" s="48" t="s">
        <v>3</v>
      </c>
      <c r="R98" s="41">
        <f>R96-R97</f>
        <v>835000</v>
      </c>
      <c r="S98" s="58"/>
      <c r="T98" s="189"/>
      <c r="U98" s="192"/>
      <c r="V98" s="58"/>
      <c r="W98" s="45" t="s">
        <v>3</v>
      </c>
      <c r="X98" s="46">
        <f>X96-X97</f>
        <v>0</v>
      </c>
      <c r="Y98" s="46">
        <f t="shared" ref="Y98:AE98" si="116">Y96-Y97</f>
        <v>11.799999999999272</v>
      </c>
      <c r="Z98" s="46">
        <f t="shared" si="116"/>
        <v>0</v>
      </c>
      <c r="AA98" s="46">
        <f t="shared" si="116"/>
        <v>9.9999999999994316E-2</v>
      </c>
      <c r="AB98" s="46">
        <f t="shared" si="116"/>
        <v>0</v>
      </c>
      <c r="AC98" s="46">
        <f t="shared" si="116"/>
        <v>12.100000000000364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4.6710399537512846</v>
      </c>
      <c r="AI98" s="86">
        <f>(AI97)/((K96/1000000)*8.34)</f>
        <v>1.5657117163412126</v>
      </c>
      <c r="AJ98" s="86">
        <f>(AJ97)/((K96/1000000)*8.34)</f>
        <v>7.7281924460431653E-2</v>
      </c>
      <c r="AK98" s="160">
        <f>(AK97)/((K96/1000000)*8.34)</f>
        <v>1.3382151421719766</v>
      </c>
      <c r="AL98" s="161"/>
      <c r="AM98" s="10"/>
      <c r="AN98" s="1"/>
      <c r="AO98" s="1"/>
      <c r="AP98" s="1"/>
      <c r="AQ98" s="7"/>
      <c r="AR98" s="89" t="s">
        <v>55</v>
      </c>
      <c r="AS98" s="79">
        <v>2.37</v>
      </c>
      <c r="AT98" s="90" t="s">
        <v>54</v>
      </c>
      <c r="AU98" s="35">
        <v>2.4E-2</v>
      </c>
      <c r="AV98" s="1"/>
      <c r="AW98" s="110" t="s">
        <v>3</v>
      </c>
      <c r="AX98" s="115">
        <f>AX96-AX97</f>
        <v>0</v>
      </c>
      <c r="AY98" s="115">
        <f>AY96-AY97</f>
        <v>961800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174">
        <v>25</v>
      </c>
      <c r="B100" s="67" t="s">
        <v>45</v>
      </c>
      <c r="C100" s="72">
        <v>379169000</v>
      </c>
      <c r="D100" s="37">
        <v>3349300</v>
      </c>
      <c r="E100" s="37">
        <v>8457070</v>
      </c>
      <c r="F100" s="39">
        <v>13602500</v>
      </c>
      <c r="G100" s="72">
        <v>508965000</v>
      </c>
      <c r="H100" s="37">
        <v>4549260</v>
      </c>
      <c r="I100" s="37">
        <v>12481200</v>
      </c>
      <c r="J100" s="39">
        <v>19507400</v>
      </c>
      <c r="K100" s="177">
        <f>C102+G102</f>
        <v>658000</v>
      </c>
      <c r="L100" s="178"/>
      <c r="M100" s="183">
        <f>D102+E102+F102+H102+I102+J102</f>
        <v>71000</v>
      </c>
      <c r="N100" s="178"/>
      <c r="O100" s="195">
        <f>M100+K100</f>
        <v>729000</v>
      </c>
      <c r="P100" s="196"/>
      <c r="Q100" s="42" t="s">
        <v>6</v>
      </c>
      <c r="R100" s="39">
        <v>194239900</v>
      </c>
      <c r="S100" s="57"/>
      <c r="T100" s="187">
        <v>0.05</v>
      </c>
      <c r="U100" s="190">
        <v>0.89</v>
      </c>
      <c r="V100" s="57"/>
      <c r="W100" s="85" t="s">
        <v>6</v>
      </c>
      <c r="X100" s="44">
        <v>5017.2</v>
      </c>
      <c r="Y100" s="44">
        <v>6798.8</v>
      </c>
      <c r="Z100" s="44">
        <v>65.2</v>
      </c>
      <c r="AA100" s="44">
        <v>87.7</v>
      </c>
      <c r="AB100" s="44">
        <v>5259.5</v>
      </c>
      <c r="AC100" s="44">
        <v>7117.9</v>
      </c>
      <c r="AD100" s="44">
        <v>115.1</v>
      </c>
      <c r="AE100" s="82">
        <v>16.600000000000001</v>
      </c>
      <c r="AF100" s="7"/>
      <c r="AG100" s="85" t="s">
        <v>29</v>
      </c>
      <c r="AH100" s="15">
        <v>2.125</v>
      </c>
      <c r="AI100" s="15">
        <v>2.25</v>
      </c>
      <c r="AJ100" s="15">
        <v>2.5</v>
      </c>
      <c r="AK100" s="15">
        <v>0</v>
      </c>
      <c r="AL100" s="16">
        <v>7</v>
      </c>
      <c r="AM100" s="62"/>
      <c r="AN100" s="64" t="s">
        <v>40</v>
      </c>
      <c r="AO100" s="20">
        <v>8.9</v>
      </c>
      <c r="AP100" s="21">
        <v>7.28</v>
      </c>
      <c r="AQ100" s="7"/>
      <c r="AR100" s="31" t="s">
        <v>37</v>
      </c>
      <c r="AS100" s="52" t="s">
        <v>75</v>
      </c>
      <c r="AT100" s="32" t="s">
        <v>38</v>
      </c>
      <c r="AU100" s="53">
        <v>3.5999999999999997E-2</v>
      </c>
      <c r="AV100" s="1"/>
      <c r="AW100" s="117" t="s">
        <v>45</v>
      </c>
      <c r="AX100" s="112">
        <v>705649000</v>
      </c>
      <c r="AY100" s="112">
        <v>565363300</v>
      </c>
      <c r="AZ100" s="113">
        <v>182878000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193"/>
      <c r="B101" s="68" t="s">
        <v>44</v>
      </c>
      <c r="C101" s="73">
        <f t="shared" ref="C101:J101" si="117">C96</f>
        <v>379169000</v>
      </c>
      <c r="D101" s="74">
        <f t="shared" si="117"/>
        <v>3349300</v>
      </c>
      <c r="E101" s="74">
        <f t="shared" si="117"/>
        <v>8457070</v>
      </c>
      <c r="F101" s="75">
        <f t="shared" si="117"/>
        <v>13602500</v>
      </c>
      <c r="G101" s="73">
        <f t="shared" si="117"/>
        <v>508307000</v>
      </c>
      <c r="H101" s="74">
        <f t="shared" si="117"/>
        <v>4540260</v>
      </c>
      <c r="I101" s="74">
        <f t="shared" si="117"/>
        <v>12448200</v>
      </c>
      <c r="J101" s="75">
        <f t="shared" si="117"/>
        <v>19478400</v>
      </c>
      <c r="K101" s="179"/>
      <c r="L101" s="180"/>
      <c r="M101" s="180"/>
      <c r="N101" s="180"/>
      <c r="O101" s="197"/>
      <c r="P101" s="198"/>
      <c r="Q101" s="14" t="s">
        <v>7</v>
      </c>
      <c r="R101" s="40">
        <f>R96</f>
        <v>193438900</v>
      </c>
      <c r="S101" s="57"/>
      <c r="T101" s="188"/>
      <c r="U101" s="191"/>
      <c r="V101" s="57"/>
      <c r="W101" s="87" t="s">
        <v>7</v>
      </c>
      <c r="X101" s="5">
        <f t="shared" ref="X101:AE101" si="118">X96</f>
        <v>5017.2</v>
      </c>
      <c r="Y101" s="5">
        <f t="shared" si="118"/>
        <v>6789.9</v>
      </c>
      <c r="Z101" s="5">
        <f t="shared" si="118"/>
        <v>65.2</v>
      </c>
      <c r="AA101" s="5">
        <f t="shared" si="118"/>
        <v>87.5</v>
      </c>
      <c r="AB101" s="5">
        <f t="shared" si="118"/>
        <v>5259.5</v>
      </c>
      <c r="AC101" s="5">
        <f t="shared" si="118"/>
        <v>7108.6</v>
      </c>
      <c r="AD101" s="5">
        <f t="shared" si="118"/>
        <v>114.9</v>
      </c>
      <c r="AE101" s="81">
        <f t="shared" si="118"/>
        <v>16.600000000000001</v>
      </c>
      <c r="AF101" s="7"/>
      <c r="AG101" s="87" t="s">
        <v>26</v>
      </c>
      <c r="AH101" s="6">
        <f>(AH100*10.74)</f>
        <v>22.822500000000002</v>
      </c>
      <c r="AI101" s="6">
        <f>(AI100*3.9)</f>
        <v>8.7750000000000004</v>
      </c>
      <c r="AJ101" s="6">
        <f>(AJ100*0.21)</f>
        <v>0.52500000000000002</v>
      </c>
      <c r="AK101" s="158">
        <f>AK100+AL100</f>
        <v>7</v>
      </c>
      <c r="AL101" s="159"/>
      <c r="AM101" s="10"/>
      <c r="AN101" s="22" t="s">
        <v>41</v>
      </c>
      <c r="AO101" s="23">
        <v>8.3000000000000007</v>
      </c>
      <c r="AP101" s="24">
        <v>7.5</v>
      </c>
      <c r="AQ101" s="7"/>
      <c r="AR101" s="33" t="s">
        <v>36</v>
      </c>
      <c r="AS101" s="12" t="s">
        <v>75</v>
      </c>
      <c r="AT101" s="2" t="s">
        <v>39</v>
      </c>
      <c r="AU101" s="36">
        <v>1.5269999999999999</v>
      </c>
      <c r="AV101" s="1"/>
      <c r="AW101" s="118" t="s">
        <v>71</v>
      </c>
      <c r="AX101" s="111">
        <f t="shared" ref="AX101:AZ101" si="119">AX96</f>
        <v>705649000</v>
      </c>
      <c r="AY101" s="111">
        <f t="shared" si="119"/>
        <v>564627000</v>
      </c>
      <c r="AZ101" s="114">
        <f t="shared" si="119"/>
        <v>182843000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194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658000</v>
      </c>
      <c r="H102" s="76">
        <f t="shared" si="120"/>
        <v>9000</v>
      </c>
      <c r="I102" s="76">
        <f t="shared" si="120"/>
        <v>33000</v>
      </c>
      <c r="J102" s="77">
        <f t="shared" si="120"/>
        <v>29000</v>
      </c>
      <c r="K102" s="181"/>
      <c r="L102" s="182"/>
      <c r="M102" s="182"/>
      <c r="N102" s="182"/>
      <c r="O102" s="199"/>
      <c r="P102" s="200"/>
      <c r="Q102" s="48" t="s">
        <v>3</v>
      </c>
      <c r="R102" s="41">
        <f>R100-R101</f>
        <v>801000</v>
      </c>
      <c r="S102" s="58"/>
      <c r="T102" s="189"/>
      <c r="U102" s="192"/>
      <c r="V102" s="58"/>
      <c r="W102" s="45" t="s">
        <v>3</v>
      </c>
      <c r="X102" s="46">
        <f>X100-X101</f>
        <v>0</v>
      </c>
      <c r="Y102" s="46">
        <f t="shared" ref="Y102:AE102" si="121">Y100-Y101</f>
        <v>8.9000000000005457</v>
      </c>
      <c r="Z102" s="46">
        <f t="shared" si="121"/>
        <v>0</v>
      </c>
      <c r="AA102" s="46">
        <f t="shared" si="121"/>
        <v>0.20000000000000284</v>
      </c>
      <c r="AB102" s="46">
        <f t="shared" si="121"/>
        <v>0</v>
      </c>
      <c r="AC102" s="46">
        <f t="shared" si="121"/>
        <v>9.2999999999992724</v>
      </c>
      <c r="AD102" s="46">
        <f t="shared" si="121"/>
        <v>0.19999999999998863</v>
      </c>
      <c r="AE102" s="83">
        <f t="shared" si="121"/>
        <v>0</v>
      </c>
      <c r="AF102" s="7"/>
      <c r="AG102" s="88" t="s">
        <v>28</v>
      </c>
      <c r="AH102" s="86">
        <f>(AH101)/((K100/1000000)*8.34)</f>
        <v>4.158830989919311</v>
      </c>
      <c r="AI102" s="86">
        <f>(AI101)/((K100/1000000)*8.34)</f>
        <v>1.599024731582515</v>
      </c>
      <c r="AJ102" s="86">
        <f>(AJ101)/((K100/1000000)*8.34)</f>
        <v>9.5668146333996631E-2</v>
      </c>
      <c r="AK102" s="160">
        <f>(AK101)/((K100/1000000)*8.34)</f>
        <v>1.2755752844532884</v>
      </c>
      <c r="AL102" s="161"/>
      <c r="AM102" s="10"/>
      <c r="AN102" s="1"/>
      <c r="AO102" s="1"/>
      <c r="AP102" s="1"/>
      <c r="AQ102" s="7"/>
      <c r="AR102" s="89" t="s">
        <v>55</v>
      </c>
      <c r="AS102" s="79">
        <v>6.75</v>
      </c>
      <c r="AT102" s="90" t="s">
        <v>54</v>
      </c>
      <c r="AU102" s="35">
        <v>2.1999999999999999E-2</v>
      </c>
      <c r="AV102" s="1"/>
      <c r="AW102" s="110" t="s">
        <v>3</v>
      </c>
      <c r="AX102" s="115">
        <f>AX100-AX101</f>
        <v>0</v>
      </c>
      <c r="AY102" s="115">
        <f>AY100-AY101</f>
        <v>736300</v>
      </c>
      <c r="AZ102" s="116">
        <f>AZ100-AZ101</f>
        <v>35000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174">
        <v>26</v>
      </c>
      <c r="B104" s="67" t="s">
        <v>45</v>
      </c>
      <c r="C104" s="72">
        <v>379169000</v>
      </c>
      <c r="D104" s="37">
        <v>3349300</v>
      </c>
      <c r="E104" s="37">
        <v>8457070</v>
      </c>
      <c r="F104" s="39">
        <v>13602500</v>
      </c>
      <c r="G104" s="72">
        <v>509854000</v>
      </c>
      <c r="H104" s="37">
        <v>4558260</v>
      </c>
      <c r="I104" s="37">
        <v>12481200</v>
      </c>
      <c r="J104" s="39">
        <v>19515400</v>
      </c>
      <c r="K104" s="177">
        <f>C106+G106</f>
        <v>889000</v>
      </c>
      <c r="L104" s="178"/>
      <c r="M104" s="183">
        <f>D106+E106+F106+H106+I106+J106</f>
        <v>17000</v>
      </c>
      <c r="N104" s="178"/>
      <c r="O104" s="195">
        <f>M104+K104</f>
        <v>906000</v>
      </c>
      <c r="P104" s="196"/>
      <c r="Q104" s="42" t="s">
        <v>6</v>
      </c>
      <c r="R104" s="39">
        <v>195168300</v>
      </c>
      <c r="S104" s="57"/>
      <c r="T104" s="187">
        <v>0.76</v>
      </c>
      <c r="U104" s="190">
        <v>0.9</v>
      </c>
      <c r="V104" s="57"/>
      <c r="W104" s="85" t="s">
        <v>6</v>
      </c>
      <c r="X104" s="44">
        <v>5017.2</v>
      </c>
      <c r="Y104" s="44">
        <v>6810.9</v>
      </c>
      <c r="Z104" s="44">
        <v>65.2</v>
      </c>
      <c r="AA104" s="44">
        <v>87.8</v>
      </c>
      <c r="AB104" s="44">
        <v>5259.5</v>
      </c>
      <c r="AC104" s="44">
        <v>7130.3</v>
      </c>
      <c r="AD104" s="44">
        <v>115.1</v>
      </c>
      <c r="AE104" s="82">
        <v>16.600000000000001</v>
      </c>
      <c r="AF104" s="7"/>
      <c r="AG104" s="85" t="s">
        <v>29</v>
      </c>
      <c r="AH104" s="15">
        <v>3</v>
      </c>
      <c r="AI104" s="15">
        <v>3.375</v>
      </c>
      <c r="AJ104" s="15">
        <v>2.9375</v>
      </c>
      <c r="AK104" s="15">
        <v>0</v>
      </c>
      <c r="AL104" s="16">
        <v>10</v>
      </c>
      <c r="AM104" s="62"/>
      <c r="AN104" s="64" t="s">
        <v>40</v>
      </c>
      <c r="AO104" s="20">
        <v>10.6</v>
      </c>
      <c r="AP104" s="21">
        <v>7.17</v>
      </c>
      <c r="AQ104" s="7"/>
      <c r="AR104" s="31" t="s">
        <v>37</v>
      </c>
      <c r="AS104" s="52" t="s">
        <v>75</v>
      </c>
      <c r="AT104" s="32" t="s">
        <v>38</v>
      </c>
      <c r="AU104" s="53">
        <v>3.4000000000000002E-2</v>
      </c>
      <c r="AV104" s="1"/>
      <c r="AW104" s="117" t="s">
        <v>45</v>
      </c>
      <c r="AX104" s="112">
        <v>705649000</v>
      </c>
      <c r="AY104" s="112">
        <v>566318600</v>
      </c>
      <c r="AZ104" s="113">
        <v>182878000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193"/>
      <c r="B105" s="68" t="s">
        <v>44</v>
      </c>
      <c r="C105" s="73">
        <f t="shared" ref="C105:J105" si="122">C100</f>
        <v>379169000</v>
      </c>
      <c r="D105" s="74">
        <f t="shared" si="122"/>
        <v>3349300</v>
      </c>
      <c r="E105" s="74">
        <f t="shared" si="122"/>
        <v>8457070</v>
      </c>
      <c r="F105" s="75">
        <f t="shared" si="122"/>
        <v>13602500</v>
      </c>
      <c r="G105" s="73">
        <f t="shared" si="122"/>
        <v>508965000</v>
      </c>
      <c r="H105" s="74">
        <f t="shared" si="122"/>
        <v>4549260</v>
      </c>
      <c r="I105" s="74">
        <f t="shared" si="122"/>
        <v>12481200</v>
      </c>
      <c r="J105" s="75">
        <f t="shared" si="122"/>
        <v>19507400</v>
      </c>
      <c r="K105" s="179"/>
      <c r="L105" s="180"/>
      <c r="M105" s="180"/>
      <c r="N105" s="180"/>
      <c r="O105" s="197"/>
      <c r="P105" s="198"/>
      <c r="Q105" s="14" t="s">
        <v>7</v>
      </c>
      <c r="R105" s="40">
        <f>R100</f>
        <v>194239900</v>
      </c>
      <c r="S105" s="57"/>
      <c r="T105" s="188"/>
      <c r="U105" s="191"/>
      <c r="V105" s="57"/>
      <c r="W105" s="87" t="s">
        <v>7</v>
      </c>
      <c r="X105" s="5">
        <f t="shared" ref="X105:AE105" si="123">X100</f>
        <v>5017.2</v>
      </c>
      <c r="Y105" s="5">
        <f t="shared" si="123"/>
        <v>6798.8</v>
      </c>
      <c r="Z105" s="5">
        <f t="shared" si="123"/>
        <v>65.2</v>
      </c>
      <c r="AA105" s="5">
        <f t="shared" si="123"/>
        <v>87.7</v>
      </c>
      <c r="AB105" s="5">
        <f t="shared" si="123"/>
        <v>5259.5</v>
      </c>
      <c r="AC105" s="5">
        <f t="shared" si="123"/>
        <v>7117.9</v>
      </c>
      <c r="AD105" s="5">
        <f t="shared" si="123"/>
        <v>115.1</v>
      </c>
      <c r="AE105" s="81">
        <f t="shared" si="123"/>
        <v>16.600000000000001</v>
      </c>
      <c r="AF105" s="7"/>
      <c r="AG105" s="87" t="s">
        <v>26</v>
      </c>
      <c r="AH105" s="6">
        <f>(AH104*10.74)</f>
        <v>32.22</v>
      </c>
      <c r="AI105" s="6">
        <f>(AI104*3.9)</f>
        <v>13.1625</v>
      </c>
      <c r="AJ105" s="6">
        <f>(AJ104*0.21)</f>
        <v>0.61687499999999995</v>
      </c>
      <c r="AK105" s="158">
        <f>AK104+AL104</f>
        <v>10</v>
      </c>
      <c r="AL105" s="159"/>
      <c r="AM105" s="10"/>
      <c r="AN105" s="22" t="s">
        <v>41</v>
      </c>
      <c r="AO105" s="23">
        <v>9.1</v>
      </c>
      <c r="AP105" s="24">
        <v>7.55</v>
      </c>
      <c r="AQ105" s="7"/>
      <c r="AR105" s="33" t="s">
        <v>36</v>
      </c>
      <c r="AS105" s="12" t="s">
        <v>75</v>
      </c>
      <c r="AT105" s="2" t="s">
        <v>39</v>
      </c>
      <c r="AU105" s="36">
        <v>0.98099999999999998</v>
      </c>
      <c r="AV105" s="1"/>
      <c r="AW105" s="118" t="s">
        <v>71</v>
      </c>
      <c r="AX105" s="111">
        <f t="shared" ref="AX105:AZ105" si="124">AX100</f>
        <v>705649000</v>
      </c>
      <c r="AY105" s="111">
        <f t="shared" si="124"/>
        <v>565363300</v>
      </c>
      <c r="AZ105" s="114">
        <f t="shared" si="124"/>
        <v>182878000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194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889000</v>
      </c>
      <c r="H106" s="76">
        <f t="shared" si="125"/>
        <v>9000</v>
      </c>
      <c r="I106" s="76">
        <f t="shared" si="125"/>
        <v>0</v>
      </c>
      <c r="J106" s="77">
        <f t="shared" si="125"/>
        <v>8000</v>
      </c>
      <c r="K106" s="181"/>
      <c r="L106" s="182"/>
      <c r="M106" s="182"/>
      <c r="N106" s="182"/>
      <c r="O106" s="199"/>
      <c r="P106" s="200"/>
      <c r="Q106" s="48" t="s">
        <v>3</v>
      </c>
      <c r="R106" s="41">
        <f>R104-R105</f>
        <v>928400</v>
      </c>
      <c r="S106" s="58"/>
      <c r="T106" s="189"/>
      <c r="U106" s="192"/>
      <c r="V106" s="58"/>
      <c r="W106" s="45" t="s">
        <v>3</v>
      </c>
      <c r="X106" s="46">
        <f>X104-X105</f>
        <v>0</v>
      </c>
      <c r="Y106" s="46">
        <f t="shared" ref="Y106:AE106" si="126">Y104-Y105</f>
        <v>12.099999999999454</v>
      </c>
      <c r="Z106" s="46">
        <f t="shared" si="126"/>
        <v>0</v>
      </c>
      <c r="AA106" s="46">
        <f t="shared" si="126"/>
        <v>9.9999999999994316E-2</v>
      </c>
      <c r="AB106" s="46">
        <f t="shared" si="126"/>
        <v>0</v>
      </c>
      <c r="AC106" s="46">
        <f t="shared" si="126"/>
        <v>12.400000000000546</v>
      </c>
      <c r="AD106" s="46">
        <f t="shared" si="126"/>
        <v>0</v>
      </c>
      <c r="AE106" s="83">
        <f t="shared" si="126"/>
        <v>0</v>
      </c>
      <c r="AF106" s="7"/>
      <c r="AG106" s="88" t="s">
        <v>28</v>
      </c>
      <c r="AH106" s="86">
        <f>(AH105)/((K104/1000000)*8.34)</f>
        <v>4.3456798116062831</v>
      </c>
      <c r="AI106" s="86">
        <f>(AI105)/((K104/1000000)*8.34)</f>
        <v>1.775295174434131</v>
      </c>
      <c r="AJ106" s="86">
        <f>(AJ105)/((K104/1000000)*8.34)</f>
        <v>8.3201155610944308E-2</v>
      </c>
      <c r="AK106" s="160">
        <f>(AK105)/((K104/1000000)*8.34)</f>
        <v>1.348752269275693</v>
      </c>
      <c r="AL106" s="161"/>
      <c r="AM106" s="10"/>
      <c r="AN106" s="1"/>
      <c r="AO106" s="1"/>
      <c r="AP106" s="1"/>
      <c r="AQ106" s="7"/>
      <c r="AR106" s="89" t="s">
        <v>55</v>
      </c>
      <c r="AS106" s="79">
        <v>4.16</v>
      </c>
      <c r="AT106" s="90" t="s">
        <v>54</v>
      </c>
      <c r="AU106" s="35">
        <v>2.1000000000000001E-2</v>
      </c>
      <c r="AV106" s="1"/>
      <c r="AW106" s="110" t="s">
        <v>3</v>
      </c>
      <c r="AX106" s="115">
        <f>AX104-AX105</f>
        <v>0</v>
      </c>
      <c r="AY106" s="115">
        <f>AY104-AY105</f>
        <v>955300</v>
      </c>
      <c r="AZ106" s="116">
        <f>AZ104-AZ105</f>
        <v>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174">
        <v>27</v>
      </c>
      <c r="B108" s="67" t="s">
        <v>45</v>
      </c>
      <c r="C108" s="72">
        <v>379169000</v>
      </c>
      <c r="D108" s="37">
        <v>3349300</v>
      </c>
      <c r="E108" s="37">
        <v>8457070</v>
      </c>
      <c r="F108" s="39">
        <v>13602500</v>
      </c>
      <c r="G108" s="72">
        <v>510592000</v>
      </c>
      <c r="H108" s="37">
        <v>4584260</v>
      </c>
      <c r="I108" s="37">
        <v>12544300</v>
      </c>
      <c r="J108" s="39">
        <v>19571400</v>
      </c>
      <c r="K108" s="177">
        <f>C110+G110</f>
        <v>738000</v>
      </c>
      <c r="L108" s="178"/>
      <c r="M108" s="183">
        <f>D110+E110+F110+H110+I110+J110</f>
        <v>145100</v>
      </c>
      <c r="N108" s="178"/>
      <c r="O108" s="195">
        <f>M108+K108</f>
        <v>883100</v>
      </c>
      <c r="P108" s="196"/>
      <c r="Q108" s="42" t="s">
        <v>6</v>
      </c>
      <c r="R108" s="39">
        <v>195964100</v>
      </c>
      <c r="S108" s="57"/>
      <c r="T108" s="187">
        <v>0.55000000000000004</v>
      </c>
      <c r="U108" s="190">
        <v>0.91</v>
      </c>
      <c r="V108" s="57"/>
      <c r="W108" s="85" t="s">
        <v>6</v>
      </c>
      <c r="X108" s="44">
        <v>5017.2</v>
      </c>
      <c r="Y108" s="44">
        <v>6821.7</v>
      </c>
      <c r="Z108" s="44">
        <v>65.2</v>
      </c>
      <c r="AA108" s="44">
        <v>88.3</v>
      </c>
      <c r="AB108" s="44">
        <v>5259.5</v>
      </c>
      <c r="AC108" s="44">
        <v>7142.1</v>
      </c>
      <c r="AD108" s="44">
        <v>115.5</v>
      </c>
      <c r="AE108" s="82">
        <v>16.600000000000001</v>
      </c>
      <c r="AF108" s="7"/>
      <c r="AG108" s="85" t="s">
        <v>29</v>
      </c>
      <c r="AH108" s="15">
        <v>4</v>
      </c>
      <c r="AI108" s="15">
        <v>2.9375</v>
      </c>
      <c r="AJ108" s="15">
        <v>2.875</v>
      </c>
      <c r="AK108" s="15">
        <v>0</v>
      </c>
      <c r="AL108" s="16">
        <v>8</v>
      </c>
      <c r="AM108" s="62"/>
      <c r="AN108" s="64" t="s">
        <v>40</v>
      </c>
      <c r="AO108" s="20">
        <v>9.6999999999999993</v>
      </c>
      <c r="AP108" s="21">
        <v>7.25</v>
      </c>
      <c r="AQ108" s="7"/>
      <c r="AR108" s="31" t="s">
        <v>37</v>
      </c>
      <c r="AS108" s="52" t="s">
        <v>75</v>
      </c>
      <c r="AT108" s="32" t="s">
        <v>38</v>
      </c>
      <c r="AU108" s="53">
        <v>3.5999999999999997E-2</v>
      </c>
      <c r="AV108" s="1"/>
      <c r="AW108" s="117" t="s">
        <v>45</v>
      </c>
      <c r="AX108" s="112">
        <v>705649000</v>
      </c>
      <c r="AY108" s="112">
        <v>567188700</v>
      </c>
      <c r="AZ108" s="113">
        <v>182948000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193"/>
      <c r="B109" s="68" t="s">
        <v>44</v>
      </c>
      <c r="C109" s="73">
        <f t="shared" ref="C109:J109" si="127">C104</f>
        <v>379169000</v>
      </c>
      <c r="D109" s="74">
        <f t="shared" si="127"/>
        <v>3349300</v>
      </c>
      <c r="E109" s="74">
        <f t="shared" si="127"/>
        <v>8457070</v>
      </c>
      <c r="F109" s="75">
        <f t="shared" si="127"/>
        <v>13602500</v>
      </c>
      <c r="G109" s="73">
        <f t="shared" si="127"/>
        <v>509854000</v>
      </c>
      <c r="H109" s="74">
        <f t="shared" si="127"/>
        <v>4558260</v>
      </c>
      <c r="I109" s="74">
        <f t="shared" si="127"/>
        <v>12481200</v>
      </c>
      <c r="J109" s="75">
        <f t="shared" si="127"/>
        <v>19515400</v>
      </c>
      <c r="K109" s="179"/>
      <c r="L109" s="180"/>
      <c r="M109" s="180"/>
      <c r="N109" s="180"/>
      <c r="O109" s="197"/>
      <c r="P109" s="198"/>
      <c r="Q109" s="14" t="s">
        <v>7</v>
      </c>
      <c r="R109" s="40">
        <f>R104</f>
        <v>195168300</v>
      </c>
      <c r="S109" s="57"/>
      <c r="T109" s="188"/>
      <c r="U109" s="191"/>
      <c r="V109" s="57"/>
      <c r="W109" s="87" t="s">
        <v>7</v>
      </c>
      <c r="X109" s="5">
        <f t="shared" ref="X109:AE109" si="128">X104</f>
        <v>5017.2</v>
      </c>
      <c r="Y109" s="5">
        <f t="shared" si="128"/>
        <v>6810.9</v>
      </c>
      <c r="Z109" s="5">
        <f t="shared" si="128"/>
        <v>65.2</v>
      </c>
      <c r="AA109" s="5">
        <f t="shared" si="128"/>
        <v>87.8</v>
      </c>
      <c r="AB109" s="5">
        <f t="shared" si="128"/>
        <v>5259.5</v>
      </c>
      <c r="AC109" s="5">
        <f t="shared" si="128"/>
        <v>7130.3</v>
      </c>
      <c r="AD109" s="5">
        <f t="shared" si="128"/>
        <v>115.1</v>
      </c>
      <c r="AE109" s="81">
        <f t="shared" si="128"/>
        <v>16.600000000000001</v>
      </c>
      <c r="AF109" s="7"/>
      <c r="AG109" s="87" t="s">
        <v>26</v>
      </c>
      <c r="AH109" s="6">
        <f>(AH108*10.74)</f>
        <v>42.96</v>
      </c>
      <c r="AI109" s="6">
        <f>(AI108*3.9)</f>
        <v>11.456249999999999</v>
      </c>
      <c r="AJ109" s="6">
        <f>(AJ108*0.21)</f>
        <v>0.60375000000000001</v>
      </c>
      <c r="AK109" s="158">
        <f>AK108+AL108</f>
        <v>8</v>
      </c>
      <c r="AL109" s="159"/>
      <c r="AM109" s="10"/>
      <c r="AN109" s="22" t="s">
        <v>41</v>
      </c>
      <c r="AO109" s="23">
        <v>9.1</v>
      </c>
      <c r="AP109" s="24">
        <v>7.53</v>
      </c>
      <c r="AQ109" s="7"/>
      <c r="AR109" s="33" t="s">
        <v>36</v>
      </c>
      <c r="AS109" s="12" t="s">
        <v>75</v>
      </c>
      <c r="AT109" s="2" t="s">
        <v>39</v>
      </c>
      <c r="AU109" s="36">
        <v>8.9109999999999996</v>
      </c>
      <c r="AV109" s="1"/>
      <c r="AW109" s="118" t="s">
        <v>71</v>
      </c>
      <c r="AX109" s="111">
        <f t="shared" ref="AX109:AZ109" si="129">AX104</f>
        <v>705649000</v>
      </c>
      <c r="AY109" s="111">
        <f t="shared" si="129"/>
        <v>566318600</v>
      </c>
      <c r="AZ109" s="114">
        <f t="shared" si="129"/>
        <v>182878000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194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738000</v>
      </c>
      <c r="H110" s="76">
        <f t="shared" si="130"/>
        <v>26000</v>
      </c>
      <c r="I110" s="76">
        <f t="shared" si="130"/>
        <v>63100</v>
      </c>
      <c r="J110" s="77">
        <f t="shared" si="130"/>
        <v>56000</v>
      </c>
      <c r="K110" s="181"/>
      <c r="L110" s="182"/>
      <c r="M110" s="182"/>
      <c r="N110" s="182"/>
      <c r="O110" s="199"/>
      <c r="P110" s="200"/>
      <c r="Q110" s="48" t="s">
        <v>3</v>
      </c>
      <c r="R110" s="41">
        <f>R108-R109</f>
        <v>795800</v>
      </c>
      <c r="S110" s="58"/>
      <c r="T110" s="189"/>
      <c r="U110" s="192"/>
      <c r="V110" s="58"/>
      <c r="W110" s="45" t="s">
        <v>3</v>
      </c>
      <c r="X110" s="46">
        <f>X108-X109</f>
        <v>0</v>
      </c>
      <c r="Y110" s="46">
        <f t="shared" ref="Y110:AE110" si="131">Y108-Y109</f>
        <v>10.800000000000182</v>
      </c>
      <c r="Z110" s="46">
        <f t="shared" si="131"/>
        <v>0</v>
      </c>
      <c r="AA110" s="46">
        <f t="shared" si="131"/>
        <v>0.5</v>
      </c>
      <c r="AB110" s="46">
        <f t="shared" si="131"/>
        <v>0</v>
      </c>
      <c r="AC110" s="46">
        <f t="shared" si="131"/>
        <v>11.800000000000182</v>
      </c>
      <c r="AD110" s="46">
        <f t="shared" si="131"/>
        <v>0.40000000000000568</v>
      </c>
      <c r="AE110" s="83">
        <f t="shared" si="131"/>
        <v>0</v>
      </c>
      <c r="AF110" s="7"/>
      <c r="AG110" s="88" t="s">
        <v>28</v>
      </c>
      <c r="AH110" s="86">
        <f>(AH109)/((K108/1000000)*8.34)</f>
        <v>6.9797820280361078</v>
      </c>
      <c r="AI110" s="86">
        <f>(AI109)/((K108/1000000)*8.34)</f>
        <v>1.8613158253884696</v>
      </c>
      <c r="AJ110" s="86">
        <f>(AJ109)/((K108/1000000)*8.34)</f>
        <v>9.809225790099628E-2</v>
      </c>
      <c r="AK110" s="160">
        <f>(AK109)/((K108/1000000)*8.34)</f>
        <v>1.2997731895784186</v>
      </c>
      <c r="AL110" s="161"/>
      <c r="AM110" s="10"/>
      <c r="AN110" s="1"/>
      <c r="AO110" s="1"/>
      <c r="AP110" s="1"/>
      <c r="AQ110" s="7"/>
      <c r="AR110" s="89" t="s">
        <v>55</v>
      </c>
      <c r="AS110" s="79">
        <v>34.770000000000003</v>
      </c>
      <c r="AT110" s="90" t="s">
        <v>54</v>
      </c>
      <c r="AU110" s="35">
        <v>2.1999999999999999E-2</v>
      </c>
      <c r="AV110" s="1"/>
      <c r="AW110" s="110" t="s">
        <v>3</v>
      </c>
      <c r="AX110" s="115">
        <f>AX108-AX109</f>
        <v>0</v>
      </c>
      <c r="AY110" s="115">
        <f>AY108-AY109</f>
        <v>870100</v>
      </c>
      <c r="AZ110" s="116">
        <f>AZ108-AZ109</f>
        <v>70000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174">
        <v>28</v>
      </c>
      <c r="B112" s="67" t="s">
        <v>45</v>
      </c>
      <c r="C112" s="72">
        <v>379169000</v>
      </c>
      <c r="D112" s="37">
        <v>3349300</v>
      </c>
      <c r="E112" s="37">
        <v>8457070</v>
      </c>
      <c r="F112" s="39">
        <v>13602500</v>
      </c>
      <c r="G112" s="72">
        <v>511310000</v>
      </c>
      <c r="H112" s="37">
        <v>4601260</v>
      </c>
      <c r="I112" s="37">
        <v>12544300</v>
      </c>
      <c r="J112" s="39">
        <v>19579400</v>
      </c>
      <c r="K112" s="177">
        <f>C114+G114</f>
        <v>718000</v>
      </c>
      <c r="L112" s="178"/>
      <c r="M112" s="183">
        <f>D114+E114+F114+H114+I114+J114</f>
        <v>25000</v>
      </c>
      <c r="N112" s="178"/>
      <c r="O112" s="195">
        <f>M112+K112</f>
        <v>743000</v>
      </c>
      <c r="P112" s="196"/>
      <c r="Q112" s="42" t="s">
        <v>6</v>
      </c>
      <c r="R112" s="39">
        <v>196811900</v>
      </c>
      <c r="S112" s="57"/>
      <c r="T112" s="187">
        <v>0.15</v>
      </c>
      <c r="U112" s="190">
        <v>1.02</v>
      </c>
      <c r="V112" s="57"/>
      <c r="W112" s="85" t="s">
        <v>6</v>
      </c>
      <c r="X112" s="44">
        <v>5017.2</v>
      </c>
      <c r="Y112" s="44">
        <v>6831.1</v>
      </c>
      <c r="Z112" s="44">
        <v>65.2</v>
      </c>
      <c r="AA112" s="44">
        <v>88.6</v>
      </c>
      <c r="AB112" s="44">
        <v>5259.5</v>
      </c>
      <c r="AC112" s="44">
        <v>7151.9</v>
      </c>
      <c r="AD112" s="44">
        <v>115.5</v>
      </c>
      <c r="AE112" s="82">
        <v>16.600000000000001</v>
      </c>
      <c r="AF112" s="7"/>
      <c r="AG112" s="85" t="s">
        <v>29</v>
      </c>
      <c r="AH112" s="15">
        <v>2.3125</v>
      </c>
      <c r="AI112" s="15">
        <v>2.625</v>
      </c>
      <c r="AJ112" s="15">
        <v>2.875</v>
      </c>
      <c r="AK112" s="15">
        <v>0</v>
      </c>
      <c r="AL112" s="16">
        <v>7</v>
      </c>
      <c r="AM112" s="62"/>
      <c r="AN112" s="64" t="s">
        <v>40</v>
      </c>
      <c r="AO112" s="20">
        <v>10</v>
      </c>
      <c r="AP112" s="21">
        <v>6.96</v>
      </c>
      <c r="AQ112" s="7"/>
      <c r="AR112" s="31" t="s">
        <v>37</v>
      </c>
      <c r="AS112" s="52" t="s">
        <v>75</v>
      </c>
      <c r="AT112" s="32" t="s">
        <v>38</v>
      </c>
      <c r="AU112" s="53">
        <v>0.05</v>
      </c>
      <c r="AV112" s="1"/>
      <c r="AW112" s="117" t="s">
        <v>45</v>
      </c>
      <c r="AX112" s="112">
        <v>705649000</v>
      </c>
      <c r="AY112" s="112">
        <v>567963000</v>
      </c>
      <c r="AZ112" s="113">
        <v>182948000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193"/>
      <c r="B113" s="68" t="s">
        <v>44</v>
      </c>
      <c r="C113" s="73">
        <f t="shared" ref="C113:J113" si="132">C108</f>
        <v>379169000</v>
      </c>
      <c r="D113" s="74">
        <f t="shared" si="132"/>
        <v>3349300</v>
      </c>
      <c r="E113" s="74">
        <f t="shared" si="132"/>
        <v>8457070</v>
      </c>
      <c r="F113" s="75">
        <f t="shared" si="132"/>
        <v>13602500</v>
      </c>
      <c r="G113" s="73">
        <f t="shared" si="132"/>
        <v>510592000</v>
      </c>
      <c r="H113" s="74">
        <f t="shared" si="132"/>
        <v>4584260</v>
      </c>
      <c r="I113" s="74">
        <f t="shared" si="132"/>
        <v>12544300</v>
      </c>
      <c r="J113" s="75">
        <f t="shared" si="132"/>
        <v>19571400</v>
      </c>
      <c r="K113" s="179"/>
      <c r="L113" s="180"/>
      <c r="M113" s="180"/>
      <c r="N113" s="180"/>
      <c r="O113" s="197"/>
      <c r="P113" s="198"/>
      <c r="Q113" s="14" t="s">
        <v>7</v>
      </c>
      <c r="R113" s="40">
        <f>R108</f>
        <v>195964100</v>
      </c>
      <c r="S113" s="57"/>
      <c r="T113" s="188"/>
      <c r="U113" s="191"/>
      <c r="V113" s="57"/>
      <c r="W113" s="87" t="s">
        <v>7</v>
      </c>
      <c r="X113" s="5">
        <f t="shared" ref="X113:AE113" si="133">X108</f>
        <v>5017.2</v>
      </c>
      <c r="Y113" s="5">
        <f t="shared" si="133"/>
        <v>6821.7</v>
      </c>
      <c r="Z113" s="5">
        <f t="shared" si="133"/>
        <v>65.2</v>
      </c>
      <c r="AA113" s="5">
        <f t="shared" si="133"/>
        <v>88.3</v>
      </c>
      <c r="AB113" s="5">
        <f t="shared" si="133"/>
        <v>5259.5</v>
      </c>
      <c r="AC113" s="5">
        <f t="shared" si="133"/>
        <v>7142.1</v>
      </c>
      <c r="AD113" s="5">
        <f t="shared" si="133"/>
        <v>115.5</v>
      </c>
      <c r="AE113" s="81">
        <f t="shared" si="133"/>
        <v>16.600000000000001</v>
      </c>
      <c r="AF113" s="7"/>
      <c r="AG113" s="87" t="s">
        <v>26</v>
      </c>
      <c r="AH113" s="6">
        <f>(AH112*10.74)</f>
        <v>24.83625</v>
      </c>
      <c r="AI113" s="6">
        <f>(AI112*3.9)</f>
        <v>10.237499999999999</v>
      </c>
      <c r="AJ113" s="6">
        <f>(AJ112*0.21)</f>
        <v>0.60375000000000001</v>
      </c>
      <c r="AK113" s="158">
        <f>AK112+AL112</f>
        <v>7</v>
      </c>
      <c r="AL113" s="159"/>
      <c r="AM113" s="10"/>
      <c r="AN113" s="22" t="s">
        <v>41</v>
      </c>
      <c r="AO113" s="23">
        <v>9.4</v>
      </c>
      <c r="AP113" s="24">
        <v>7.43</v>
      </c>
      <c r="AQ113" s="7"/>
      <c r="AR113" s="33" t="s">
        <v>36</v>
      </c>
      <c r="AS113" s="12" t="s">
        <v>75</v>
      </c>
      <c r="AT113" s="2" t="s">
        <v>39</v>
      </c>
      <c r="AU113" s="36">
        <v>3.9980000000000002</v>
      </c>
      <c r="AV113" s="1"/>
      <c r="AW113" s="118" t="s">
        <v>71</v>
      </c>
      <c r="AX113" s="111">
        <f t="shared" ref="AX113:AZ113" si="134">AX108</f>
        <v>705649000</v>
      </c>
      <c r="AY113" s="111">
        <f t="shared" si="134"/>
        <v>567188700</v>
      </c>
      <c r="AZ113" s="114">
        <f t="shared" si="134"/>
        <v>182948000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194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718000</v>
      </c>
      <c r="H114" s="76">
        <f t="shared" si="135"/>
        <v>17000</v>
      </c>
      <c r="I114" s="76">
        <f t="shared" si="135"/>
        <v>0</v>
      </c>
      <c r="J114" s="77">
        <f t="shared" si="135"/>
        <v>8000</v>
      </c>
      <c r="K114" s="181"/>
      <c r="L114" s="182"/>
      <c r="M114" s="182"/>
      <c r="N114" s="182"/>
      <c r="O114" s="199"/>
      <c r="P114" s="200"/>
      <c r="Q114" s="48" t="s">
        <v>3</v>
      </c>
      <c r="R114" s="41">
        <f>R112-R113</f>
        <v>847800</v>
      </c>
      <c r="S114" s="58"/>
      <c r="T114" s="189"/>
      <c r="U114" s="192"/>
      <c r="V114" s="58"/>
      <c r="W114" s="45" t="s">
        <v>3</v>
      </c>
      <c r="X114" s="46">
        <f>X112-X113</f>
        <v>0</v>
      </c>
      <c r="Y114" s="46">
        <f t="shared" ref="Y114:AE114" si="136">Y112-Y113</f>
        <v>9.4000000000005457</v>
      </c>
      <c r="Z114" s="46">
        <f t="shared" si="136"/>
        <v>0</v>
      </c>
      <c r="AA114" s="46">
        <f t="shared" si="136"/>
        <v>0.29999999999999716</v>
      </c>
      <c r="AB114" s="46">
        <f t="shared" si="136"/>
        <v>0</v>
      </c>
      <c r="AC114" s="46">
        <f t="shared" si="136"/>
        <v>9.7999999999992724</v>
      </c>
      <c r="AD114" s="46">
        <f t="shared" si="136"/>
        <v>0</v>
      </c>
      <c r="AE114" s="83">
        <f t="shared" si="136"/>
        <v>0</v>
      </c>
      <c r="AF114" s="7"/>
      <c r="AG114" s="88" t="s">
        <v>28</v>
      </c>
      <c r="AH114" s="86">
        <f>(AH113)/((K112/1000000)*8.34)</f>
        <v>4.147587222700948</v>
      </c>
      <c r="AI114" s="86">
        <f>(AI113)/((K112/1000000)*8.34)</f>
        <v>1.7096350774533575</v>
      </c>
      <c r="AJ114" s="86">
        <f>(AJ113)/((K112/1000000)*8.34)</f>
        <v>0.10082463277289033</v>
      </c>
      <c r="AK114" s="160">
        <f>(AK113)/((K112/1000000)*8.34)</f>
        <v>1.1689812495407574</v>
      </c>
      <c r="AL114" s="161"/>
      <c r="AM114" s="10"/>
      <c r="AN114" s="1"/>
      <c r="AO114" s="1"/>
      <c r="AP114" s="1"/>
      <c r="AQ114" s="7"/>
      <c r="AR114" s="89" t="s">
        <v>55</v>
      </c>
      <c r="AS114" s="79">
        <v>14.63</v>
      </c>
      <c r="AT114" s="90" t="s">
        <v>54</v>
      </c>
      <c r="AU114" s="35">
        <v>3.7999999999999999E-2</v>
      </c>
      <c r="AV114" s="1"/>
      <c r="AW114" s="110" t="s">
        <v>3</v>
      </c>
      <c r="AX114" s="115">
        <f>AX112-AX113</f>
        <v>0</v>
      </c>
      <c r="AY114" s="115">
        <f>AY112-AY113</f>
        <v>774300</v>
      </c>
      <c r="AZ114" s="116">
        <f>AZ112-AZ113</f>
        <v>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174">
        <v>29</v>
      </c>
      <c r="B116" s="67" t="s">
        <v>45</v>
      </c>
      <c r="C116" s="72">
        <v>379203000</v>
      </c>
      <c r="D116" s="37">
        <v>3349300</v>
      </c>
      <c r="E116" s="37">
        <v>8457070</v>
      </c>
      <c r="F116" s="39">
        <v>13609500</v>
      </c>
      <c r="G116" s="72">
        <v>512281000</v>
      </c>
      <c r="H116" s="37">
        <v>4618260</v>
      </c>
      <c r="I116" s="37">
        <v>12575300</v>
      </c>
      <c r="J116" s="39">
        <v>19612300</v>
      </c>
      <c r="K116" s="177">
        <f>C118+G118</f>
        <v>1005000</v>
      </c>
      <c r="L116" s="178"/>
      <c r="M116" s="183">
        <f>D118+E118+F118+H118+I118+J118</f>
        <v>87900</v>
      </c>
      <c r="N116" s="178"/>
      <c r="O116" s="195">
        <f>M116+K116</f>
        <v>1092900</v>
      </c>
      <c r="P116" s="196"/>
      <c r="Q116" s="42" t="s">
        <v>6</v>
      </c>
      <c r="R116" s="39">
        <v>197686000</v>
      </c>
      <c r="S116" s="57"/>
      <c r="T116" s="187">
        <v>0.16</v>
      </c>
      <c r="U116" s="190">
        <v>0.92</v>
      </c>
      <c r="V116" s="57"/>
      <c r="W116" s="85" t="s">
        <v>6</v>
      </c>
      <c r="X116" s="44">
        <v>5017.7</v>
      </c>
      <c r="Y116" s="44">
        <v>6844.1</v>
      </c>
      <c r="Z116" s="44">
        <v>65.2</v>
      </c>
      <c r="AA116" s="44">
        <v>88.9</v>
      </c>
      <c r="AB116" s="44">
        <v>5260.1</v>
      </c>
      <c r="AC116" s="44">
        <v>7165.5</v>
      </c>
      <c r="AD116" s="44">
        <v>115.7</v>
      </c>
      <c r="AE116" s="82">
        <v>16.600000000000001</v>
      </c>
      <c r="AF116" s="7"/>
      <c r="AG116" s="85" t="s">
        <v>29</v>
      </c>
      <c r="AH116" s="15">
        <v>2.75</v>
      </c>
      <c r="AI116" s="15">
        <v>4</v>
      </c>
      <c r="AJ116" s="15">
        <v>2.75</v>
      </c>
      <c r="AK116" s="15">
        <v>8</v>
      </c>
      <c r="AL116" s="16">
        <v>0</v>
      </c>
      <c r="AM116" s="62"/>
      <c r="AN116" s="64" t="s">
        <v>40</v>
      </c>
      <c r="AO116" s="20">
        <v>10.199999999999999</v>
      </c>
      <c r="AP116" s="21">
        <v>7.27</v>
      </c>
      <c r="AQ116" s="7"/>
      <c r="AR116" s="31" t="s">
        <v>37</v>
      </c>
      <c r="AS116" s="52" t="s">
        <v>75</v>
      </c>
      <c r="AT116" s="32" t="s">
        <v>38</v>
      </c>
      <c r="AU116" s="53">
        <v>3.2000000000000001E-2</v>
      </c>
      <c r="AV116" s="1"/>
      <c r="AW116" s="117" t="s">
        <v>45</v>
      </c>
      <c r="AX116" s="112">
        <v>705694000</v>
      </c>
      <c r="AY116" s="112">
        <v>569063200</v>
      </c>
      <c r="AZ116" s="113">
        <v>182982000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193"/>
      <c r="B117" s="68" t="s">
        <v>44</v>
      </c>
      <c r="C117" s="73">
        <f t="shared" ref="C117:J117" si="137">C112</f>
        <v>379169000</v>
      </c>
      <c r="D117" s="74">
        <f t="shared" si="137"/>
        <v>3349300</v>
      </c>
      <c r="E117" s="74">
        <f t="shared" si="137"/>
        <v>8457070</v>
      </c>
      <c r="F117" s="75">
        <f t="shared" si="137"/>
        <v>13602500</v>
      </c>
      <c r="G117" s="73">
        <f t="shared" si="137"/>
        <v>511310000</v>
      </c>
      <c r="H117" s="74">
        <f t="shared" si="137"/>
        <v>4601260</v>
      </c>
      <c r="I117" s="74">
        <f t="shared" si="137"/>
        <v>12544300</v>
      </c>
      <c r="J117" s="75">
        <f t="shared" si="137"/>
        <v>19579400</v>
      </c>
      <c r="K117" s="179"/>
      <c r="L117" s="180"/>
      <c r="M117" s="180"/>
      <c r="N117" s="180"/>
      <c r="O117" s="197"/>
      <c r="P117" s="198"/>
      <c r="Q117" s="14" t="s">
        <v>7</v>
      </c>
      <c r="R117" s="40">
        <f>R112</f>
        <v>196811900</v>
      </c>
      <c r="S117" s="57"/>
      <c r="T117" s="188"/>
      <c r="U117" s="191"/>
      <c r="V117" s="57"/>
      <c r="W117" s="87" t="s">
        <v>7</v>
      </c>
      <c r="X117" s="5">
        <f t="shared" ref="X117:AE117" si="138">X112</f>
        <v>5017.2</v>
      </c>
      <c r="Y117" s="5">
        <f t="shared" si="138"/>
        <v>6831.1</v>
      </c>
      <c r="Z117" s="5">
        <f t="shared" si="138"/>
        <v>65.2</v>
      </c>
      <c r="AA117" s="5">
        <f t="shared" si="138"/>
        <v>88.6</v>
      </c>
      <c r="AB117" s="5">
        <f t="shared" si="138"/>
        <v>5259.5</v>
      </c>
      <c r="AC117" s="5">
        <f t="shared" si="138"/>
        <v>7151.9</v>
      </c>
      <c r="AD117" s="5">
        <f t="shared" si="138"/>
        <v>115.5</v>
      </c>
      <c r="AE117" s="81">
        <f t="shared" si="138"/>
        <v>16.600000000000001</v>
      </c>
      <c r="AF117" s="7"/>
      <c r="AG117" s="87" t="s">
        <v>26</v>
      </c>
      <c r="AH117" s="6">
        <f>(AH116*10.74)</f>
        <v>29.535</v>
      </c>
      <c r="AI117" s="6">
        <f>(AI116*3.9)</f>
        <v>15.6</v>
      </c>
      <c r="AJ117" s="6">
        <f>(AJ116*0.21)</f>
        <v>0.57750000000000001</v>
      </c>
      <c r="AK117" s="158">
        <f>AK116+AL116</f>
        <v>8</v>
      </c>
      <c r="AL117" s="159"/>
      <c r="AM117" s="10"/>
      <c r="AN117" s="22" t="s">
        <v>41</v>
      </c>
      <c r="AO117" s="23">
        <v>8.8000000000000007</v>
      </c>
      <c r="AP117" s="24">
        <v>7.54</v>
      </c>
      <c r="AQ117" s="7"/>
      <c r="AR117" s="33" t="s">
        <v>36</v>
      </c>
      <c r="AS117" s="12" t="s">
        <v>75</v>
      </c>
      <c r="AT117" s="2" t="s">
        <v>39</v>
      </c>
      <c r="AU117" s="36">
        <v>2.38</v>
      </c>
      <c r="AV117" s="1"/>
      <c r="AW117" s="118" t="s">
        <v>71</v>
      </c>
      <c r="AX117" s="111">
        <f t="shared" ref="AX117:AZ117" si="139">AX112</f>
        <v>705649000</v>
      </c>
      <c r="AY117" s="111">
        <f t="shared" si="139"/>
        <v>567963000</v>
      </c>
      <c r="AZ117" s="114">
        <f t="shared" si="139"/>
        <v>182948000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194"/>
      <c r="B118" s="66" t="s">
        <v>3</v>
      </c>
      <c r="C118" s="76">
        <f t="shared" ref="C118:J118" si="140">C116-C117</f>
        <v>34000</v>
      </c>
      <c r="D118" s="76">
        <f t="shared" si="140"/>
        <v>0</v>
      </c>
      <c r="E118" s="76">
        <f t="shared" si="140"/>
        <v>0</v>
      </c>
      <c r="F118" s="77">
        <f t="shared" si="140"/>
        <v>7000</v>
      </c>
      <c r="G118" s="76">
        <f t="shared" si="140"/>
        <v>971000</v>
      </c>
      <c r="H118" s="76">
        <f t="shared" si="140"/>
        <v>17000</v>
      </c>
      <c r="I118" s="76">
        <f t="shared" si="140"/>
        <v>31000</v>
      </c>
      <c r="J118" s="77">
        <f t="shared" si="140"/>
        <v>32900</v>
      </c>
      <c r="K118" s="181"/>
      <c r="L118" s="182"/>
      <c r="M118" s="182"/>
      <c r="N118" s="182"/>
      <c r="O118" s="199"/>
      <c r="P118" s="200"/>
      <c r="Q118" s="48" t="s">
        <v>3</v>
      </c>
      <c r="R118" s="41">
        <f>R116-R117</f>
        <v>874100</v>
      </c>
      <c r="S118" s="58"/>
      <c r="T118" s="189"/>
      <c r="U118" s="192"/>
      <c r="V118" s="58"/>
      <c r="W118" s="45" t="s">
        <v>3</v>
      </c>
      <c r="X118" s="46">
        <f>X116-X117</f>
        <v>0.5</v>
      </c>
      <c r="Y118" s="46">
        <f t="shared" ref="Y118:AE118" si="141">Y116-Y117</f>
        <v>13</v>
      </c>
      <c r="Z118" s="46">
        <f t="shared" si="141"/>
        <v>0</v>
      </c>
      <c r="AA118" s="46">
        <f t="shared" si="141"/>
        <v>0.30000000000001137</v>
      </c>
      <c r="AB118" s="46">
        <f t="shared" si="141"/>
        <v>0.6000000000003638</v>
      </c>
      <c r="AC118" s="46">
        <f t="shared" si="141"/>
        <v>13.600000000000364</v>
      </c>
      <c r="AD118" s="46">
        <f t="shared" si="141"/>
        <v>0.20000000000000284</v>
      </c>
      <c r="AE118" s="83">
        <f t="shared" si="141"/>
        <v>0</v>
      </c>
      <c r="AF118" s="7"/>
      <c r="AG118" s="88" t="s">
        <v>28</v>
      </c>
      <c r="AH118" s="86">
        <f>(AH117)/((K116/1000000)*8.34)</f>
        <v>3.5237481656465879</v>
      </c>
      <c r="AI118" s="86">
        <f>(AI117)/((K116/1000000)*8.34)</f>
        <v>1.8611976090769178</v>
      </c>
      <c r="AJ118" s="86">
        <f>(AJ117)/((K116/1000000)*8.34)</f>
        <v>6.8900103797558981E-2</v>
      </c>
      <c r="AK118" s="160">
        <f>(AK117)/((K116/1000000)*8.34)</f>
        <v>0.95446031234713735</v>
      </c>
      <c r="AL118" s="161"/>
      <c r="AM118" s="10"/>
      <c r="AN118" s="1"/>
      <c r="AO118" s="1"/>
      <c r="AP118" s="1"/>
      <c r="AQ118" s="7"/>
      <c r="AR118" s="89" t="s">
        <v>55</v>
      </c>
      <c r="AS118" s="79">
        <v>18.329999999999998</v>
      </c>
      <c r="AT118" s="90" t="s">
        <v>54</v>
      </c>
      <c r="AU118" s="35">
        <v>2.1999999999999999E-2</v>
      </c>
      <c r="AV118" s="1"/>
      <c r="AW118" s="110" t="s">
        <v>3</v>
      </c>
      <c r="AX118" s="115">
        <f>AX116-AX117</f>
        <v>45000</v>
      </c>
      <c r="AY118" s="115">
        <f>AY116-AY117</f>
        <v>1100200</v>
      </c>
      <c r="AZ118" s="116">
        <f>AZ116-AZ117</f>
        <v>34000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174">
        <v>30</v>
      </c>
      <c r="B120" s="67" t="s">
        <v>45</v>
      </c>
      <c r="C120" s="72">
        <v>379203000</v>
      </c>
      <c r="D120" s="37">
        <v>3349300</v>
      </c>
      <c r="E120" s="37">
        <v>8457070</v>
      </c>
      <c r="F120" s="39">
        <v>13609500</v>
      </c>
      <c r="G120" s="72">
        <v>512941000</v>
      </c>
      <c r="H120" s="37">
        <v>4618260</v>
      </c>
      <c r="I120" s="37">
        <v>12575300</v>
      </c>
      <c r="J120" s="39">
        <v>19628300</v>
      </c>
      <c r="K120" s="177">
        <f>C122+G122</f>
        <v>660000</v>
      </c>
      <c r="L120" s="178"/>
      <c r="M120" s="183">
        <f>D122+E122+F122+H122+I122+J122</f>
        <v>16000</v>
      </c>
      <c r="N120" s="178"/>
      <c r="O120" s="195">
        <f>M120+K120</f>
        <v>676000</v>
      </c>
      <c r="P120" s="196"/>
      <c r="Q120" s="42" t="s">
        <v>6</v>
      </c>
      <c r="R120" s="39">
        <v>198569700</v>
      </c>
      <c r="S120" s="57"/>
      <c r="T120" s="187">
        <v>0.39</v>
      </c>
      <c r="U120" s="190">
        <v>0.88</v>
      </c>
      <c r="V120" s="57"/>
      <c r="W120" s="85" t="s">
        <v>6</v>
      </c>
      <c r="X120" s="44">
        <v>5017.7</v>
      </c>
      <c r="Y120" s="44">
        <v>6853.1</v>
      </c>
      <c r="Z120" s="44">
        <v>65.2</v>
      </c>
      <c r="AA120" s="44">
        <v>88.9</v>
      </c>
      <c r="AB120" s="44">
        <v>5260.1</v>
      </c>
      <c r="AC120" s="44">
        <v>7174.8</v>
      </c>
      <c r="AD120" s="44">
        <v>115.7</v>
      </c>
      <c r="AE120" s="82">
        <v>16.600000000000001</v>
      </c>
      <c r="AF120" s="7"/>
      <c r="AG120" s="85" t="s">
        <v>29</v>
      </c>
      <c r="AH120" s="15">
        <v>2.125</v>
      </c>
      <c r="AI120" s="15">
        <v>2.75</v>
      </c>
      <c r="AJ120" s="15">
        <v>2.75</v>
      </c>
      <c r="AK120" s="15">
        <v>7</v>
      </c>
      <c r="AL120" s="16">
        <v>0</v>
      </c>
      <c r="AM120" s="62"/>
      <c r="AN120" s="64" t="s">
        <v>40</v>
      </c>
      <c r="AO120" s="20">
        <v>11.6</v>
      </c>
      <c r="AP120" s="21">
        <v>7.29</v>
      </c>
      <c r="AQ120" s="7"/>
      <c r="AR120" s="31" t="s">
        <v>37</v>
      </c>
      <c r="AS120" s="52" t="s">
        <v>75</v>
      </c>
      <c r="AT120" s="32" t="s">
        <v>38</v>
      </c>
      <c r="AU120" s="53">
        <v>3.2000000000000001E-2</v>
      </c>
      <c r="AV120" s="1"/>
      <c r="AW120" s="117" t="s">
        <v>45</v>
      </c>
      <c r="AX120" s="112">
        <v>705694000</v>
      </c>
      <c r="AY120" s="112">
        <v>569803900</v>
      </c>
      <c r="AZ120" s="113">
        <v>182982000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193"/>
      <c r="B121" s="68" t="s">
        <v>44</v>
      </c>
      <c r="C121" s="73">
        <f t="shared" ref="C121:J121" si="142">C116</f>
        <v>379203000</v>
      </c>
      <c r="D121" s="74">
        <f t="shared" si="142"/>
        <v>3349300</v>
      </c>
      <c r="E121" s="74">
        <f t="shared" si="142"/>
        <v>8457070</v>
      </c>
      <c r="F121" s="75">
        <f t="shared" si="142"/>
        <v>13609500</v>
      </c>
      <c r="G121" s="73">
        <f t="shared" si="142"/>
        <v>512281000</v>
      </c>
      <c r="H121" s="74">
        <f t="shared" si="142"/>
        <v>4618260</v>
      </c>
      <c r="I121" s="74">
        <f t="shared" si="142"/>
        <v>12575300</v>
      </c>
      <c r="J121" s="75">
        <f t="shared" si="142"/>
        <v>19612300</v>
      </c>
      <c r="K121" s="179"/>
      <c r="L121" s="180"/>
      <c r="M121" s="180"/>
      <c r="N121" s="180"/>
      <c r="O121" s="197"/>
      <c r="P121" s="198"/>
      <c r="Q121" s="14" t="s">
        <v>7</v>
      </c>
      <c r="R121" s="40">
        <f>R116</f>
        <v>197686000</v>
      </c>
      <c r="S121" s="57"/>
      <c r="T121" s="188"/>
      <c r="U121" s="191"/>
      <c r="V121" s="57"/>
      <c r="W121" s="87" t="s">
        <v>7</v>
      </c>
      <c r="X121" s="5">
        <f t="shared" ref="X121:AE121" si="143">X116</f>
        <v>5017.7</v>
      </c>
      <c r="Y121" s="5">
        <f t="shared" si="143"/>
        <v>6844.1</v>
      </c>
      <c r="Z121" s="5">
        <f t="shared" si="143"/>
        <v>65.2</v>
      </c>
      <c r="AA121" s="5">
        <f t="shared" si="143"/>
        <v>88.9</v>
      </c>
      <c r="AB121" s="5">
        <f t="shared" si="143"/>
        <v>5260.1</v>
      </c>
      <c r="AC121" s="5">
        <f t="shared" si="143"/>
        <v>7165.5</v>
      </c>
      <c r="AD121" s="5">
        <f t="shared" si="143"/>
        <v>115.7</v>
      </c>
      <c r="AE121" s="81">
        <f t="shared" si="143"/>
        <v>16.600000000000001</v>
      </c>
      <c r="AF121" s="7"/>
      <c r="AG121" s="87" t="s">
        <v>26</v>
      </c>
      <c r="AH121" s="6">
        <f>(AH120*10.74)</f>
        <v>22.822500000000002</v>
      </c>
      <c r="AI121" s="6">
        <f>(AI120*3.9)</f>
        <v>10.725</v>
      </c>
      <c r="AJ121" s="6">
        <f>(AJ120*0.21)</f>
        <v>0.57750000000000001</v>
      </c>
      <c r="AK121" s="158">
        <f>AK120+AL120</f>
        <v>7</v>
      </c>
      <c r="AL121" s="159"/>
      <c r="AM121" s="10"/>
      <c r="AN121" s="22" t="s">
        <v>41</v>
      </c>
      <c r="AO121" s="23">
        <v>9.8000000000000007</v>
      </c>
      <c r="AP121" s="24">
        <v>7.55</v>
      </c>
      <c r="AQ121" s="7"/>
      <c r="AR121" s="33" t="s">
        <v>36</v>
      </c>
      <c r="AS121" s="12" t="s">
        <v>75</v>
      </c>
      <c r="AT121" s="2" t="s">
        <v>39</v>
      </c>
      <c r="AU121" s="36">
        <v>1.1299999999999999</v>
      </c>
      <c r="AV121" s="1"/>
      <c r="AW121" s="118" t="s">
        <v>71</v>
      </c>
      <c r="AX121" s="111">
        <f t="shared" ref="AX121:AZ121" si="144">AX116</f>
        <v>705694000</v>
      </c>
      <c r="AY121" s="111">
        <f t="shared" si="144"/>
        <v>569063200</v>
      </c>
      <c r="AZ121" s="114">
        <f t="shared" si="144"/>
        <v>182982000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194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660000</v>
      </c>
      <c r="H122" s="76">
        <f t="shared" si="145"/>
        <v>0</v>
      </c>
      <c r="I122" s="76">
        <f t="shared" si="145"/>
        <v>0</v>
      </c>
      <c r="J122" s="77">
        <f t="shared" si="145"/>
        <v>16000</v>
      </c>
      <c r="K122" s="181"/>
      <c r="L122" s="182"/>
      <c r="M122" s="182"/>
      <c r="N122" s="182"/>
      <c r="O122" s="199"/>
      <c r="P122" s="200"/>
      <c r="Q122" s="48" t="s">
        <v>3</v>
      </c>
      <c r="R122" s="41">
        <f>R120-R121</f>
        <v>883700</v>
      </c>
      <c r="S122" s="58"/>
      <c r="T122" s="189"/>
      <c r="U122" s="192"/>
      <c r="V122" s="58"/>
      <c r="W122" s="45" t="s">
        <v>3</v>
      </c>
      <c r="X122" s="46">
        <f>X120-X121</f>
        <v>0</v>
      </c>
      <c r="Y122" s="46">
        <f t="shared" ref="Y122:AE122" si="146">Y120-Y121</f>
        <v>9</v>
      </c>
      <c r="Z122" s="46">
        <f t="shared" si="146"/>
        <v>0</v>
      </c>
      <c r="AA122" s="46">
        <f t="shared" si="146"/>
        <v>0</v>
      </c>
      <c r="AB122" s="46">
        <f t="shared" si="146"/>
        <v>0</v>
      </c>
      <c r="AC122" s="46">
        <f t="shared" si="146"/>
        <v>9.3000000000001819</v>
      </c>
      <c r="AD122" s="46">
        <f t="shared" si="146"/>
        <v>0</v>
      </c>
      <c r="AE122" s="83">
        <f t="shared" si="146"/>
        <v>0</v>
      </c>
      <c r="AF122" s="7"/>
      <c r="AG122" s="88" t="s">
        <v>28</v>
      </c>
      <c r="AH122" s="86">
        <f>(AH121)/((K120/1000000)*8.34)</f>
        <v>4.1462284717680404</v>
      </c>
      <c r="AI122" s="86">
        <f>(AI121)/((K120/1000000)*8.34)</f>
        <v>1.948441247002398</v>
      </c>
      <c r="AJ122" s="86">
        <f>(AJ121)/((K120/1000000)*8.34)</f>
        <v>0.10491606714628297</v>
      </c>
      <c r="AK122" s="160">
        <f>(AK121)/((K120/1000000)*8.34)</f>
        <v>1.2717099048034299</v>
      </c>
      <c r="AL122" s="161"/>
      <c r="AM122" s="10"/>
      <c r="AN122" s="1"/>
      <c r="AO122" s="1"/>
      <c r="AP122" s="1"/>
      <c r="AQ122" s="7"/>
      <c r="AR122" s="89" t="s">
        <v>55</v>
      </c>
      <c r="AS122" s="79">
        <v>5.55</v>
      </c>
      <c r="AT122" s="90" t="s">
        <v>54</v>
      </c>
      <c r="AU122" s="35">
        <v>2.1999999999999999E-2</v>
      </c>
      <c r="AV122" s="1"/>
      <c r="AW122" s="110" t="s">
        <v>3</v>
      </c>
      <c r="AX122" s="115">
        <f>AX120-AX121</f>
        <v>0</v>
      </c>
      <c r="AY122" s="115">
        <f>AY120-AY121</f>
        <v>740700</v>
      </c>
      <c r="AZ122" s="116">
        <f>AZ120-AZ121</f>
        <v>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customHeight="1" x14ac:dyDescent="0.3">
      <c r="A124" s="174">
        <v>31</v>
      </c>
      <c r="B124" s="67" t="s">
        <v>45</v>
      </c>
      <c r="C124" s="72">
        <v>379203000</v>
      </c>
      <c r="D124" s="37">
        <v>3349300</v>
      </c>
      <c r="E124" s="37">
        <v>8457070</v>
      </c>
      <c r="F124" s="39">
        <v>13609500</v>
      </c>
      <c r="G124" s="72">
        <v>513839000</v>
      </c>
      <c r="H124" s="37">
        <v>4627260</v>
      </c>
      <c r="I124" s="37">
        <v>12608300</v>
      </c>
      <c r="J124" s="39">
        <v>19657300</v>
      </c>
      <c r="K124" s="177">
        <f>C126+G126</f>
        <v>898000</v>
      </c>
      <c r="L124" s="178"/>
      <c r="M124" s="183">
        <f>D126+E126+F126+H126+I126+J126</f>
        <v>71000</v>
      </c>
      <c r="N124" s="178"/>
      <c r="O124" s="195">
        <f>M124+K124</f>
        <v>969000</v>
      </c>
      <c r="P124" s="196"/>
      <c r="Q124" s="42" t="s">
        <v>6</v>
      </c>
      <c r="R124" s="39">
        <v>199435700</v>
      </c>
      <c r="S124" s="57"/>
      <c r="T124" s="187">
        <v>0.02</v>
      </c>
      <c r="U124" s="190">
        <v>0.86</v>
      </c>
      <c r="V124" s="57"/>
      <c r="W124" s="85" t="s">
        <v>6</v>
      </c>
      <c r="X124" s="44">
        <v>5017.7</v>
      </c>
      <c r="Y124" s="44">
        <v>6865.4</v>
      </c>
      <c r="Z124" s="44">
        <v>65.2</v>
      </c>
      <c r="AA124" s="44">
        <v>89</v>
      </c>
      <c r="AB124" s="44">
        <v>5260.1</v>
      </c>
      <c r="AC124" s="44">
        <v>7187.6</v>
      </c>
      <c r="AD124" s="44">
        <v>115.8</v>
      </c>
      <c r="AE124" s="82">
        <v>16.600000000000001</v>
      </c>
      <c r="AF124" s="7"/>
      <c r="AG124" s="85" t="s">
        <v>29</v>
      </c>
      <c r="AH124" s="15">
        <v>2.1875</v>
      </c>
      <c r="AI124" s="15">
        <v>2.125</v>
      </c>
      <c r="AJ124" s="15">
        <v>3.375</v>
      </c>
      <c r="AK124" s="15">
        <v>10</v>
      </c>
      <c r="AL124" s="16">
        <v>0</v>
      </c>
      <c r="AM124" s="62"/>
      <c r="AN124" s="64" t="s">
        <v>40</v>
      </c>
      <c r="AO124" s="20">
        <v>10.199999999999999</v>
      </c>
      <c r="AP124" s="21">
        <v>7.28</v>
      </c>
      <c r="AQ124" s="7"/>
      <c r="AR124" s="31" t="s">
        <v>37</v>
      </c>
      <c r="AS124" s="52" t="s">
        <v>75</v>
      </c>
      <c r="AT124" s="32" t="s">
        <v>38</v>
      </c>
      <c r="AU124" s="53">
        <v>3.1E-2</v>
      </c>
      <c r="AV124" s="1"/>
      <c r="AW124" s="117" t="s">
        <v>45</v>
      </c>
      <c r="AX124" s="112">
        <v>705694000</v>
      </c>
      <c r="AY124" s="112">
        <v>570814100</v>
      </c>
      <c r="AZ124" s="113">
        <v>183017000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9.5" customHeight="1" thickBot="1" x14ac:dyDescent="0.35">
      <c r="A125" s="193"/>
      <c r="B125" s="68" t="s">
        <v>44</v>
      </c>
      <c r="C125" s="73">
        <f t="shared" ref="C125:J125" si="147">C120</f>
        <v>379203000</v>
      </c>
      <c r="D125" s="74">
        <f t="shared" si="147"/>
        <v>3349300</v>
      </c>
      <c r="E125" s="74">
        <f t="shared" si="147"/>
        <v>8457070</v>
      </c>
      <c r="F125" s="75">
        <f t="shared" si="147"/>
        <v>13609500</v>
      </c>
      <c r="G125" s="73">
        <f t="shared" si="147"/>
        <v>512941000</v>
      </c>
      <c r="H125" s="74">
        <f t="shared" si="147"/>
        <v>4618260</v>
      </c>
      <c r="I125" s="74">
        <f t="shared" si="147"/>
        <v>12575300</v>
      </c>
      <c r="J125" s="75">
        <f t="shared" si="147"/>
        <v>19628300</v>
      </c>
      <c r="K125" s="179"/>
      <c r="L125" s="180"/>
      <c r="M125" s="180"/>
      <c r="N125" s="180"/>
      <c r="O125" s="197"/>
      <c r="P125" s="198"/>
      <c r="Q125" s="14" t="s">
        <v>7</v>
      </c>
      <c r="R125" s="40">
        <f>R120</f>
        <v>198569700</v>
      </c>
      <c r="S125" s="57"/>
      <c r="T125" s="188"/>
      <c r="U125" s="191"/>
      <c r="V125" s="57"/>
      <c r="W125" s="87" t="s">
        <v>7</v>
      </c>
      <c r="X125" s="5">
        <f t="shared" ref="X125:AE125" si="148">X120</f>
        <v>5017.7</v>
      </c>
      <c r="Y125" s="5">
        <f t="shared" si="148"/>
        <v>6853.1</v>
      </c>
      <c r="Z125" s="5">
        <f t="shared" si="148"/>
        <v>65.2</v>
      </c>
      <c r="AA125" s="5">
        <f t="shared" si="148"/>
        <v>88.9</v>
      </c>
      <c r="AB125" s="5">
        <f t="shared" si="148"/>
        <v>5260.1</v>
      </c>
      <c r="AC125" s="5">
        <f t="shared" si="148"/>
        <v>7174.8</v>
      </c>
      <c r="AD125" s="5">
        <f t="shared" si="148"/>
        <v>115.7</v>
      </c>
      <c r="AE125" s="81">
        <f t="shared" si="148"/>
        <v>16.600000000000001</v>
      </c>
      <c r="AF125" s="7"/>
      <c r="AG125" s="87" t="s">
        <v>26</v>
      </c>
      <c r="AH125" s="6">
        <f>(AH124*10.74)</f>
        <v>23.493750000000002</v>
      </c>
      <c r="AI125" s="6">
        <f>(AI124*3.9)</f>
        <v>8.2874999999999996</v>
      </c>
      <c r="AJ125" s="6">
        <f>(AJ124*0.21)</f>
        <v>0.70874999999999999</v>
      </c>
      <c r="AK125" s="158">
        <f>AK124+AL124</f>
        <v>10</v>
      </c>
      <c r="AL125" s="159"/>
      <c r="AM125" s="10"/>
      <c r="AN125" s="22" t="s">
        <v>41</v>
      </c>
      <c r="AO125" s="23">
        <v>8.6999999999999993</v>
      </c>
      <c r="AP125" s="24">
        <v>7.57</v>
      </c>
      <c r="AQ125" s="7"/>
      <c r="AR125" s="33" t="s">
        <v>36</v>
      </c>
      <c r="AS125" s="12" t="s">
        <v>75</v>
      </c>
      <c r="AT125" s="2" t="s">
        <v>39</v>
      </c>
      <c r="AU125" s="36">
        <v>0.93</v>
      </c>
      <c r="AV125" s="1"/>
      <c r="AW125" s="118" t="s">
        <v>71</v>
      </c>
      <c r="AX125" s="111">
        <f t="shared" ref="AX125:AZ125" si="149">AX120</f>
        <v>705694000</v>
      </c>
      <c r="AY125" s="111">
        <f t="shared" si="149"/>
        <v>569803900</v>
      </c>
      <c r="AZ125" s="114">
        <f t="shared" si="149"/>
        <v>182982000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9.5" customHeight="1" thickBot="1" x14ac:dyDescent="0.35">
      <c r="A126" s="194"/>
      <c r="B126" s="66" t="s">
        <v>3</v>
      </c>
      <c r="C126" s="76">
        <f t="shared" ref="C126:J126" si="150">C124-C125</f>
        <v>0</v>
      </c>
      <c r="D126" s="76">
        <f t="shared" si="150"/>
        <v>0</v>
      </c>
      <c r="E126" s="76">
        <f t="shared" si="150"/>
        <v>0</v>
      </c>
      <c r="F126" s="77">
        <f t="shared" si="150"/>
        <v>0</v>
      </c>
      <c r="G126" s="76">
        <f t="shared" si="150"/>
        <v>898000</v>
      </c>
      <c r="H126" s="76">
        <f t="shared" si="150"/>
        <v>9000</v>
      </c>
      <c r="I126" s="76">
        <f t="shared" si="150"/>
        <v>33000</v>
      </c>
      <c r="J126" s="77">
        <f t="shared" si="150"/>
        <v>29000</v>
      </c>
      <c r="K126" s="203"/>
      <c r="L126" s="204"/>
      <c r="M126" s="204"/>
      <c r="N126" s="204"/>
      <c r="O126" s="197"/>
      <c r="P126" s="198"/>
      <c r="Q126" s="98" t="s">
        <v>3</v>
      </c>
      <c r="R126" s="99">
        <f>R124-R125</f>
        <v>866000</v>
      </c>
      <c r="S126" s="58"/>
      <c r="T126" s="188"/>
      <c r="U126" s="191"/>
      <c r="V126" s="58"/>
      <c r="W126" s="45" t="s">
        <v>3</v>
      </c>
      <c r="X126" s="46">
        <f>X124-X125</f>
        <v>0</v>
      </c>
      <c r="Y126" s="46">
        <f t="shared" ref="Y126:AE126" si="151">Y124-Y125</f>
        <v>12.299999999999272</v>
      </c>
      <c r="Z126" s="46">
        <f t="shared" si="151"/>
        <v>0</v>
      </c>
      <c r="AA126" s="46">
        <f t="shared" si="151"/>
        <v>9.9999999999994316E-2</v>
      </c>
      <c r="AB126" s="46">
        <f t="shared" si="151"/>
        <v>0</v>
      </c>
      <c r="AC126" s="46">
        <f t="shared" si="151"/>
        <v>12.800000000000182</v>
      </c>
      <c r="AD126" s="46">
        <f t="shared" si="151"/>
        <v>9.9999999999994316E-2</v>
      </c>
      <c r="AE126" s="83">
        <f t="shared" si="151"/>
        <v>0</v>
      </c>
      <c r="AF126" s="7"/>
      <c r="AG126" s="88" t="s">
        <v>28</v>
      </c>
      <c r="AH126" s="101">
        <f>(AH125)/((K124/1000000)*8.34)</f>
        <v>3.1369670410664789</v>
      </c>
      <c r="AI126" s="101">
        <f>(AI125)/((K124/1000000)*8.34)</f>
        <v>1.106575763887776</v>
      </c>
      <c r="AJ126" s="101">
        <f>(AJ125)/((K124/1000000)*8.34)</f>
        <v>9.4634759898094889E-2</v>
      </c>
      <c r="AK126" s="201">
        <f>(AK125)/((K124/1000000)*8.34)</f>
        <v>1.3352347075568942</v>
      </c>
      <c r="AL126" s="202"/>
      <c r="AM126" s="10"/>
      <c r="AN126" s="1"/>
      <c r="AO126" s="1"/>
      <c r="AP126" s="1"/>
      <c r="AQ126" s="7"/>
      <c r="AR126" s="89" t="s">
        <v>55</v>
      </c>
      <c r="AS126" s="79">
        <v>4.09</v>
      </c>
      <c r="AT126" s="90" t="s">
        <v>54</v>
      </c>
      <c r="AU126" s="35">
        <v>2.1000000000000001E-2</v>
      </c>
      <c r="AV126" s="1"/>
      <c r="AW126" s="110" t="s">
        <v>3</v>
      </c>
      <c r="AX126" s="115">
        <f>AX124-AX125</f>
        <v>0</v>
      </c>
      <c r="AY126" s="115">
        <f>AY124-AY125</f>
        <v>1010200</v>
      </c>
      <c r="AZ126" s="116">
        <f>AZ124-AZ125</f>
        <v>35000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53" t="s">
        <v>60</v>
      </c>
      <c r="L127" s="153"/>
      <c r="M127" s="153"/>
      <c r="N127" s="153"/>
      <c r="O127" s="153"/>
      <c r="P127" s="153"/>
      <c r="Q127" s="153"/>
      <c r="R127" s="153"/>
      <c r="S127" s="153"/>
      <c r="T127" s="153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53" t="s">
        <v>62</v>
      </c>
      <c r="AI127" s="153"/>
      <c r="AJ127" s="153"/>
      <c r="AK127" s="153"/>
      <c r="AL127" s="153"/>
      <c r="AM127" s="1"/>
      <c r="AN127" s="1"/>
      <c r="AO127" s="152" t="s">
        <v>59</v>
      </c>
      <c r="AP127" s="152"/>
      <c r="AQ127" s="1"/>
      <c r="AR127" s="7"/>
      <c r="AS127" s="7"/>
      <c r="AT127" s="145" t="s">
        <v>63</v>
      </c>
      <c r="AU127" s="145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147">
        <f>SUM(K4:L126)</f>
        <v>24200000</v>
      </c>
      <c r="L128" s="148"/>
      <c r="M128" s="149">
        <f t="shared" ref="M128" si="152">SUM(M4:N126)</f>
        <v>1644930</v>
      </c>
      <c r="N128" s="150"/>
      <c r="O128" s="149">
        <f t="shared" ref="O128" si="153">SUM(O4:P126)</f>
        <v>25844930</v>
      </c>
      <c r="P128" s="150"/>
      <c r="Q128" s="1"/>
      <c r="R128" s="100">
        <f>R124-R5</f>
        <v>26050400</v>
      </c>
      <c r="S128" s="1"/>
      <c r="T128" s="93">
        <f>SUM(T4:T126)</f>
        <v>4.8699999999999992</v>
      </c>
      <c r="U128" s="97">
        <f>AVERAGE(U4:U126)</f>
        <v>0.87064516129032254</v>
      </c>
      <c r="V128" s="13"/>
      <c r="W128" s="3"/>
      <c r="X128" s="84"/>
      <c r="Y128" s="84"/>
      <c r="Z128" s="84"/>
      <c r="AA128" s="84"/>
      <c r="AB128" s="84">
        <f t="shared" ref="AB128:AC128" si="154">AB124-AB5</f>
        <v>49.5</v>
      </c>
      <c r="AC128" s="84">
        <f t="shared" si="154"/>
        <v>287.70000000000073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692.05875000000003</v>
      </c>
      <c r="AI128" s="93">
        <f t="shared" ref="AI128:AJ128" si="155">SUM(AI125,AI121,AI117,AI113,AI109,AI105,AI101,AI97,AI93,AI89,AI85,AI81,AI77,AI73,AI69,AI65,AI61,AI57,AI53,AI49,AI45,AI41,AI37,AI33,AI29,AI25,AI21,AI17,AI13,AI9,AI5)</f>
        <v>339.5437500000001</v>
      </c>
      <c r="AJ128" s="93">
        <f t="shared" si="155"/>
        <v>17.088749999999997</v>
      </c>
      <c r="AK128" s="151">
        <f>SUM(AK125,AK121,AK117,AK113,AK109,AK105,AK101,AK97,AK93,AK89,AK85,AK81,AK77,AK73,AK69,AK65,AK61,AK57,AK53,AK49,AK45,AK41,AK37,AK33,AK29,AK25,AK21,AK17,AK13,AK9,AK5)</f>
        <v>240</v>
      </c>
      <c r="AL128" s="148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8.16</v>
      </c>
      <c r="AP128" s="96">
        <f>AVERAGE(AP125,AP121,AP117,AP113,AP109,AP105,AP101,AP97,AP93,AP89,AP85,AP81,AP77,AP73,AP69,AP65,AP61,AP57,AP53,AP49,AP45,AP41,AP37,AP33,AP29,AP25,AP21,AP17,AP13,AP9,AP5)</f>
        <v>7.597333333333335</v>
      </c>
      <c r="AQ128" s="1"/>
      <c r="AR128" s="7"/>
      <c r="AS128" s="7"/>
      <c r="AT128" s="146">
        <f>AVERAGE(AU126,AU122,AU118,AU114,AU110,AU106,AU102,AU98,AU94,AU90,AU86,AU82,AU78,AU74,AU70,AU66,AU62,AU58,AU54,AU50,AU46,AU42,AU38,AU34,AU30,AU26,AU22,AU18,AU14,AU10,AU6)</f>
        <v>2.2344827586206904E-2</v>
      </c>
      <c r="AU128" s="146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62">
        <f>AB128+AC128</f>
        <v>337.20000000000073</v>
      </c>
      <c r="AC129" s="16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</sheetData>
  <sheetProtection algorithmName="SHA-512" hashValue="kzhFfahrD0EFFyYOrPQzHwztH3OE+zDuLQtYrSmIDdTymfUj63LNkXh+6WjzewvH4EAIn7tjs5wxXWEov8HXPg==" saltValue="bsC8SE3FuprgnPhzCrglXg==" spinCount="100000" sheet="1" selectLockedCells="1"/>
  <mergeCells count="271"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37EB1-41AB-4FE1-9FFE-C98252EF325E}">
  <dimension ref="A1:CC58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7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8.42578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5703125" style="4" bestFit="1" customWidth="1"/>
    <col min="26" max="27" width="9.28515625" style="4" bestFit="1" customWidth="1"/>
    <col min="28" max="29" width="10" style="4" bestFit="1" customWidth="1"/>
    <col min="30" max="31" width="9.28515625" style="4" bestFit="1" customWidth="1"/>
    <col min="32" max="32" width="1.7109375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customWidth="1"/>
    <col min="50" max="52" width="17.7109375" customWidth="1"/>
  </cols>
  <sheetData>
    <row r="1" spans="1:81" ht="30.75" thickBot="1" x14ac:dyDescent="0.45">
      <c r="A1" s="169" t="s">
        <v>76</v>
      </c>
      <c r="B1" s="169"/>
      <c r="C1" s="169"/>
      <c r="D1" s="169"/>
      <c r="E1" s="169"/>
      <c r="F1" s="169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70" t="s">
        <v>43</v>
      </c>
      <c r="B2" s="171"/>
      <c r="C2" s="172"/>
      <c r="D2" s="172"/>
      <c r="E2" s="172"/>
      <c r="F2" s="172"/>
      <c r="G2" s="172"/>
      <c r="H2" s="172"/>
      <c r="I2" s="172"/>
      <c r="J2" s="172"/>
      <c r="K2" s="171"/>
      <c r="L2" s="171"/>
      <c r="M2" s="171"/>
      <c r="N2" s="171"/>
      <c r="O2" s="171"/>
      <c r="P2" s="171"/>
      <c r="Q2" s="171"/>
      <c r="R2" s="173"/>
      <c r="S2" s="55"/>
      <c r="T2" s="49" t="s">
        <v>34</v>
      </c>
      <c r="U2" s="49" t="s">
        <v>56</v>
      </c>
      <c r="V2" s="59"/>
      <c r="W2" s="170" t="s">
        <v>10</v>
      </c>
      <c r="X2" s="171"/>
      <c r="Y2" s="171"/>
      <c r="Z2" s="171"/>
      <c r="AA2" s="171"/>
      <c r="AB2" s="171"/>
      <c r="AC2" s="171"/>
      <c r="AD2" s="171"/>
      <c r="AE2" s="173"/>
      <c r="AF2" s="1"/>
      <c r="AG2" s="142" t="s">
        <v>27</v>
      </c>
      <c r="AH2" s="143"/>
      <c r="AI2" s="143"/>
      <c r="AJ2" s="143"/>
      <c r="AK2" s="143"/>
      <c r="AL2" s="144"/>
      <c r="AM2" s="59"/>
      <c r="AN2" s="142" t="s">
        <v>31</v>
      </c>
      <c r="AO2" s="143"/>
      <c r="AP2" s="144"/>
      <c r="AQ2" s="1"/>
      <c r="AR2" s="142" t="s">
        <v>30</v>
      </c>
      <c r="AS2" s="143"/>
      <c r="AT2" s="143"/>
      <c r="AU2" s="144"/>
      <c r="AV2" s="1"/>
      <c r="AW2" s="142" t="s">
        <v>72</v>
      </c>
      <c r="AX2" s="143"/>
      <c r="AY2" s="143"/>
      <c r="AZ2" s="14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64" t="s">
        <v>4</v>
      </c>
      <c r="L3" s="165"/>
      <c r="M3" s="165" t="s">
        <v>8</v>
      </c>
      <c r="N3" s="165"/>
      <c r="O3" s="165" t="s">
        <v>9</v>
      </c>
      <c r="P3" s="165"/>
      <c r="Q3" s="166" t="s">
        <v>5</v>
      </c>
      <c r="R3" s="167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68" t="s">
        <v>0</v>
      </c>
      <c r="AS3" s="166"/>
      <c r="AT3" s="166" t="s">
        <v>1</v>
      </c>
      <c r="AU3" s="167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74">
        <v>1</v>
      </c>
      <c r="B4" s="67" t="s">
        <v>45</v>
      </c>
      <c r="C4" s="72">
        <v>239798000</v>
      </c>
      <c r="D4" s="37">
        <v>2233380</v>
      </c>
      <c r="E4" s="37">
        <v>5308080</v>
      </c>
      <c r="F4" s="39">
        <v>8657500</v>
      </c>
      <c r="G4" s="72">
        <v>294611000</v>
      </c>
      <c r="H4" s="37">
        <v>2609400</v>
      </c>
      <c r="I4" s="37">
        <v>7801430</v>
      </c>
      <c r="J4" s="39">
        <v>12880100</v>
      </c>
      <c r="K4" s="177">
        <f>C6+G6</f>
        <v>1108000</v>
      </c>
      <c r="L4" s="178"/>
      <c r="M4" s="183">
        <f>D6+E6+F6+H6+I6+J6</f>
        <v>113050</v>
      </c>
      <c r="N4" s="178"/>
      <c r="O4" s="183">
        <f>M4+K4</f>
        <v>1221050</v>
      </c>
      <c r="P4" s="178"/>
      <c r="Q4" s="38" t="s">
        <v>6</v>
      </c>
      <c r="R4" s="39">
        <v>1297692000</v>
      </c>
      <c r="S4" s="57"/>
      <c r="T4" s="187">
        <v>0</v>
      </c>
      <c r="U4" s="190">
        <v>0.99</v>
      </c>
      <c r="V4" s="57"/>
      <c r="W4" s="85" t="s">
        <v>6</v>
      </c>
      <c r="X4" s="44">
        <v>3178.3</v>
      </c>
      <c r="Y4" s="44">
        <v>3978.6</v>
      </c>
      <c r="Z4" s="44">
        <v>42.2</v>
      </c>
      <c r="AA4" s="44">
        <v>58.5</v>
      </c>
      <c r="AB4" s="44">
        <v>3335.5</v>
      </c>
      <c r="AC4" s="44">
        <v>4191.6000000000004</v>
      </c>
      <c r="AD4" s="44">
        <v>73.599999999999994</v>
      </c>
      <c r="AE4" s="82">
        <v>10.7</v>
      </c>
      <c r="AF4" s="7"/>
      <c r="AG4" s="17" t="s">
        <v>29</v>
      </c>
      <c r="AH4" s="18">
        <v>1.875</v>
      </c>
      <c r="AI4" s="18">
        <v>8</v>
      </c>
      <c r="AJ4" s="18">
        <v>2.5</v>
      </c>
      <c r="AK4" s="18">
        <v>10</v>
      </c>
      <c r="AL4" s="19">
        <v>0</v>
      </c>
      <c r="AM4" s="62"/>
      <c r="AN4" s="63" t="s">
        <v>40</v>
      </c>
      <c r="AO4" s="25">
        <v>3.8</v>
      </c>
      <c r="AP4" s="21">
        <v>7.43</v>
      </c>
      <c r="AQ4" s="7"/>
      <c r="AR4" s="31" t="s">
        <v>37</v>
      </c>
      <c r="AS4" s="50">
        <v>0.05</v>
      </c>
      <c r="AT4" s="32" t="s">
        <v>38</v>
      </c>
      <c r="AU4" s="51" t="s">
        <v>75</v>
      </c>
      <c r="AV4" s="1"/>
      <c r="AW4" s="117" t="s">
        <v>45</v>
      </c>
      <c r="AX4" s="112">
        <v>548500000</v>
      </c>
      <c r="AY4" s="112">
        <v>329785100</v>
      </c>
      <c r="AZ4" s="113">
        <v>174312000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75"/>
      <c r="B5" s="68" t="s">
        <v>44</v>
      </c>
      <c r="C5" s="129">
        <v>238690000</v>
      </c>
      <c r="D5" s="129">
        <v>2233380</v>
      </c>
      <c r="E5" s="129">
        <v>5308080</v>
      </c>
      <c r="F5" s="129">
        <v>8544450</v>
      </c>
      <c r="G5" s="129">
        <v>294611000</v>
      </c>
      <c r="H5" s="129">
        <v>2609400</v>
      </c>
      <c r="I5" s="129">
        <v>7801430</v>
      </c>
      <c r="J5" s="129">
        <v>12880100</v>
      </c>
      <c r="K5" s="179"/>
      <c r="L5" s="180"/>
      <c r="M5" s="180"/>
      <c r="N5" s="180"/>
      <c r="O5" s="180"/>
      <c r="P5" s="180"/>
      <c r="Q5" s="9" t="s">
        <v>7</v>
      </c>
      <c r="R5" s="129">
        <v>1296806900</v>
      </c>
      <c r="S5" s="57"/>
      <c r="T5" s="188"/>
      <c r="U5" s="191"/>
      <c r="V5" s="57"/>
      <c r="W5" s="87" t="s">
        <v>7</v>
      </c>
      <c r="X5" s="130">
        <v>3164.2</v>
      </c>
      <c r="Y5" s="130">
        <v>3978.6</v>
      </c>
      <c r="Z5" s="130">
        <v>42.2</v>
      </c>
      <c r="AA5" s="130">
        <v>58.5</v>
      </c>
      <c r="AB5" s="130">
        <v>3319.8</v>
      </c>
      <c r="AC5" s="130">
        <v>4191.6000000000004</v>
      </c>
      <c r="AD5" s="130">
        <v>73.599999999999994</v>
      </c>
      <c r="AE5" s="130">
        <v>10.7</v>
      </c>
      <c r="AF5" s="7"/>
      <c r="AG5" s="87" t="s">
        <v>26</v>
      </c>
      <c r="AH5" s="6">
        <f>(AH4*10.74)</f>
        <v>20.137499999999999</v>
      </c>
      <c r="AI5" s="6">
        <f>(AI4*2.2)</f>
        <v>17.600000000000001</v>
      </c>
      <c r="AJ5" s="6">
        <f>(AJ4*0.25)</f>
        <v>0.625</v>
      </c>
      <c r="AK5" s="154">
        <f>AK4+AL4</f>
        <v>10</v>
      </c>
      <c r="AL5" s="155"/>
      <c r="AM5" s="10"/>
      <c r="AN5" s="27" t="s">
        <v>41</v>
      </c>
      <c r="AO5" s="26">
        <v>6.2</v>
      </c>
      <c r="AP5" s="24">
        <v>7.6</v>
      </c>
      <c r="AQ5" s="7"/>
      <c r="AR5" s="33" t="s">
        <v>36</v>
      </c>
      <c r="AS5" s="11">
        <v>0.78</v>
      </c>
      <c r="AT5" s="2" t="s">
        <v>39</v>
      </c>
      <c r="AU5" s="34" t="s">
        <v>75</v>
      </c>
      <c r="AV5" s="1"/>
      <c r="AW5" s="118" t="s">
        <v>71</v>
      </c>
      <c r="AX5" s="128">
        <v>547177000</v>
      </c>
      <c r="AY5" s="128">
        <v>329785100</v>
      </c>
      <c r="AZ5" s="128">
        <v>174312000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76"/>
      <c r="B6" s="66" t="s">
        <v>3</v>
      </c>
      <c r="C6" s="76">
        <f>C4-C5</f>
        <v>1108000</v>
      </c>
      <c r="D6" s="76">
        <f t="shared" ref="D6:J6" si="0">D4-D5</f>
        <v>0</v>
      </c>
      <c r="E6" s="76">
        <f t="shared" si="0"/>
        <v>0</v>
      </c>
      <c r="F6" s="76">
        <f t="shared" si="0"/>
        <v>113050</v>
      </c>
      <c r="G6" s="76">
        <f t="shared" si="0"/>
        <v>0</v>
      </c>
      <c r="H6" s="76">
        <f t="shared" si="0"/>
        <v>0</v>
      </c>
      <c r="I6" s="76">
        <f t="shared" si="0"/>
        <v>0</v>
      </c>
      <c r="J6" s="76">
        <f t="shared" si="0"/>
        <v>0</v>
      </c>
      <c r="K6" s="181"/>
      <c r="L6" s="182"/>
      <c r="M6" s="182"/>
      <c r="N6" s="182"/>
      <c r="O6" s="182"/>
      <c r="P6" s="182"/>
      <c r="Q6" s="47" t="s">
        <v>3</v>
      </c>
      <c r="R6" s="41">
        <f>R4-R5</f>
        <v>885100</v>
      </c>
      <c r="S6" s="58"/>
      <c r="T6" s="189"/>
      <c r="U6" s="192"/>
      <c r="V6" s="58"/>
      <c r="W6" s="45" t="s">
        <v>3</v>
      </c>
      <c r="X6" s="46">
        <f>X4-X5</f>
        <v>14.100000000000364</v>
      </c>
      <c r="Y6" s="46">
        <f t="shared" ref="Y6:AE6" si="1">Y4-Y5</f>
        <v>0</v>
      </c>
      <c r="Z6" s="46">
        <f t="shared" si="1"/>
        <v>0</v>
      </c>
      <c r="AA6" s="46">
        <f t="shared" si="1"/>
        <v>0</v>
      </c>
      <c r="AB6" s="46">
        <f t="shared" si="1"/>
        <v>15.699999999999818</v>
      </c>
      <c r="AC6" s="46">
        <f t="shared" si="1"/>
        <v>0</v>
      </c>
      <c r="AD6" s="46">
        <f t="shared" si="1"/>
        <v>0</v>
      </c>
      <c r="AE6" s="83">
        <f t="shared" si="1"/>
        <v>0</v>
      </c>
      <c r="AF6" s="7"/>
      <c r="AG6" s="88" t="s">
        <v>28</v>
      </c>
      <c r="AH6" s="86">
        <f>(AH5)/((K4/1000000)*8.34)</f>
        <v>2.1792133080539173</v>
      </c>
      <c r="AI6" s="86">
        <f>(AI5)/((K4/1000000)*8.34)</f>
        <v>1.9046134933208667</v>
      </c>
      <c r="AJ6" s="86">
        <f>(AJ5)/((K4/1000000)*8.34)</f>
        <v>6.7635422348042137E-2</v>
      </c>
      <c r="AK6" s="156">
        <f>(AK5)/((K4/1000000)*8.34)</f>
        <v>1.0821667575686742</v>
      </c>
      <c r="AL6" s="157"/>
      <c r="AM6" s="10"/>
      <c r="AN6" s="1"/>
      <c r="AO6" s="1"/>
      <c r="AP6" s="1"/>
      <c r="AQ6" s="7"/>
      <c r="AR6" s="89" t="s">
        <v>55</v>
      </c>
      <c r="AS6" s="79">
        <v>1.69</v>
      </c>
      <c r="AT6" s="90" t="s">
        <v>54</v>
      </c>
      <c r="AU6" s="35">
        <v>0.03</v>
      </c>
      <c r="AV6" s="1"/>
      <c r="AW6" s="110" t="s">
        <v>3</v>
      </c>
      <c r="AX6" s="115">
        <f>AX4-AX5</f>
        <v>1323000</v>
      </c>
      <c r="AY6" s="115">
        <f>AY4-AY5</f>
        <v>0</v>
      </c>
      <c r="AZ6" s="116">
        <f>AZ4-AZ5</f>
        <v>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74">
        <v>2</v>
      </c>
      <c r="B8" s="67" t="s">
        <v>45</v>
      </c>
      <c r="C8" s="72">
        <v>240502000</v>
      </c>
      <c r="D8" s="37">
        <v>2243300</v>
      </c>
      <c r="E8" s="37">
        <v>5340080</v>
      </c>
      <c r="F8" s="39">
        <v>8698510</v>
      </c>
      <c r="G8" s="72">
        <v>294611000</v>
      </c>
      <c r="H8" s="37">
        <v>2609400</v>
      </c>
      <c r="I8" s="37">
        <v>7801430</v>
      </c>
      <c r="J8" s="39">
        <v>12880100</v>
      </c>
      <c r="K8" s="177">
        <f>C10+G10</f>
        <v>704000</v>
      </c>
      <c r="L8" s="178"/>
      <c r="M8" s="183">
        <f>D10+E10+F10+H10+I10+J10</f>
        <v>82930</v>
      </c>
      <c r="N8" s="178"/>
      <c r="O8" s="184">
        <f>M8+K8</f>
        <v>786930</v>
      </c>
      <c r="P8" s="184"/>
      <c r="Q8" s="42" t="s">
        <v>6</v>
      </c>
      <c r="R8" s="39">
        <v>1298481100</v>
      </c>
      <c r="S8" s="57"/>
      <c r="T8" s="187">
        <v>1.45</v>
      </c>
      <c r="U8" s="190">
        <v>1.02</v>
      </c>
      <c r="V8" s="57"/>
      <c r="W8" s="85" t="s">
        <v>6</v>
      </c>
      <c r="X8" s="44">
        <v>3187.4</v>
      </c>
      <c r="Y8" s="44">
        <v>3978.6</v>
      </c>
      <c r="Z8" s="44">
        <v>42.3</v>
      </c>
      <c r="AA8" s="44">
        <v>58.5</v>
      </c>
      <c r="AB8" s="44">
        <v>3345.1</v>
      </c>
      <c r="AC8" s="44">
        <v>4191.6000000000004</v>
      </c>
      <c r="AD8" s="44">
        <v>73.8</v>
      </c>
      <c r="AE8" s="82">
        <v>10.8</v>
      </c>
      <c r="AF8" s="7"/>
      <c r="AG8" s="85" t="s">
        <v>29</v>
      </c>
      <c r="AH8" s="15">
        <v>3</v>
      </c>
      <c r="AI8" s="15">
        <v>6</v>
      </c>
      <c r="AJ8" s="15">
        <v>1.5</v>
      </c>
      <c r="AK8" s="15">
        <v>7</v>
      </c>
      <c r="AL8" s="16">
        <v>0</v>
      </c>
      <c r="AM8" s="62"/>
      <c r="AN8" s="64" t="s">
        <v>40</v>
      </c>
      <c r="AO8" s="20">
        <v>4</v>
      </c>
      <c r="AP8" s="21">
        <v>7.54</v>
      </c>
      <c r="AQ8" s="7"/>
      <c r="AR8" s="31" t="s">
        <v>37</v>
      </c>
      <c r="AS8" s="52">
        <v>0.05</v>
      </c>
      <c r="AT8" s="32" t="s">
        <v>38</v>
      </c>
      <c r="AU8" s="53" t="s">
        <v>75</v>
      </c>
      <c r="AV8" s="1"/>
      <c r="AW8" s="117" t="s">
        <v>45</v>
      </c>
      <c r="AX8" s="112">
        <v>549317000</v>
      </c>
      <c r="AY8" s="112">
        <v>329785100</v>
      </c>
      <c r="AZ8" s="113">
        <v>174347000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75"/>
      <c r="B9" s="68" t="s">
        <v>44</v>
      </c>
      <c r="C9" s="73">
        <f>C4</f>
        <v>239798000</v>
      </c>
      <c r="D9" s="74">
        <f t="shared" ref="D9:J9" si="2">D4</f>
        <v>2233380</v>
      </c>
      <c r="E9" s="74">
        <f t="shared" si="2"/>
        <v>5308080</v>
      </c>
      <c r="F9" s="75">
        <f t="shared" si="2"/>
        <v>8657500</v>
      </c>
      <c r="G9" s="73">
        <f t="shared" si="2"/>
        <v>294611000</v>
      </c>
      <c r="H9" s="74">
        <f t="shared" si="2"/>
        <v>2609400</v>
      </c>
      <c r="I9" s="74">
        <f t="shared" si="2"/>
        <v>7801430</v>
      </c>
      <c r="J9" s="75">
        <f t="shared" si="2"/>
        <v>12880100</v>
      </c>
      <c r="K9" s="179"/>
      <c r="L9" s="180"/>
      <c r="M9" s="180"/>
      <c r="N9" s="180"/>
      <c r="O9" s="185"/>
      <c r="P9" s="185"/>
      <c r="Q9" s="14" t="s">
        <v>7</v>
      </c>
      <c r="R9" s="40">
        <f>R4</f>
        <v>1297692000</v>
      </c>
      <c r="S9" s="57"/>
      <c r="T9" s="188"/>
      <c r="U9" s="191"/>
      <c r="V9" s="57"/>
      <c r="W9" s="87" t="s">
        <v>7</v>
      </c>
      <c r="X9" s="5">
        <f>X4</f>
        <v>3178.3</v>
      </c>
      <c r="Y9" s="5">
        <f t="shared" ref="Y9:AE9" si="3">Y4</f>
        <v>3978.6</v>
      </c>
      <c r="Z9" s="5">
        <f t="shared" si="3"/>
        <v>42.2</v>
      </c>
      <c r="AA9" s="5">
        <f t="shared" si="3"/>
        <v>58.5</v>
      </c>
      <c r="AB9" s="5">
        <f>AB4</f>
        <v>3335.5</v>
      </c>
      <c r="AC9" s="5">
        <f t="shared" si="3"/>
        <v>4191.6000000000004</v>
      </c>
      <c r="AD9" s="5">
        <f t="shared" si="3"/>
        <v>73.599999999999994</v>
      </c>
      <c r="AE9" s="81">
        <f t="shared" si="3"/>
        <v>10.7</v>
      </c>
      <c r="AF9" s="7"/>
      <c r="AG9" s="87" t="s">
        <v>26</v>
      </c>
      <c r="AH9" s="6">
        <f>(AH8*10.74)</f>
        <v>32.22</v>
      </c>
      <c r="AI9" s="6">
        <f>(AI8*2.2)</f>
        <v>13.200000000000001</v>
      </c>
      <c r="AJ9" s="6">
        <f>(AJ8*0.25)</f>
        <v>0.375</v>
      </c>
      <c r="AK9" s="154">
        <f>AK8+AL8</f>
        <v>7</v>
      </c>
      <c r="AL9" s="155"/>
      <c r="AM9" s="10"/>
      <c r="AN9" s="22" t="s">
        <v>41</v>
      </c>
      <c r="AO9" s="23">
        <v>5.5</v>
      </c>
      <c r="AP9" s="24">
        <v>7.68</v>
      </c>
      <c r="AQ9" s="7"/>
      <c r="AR9" s="33" t="s">
        <v>36</v>
      </c>
      <c r="AS9" s="12">
        <v>0.53</v>
      </c>
      <c r="AT9" s="2" t="s">
        <v>39</v>
      </c>
      <c r="AU9" s="36" t="s">
        <v>75</v>
      </c>
      <c r="AV9" s="1"/>
      <c r="AW9" s="118" t="s">
        <v>71</v>
      </c>
      <c r="AX9" s="111">
        <f>AX4</f>
        <v>548500000</v>
      </c>
      <c r="AY9" s="111">
        <f t="shared" ref="AY9:AZ9" si="4">AY4</f>
        <v>329785100</v>
      </c>
      <c r="AZ9" s="114">
        <f t="shared" si="4"/>
        <v>174312000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76"/>
      <c r="B10" s="66" t="s">
        <v>3</v>
      </c>
      <c r="C10" s="76">
        <f t="shared" ref="C10:J10" si="5">C8-C9</f>
        <v>704000</v>
      </c>
      <c r="D10" s="76">
        <f t="shared" si="5"/>
        <v>9920</v>
      </c>
      <c r="E10" s="76">
        <f t="shared" si="5"/>
        <v>32000</v>
      </c>
      <c r="F10" s="77">
        <f t="shared" si="5"/>
        <v>41010</v>
      </c>
      <c r="G10" s="76">
        <f t="shared" si="5"/>
        <v>0</v>
      </c>
      <c r="H10" s="76">
        <f t="shared" si="5"/>
        <v>0</v>
      </c>
      <c r="I10" s="76">
        <f t="shared" si="5"/>
        <v>0</v>
      </c>
      <c r="J10" s="77">
        <f t="shared" si="5"/>
        <v>0</v>
      </c>
      <c r="K10" s="181"/>
      <c r="L10" s="182"/>
      <c r="M10" s="182"/>
      <c r="N10" s="182"/>
      <c r="O10" s="186"/>
      <c r="P10" s="186"/>
      <c r="Q10" s="48" t="s">
        <v>3</v>
      </c>
      <c r="R10" s="41">
        <f>R8-R9</f>
        <v>789100</v>
      </c>
      <c r="S10" s="58"/>
      <c r="T10" s="189"/>
      <c r="U10" s="192"/>
      <c r="V10" s="58"/>
      <c r="W10" s="45" t="s">
        <v>3</v>
      </c>
      <c r="X10" s="46">
        <f>X8-X9</f>
        <v>9.0999999999999091</v>
      </c>
      <c r="Y10" s="46">
        <f t="shared" ref="Y10:AE10" si="6">Y8-Y9</f>
        <v>0</v>
      </c>
      <c r="Z10" s="46">
        <f t="shared" si="6"/>
        <v>9.9999999999994316E-2</v>
      </c>
      <c r="AA10" s="46">
        <f t="shared" si="6"/>
        <v>0</v>
      </c>
      <c r="AB10" s="46">
        <f t="shared" si="6"/>
        <v>9.5999999999999091</v>
      </c>
      <c r="AC10" s="46">
        <f t="shared" si="6"/>
        <v>0</v>
      </c>
      <c r="AD10" s="46">
        <f t="shared" si="6"/>
        <v>0.20000000000000284</v>
      </c>
      <c r="AE10" s="83">
        <f t="shared" si="6"/>
        <v>0.10000000000000142</v>
      </c>
      <c r="AF10" s="7"/>
      <c r="AG10" s="88" t="s">
        <v>28</v>
      </c>
      <c r="AH10" s="86">
        <f>(AH9)/((K8/1000000)*8.34)</f>
        <v>5.4876553302812301</v>
      </c>
      <c r="AI10" s="86">
        <f>(AI9)/((K8/1000000)*8.34)</f>
        <v>2.2482014388489215</v>
      </c>
      <c r="AJ10" s="86">
        <f>(AJ9)/((K8/1000000)*8.34)</f>
        <v>6.3869359058207981E-2</v>
      </c>
      <c r="AK10" s="156">
        <f>(AK9)/((K8/1000000)*8.34)</f>
        <v>1.1922280357532158</v>
      </c>
      <c r="AL10" s="157"/>
      <c r="AM10" s="10"/>
      <c r="AN10" s="1"/>
      <c r="AO10" s="1"/>
      <c r="AP10" s="1"/>
      <c r="AQ10" s="7"/>
      <c r="AR10" s="89" t="s">
        <v>55</v>
      </c>
      <c r="AS10" s="79">
        <v>1.55</v>
      </c>
      <c r="AT10" s="90" t="s">
        <v>54</v>
      </c>
      <c r="AU10" s="35">
        <v>0.03</v>
      </c>
      <c r="AV10" s="1"/>
      <c r="AW10" s="110" t="s">
        <v>3</v>
      </c>
      <c r="AX10" s="115">
        <f>AX8-AX9</f>
        <v>817000</v>
      </c>
      <c r="AY10" s="115">
        <f>AY8-AY9</f>
        <v>0</v>
      </c>
      <c r="AZ10" s="116">
        <f>AZ8-AZ9</f>
        <v>35000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74">
        <v>3</v>
      </c>
      <c r="B12" s="67" t="s">
        <v>45</v>
      </c>
      <c r="C12" s="72">
        <v>241292000</v>
      </c>
      <c r="D12" s="37">
        <v>2252380</v>
      </c>
      <c r="E12" s="37">
        <v>5373080</v>
      </c>
      <c r="F12" s="39">
        <v>8884590</v>
      </c>
      <c r="G12" s="72">
        <v>294611000</v>
      </c>
      <c r="H12" s="37">
        <v>2609400</v>
      </c>
      <c r="I12" s="37">
        <v>7801430</v>
      </c>
      <c r="J12" s="39">
        <v>12880100</v>
      </c>
      <c r="K12" s="177">
        <f>C14+G14</f>
        <v>790000</v>
      </c>
      <c r="L12" s="178"/>
      <c r="M12" s="183">
        <f>D14+E14+F14+H14+I14+J14</f>
        <v>228160</v>
      </c>
      <c r="N12" s="178"/>
      <c r="O12" s="184">
        <f>M12+K12</f>
        <v>1018160</v>
      </c>
      <c r="P12" s="184"/>
      <c r="Q12" s="42" t="s">
        <v>6</v>
      </c>
      <c r="R12" s="39">
        <v>1299290700</v>
      </c>
      <c r="S12" s="57"/>
      <c r="T12" s="187">
        <v>0.38</v>
      </c>
      <c r="U12" s="190">
        <v>1.01</v>
      </c>
      <c r="V12" s="57"/>
      <c r="W12" s="85" t="s">
        <v>6</v>
      </c>
      <c r="X12" s="44">
        <v>3197.3</v>
      </c>
      <c r="Y12" s="44">
        <v>3978.6</v>
      </c>
      <c r="Z12" s="44">
        <v>42.4</v>
      </c>
      <c r="AA12" s="44">
        <v>58.5</v>
      </c>
      <c r="AB12" s="44">
        <v>3357.5</v>
      </c>
      <c r="AC12" s="44">
        <v>4191.6000000000004</v>
      </c>
      <c r="AD12" s="44">
        <v>73.900000000000006</v>
      </c>
      <c r="AE12" s="82">
        <v>10.9</v>
      </c>
      <c r="AF12" s="7"/>
      <c r="AG12" s="85" t="s">
        <v>29</v>
      </c>
      <c r="AH12" s="15">
        <v>4.9375</v>
      </c>
      <c r="AI12" s="15">
        <v>7.5</v>
      </c>
      <c r="AJ12" s="15">
        <v>2.25</v>
      </c>
      <c r="AK12" s="15">
        <v>9</v>
      </c>
      <c r="AL12" s="16">
        <v>0</v>
      </c>
      <c r="AM12" s="62"/>
      <c r="AN12" s="64" t="s">
        <v>40</v>
      </c>
      <c r="AO12" s="20">
        <v>5.7</v>
      </c>
      <c r="AP12" s="21">
        <v>7.46</v>
      </c>
      <c r="AQ12" s="7"/>
      <c r="AR12" s="31" t="s">
        <v>37</v>
      </c>
      <c r="AS12" s="52">
        <v>7.0000000000000007E-2</v>
      </c>
      <c r="AT12" s="32" t="s">
        <v>38</v>
      </c>
      <c r="AU12" s="53" t="s">
        <v>75</v>
      </c>
      <c r="AV12" s="1"/>
      <c r="AW12" s="117" t="s">
        <v>45</v>
      </c>
      <c r="AX12" s="112">
        <v>550380000</v>
      </c>
      <c r="AY12" s="112">
        <v>329785100</v>
      </c>
      <c r="AZ12" s="113">
        <v>174383000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75"/>
      <c r="B13" s="68" t="s">
        <v>44</v>
      </c>
      <c r="C13" s="73">
        <f>C8</f>
        <v>240502000</v>
      </c>
      <c r="D13" s="74">
        <f t="shared" ref="D13:J13" si="7">D8</f>
        <v>2243300</v>
      </c>
      <c r="E13" s="74">
        <f t="shared" si="7"/>
        <v>5340080</v>
      </c>
      <c r="F13" s="75">
        <f t="shared" si="7"/>
        <v>8698510</v>
      </c>
      <c r="G13" s="73">
        <f t="shared" si="7"/>
        <v>294611000</v>
      </c>
      <c r="H13" s="74">
        <f t="shared" si="7"/>
        <v>2609400</v>
      </c>
      <c r="I13" s="74">
        <f t="shared" si="7"/>
        <v>7801430</v>
      </c>
      <c r="J13" s="75">
        <f t="shared" si="7"/>
        <v>12880100</v>
      </c>
      <c r="K13" s="179"/>
      <c r="L13" s="180"/>
      <c r="M13" s="180"/>
      <c r="N13" s="180"/>
      <c r="O13" s="185"/>
      <c r="P13" s="185"/>
      <c r="Q13" s="14" t="s">
        <v>7</v>
      </c>
      <c r="R13" s="40">
        <f>R8</f>
        <v>1298481100</v>
      </c>
      <c r="S13" s="57"/>
      <c r="T13" s="188"/>
      <c r="U13" s="191"/>
      <c r="V13" s="57"/>
      <c r="W13" s="87" t="s">
        <v>7</v>
      </c>
      <c r="X13" s="5">
        <f t="shared" ref="X13:AE13" si="8">X8</f>
        <v>3187.4</v>
      </c>
      <c r="Y13" s="5">
        <f t="shared" si="8"/>
        <v>3978.6</v>
      </c>
      <c r="Z13" s="5">
        <f t="shared" si="8"/>
        <v>42.3</v>
      </c>
      <c r="AA13" s="5">
        <f t="shared" si="8"/>
        <v>58.5</v>
      </c>
      <c r="AB13" s="5">
        <f t="shared" si="8"/>
        <v>3345.1</v>
      </c>
      <c r="AC13" s="5">
        <f t="shared" si="8"/>
        <v>4191.6000000000004</v>
      </c>
      <c r="AD13" s="5">
        <f t="shared" si="8"/>
        <v>73.8</v>
      </c>
      <c r="AE13" s="81">
        <f t="shared" si="8"/>
        <v>10.8</v>
      </c>
      <c r="AF13" s="7"/>
      <c r="AG13" s="87" t="s">
        <v>26</v>
      </c>
      <c r="AH13" s="6">
        <f>(AH12*10.74)</f>
        <v>53.028750000000002</v>
      </c>
      <c r="AI13" s="6">
        <f>(AI12*2.2)</f>
        <v>16.5</v>
      </c>
      <c r="AJ13" s="6">
        <f>(AJ12*0.25)</f>
        <v>0.5625</v>
      </c>
      <c r="AK13" s="154">
        <f>AK12+AL12</f>
        <v>9</v>
      </c>
      <c r="AL13" s="155"/>
      <c r="AM13" s="10"/>
      <c r="AN13" s="22" t="s">
        <v>41</v>
      </c>
      <c r="AO13" s="23">
        <v>5.8</v>
      </c>
      <c r="AP13" s="24">
        <v>7.72</v>
      </c>
      <c r="AQ13" s="7"/>
      <c r="AR13" s="33" t="s">
        <v>36</v>
      </c>
      <c r="AS13" s="12">
        <v>4.1100000000000003</v>
      </c>
      <c r="AT13" s="2" t="s">
        <v>39</v>
      </c>
      <c r="AU13" s="36" t="s">
        <v>75</v>
      </c>
      <c r="AV13" s="1"/>
      <c r="AW13" s="118" t="s">
        <v>71</v>
      </c>
      <c r="AX13" s="111">
        <f>AX8</f>
        <v>549317000</v>
      </c>
      <c r="AY13" s="111">
        <f t="shared" ref="AY13:AZ13" si="9">AY8</f>
        <v>329785100</v>
      </c>
      <c r="AZ13" s="114">
        <f t="shared" si="9"/>
        <v>174347000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76"/>
      <c r="B14" s="66" t="s">
        <v>3</v>
      </c>
      <c r="C14" s="76">
        <f t="shared" ref="C14:J14" si="10">C12-C13</f>
        <v>790000</v>
      </c>
      <c r="D14" s="76">
        <f t="shared" si="10"/>
        <v>9080</v>
      </c>
      <c r="E14" s="76">
        <f t="shared" si="10"/>
        <v>33000</v>
      </c>
      <c r="F14" s="77">
        <f t="shared" si="10"/>
        <v>186080</v>
      </c>
      <c r="G14" s="76">
        <f t="shared" si="10"/>
        <v>0</v>
      </c>
      <c r="H14" s="76">
        <f t="shared" si="10"/>
        <v>0</v>
      </c>
      <c r="I14" s="76">
        <f t="shared" si="10"/>
        <v>0</v>
      </c>
      <c r="J14" s="77">
        <f t="shared" si="10"/>
        <v>0</v>
      </c>
      <c r="K14" s="181"/>
      <c r="L14" s="182"/>
      <c r="M14" s="182"/>
      <c r="N14" s="182"/>
      <c r="O14" s="186"/>
      <c r="P14" s="186"/>
      <c r="Q14" s="48" t="s">
        <v>3</v>
      </c>
      <c r="R14" s="41">
        <f>R12-R13</f>
        <v>809600</v>
      </c>
      <c r="S14" s="58"/>
      <c r="T14" s="189"/>
      <c r="U14" s="192"/>
      <c r="V14" s="58"/>
      <c r="W14" s="45" t="s">
        <v>3</v>
      </c>
      <c r="X14" s="46">
        <f>X12-X13</f>
        <v>9.9000000000000909</v>
      </c>
      <c r="Y14" s="46">
        <f t="shared" ref="Y14:AE14" si="11">Y12-Y13</f>
        <v>0</v>
      </c>
      <c r="Z14" s="46">
        <f t="shared" si="11"/>
        <v>0.10000000000000142</v>
      </c>
      <c r="AA14" s="46">
        <f t="shared" si="11"/>
        <v>0</v>
      </c>
      <c r="AB14" s="46">
        <f t="shared" si="11"/>
        <v>12.400000000000091</v>
      </c>
      <c r="AC14" s="46">
        <f t="shared" si="11"/>
        <v>0</v>
      </c>
      <c r="AD14" s="46">
        <f t="shared" si="11"/>
        <v>0.10000000000000853</v>
      </c>
      <c r="AE14" s="83">
        <f t="shared" si="11"/>
        <v>9.9999999999999645E-2</v>
      </c>
      <c r="AF14" s="7"/>
      <c r="AG14" s="88" t="s">
        <v>28</v>
      </c>
      <c r="AH14" s="86">
        <f>(AH13)/((K12/1000000)*8.34)</f>
        <v>8.0485611510791362</v>
      </c>
      <c r="AI14" s="86">
        <f>(AI13)/((K12/1000000)*8.34)</f>
        <v>2.5043256534013292</v>
      </c>
      <c r="AJ14" s="86">
        <f>(AJ13)/((K12/1000000)*8.34)</f>
        <v>8.5374738184136226E-2</v>
      </c>
      <c r="AK14" s="156">
        <f>(AK13)/((K12/1000000)*8.34)</f>
        <v>1.3659958109461796</v>
      </c>
      <c r="AL14" s="157"/>
      <c r="AM14" s="10"/>
      <c r="AN14" s="1"/>
      <c r="AO14" s="1"/>
      <c r="AP14" s="1"/>
      <c r="AQ14" s="7"/>
      <c r="AR14" s="89" t="s">
        <v>55</v>
      </c>
      <c r="AS14" s="79">
        <v>23.5</v>
      </c>
      <c r="AT14" s="90" t="s">
        <v>54</v>
      </c>
      <c r="AU14" s="35">
        <v>0.03</v>
      </c>
      <c r="AV14" s="1"/>
      <c r="AW14" s="110" t="s">
        <v>3</v>
      </c>
      <c r="AX14" s="115">
        <f>AX12-AX13</f>
        <v>1063000</v>
      </c>
      <c r="AY14" s="115">
        <f>AY12-AY13</f>
        <v>0</v>
      </c>
      <c r="AZ14" s="116">
        <f>AZ12-AZ13</f>
        <v>36000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74">
        <v>4</v>
      </c>
      <c r="B16" s="67" t="s">
        <v>45</v>
      </c>
      <c r="C16" s="72">
        <v>241292000</v>
      </c>
      <c r="D16" s="37">
        <v>2252380</v>
      </c>
      <c r="E16" s="37">
        <v>5373080</v>
      </c>
      <c r="F16" s="39">
        <v>8884590</v>
      </c>
      <c r="G16" s="72">
        <v>295361000</v>
      </c>
      <c r="H16" s="37">
        <v>2618400</v>
      </c>
      <c r="I16" s="37">
        <v>7834430</v>
      </c>
      <c r="J16" s="39">
        <v>12946100</v>
      </c>
      <c r="K16" s="177">
        <f>C18+G18</f>
        <v>750000</v>
      </c>
      <c r="L16" s="178"/>
      <c r="M16" s="183">
        <f>D18+E18+F18+H18+I18+J18</f>
        <v>108000</v>
      </c>
      <c r="N16" s="178"/>
      <c r="O16" s="184">
        <f>M16+K16</f>
        <v>858000</v>
      </c>
      <c r="P16" s="184"/>
      <c r="Q16" s="42" t="s">
        <v>6</v>
      </c>
      <c r="R16" s="39">
        <v>1300099600</v>
      </c>
      <c r="S16" s="57"/>
      <c r="T16" s="187">
        <v>0.27</v>
      </c>
      <c r="U16" s="190">
        <v>0.96</v>
      </c>
      <c r="V16" s="57"/>
      <c r="W16" s="85" t="s">
        <v>6</v>
      </c>
      <c r="X16" s="44">
        <v>3197.3</v>
      </c>
      <c r="Y16" s="44">
        <v>3988.2</v>
      </c>
      <c r="Z16" s="44">
        <v>42.6</v>
      </c>
      <c r="AA16" s="44">
        <v>58.6</v>
      </c>
      <c r="AB16" s="44">
        <v>3357.5</v>
      </c>
      <c r="AC16" s="44">
        <v>4202.3</v>
      </c>
      <c r="AD16" s="44">
        <v>74.099999999999994</v>
      </c>
      <c r="AE16" s="82">
        <v>10.9</v>
      </c>
      <c r="AF16" s="7"/>
      <c r="AG16" s="85" t="s">
        <v>29</v>
      </c>
      <c r="AH16" s="15">
        <v>2.375</v>
      </c>
      <c r="AI16" s="15">
        <v>6.5</v>
      </c>
      <c r="AJ16" s="15">
        <v>0.75</v>
      </c>
      <c r="AK16" s="15">
        <v>0</v>
      </c>
      <c r="AL16" s="16">
        <v>6</v>
      </c>
      <c r="AM16" s="62"/>
      <c r="AN16" s="64" t="s">
        <v>40</v>
      </c>
      <c r="AO16" s="20">
        <v>8.1</v>
      </c>
      <c r="AP16" s="21">
        <v>7.06</v>
      </c>
      <c r="AQ16" s="7"/>
      <c r="AR16" s="2" t="s">
        <v>37</v>
      </c>
      <c r="AS16" s="12" t="s">
        <v>75</v>
      </c>
      <c r="AT16" s="2" t="s">
        <v>38</v>
      </c>
      <c r="AU16" s="12">
        <v>4.1000000000000002E-2</v>
      </c>
      <c r="AV16" s="1"/>
      <c r="AW16" s="117" t="s">
        <v>45</v>
      </c>
      <c r="AX16" s="112">
        <v>550380000</v>
      </c>
      <c r="AY16" s="112">
        <v>330665400</v>
      </c>
      <c r="AZ16" s="113">
        <v>174419000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75"/>
      <c r="B17" s="68" t="s">
        <v>44</v>
      </c>
      <c r="C17" s="73">
        <f>C12</f>
        <v>241292000</v>
      </c>
      <c r="D17" s="74">
        <f t="shared" ref="D17:J17" si="12">D12</f>
        <v>2252380</v>
      </c>
      <c r="E17" s="74">
        <f t="shared" si="12"/>
        <v>5373080</v>
      </c>
      <c r="F17" s="75">
        <f t="shared" si="12"/>
        <v>8884590</v>
      </c>
      <c r="G17" s="73">
        <f t="shared" si="12"/>
        <v>294611000</v>
      </c>
      <c r="H17" s="74">
        <f t="shared" si="12"/>
        <v>2609400</v>
      </c>
      <c r="I17" s="74">
        <f t="shared" si="12"/>
        <v>7801430</v>
      </c>
      <c r="J17" s="75">
        <f t="shared" si="12"/>
        <v>12880100</v>
      </c>
      <c r="K17" s="179"/>
      <c r="L17" s="180"/>
      <c r="M17" s="180"/>
      <c r="N17" s="180"/>
      <c r="O17" s="185"/>
      <c r="P17" s="185"/>
      <c r="Q17" s="14" t="s">
        <v>7</v>
      </c>
      <c r="R17" s="40">
        <f>R12</f>
        <v>1299290700</v>
      </c>
      <c r="S17" s="57"/>
      <c r="T17" s="188"/>
      <c r="U17" s="191"/>
      <c r="V17" s="57"/>
      <c r="W17" s="87" t="s">
        <v>7</v>
      </c>
      <c r="X17" s="5">
        <f t="shared" ref="X17:AE17" si="13">X12</f>
        <v>3197.3</v>
      </c>
      <c r="Y17" s="5">
        <f t="shared" si="13"/>
        <v>3978.6</v>
      </c>
      <c r="Z17" s="5">
        <f t="shared" si="13"/>
        <v>42.4</v>
      </c>
      <c r="AA17" s="5">
        <f t="shared" si="13"/>
        <v>58.5</v>
      </c>
      <c r="AB17" s="5">
        <f t="shared" si="13"/>
        <v>3357.5</v>
      </c>
      <c r="AC17" s="5">
        <f t="shared" si="13"/>
        <v>4191.6000000000004</v>
      </c>
      <c r="AD17" s="5">
        <f t="shared" si="13"/>
        <v>73.900000000000006</v>
      </c>
      <c r="AE17" s="81">
        <f t="shared" si="13"/>
        <v>10.9</v>
      </c>
      <c r="AF17" s="7"/>
      <c r="AG17" s="87" t="s">
        <v>26</v>
      </c>
      <c r="AH17" s="6">
        <f>(AH16*10.74)</f>
        <v>25.5075</v>
      </c>
      <c r="AI17" s="6">
        <f>(AI16*2.2)</f>
        <v>14.3</v>
      </c>
      <c r="AJ17" s="6">
        <f>(AJ16*0.25)</f>
        <v>0.1875</v>
      </c>
      <c r="AK17" s="154">
        <f>AK16+AL16</f>
        <v>6</v>
      </c>
      <c r="AL17" s="155"/>
      <c r="AM17" s="10"/>
      <c r="AN17" s="22" t="s">
        <v>41</v>
      </c>
      <c r="AO17" s="23">
        <v>8.8000000000000007</v>
      </c>
      <c r="AP17" s="24">
        <v>7.5</v>
      </c>
      <c r="AQ17" s="7"/>
      <c r="AR17" s="2" t="s">
        <v>36</v>
      </c>
      <c r="AS17" s="12" t="s">
        <v>75</v>
      </c>
      <c r="AT17" s="2" t="s">
        <v>39</v>
      </c>
      <c r="AU17" s="12">
        <v>1.865</v>
      </c>
      <c r="AV17" s="1"/>
      <c r="AW17" s="118" t="s">
        <v>71</v>
      </c>
      <c r="AX17" s="111">
        <f t="shared" ref="AX17:AZ17" si="14">AX12</f>
        <v>550380000</v>
      </c>
      <c r="AY17" s="111">
        <f t="shared" si="14"/>
        <v>329785100</v>
      </c>
      <c r="AZ17" s="114">
        <f t="shared" si="14"/>
        <v>174383000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76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750000</v>
      </c>
      <c r="H18" s="76">
        <f t="shared" si="15"/>
        <v>9000</v>
      </c>
      <c r="I18" s="76">
        <f t="shared" si="15"/>
        <v>33000</v>
      </c>
      <c r="J18" s="77">
        <f t="shared" si="15"/>
        <v>66000</v>
      </c>
      <c r="K18" s="181"/>
      <c r="L18" s="182"/>
      <c r="M18" s="182"/>
      <c r="N18" s="182"/>
      <c r="O18" s="186"/>
      <c r="P18" s="186"/>
      <c r="Q18" s="48" t="s">
        <v>3</v>
      </c>
      <c r="R18" s="41">
        <f>R16-R17</f>
        <v>808900</v>
      </c>
      <c r="S18" s="58"/>
      <c r="T18" s="189"/>
      <c r="U18" s="192"/>
      <c r="V18" s="58"/>
      <c r="W18" s="45" t="s">
        <v>3</v>
      </c>
      <c r="X18" s="46">
        <f>X16-X17</f>
        <v>0</v>
      </c>
      <c r="Y18" s="46">
        <f t="shared" ref="Y18:AE18" si="16">Y16-Y17</f>
        <v>9.5999999999999091</v>
      </c>
      <c r="Z18" s="46">
        <f t="shared" si="16"/>
        <v>0.20000000000000284</v>
      </c>
      <c r="AA18" s="46">
        <f t="shared" si="16"/>
        <v>0.10000000000000142</v>
      </c>
      <c r="AB18" s="46">
        <f t="shared" si="16"/>
        <v>0</v>
      </c>
      <c r="AC18" s="46">
        <f t="shared" si="16"/>
        <v>10.699999999999818</v>
      </c>
      <c r="AD18" s="46">
        <f t="shared" si="16"/>
        <v>0.19999999999998863</v>
      </c>
      <c r="AE18" s="83">
        <f t="shared" si="16"/>
        <v>0</v>
      </c>
      <c r="AF18" s="7"/>
      <c r="AG18" s="88" t="s">
        <v>28</v>
      </c>
      <c r="AH18" s="86">
        <f>(AH17)/((K16/1000000)*8.34)</f>
        <v>4.0779376498800959</v>
      </c>
      <c r="AI18" s="86">
        <f>(AI17)/((K16/1000000)*8.34)</f>
        <v>2.2861710631494807</v>
      </c>
      <c r="AJ18" s="86">
        <f>(AJ17)/((K16/1000000)*8.34)</f>
        <v>2.9976019184652279E-2</v>
      </c>
      <c r="AK18" s="156">
        <f>(AK17)/((K16/1000000)*8.34)</f>
        <v>0.95923261390887293</v>
      </c>
      <c r="AL18" s="157"/>
      <c r="AM18" s="10"/>
      <c r="AN18" s="1"/>
      <c r="AO18" s="1"/>
      <c r="AP18" s="1"/>
      <c r="AQ18" s="7"/>
      <c r="AR18" s="89" t="s">
        <v>55</v>
      </c>
      <c r="AS18" s="79">
        <v>7.19</v>
      </c>
      <c r="AT18" s="90" t="s">
        <v>54</v>
      </c>
      <c r="AU18" s="11">
        <v>2.9000000000000001E-2</v>
      </c>
      <c r="AV18" s="1"/>
      <c r="AW18" s="110" t="s">
        <v>3</v>
      </c>
      <c r="AX18" s="115">
        <f>AX16-AX17</f>
        <v>0</v>
      </c>
      <c r="AY18" s="115">
        <f>AY16-AY17</f>
        <v>880300</v>
      </c>
      <c r="AZ18" s="116">
        <f>AZ16-AZ17</f>
        <v>36000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74">
        <v>5</v>
      </c>
      <c r="B20" s="67" t="s">
        <v>45</v>
      </c>
      <c r="C20" s="72">
        <v>241292000</v>
      </c>
      <c r="D20" s="37">
        <v>2252380</v>
      </c>
      <c r="E20" s="37">
        <v>5373080</v>
      </c>
      <c r="F20" s="39">
        <v>8884590</v>
      </c>
      <c r="G20" s="72">
        <v>296138000</v>
      </c>
      <c r="H20" s="37">
        <v>2627400</v>
      </c>
      <c r="I20" s="37">
        <v>7834430</v>
      </c>
      <c r="J20" s="39">
        <v>12989100</v>
      </c>
      <c r="K20" s="177">
        <f>C22+G22</f>
        <v>777000</v>
      </c>
      <c r="L20" s="178"/>
      <c r="M20" s="183">
        <f>D22+E22+F22+H22+I22+J22</f>
        <v>52000</v>
      </c>
      <c r="N20" s="178"/>
      <c r="O20" s="184">
        <f>M20+K20</f>
        <v>829000</v>
      </c>
      <c r="P20" s="184"/>
      <c r="Q20" s="42" t="s">
        <v>6</v>
      </c>
      <c r="R20" s="39">
        <v>1300925900</v>
      </c>
      <c r="S20" s="57">
        <v>0</v>
      </c>
      <c r="T20" s="187">
        <v>0.63</v>
      </c>
      <c r="U20" s="190">
        <v>0.94</v>
      </c>
      <c r="V20" s="57"/>
      <c r="W20" s="85" t="s">
        <v>6</v>
      </c>
      <c r="X20" s="44">
        <v>3197.3</v>
      </c>
      <c r="Y20" s="44">
        <v>3998.3</v>
      </c>
      <c r="Z20" s="44">
        <v>42.7</v>
      </c>
      <c r="AA20" s="44">
        <v>58.8</v>
      </c>
      <c r="AB20" s="44">
        <v>3357.5</v>
      </c>
      <c r="AC20" s="44">
        <v>4212.8999999999996</v>
      </c>
      <c r="AD20" s="44">
        <v>74.3</v>
      </c>
      <c r="AE20" s="82">
        <v>10.9</v>
      </c>
      <c r="AF20" s="7"/>
      <c r="AG20" s="85" t="s">
        <v>29</v>
      </c>
      <c r="AH20" s="15">
        <v>2.25</v>
      </c>
      <c r="AI20" s="15">
        <v>6.25</v>
      </c>
      <c r="AJ20" s="15">
        <v>1.75</v>
      </c>
      <c r="AK20" s="15">
        <v>0</v>
      </c>
      <c r="AL20" s="16">
        <v>8</v>
      </c>
      <c r="AM20" s="62"/>
      <c r="AN20" s="64" t="s">
        <v>40</v>
      </c>
      <c r="AO20" s="20">
        <v>9.4</v>
      </c>
      <c r="AP20" s="21">
        <v>7.12</v>
      </c>
      <c r="AQ20" s="7"/>
      <c r="AR20" s="31" t="s">
        <v>37</v>
      </c>
      <c r="AS20" s="52" t="s">
        <v>75</v>
      </c>
      <c r="AT20" s="32" t="s">
        <v>38</v>
      </c>
      <c r="AU20" s="53">
        <v>4.4999999999999998E-2</v>
      </c>
      <c r="AV20" s="1"/>
      <c r="AW20" s="117" t="s">
        <v>45</v>
      </c>
      <c r="AX20" s="112">
        <v>550380000</v>
      </c>
      <c r="AY20" s="112">
        <v>331541200</v>
      </c>
      <c r="AZ20" s="113">
        <v>174454000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75"/>
      <c r="B21" s="68" t="s">
        <v>44</v>
      </c>
      <c r="C21" s="73">
        <f>C16</f>
        <v>241292000</v>
      </c>
      <c r="D21" s="74">
        <f t="shared" ref="D21:J21" si="17">D16</f>
        <v>2252380</v>
      </c>
      <c r="E21" s="74">
        <f t="shared" si="17"/>
        <v>5373080</v>
      </c>
      <c r="F21" s="75">
        <f t="shared" si="17"/>
        <v>8884590</v>
      </c>
      <c r="G21" s="73">
        <f t="shared" si="17"/>
        <v>295361000</v>
      </c>
      <c r="H21" s="74">
        <f t="shared" si="17"/>
        <v>2618400</v>
      </c>
      <c r="I21" s="74">
        <f t="shared" si="17"/>
        <v>7834430</v>
      </c>
      <c r="J21" s="75">
        <f t="shared" si="17"/>
        <v>12946100</v>
      </c>
      <c r="K21" s="179"/>
      <c r="L21" s="180"/>
      <c r="M21" s="180"/>
      <c r="N21" s="180"/>
      <c r="O21" s="185"/>
      <c r="P21" s="185"/>
      <c r="Q21" s="14" t="s">
        <v>7</v>
      </c>
      <c r="R21" s="40">
        <f>R16</f>
        <v>1300099600</v>
      </c>
      <c r="S21" s="57"/>
      <c r="T21" s="188"/>
      <c r="U21" s="191"/>
      <c r="V21" s="57"/>
      <c r="W21" s="87" t="s">
        <v>7</v>
      </c>
      <c r="X21" s="5">
        <f t="shared" ref="X21:AE21" si="18">X16</f>
        <v>3197.3</v>
      </c>
      <c r="Y21" s="5">
        <f t="shared" si="18"/>
        <v>3988.2</v>
      </c>
      <c r="Z21" s="5">
        <f t="shared" si="18"/>
        <v>42.6</v>
      </c>
      <c r="AA21" s="5">
        <f t="shared" si="18"/>
        <v>58.6</v>
      </c>
      <c r="AB21" s="5">
        <f t="shared" si="18"/>
        <v>3357.5</v>
      </c>
      <c r="AC21" s="5">
        <f t="shared" si="18"/>
        <v>4202.3</v>
      </c>
      <c r="AD21" s="5">
        <f t="shared" si="18"/>
        <v>74.099999999999994</v>
      </c>
      <c r="AE21" s="81">
        <f t="shared" si="18"/>
        <v>10.9</v>
      </c>
      <c r="AF21" s="7"/>
      <c r="AG21" s="87" t="s">
        <v>26</v>
      </c>
      <c r="AH21" s="6">
        <f>(AH20*10.74)</f>
        <v>24.164999999999999</v>
      </c>
      <c r="AI21" s="6">
        <f>(AI20*2.2)</f>
        <v>13.750000000000002</v>
      </c>
      <c r="AJ21" s="6">
        <f>(AJ20*0.25)</f>
        <v>0.4375</v>
      </c>
      <c r="AK21" s="154">
        <f>AK20+AL20</f>
        <v>8</v>
      </c>
      <c r="AL21" s="155"/>
      <c r="AM21" s="10"/>
      <c r="AN21" s="22" t="s">
        <v>41</v>
      </c>
      <c r="AO21" s="23">
        <v>8</v>
      </c>
      <c r="AP21" s="24">
        <v>7.54</v>
      </c>
      <c r="AQ21" s="7"/>
      <c r="AR21" s="33" t="s">
        <v>36</v>
      </c>
      <c r="AS21" s="12" t="s">
        <v>75</v>
      </c>
      <c r="AT21" s="2" t="s">
        <v>39</v>
      </c>
      <c r="AU21" s="36">
        <v>1.6140000000000001</v>
      </c>
      <c r="AV21" s="1"/>
      <c r="AW21" s="118" t="s">
        <v>71</v>
      </c>
      <c r="AX21" s="111">
        <f t="shared" ref="AX21:AZ21" si="19">AX16</f>
        <v>550380000</v>
      </c>
      <c r="AY21" s="111">
        <f t="shared" si="19"/>
        <v>330665400</v>
      </c>
      <c r="AZ21" s="114">
        <f t="shared" si="19"/>
        <v>174419000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76"/>
      <c r="B22" s="66" t="s">
        <v>3</v>
      </c>
      <c r="C22" s="76">
        <f t="shared" ref="C22:J22" si="20">C20-C21</f>
        <v>0</v>
      </c>
      <c r="D22" s="76">
        <f t="shared" si="20"/>
        <v>0</v>
      </c>
      <c r="E22" s="76">
        <f t="shared" si="20"/>
        <v>0</v>
      </c>
      <c r="F22" s="77">
        <f t="shared" si="20"/>
        <v>0</v>
      </c>
      <c r="G22" s="76">
        <f t="shared" si="20"/>
        <v>777000</v>
      </c>
      <c r="H22" s="76">
        <f t="shared" si="20"/>
        <v>9000</v>
      </c>
      <c r="I22" s="76">
        <f t="shared" si="20"/>
        <v>0</v>
      </c>
      <c r="J22" s="77">
        <f t="shared" si="20"/>
        <v>43000</v>
      </c>
      <c r="K22" s="181"/>
      <c r="L22" s="182"/>
      <c r="M22" s="182"/>
      <c r="N22" s="182"/>
      <c r="O22" s="186"/>
      <c r="P22" s="186"/>
      <c r="Q22" s="48" t="s">
        <v>3</v>
      </c>
      <c r="R22" s="41">
        <f>R20-R21</f>
        <v>826300</v>
      </c>
      <c r="S22" s="58"/>
      <c r="T22" s="189"/>
      <c r="U22" s="192"/>
      <c r="V22" s="58"/>
      <c r="W22" s="45" t="s">
        <v>3</v>
      </c>
      <c r="X22" s="46">
        <f>X20-X21</f>
        <v>0</v>
      </c>
      <c r="Y22" s="46">
        <f t="shared" ref="Y22:AE22" si="21">Y20-Y21</f>
        <v>10.100000000000364</v>
      </c>
      <c r="Z22" s="46">
        <f t="shared" si="21"/>
        <v>0.10000000000000142</v>
      </c>
      <c r="AA22" s="46">
        <f t="shared" si="21"/>
        <v>0.19999999999999574</v>
      </c>
      <c r="AB22" s="46">
        <f t="shared" si="21"/>
        <v>0</v>
      </c>
      <c r="AC22" s="46">
        <f t="shared" si="21"/>
        <v>10.599999999999454</v>
      </c>
      <c r="AD22" s="46">
        <f t="shared" si="21"/>
        <v>0.20000000000000284</v>
      </c>
      <c r="AE22" s="83">
        <f t="shared" si="21"/>
        <v>0</v>
      </c>
      <c r="AF22" s="7"/>
      <c r="AG22" s="88" t="s">
        <v>28</v>
      </c>
      <c r="AH22" s="86">
        <f>(AH21)/((K20/1000000)*8.34)</f>
        <v>3.7290630815810673</v>
      </c>
      <c r="AI22" s="86">
        <f>(AI21)/((K20/1000000)*8.34)</f>
        <v>2.1218546398402518</v>
      </c>
      <c r="AJ22" s="86">
        <f>(AJ21)/((K20/1000000)*8.34)</f>
        <v>6.7513556722189824E-2</v>
      </c>
      <c r="AK22" s="156">
        <f>(AK21)/((K20/1000000)*8.34)</f>
        <v>1.2345336086343282</v>
      </c>
      <c r="AL22" s="157"/>
      <c r="AM22" s="10"/>
      <c r="AN22" s="1"/>
      <c r="AO22" s="1"/>
      <c r="AP22" s="1"/>
      <c r="AQ22" s="7"/>
      <c r="AR22" s="89" t="s">
        <v>55</v>
      </c>
      <c r="AS22" s="79">
        <v>5.19</v>
      </c>
      <c r="AT22" s="90" t="s">
        <v>54</v>
      </c>
      <c r="AU22" s="35">
        <v>2.9000000000000001E-2</v>
      </c>
      <c r="AV22" s="1"/>
      <c r="AW22" s="110" t="s">
        <v>3</v>
      </c>
      <c r="AX22" s="115">
        <f>AX20-AX21</f>
        <v>0</v>
      </c>
      <c r="AY22" s="115">
        <f>AY20-AY21</f>
        <v>875800</v>
      </c>
      <c r="AZ22" s="116">
        <f>AZ20-AZ21</f>
        <v>35000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74">
        <v>6</v>
      </c>
      <c r="B24" s="67" t="s">
        <v>45</v>
      </c>
      <c r="C24" s="72">
        <v>241292000</v>
      </c>
      <c r="D24" s="37">
        <v>2252380</v>
      </c>
      <c r="E24" s="37">
        <v>5373080</v>
      </c>
      <c r="F24" s="39">
        <v>8884590</v>
      </c>
      <c r="G24" s="72">
        <v>296937000</v>
      </c>
      <c r="H24" s="37">
        <v>2664400</v>
      </c>
      <c r="I24" s="37">
        <v>7866420</v>
      </c>
      <c r="J24" s="39">
        <v>12996100</v>
      </c>
      <c r="K24" s="177">
        <f>C26+G26</f>
        <v>799000</v>
      </c>
      <c r="L24" s="178"/>
      <c r="M24" s="183">
        <f>D26+E26+F26+H26+I26+J26</f>
        <v>75990</v>
      </c>
      <c r="N24" s="178"/>
      <c r="O24" s="184">
        <f>M24+K24</f>
        <v>874990</v>
      </c>
      <c r="P24" s="184"/>
      <c r="Q24" s="42" t="s">
        <v>6</v>
      </c>
      <c r="R24" s="39">
        <v>1301723900</v>
      </c>
      <c r="S24" s="57"/>
      <c r="T24" s="187">
        <v>0.2</v>
      </c>
      <c r="U24" s="190">
        <v>0.94</v>
      </c>
      <c r="V24" s="57"/>
      <c r="W24" s="85" t="s">
        <v>6</v>
      </c>
      <c r="X24" s="44">
        <v>3197.3</v>
      </c>
      <c r="Y24" s="44">
        <v>4009.6</v>
      </c>
      <c r="Z24" s="44">
        <v>42.9</v>
      </c>
      <c r="AA24" s="44">
        <v>58.8</v>
      </c>
      <c r="AB24" s="44">
        <v>3357.5</v>
      </c>
      <c r="AC24" s="44">
        <v>4224.6000000000004</v>
      </c>
      <c r="AD24" s="44">
        <v>74.3</v>
      </c>
      <c r="AE24" s="82">
        <v>10.9</v>
      </c>
      <c r="AF24" s="7"/>
      <c r="AG24" s="85" t="s">
        <v>29</v>
      </c>
      <c r="AH24" s="15">
        <v>1</v>
      </c>
      <c r="AI24" s="15">
        <v>11.25</v>
      </c>
      <c r="AJ24" s="15">
        <v>1.875</v>
      </c>
      <c r="AK24" s="15">
        <v>0</v>
      </c>
      <c r="AL24" s="16">
        <v>10</v>
      </c>
      <c r="AM24" s="62"/>
      <c r="AN24" s="64" t="s">
        <v>40</v>
      </c>
      <c r="AO24" s="20">
        <v>7.3</v>
      </c>
      <c r="AP24" s="21">
        <v>7.19</v>
      </c>
      <c r="AQ24" s="7"/>
      <c r="AR24" s="31" t="s">
        <v>37</v>
      </c>
      <c r="AS24" s="52" t="s">
        <v>75</v>
      </c>
      <c r="AT24" s="32" t="s">
        <v>38</v>
      </c>
      <c r="AU24" s="53">
        <v>0.04</v>
      </c>
      <c r="AV24" s="1"/>
      <c r="AW24" s="117" t="s">
        <v>45</v>
      </c>
      <c r="AX24" s="112">
        <v>550380000</v>
      </c>
      <c r="AY24" s="112">
        <v>332433100</v>
      </c>
      <c r="AZ24" s="113">
        <v>174454000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75"/>
      <c r="B25" s="68" t="s">
        <v>44</v>
      </c>
      <c r="C25" s="73">
        <f t="shared" ref="C25:J25" si="22">C20</f>
        <v>241292000</v>
      </c>
      <c r="D25" s="74">
        <f t="shared" si="22"/>
        <v>2252380</v>
      </c>
      <c r="E25" s="74">
        <f t="shared" si="22"/>
        <v>5373080</v>
      </c>
      <c r="F25" s="75">
        <f t="shared" si="22"/>
        <v>8884590</v>
      </c>
      <c r="G25" s="73">
        <f t="shared" si="22"/>
        <v>296138000</v>
      </c>
      <c r="H25" s="74">
        <f t="shared" si="22"/>
        <v>2627400</v>
      </c>
      <c r="I25" s="74">
        <f t="shared" si="22"/>
        <v>7834430</v>
      </c>
      <c r="J25" s="75">
        <f t="shared" si="22"/>
        <v>12989100</v>
      </c>
      <c r="K25" s="179"/>
      <c r="L25" s="180"/>
      <c r="M25" s="180"/>
      <c r="N25" s="180"/>
      <c r="O25" s="185"/>
      <c r="P25" s="185"/>
      <c r="Q25" s="14" t="s">
        <v>7</v>
      </c>
      <c r="R25" s="40">
        <f>R20</f>
        <v>1300925900</v>
      </c>
      <c r="S25" s="57"/>
      <c r="T25" s="188"/>
      <c r="U25" s="191"/>
      <c r="V25" s="57"/>
      <c r="W25" s="87" t="s">
        <v>7</v>
      </c>
      <c r="X25" s="5">
        <f t="shared" ref="X25:AE25" si="23">X20</f>
        <v>3197.3</v>
      </c>
      <c r="Y25" s="5">
        <f t="shared" si="23"/>
        <v>3998.3</v>
      </c>
      <c r="Z25" s="5">
        <f t="shared" si="23"/>
        <v>42.7</v>
      </c>
      <c r="AA25" s="5">
        <f t="shared" si="23"/>
        <v>58.8</v>
      </c>
      <c r="AB25" s="5">
        <f t="shared" si="23"/>
        <v>3357.5</v>
      </c>
      <c r="AC25" s="5">
        <f t="shared" si="23"/>
        <v>4212.8999999999996</v>
      </c>
      <c r="AD25" s="5">
        <f t="shared" si="23"/>
        <v>74.3</v>
      </c>
      <c r="AE25" s="81">
        <f t="shared" si="23"/>
        <v>10.9</v>
      </c>
      <c r="AF25" s="7"/>
      <c r="AG25" s="87" t="s">
        <v>26</v>
      </c>
      <c r="AH25" s="6">
        <f>(AH24*10.74)</f>
        <v>10.74</v>
      </c>
      <c r="AI25" s="6">
        <f>(AI24*2.2)</f>
        <v>24.750000000000004</v>
      </c>
      <c r="AJ25" s="6">
        <f>(AJ24*0.25)</f>
        <v>0.46875</v>
      </c>
      <c r="AK25" s="154">
        <f>AK24+AL24</f>
        <v>10</v>
      </c>
      <c r="AL25" s="155"/>
      <c r="AM25" s="10"/>
      <c r="AN25" s="22" t="s">
        <v>41</v>
      </c>
      <c r="AO25" s="23">
        <v>7.3</v>
      </c>
      <c r="AP25" s="24">
        <v>7.7</v>
      </c>
      <c r="AQ25" s="7"/>
      <c r="AR25" s="33" t="s">
        <v>36</v>
      </c>
      <c r="AS25" s="12" t="s">
        <v>75</v>
      </c>
      <c r="AT25" s="2" t="s">
        <v>39</v>
      </c>
      <c r="AU25" s="36">
        <v>8.48</v>
      </c>
      <c r="AV25" s="1"/>
      <c r="AW25" s="118" t="s">
        <v>71</v>
      </c>
      <c r="AX25" s="111">
        <f t="shared" ref="AX25:AZ25" si="24">AX20</f>
        <v>550380000</v>
      </c>
      <c r="AY25" s="111">
        <f t="shared" si="24"/>
        <v>331541200</v>
      </c>
      <c r="AZ25" s="114">
        <f t="shared" si="24"/>
        <v>174454000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76"/>
      <c r="B26" s="66" t="s">
        <v>3</v>
      </c>
      <c r="C26" s="76">
        <f t="shared" ref="C26:J26" si="25">C24-C25</f>
        <v>0</v>
      </c>
      <c r="D26" s="76">
        <f t="shared" si="25"/>
        <v>0</v>
      </c>
      <c r="E26" s="76">
        <f t="shared" si="25"/>
        <v>0</v>
      </c>
      <c r="F26" s="77">
        <f t="shared" si="25"/>
        <v>0</v>
      </c>
      <c r="G26" s="76">
        <f t="shared" si="25"/>
        <v>799000</v>
      </c>
      <c r="H26" s="76">
        <f t="shared" si="25"/>
        <v>37000</v>
      </c>
      <c r="I26" s="76">
        <f t="shared" si="25"/>
        <v>31990</v>
      </c>
      <c r="J26" s="77">
        <f t="shared" si="25"/>
        <v>7000</v>
      </c>
      <c r="K26" s="181"/>
      <c r="L26" s="182"/>
      <c r="M26" s="182"/>
      <c r="N26" s="182"/>
      <c r="O26" s="186"/>
      <c r="P26" s="186"/>
      <c r="Q26" s="48" t="s">
        <v>3</v>
      </c>
      <c r="R26" s="41">
        <f>R24-R25</f>
        <v>798000</v>
      </c>
      <c r="S26" s="58"/>
      <c r="T26" s="189"/>
      <c r="U26" s="192"/>
      <c r="V26" s="58"/>
      <c r="W26" s="45" t="s">
        <v>3</v>
      </c>
      <c r="X26" s="46">
        <f>X24-X25</f>
        <v>0</v>
      </c>
      <c r="Y26" s="46">
        <f t="shared" ref="Y26:AE26" si="26">Y24-Y25</f>
        <v>11.299999999999727</v>
      </c>
      <c r="Z26" s="46">
        <f t="shared" si="26"/>
        <v>0.19999999999999574</v>
      </c>
      <c r="AA26" s="46">
        <f t="shared" si="26"/>
        <v>0</v>
      </c>
      <c r="AB26" s="46">
        <f t="shared" si="26"/>
        <v>0</v>
      </c>
      <c r="AC26" s="46">
        <f t="shared" si="26"/>
        <v>11.700000000000728</v>
      </c>
      <c r="AD26" s="46">
        <f t="shared" si="26"/>
        <v>0</v>
      </c>
      <c r="AE26" s="83">
        <f t="shared" si="26"/>
        <v>0</v>
      </c>
      <c r="AF26" s="7"/>
      <c r="AG26" s="88" t="s">
        <v>28</v>
      </c>
      <c r="AH26" s="86">
        <f>(AH25)/((K24/1000000)*8.34)</f>
        <v>1.611726888826861</v>
      </c>
      <c r="AI26" s="86">
        <f>(AI25)/((K24/1000000)*8.34)</f>
        <v>3.7141750929669284</v>
      </c>
      <c r="AJ26" s="86">
        <f>(AJ25)/((K24/1000000)*8.34)</f>
        <v>7.0344225245585756E-2</v>
      </c>
      <c r="AK26" s="156">
        <f>(AK25)/((K24/1000000)*8.34)</f>
        <v>1.5006768052391628</v>
      </c>
      <c r="AL26" s="157"/>
      <c r="AM26" s="10"/>
      <c r="AN26" s="1"/>
      <c r="AO26" s="1"/>
      <c r="AP26" s="1"/>
      <c r="AQ26" s="7"/>
      <c r="AR26" s="89" t="s">
        <v>55</v>
      </c>
      <c r="AS26" s="79">
        <v>58.72</v>
      </c>
      <c r="AT26" s="90" t="s">
        <v>54</v>
      </c>
      <c r="AU26" s="35">
        <v>0.03</v>
      </c>
      <c r="AV26" s="1"/>
      <c r="AW26" s="110" t="s">
        <v>3</v>
      </c>
      <c r="AX26" s="115">
        <f>AX24-AX25</f>
        <v>0</v>
      </c>
      <c r="AY26" s="115">
        <f>AY24-AY25</f>
        <v>891900</v>
      </c>
      <c r="AZ26" s="116">
        <f>AZ24-AZ25</f>
        <v>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74">
        <v>7</v>
      </c>
      <c r="B28" s="67" t="s">
        <v>45</v>
      </c>
      <c r="C28" s="72">
        <v>241292000</v>
      </c>
      <c r="D28" s="37">
        <v>2252380</v>
      </c>
      <c r="E28" s="37">
        <v>5373080</v>
      </c>
      <c r="F28" s="39">
        <v>8884590</v>
      </c>
      <c r="G28" s="72">
        <v>297609000</v>
      </c>
      <c r="H28" s="37">
        <v>2672400</v>
      </c>
      <c r="I28" s="37">
        <v>7897420</v>
      </c>
      <c r="J28" s="39">
        <v>13051100</v>
      </c>
      <c r="K28" s="177">
        <f>C30+G30</f>
        <v>672000</v>
      </c>
      <c r="L28" s="178"/>
      <c r="M28" s="183">
        <f>D30+E30+F30+H30+I30+J30</f>
        <v>94000</v>
      </c>
      <c r="N28" s="178"/>
      <c r="O28" s="184">
        <f>M28+K28</f>
        <v>766000</v>
      </c>
      <c r="P28" s="184"/>
      <c r="Q28" s="42" t="s">
        <v>6</v>
      </c>
      <c r="R28" s="39">
        <v>1302544900</v>
      </c>
      <c r="S28" s="57"/>
      <c r="T28" s="187">
        <v>0.16</v>
      </c>
      <c r="U28" s="190">
        <v>0.97</v>
      </c>
      <c r="V28" s="57"/>
      <c r="W28" s="85" t="s">
        <v>6</v>
      </c>
      <c r="X28" s="44">
        <v>3197.3</v>
      </c>
      <c r="Y28" s="44">
        <v>4019.1</v>
      </c>
      <c r="Z28" s="44">
        <v>42.9</v>
      </c>
      <c r="AA28" s="44">
        <v>58.9</v>
      </c>
      <c r="AB28" s="44">
        <v>3357.5</v>
      </c>
      <c r="AC28" s="44">
        <v>4234.8999999999996</v>
      </c>
      <c r="AD28" s="44">
        <v>74.5</v>
      </c>
      <c r="AE28" s="82">
        <v>10.9</v>
      </c>
      <c r="AF28" s="7"/>
      <c r="AG28" s="85" t="s">
        <v>29</v>
      </c>
      <c r="AH28" s="15">
        <v>0.75</v>
      </c>
      <c r="AI28" s="15">
        <v>9</v>
      </c>
      <c r="AJ28" s="15">
        <v>1.875</v>
      </c>
      <c r="AK28" s="15">
        <v>0</v>
      </c>
      <c r="AL28" s="16">
        <v>8</v>
      </c>
      <c r="AM28" s="62"/>
      <c r="AN28" s="64" t="s">
        <v>40</v>
      </c>
      <c r="AO28" s="20">
        <v>11.4</v>
      </c>
      <c r="AP28" s="21">
        <v>6.45</v>
      </c>
      <c r="AQ28" s="7"/>
      <c r="AR28" s="31" t="s">
        <v>37</v>
      </c>
      <c r="AS28" s="52" t="s">
        <v>75</v>
      </c>
      <c r="AT28" s="32" t="s">
        <v>38</v>
      </c>
      <c r="AU28" s="53">
        <v>4.5999999999999999E-2</v>
      </c>
      <c r="AV28" s="1"/>
      <c r="AW28" s="117" t="s">
        <v>45</v>
      </c>
      <c r="AX28" s="112">
        <v>550380000</v>
      </c>
      <c r="AY28" s="112">
        <v>333212900</v>
      </c>
      <c r="AZ28" s="113">
        <v>174488000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75"/>
      <c r="B29" s="68" t="s">
        <v>44</v>
      </c>
      <c r="C29" s="73">
        <f t="shared" ref="C29:J29" si="27">C24</f>
        <v>241292000</v>
      </c>
      <c r="D29" s="74">
        <f t="shared" si="27"/>
        <v>2252380</v>
      </c>
      <c r="E29" s="74">
        <f t="shared" si="27"/>
        <v>5373080</v>
      </c>
      <c r="F29" s="75">
        <f t="shared" si="27"/>
        <v>8884590</v>
      </c>
      <c r="G29" s="73">
        <f t="shared" si="27"/>
        <v>296937000</v>
      </c>
      <c r="H29" s="74">
        <f t="shared" si="27"/>
        <v>2664400</v>
      </c>
      <c r="I29" s="74">
        <f t="shared" si="27"/>
        <v>7866420</v>
      </c>
      <c r="J29" s="75">
        <f t="shared" si="27"/>
        <v>12996100</v>
      </c>
      <c r="K29" s="179"/>
      <c r="L29" s="180"/>
      <c r="M29" s="180"/>
      <c r="N29" s="180"/>
      <c r="O29" s="185"/>
      <c r="P29" s="185"/>
      <c r="Q29" s="14" t="s">
        <v>7</v>
      </c>
      <c r="R29" s="40">
        <f>R24</f>
        <v>1301723900</v>
      </c>
      <c r="S29" s="57"/>
      <c r="T29" s="188"/>
      <c r="U29" s="191"/>
      <c r="V29" s="57"/>
      <c r="W29" s="87" t="s">
        <v>7</v>
      </c>
      <c r="X29" s="5">
        <f t="shared" ref="X29:AE29" si="28">X24</f>
        <v>3197.3</v>
      </c>
      <c r="Y29" s="5">
        <f t="shared" si="28"/>
        <v>4009.6</v>
      </c>
      <c r="Z29" s="5">
        <f t="shared" si="28"/>
        <v>42.9</v>
      </c>
      <c r="AA29" s="5">
        <f t="shared" si="28"/>
        <v>58.8</v>
      </c>
      <c r="AB29" s="5">
        <f t="shared" si="28"/>
        <v>3357.5</v>
      </c>
      <c r="AC29" s="5">
        <f t="shared" si="28"/>
        <v>4224.6000000000004</v>
      </c>
      <c r="AD29" s="5">
        <f t="shared" si="28"/>
        <v>74.3</v>
      </c>
      <c r="AE29" s="81">
        <f t="shared" si="28"/>
        <v>10.9</v>
      </c>
      <c r="AF29" s="7"/>
      <c r="AG29" s="87" t="s">
        <v>26</v>
      </c>
      <c r="AH29" s="6">
        <f>(AH28*10.74)</f>
        <v>8.0549999999999997</v>
      </c>
      <c r="AI29" s="6">
        <f>(AI28*2.2)</f>
        <v>19.8</v>
      </c>
      <c r="AJ29" s="6">
        <f>(AJ28*0.25)</f>
        <v>0.46875</v>
      </c>
      <c r="AK29" s="154">
        <f>AK28+AL28</f>
        <v>8</v>
      </c>
      <c r="AL29" s="155"/>
      <c r="AM29" s="10"/>
      <c r="AN29" s="22" t="s">
        <v>41</v>
      </c>
      <c r="AO29" s="23">
        <v>9.1</v>
      </c>
      <c r="AP29" s="24">
        <v>6.96</v>
      </c>
      <c r="AQ29" s="7"/>
      <c r="AR29" s="33" t="s">
        <v>36</v>
      </c>
      <c r="AS29" s="12" t="s">
        <v>75</v>
      </c>
      <c r="AT29" s="2" t="s">
        <v>39</v>
      </c>
      <c r="AU29" s="36">
        <v>0.51600000000000001</v>
      </c>
      <c r="AV29" s="1"/>
      <c r="AW29" s="118" t="s">
        <v>71</v>
      </c>
      <c r="AX29" s="111">
        <f t="shared" ref="AX29:AZ29" si="29">AX24</f>
        <v>550380000</v>
      </c>
      <c r="AY29" s="111">
        <f t="shared" si="29"/>
        <v>332433100</v>
      </c>
      <c r="AZ29" s="114">
        <f t="shared" si="29"/>
        <v>174454000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76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672000</v>
      </c>
      <c r="H30" s="76">
        <f t="shared" si="30"/>
        <v>8000</v>
      </c>
      <c r="I30" s="76">
        <f t="shared" si="30"/>
        <v>31000</v>
      </c>
      <c r="J30" s="77">
        <f t="shared" si="30"/>
        <v>55000</v>
      </c>
      <c r="K30" s="181"/>
      <c r="L30" s="182"/>
      <c r="M30" s="182"/>
      <c r="N30" s="182"/>
      <c r="O30" s="186"/>
      <c r="P30" s="186"/>
      <c r="Q30" s="48" t="s">
        <v>3</v>
      </c>
      <c r="R30" s="41">
        <f>R28-R29</f>
        <v>821000</v>
      </c>
      <c r="S30" s="58"/>
      <c r="T30" s="189"/>
      <c r="U30" s="192"/>
      <c r="V30" s="58"/>
      <c r="W30" s="45" t="s">
        <v>3</v>
      </c>
      <c r="X30" s="46">
        <f>X28-X29</f>
        <v>0</v>
      </c>
      <c r="Y30" s="46">
        <f t="shared" ref="Y30:AE30" si="31">Y28-Y29</f>
        <v>9.5</v>
      </c>
      <c r="Z30" s="46">
        <f t="shared" si="31"/>
        <v>0</v>
      </c>
      <c r="AA30" s="46">
        <f t="shared" si="31"/>
        <v>0.10000000000000142</v>
      </c>
      <c r="AB30" s="46">
        <f t="shared" si="31"/>
        <v>0</v>
      </c>
      <c r="AC30" s="46">
        <f t="shared" si="31"/>
        <v>10.299999999999272</v>
      </c>
      <c r="AD30" s="46">
        <f t="shared" si="31"/>
        <v>0.20000000000000284</v>
      </c>
      <c r="AE30" s="83">
        <f t="shared" si="31"/>
        <v>0</v>
      </c>
      <c r="AF30" s="7"/>
      <c r="AG30" s="88" t="s">
        <v>28</v>
      </c>
      <c r="AH30" s="86">
        <f>(AH29)/((K28/1000000)*8.34)</f>
        <v>1.4372430626927029</v>
      </c>
      <c r="AI30" s="86">
        <f>(AI29)/((K28/1000000)*8.34)</f>
        <v>3.5328879753340181</v>
      </c>
      <c r="AJ30" s="86">
        <f>(AJ29)/((K28/1000000)*8.34)</f>
        <v>8.3638446385748536E-2</v>
      </c>
      <c r="AK30" s="156">
        <f>(AK29)/((K28/1000000)*8.34)</f>
        <v>1.4274294849834417</v>
      </c>
      <c r="AL30" s="157"/>
      <c r="AM30" s="10"/>
      <c r="AN30" s="1"/>
      <c r="AO30" s="1"/>
      <c r="AP30" s="1"/>
      <c r="AQ30" s="7"/>
      <c r="AR30" s="89" t="s">
        <v>55</v>
      </c>
      <c r="AS30" s="79">
        <v>1.26</v>
      </c>
      <c r="AT30" s="90" t="s">
        <v>54</v>
      </c>
      <c r="AU30" s="35">
        <v>2.8000000000000001E-2</v>
      </c>
      <c r="AV30" s="1"/>
      <c r="AW30" s="110" t="s">
        <v>3</v>
      </c>
      <c r="AX30" s="115">
        <f>AX28-AX29</f>
        <v>0</v>
      </c>
      <c r="AY30" s="115">
        <f>AY28-AY29</f>
        <v>779800</v>
      </c>
      <c r="AZ30" s="116">
        <f>AZ28-AZ29</f>
        <v>34000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74">
        <v>8</v>
      </c>
      <c r="B32" s="67" t="s">
        <v>45</v>
      </c>
      <c r="C32" s="72">
        <v>241292000</v>
      </c>
      <c r="D32" s="37">
        <v>2252380</v>
      </c>
      <c r="E32" s="37">
        <v>5373080</v>
      </c>
      <c r="F32" s="39">
        <v>8884590</v>
      </c>
      <c r="G32" s="72">
        <v>298317000</v>
      </c>
      <c r="H32" s="37">
        <v>2680400</v>
      </c>
      <c r="I32" s="37">
        <v>7897420</v>
      </c>
      <c r="J32" s="39">
        <v>13058100</v>
      </c>
      <c r="K32" s="177">
        <f>C34+G34</f>
        <v>708000</v>
      </c>
      <c r="L32" s="178"/>
      <c r="M32" s="183">
        <f>D34+E34+F34+H34+I34+J34</f>
        <v>15000</v>
      </c>
      <c r="N32" s="178"/>
      <c r="O32" s="184">
        <f>M32+K32</f>
        <v>723000</v>
      </c>
      <c r="P32" s="184"/>
      <c r="Q32" s="42" t="s">
        <v>6</v>
      </c>
      <c r="R32" s="39">
        <v>1303335200</v>
      </c>
      <c r="S32" s="57"/>
      <c r="T32" s="187">
        <v>0.01</v>
      </c>
      <c r="U32" s="190">
        <v>0.99</v>
      </c>
      <c r="V32" s="57"/>
      <c r="W32" s="85" t="s">
        <v>6</v>
      </c>
      <c r="X32" s="44">
        <v>3197.3</v>
      </c>
      <c r="Y32" s="44">
        <v>4029.7</v>
      </c>
      <c r="Z32" s="44">
        <v>42.9</v>
      </c>
      <c r="AA32" s="44">
        <v>59.1</v>
      </c>
      <c r="AB32" s="44">
        <v>3357.5</v>
      </c>
      <c r="AC32" s="44">
        <v>4245.7</v>
      </c>
      <c r="AD32" s="44">
        <v>74.5</v>
      </c>
      <c r="AE32" s="82">
        <v>10.9</v>
      </c>
      <c r="AF32" s="7"/>
      <c r="AG32" s="85" t="s">
        <v>29</v>
      </c>
      <c r="AH32" s="15">
        <v>0.75</v>
      </c>
      <c r="AI32" s="15">
        <v>10.25</v>
      </c>
      <c r="AJ32" s="15">
        <v>1.875</v>
      </c>
      <c r="AK32" s="15">
        <v>0</v>
      </c>
      <c r="AL32" s="16">
        <v>8</v>
      </c>
      <c r="AM32" s="62"/>
      <c r="AN32" s="64" t="s">
        <v>40</v>
      </c>
      <c r="AO32" s="20">
        <v>11.5</v>
      </c>
      <c r="AP32" s="21">
        <v>6.39</v>
      </c>
      <c r="AQ32" s="7"/>
      <c r="AR32" s="31" t="s">
        <v>37</v>
      </c>
      <c r="AS32" s="52" t="s">
        <v>75</v>
      </c>
      <c r="AT32" s="32" t="s">
        <v>38</v>
      </c>
      <c r="AU32" s="53">
        <v>0.05</v>
      </c>
      <c r="AV32" s="1"/>
      <c r="AW32" s="117" t="s">
        <v>45</v>
      </c>
      <c r="AX32" s="112">
        <v>550380000</v>
      </c>
      <c r="AY32" s="112">
        <v>333976200</v>
      </c>
      <c r="AZ32" s="113">
        <v>174488000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75"/>
      <c r="B33" s="68" t="s">
        <v>44</v>
      </c>
      <c r="C33" s="73">
        <f t="shared" ref="C33:J33" si="32">C28</f>
        <v>241292000</v>
      </c>
      <c r="D33" s="74">
        <f t="shared" si="32"/>
        <v>2252380</v>
      </c>
      <c r="E33" s="74">
        <f t="shared" si="32"/>
        <v>5373080</v>
      </c>
      <c r="F33" s="75">
        <f t="shared" si="32"/>
        <v>8884590</v>
      </c>
      <c r="G33" s="73">
        <f t="shared" si="32"/>
        <v>297609000</v>
      </c>
      <c r="H33" s="74">
        <f t="shared" si="32"/>
        <v>2672400</v>
      </c>
      <c r="I33" s="74">
        <f t="shared" si="32"/>
        <v>7897420</v>
      </c>
      <c r="J33" s="75">
        <f t="shared" si="32"/>
        <v>13051100</v>
      </c>
      <c r="K33" s="179"/>
      <c r="L33" s="180"/>
      <c r="M33" s="180"/>
      <c r="N33" s="180"/>
      <c r="O33" s="185"/>
      <c r="P33" s="185"/>
      <c r="Q33" s="14" t="s">
        <v>7</v>
      </c>
      <c r="R33" s="40">
        <f>R28</f>
        <v>1302544900</v>
      </c>
      <c r="S33" s="57"/>
      <c r="T33" s="188"/>
      <c r="U33" s="191"/>
      <c r="V33" s="57"/>
      <c r="W33" s="87" t="s">
        <v>7</v>
      </c>
      <c r="X33" s="5">
        <f t="shared" ref="X33:AE33" si="33">X28</f>
        <v>3197.3</v>
      </c>
      <c r="Y33" s="5">
        <f t="shared" si="33"/>
        <v>4019.1</v>
      </c>
      <c r="Z33" s="5">
        <f t="shared" si="33"/>
        <v>42.9</v>
      </c>
      <c r="AA33" s="5">
        <f t="shared" si="33"/>
        <v>58.9</v>
      </c>
      <c r="AB33" s="5">
        <f t="shared" si="33"/>
        <v>3357.5</v>
      </c>
      <c r="AC33" s="5">
        <f t="shared" si="33"/>
        <v>4234.8999999999996</v>
      </c>
      <c r="AD33" s="5">
        <f t="shared" si="33"/>
        <v>74.5</v>
      </c>
      <c r="AE33" s="81">
        <f t="shared" si="33"/>
        <v>10.9</v>
      </c>
      <c r="AF33" s="7"/>
      <c r="AG33" s="87" t="s">
        <v>26</v>
      </c>
      <c r="AH33" s="6">
        <f>(AH32*10.74)</f>
        <v>8.0549999999999997</v>
      </c>
      <c r="AI33" s="6">
        <f>(AI32*2.2)</f>
        <v>22.55</v>
      </c>
      <c r="AJ33" s="6">
        <f>(AJ32*0.25)</f>
        <v>0.46875</v>
      </c>
      <c r="AK33" s="154">
        <f>AK32+AL32</f>
        <v>8</v>
      </c>
      <c r="AL33" s="155"/>
      <c r="AM33" s="10"/>
      <c r="AN33" s="22" t="s">
        <v>41</v>
      </c>
      <c r="AO33" s="23">
        <v>9.5</v>
      </c>
      <c r="AP33" s="24">
        <v>6.89</v>
      </c>
      <c r="AQ33" s="7"/>
      <c r="AR33" s="33" t="s">
        <v>36</v>
      </c>
      <c r="AS33" s="12" t="s">
        <v>75</v>
      </c>
      <c r="AT33" s="2" t="s">
        <v>39</v>
      </c>
      <c r="AU33" s="36">
        <v>0.49099999999999999</v>
      </c>
      <c r="AV33" s="1"/>
      <c r="AW33" s="118" t="s">
        <v>71</v>
      </c>
      <c r="AX33" s="111">
        <f t="shared" ref="AX33:AZ33" si="34">AX28</f>
        <v>550380000</v>
      </c>
      <c r="AY33" s="111">
        <f t="shared" si="34"/>
        <v>333212900</v>
      </c>
      <c r="AZ33" s="114">
        <f t="shared" si="34"/>
        <v>174488000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76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708000</v>
      </c>
      <c r="H34" s="76">
        <f t="shared" si="35"/>
        <v>8000</v>
      </c>
      <c r="I34" s="76">
        <f t="shared" si="35"/>
        <v>0</v>
      </c>
      <c r="J34" s="77">
        <f t="shared" si="35"/>
        <v>7000</v>
      </c>
      <c r="K34" s="181"/>
      <c r="L34" s="182"/>
      <c r="M34" s="182"/>
      <c r="N34" s="182"/>
      <c r="O34" s="186"/>
      <c r="P34" s="186"/>
      <c r="Q34" s="48" t="s">
        <v>3</v>
      </c>
      <c r="R34" s="41">
        <f>R32-R33</f>
        <v>790300</v>
      </c>
      <c r="S34" s="58"/>
      <c r="T34" s="189"/>
      <c r="U34" s="192"/>
      <c r="V34" s="58"/>
      <c r="W34" s="45" t="s">
        <v>3</v>
      </c>
      <c r="X34" s="46">
        <f>X32-X33</f>
        <v>0</v>
      </c>
      <c r="Y34" s="46">
        <f t="shared" ref="Y34:AE34" si="36">Y32-Y33</f>
        <v>10.599999999999909</v>
      </c>
      <c r="Z34" s="46">
        <f t="shared" si="36"/>
        <v>0</v>
      </c>
      <c r="AA34" s="46">
        <f t="shared" si="36"/>
        <v>0.20000000000000284</v>
      </c>
      <c r="AB34" s="46">
        <f t="shared" si="36"/>
        <v>0</v>
      </c>
      <c r="AC34" s="46">
        <f t="shared" si="36"/>
        <v>10.800000000000182</v>
      </c>
      <c r="AD34" s="46">
        <f t="shared" si="36"/>
        <v>0</v>
      </c>
      <c r="AE34" s="83">
        <f t="shared" si="36"/>
        <v>0</v>
      </c>
      <c r="AF34" s="7"/>
      <c r="AG34" s="88" t="s">
        <v>28</v>
      </c>
      <c r="AH34" s="86">
        <f>(AH33)/((K32/1000000)*8.34)</f>
        <v>1.3641629069625656</v>
      </c>
      <c r="AI34" s="86">
        <f>(AI33)/((K32/1000000)*8.34)</f>
        <v>3.8189787153328192</v>
      </c>
      <c r="AJ34" s="86">
        <f>(AJ33)/((K32/1000000)*8.34)</f>
        <v>7.9385644027151175E-2</v>
      </c>
      <c r="AK34" s="156">
        <f>(AK33)/((K32/1000000)*8.34)</f>
        <v>1.3548483247300467</v>
      </c>
      <c r="AL34" s="157"/>
      <c r="AM34" s="10"/>
      <c r="AN34" s="1"/>
      <c r="AO34" s="1"/>
      <c r="AP34" s="1"/>
      <c r="AQ34" s="7"/>
      <c r="AR34" s="89" t="s">
        <v>55</v>
      </c>
      <c r="AS34" s="79">
        <v>1.08</v>
      </c>
      <c r="AT34" s="90" t="s">
        <v>54</v>
      </c>
      <c r="AU34" s="35">
        <v>2.7E-2</v>
      </c>
      <c r="AV34" s="1"/>
      <c r="AW34" s="110" t="s">
        <v>3</v>
      </c>
      <c r="AX34" s="115">
        <f>AX32-AX33</f>
        <v>0</v>
      </c>
      <c r="AY34" s="115">
        <f>AY32-AY33</f>
        <v>763300</v>
      </c>
      <c r="AZ34" s="116">
        <f>AZ32-AZ33</f>
        <v>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74">
        <v>9</v>
      </c>
      <c r="B36" s="67" t="s">
        <v>45</v>
      </c>
      <c r="C36" s="72">
        <v>241292000</v>
      </c>
      <c r="D36" s="37">
        <v>2252380</v>
      </c>
      <c r="E36" s="37">
        <v>5373080</v>
      </c>
      <c r="F36" s="39">
        <v>8884590</v>
      </c>
      <c r="G36" s="72">
        <v>299250000</v>
      </c>
      <c r="H36" s="37">
        <v>2689400</v>
      </c>
      <c r="I36" s="37">
        <v>7929420</v>
      </c>
      <c r="J36" s="39">
        <v>13133200</v>
      </c>
      <c r="K36" s="177">
        <f>C38+G38</f>
        <v>933000</v>
      </c>
      <c r="L36" s="178"/>
      <c r="M36" s="183">
        <f>D38+E38+F38+H38+I38+J38</f>
        <v>116100</v>
      </c>
      <c r="N36" s="178"/>
      <c r="O36" s="184">
        <f>M36+K36</f>
        <v>1049100</v>
      </c>
      <c r="P36" s="184"/>
      <c r="Q36" s="42" t="s">
        <v>6</v>
      </c>
      <c r="R36" s="39">
        <v>1304155000</v>
      </c>
      <c r="S36" s="57"/>
      <c r="T36" s="187">
        <v>0.02</v>
      </c>
      <c r="U36" s="190">
        <v>0.99</v>
      </c>
      <c r="V36" s="57"/>
      <c r="W36" s="85" t="s">
        <v>6</v>
      </c>
      <c r="X36" s="44">
        <v>3197.3</v>
      </c>
      <c r="Y36" s="44">
        <v>4043.8</v>
      </c>
      <c r="Z36" s="44">
        <v>43.2</v>
      </c>
      <c r="AA36" s="44">
        <v>59.1</v>
      </c>
      <c r="AB36" s="44">
        <v>3357.5</v>
      </c>
      <c r="AC36" s="44">
        <v>4261</v>
      </c>
      <c r="AD36" s="44">
        <v>74.7</v>
      </c>
      <c r="AE36" s="82">
        <v>10.9</v>
      </c>
      <c r="AF36" s="7"/>
      <c r="AG36" s="85" t="s">
        <v>29</v>
      </c>
      <c r="AH36" s="15">
        <v>0.625</v>
      </c>
      <c r="AI36" s="15">
        <v>14</v>
      </c>
      <c r="AJ36" s="15">
        <v>2.5</v>
      </c>
      <c r="AK36" s="15">
        <v>0</v>
      </c>
      <c r="AL36" s="16">
        <v>11</v>
      </c>
      <c r="AM36" s="62"/>
      <c r="AN36" s="64" t="s">
        <v>40</v>
      </c>
      <c r="AO36" s="20">
        <v>12.1</v>
      </c>
      <c r="AP36" s="21">
        <v>6.53</v>
      </c>
      <c r="AQ36" s="7"/>
      <c r="AR36" s="31" t="s">
        <v>37</v>
      </c>
      <c r="AS36" s="52" t="s">
        <v>75</v>
      </c>
      <c r="AT36" s="32" t="s">
        <v>38</v>
      </c>
      <c r="AU36" s="53">
        <v>4.7E-2</v>
      </c>
      <c r="AV36" s="1"/>
      <c r="AW36" s="117" t="s">
        <v>45</v>
      </c>
      <c r="AX36" s="112">
        <v>550380000</v>
      </c>
      <c r="AY36" s="112">
        <v>335049900</v>
      </c>
      <c r="AZ36" s="113">
        <v>174523000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75"/>
      <c r="B37" s="68" t="s">
        <v>44</v>
      </c>
      <c r="C37" s="73">
        <f t="shared" ref="C37:J37" si="37">C32</f>
        <v>241292000</v>
      </c>
      <c r="D37" s="74">
        <f t="shared" si="37"/>
        <v>2252380</v>
      </c>
      <c r="E37" s="74">
        <f t="shared" si="37"/>
        <v>5373080</v>
      </c>
      <c r="F37" s="75">
        <f t="shared" si="37"/>
        <v>8884590</v>
      </c>
      <c r="G37" s="73">
        <f t="shared" si="37"/>
        <v>298317000</v>
      </c>
      <c r="H37" s="74">
        <f t="shared" si="37"/>
        <v>2680400</v>
      </c>
      <c r="I37" s="74">
        <f t="shared" si="37"/>
        <v>7897420</v>
      </c>
      <c r="J37" s="75">
        <f t="shared" si="37"/>
        <v>13058100</v>
      </c>
      <c r="K37" s="179"/>
      <c r="L37" s="180"/>
      <c r="M37" s="180"/>
      <c r="N37" s="180"/>
      <c r="O37" s="185"/>
      <c r="P37" s="185"/>
      <c r="Q37" s="14" t="s">
        <v>7</v>
      </c>
      <c r="R37" s="40">
        <f>R32</f>
        <v>1303335200</v>
      </c>
      <c r="S37" s="57"/>
      <c r="T37" s="188"/>
      <c r="U37" s="191"/>
      <c r="V37" s="57"/>
      <c r="W37" s="87" t="s">
        <v>7</v>
      </c>
      <c r="X37" s="5">
        <f t="shared" ref="X37:AE37" si="38">X32</f>
        <v>3197.3</v>
      </c>
      <c r="Y37" s="5">
        <f t="shared" si="38"/>
        <v>4029.7</v>
      </c>
      <c r="Z37" s="5">
        <f t="shared" si="38"/>
        <v>42.9</v>
      </c>
      <c r="AA37" s="5">
        <f t="shared" si="38"/>
        <v>59.1</v>
      </c>
      <c r="AB37" s="5">
        <f t="shared" si="38"/>
        <v>3357.5</v>
      </c>
      <c r="AC37" s="5">
        <f t="shared" si="38"/>
        <v>4245.7</v>
      </c>
      <c r="AD37" s="5">
        <f t="shared" si="38"/>
        <v>74.5</v>
      </c>
      <c r="AE37" s="81">
        <f t="shared" si="38"/>
        <v>10.9</v>
      </c>
      <c r="AF37" s="7"/>
      <c r="AG37" s="87" t="s">
        <v>26</v>
      </c>
      <c r="AH37" s="6">
        <f>(AH36*10.74)</f>
        <v>6.7125000000000004</v>
      </c>
      <c r="AI37" s="6">
        <f>(AI36*2.2)</f>
        <v>30.800000000000004</v>
      </c>
      <c r="AJ37" s="6">
        <f>(AJ36*0.25)</f>
        <v>0.625</v>
      </c>
      <c r="AK37" s="154">
        <f>AK36+AL36</f>
        <v>11</v>
      </c>
      <c r="AL37" s="155"/>
      <c r="AM37" s="10"/>
      <c r="AN37" s="22" t="s">
        <v>41</v>
      </c>
      <c r="AO37" s="23">
        <v>9.6999999999999993</v>
      </c>
      <c r="AP37" s="24">
        <v>6.76</v>
      </c>
      <c r="AQ37" s="7"/>
      <c r="AR37" s="33" t="s">
        <v>36</v>
      </c>
      <c r="AS37" s="12" t="s">
        <v>75</v>
      </c>
      <c r="AT37" s="2" t="s">
        <v>39</v>
      </c>
      <c r="AU37" s="36">
        <v>0.307</v>
      </c>
      <c r="AV37" s="1"/>
      <c r="AW37" s="118" t="s">
        <v>71</v>
      </c>
      <c r="AX37" s="111">
        <f t="shared" ref="AX37:AZ37" si="39">AX32</f>
        <v>550380000</v>
      </c>
      <c r="AY37" s="111">
        <f t="shared" si="39"/>
        <v>333976200</v>
      </c>
      <c r="AZ37" s="114">
        <f t="shared" si="39"/>
        <v>174488000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76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933000</v>
      </c>
      <c r="H38" s="76">
        <f t="shared" si="40"/>
        <v>9000</v>
      </c>
      <c r="I38" s="76">
        <f t="shared" si="40"/>
        <v>32000</v>
      </c>
      <c r="J38" s="77">
        <f t="shared" si="40"/>
        <v>75100</v>
      </c>
      <c r="K38" s="181"/>
      <c r="L38" s="182"/>
      <c r="M38" s="182"/>
      <c r="N38" s="182"/>
      <c r="O38" s="186"/>
      <c r="P38" s="186"/>
      <c r="Q38" s="48" t="s">
        <v>3</v>
      </c>
      <c r="R38" s="41">
        <f>R36-R37</f>
        <v>819800</v>
      </c>
      <c r="S38" s="58"/>
      <c r="T38" s="189"/>
      <c r="U38" s="192"/>
      <c r="V38" s="58"/>
      <c r="W38" s="45" t="s">
        <v>3</v>
      </c>
      <c r="X38" s="46">
        <f t="shared" ref="X38:AE38" si="41">X36-X37</f>
        <v>0</v>
      </c>
      <c r="Y38" s="46">
        <f t="shared" si="41"/>
        <v>14.100000000000364</v>
      </c>
      <c r="Z38" s="46">
        <f t="shared" si="41"/>
        <v>0.30000000000000426</v>
      </c>
      <c r="AA38" s="46">
        <f t="shared" si="41"/>
        <v>0</v>
      </c>
      <c r="AB38" s="46">
        <f t="shared" si="41"/>
        <v>0</v>
      </c>
      <c r="AC38" s="46">
        <f t="shared" si="41"/>
        <v>15.300000000000182</v>
      </c>
      <c r="AD38" s="46">
        <f t="shared" si="41"/>
        <v>0.20000000000000284</v>
      </c>
      <c r="AE38" s="83">
        <f t="shared" si="41"/>
        <v>0</v>
      </c>
      <c r="AF38" s="7"/>
      <c r="AG38" s="88" t="s">
        <v>28</v>
      </c>
      <c r="AH38" s="86">
        <f>(AH37)/((K36/1000000)*8.34)</f>
        <v>0.86265392830430188</v>
      </c>
      <c r="AI38" s="86">
        <f>(AI37)/((K36/1000000)*8.34)</f>
        <v>3.9582481924428308</v>
      </c>
      <c r="AJ38" s="86">
        <f>(AJ37)/((K36/1000000)*8.34)</f>
        <v>8.0321594814180802E-2</v>
      </c>
      <c r="AK38" s="156">
        <f>(AK37)/((K36/1000000)*8.34)</f>
        <v>1.4136600687295822</v>
      </c>
      <c r="AL38" s="157"/>
      <c r="AM38" s="10"/>
      <c r="AN38" s="1"/>
      <c r="AO38" s="1"/>
      <c r="AP38" s="1"/>
      <c r="AQ38" s="7"/>
      <c r="AR38" s="89" t="s">
        <v>55</v>
      </c>
      <c r="AS38" s="79">
        <v>0.9</v>
      </c>
      <c r="AT38" s="90" t="s">
        <v>54</v>
      </c>
      <c r="AU38" s="35">
        <v>2.7E-2</v>
      </c>
      <c r="AV38" s="1"/>
      <c r="AW38" s="110" t="s">
        <v>3</v>
      </c>
      <c r="AX38" s="115">
        <f>AX36-AX37</f>
        <v>0</v>
      </c>
      <c r="AY38" s="115">
        <f>AY36-AY37</f>
        <v>1073700</v>
      </c>
      <c r="AZ38" s="116">
        <f>AZ36-AZ37</f>
        <v>35000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74">
        <v>10</v>
      </c>
      <c r="B40" s="67" t="s">
        <v>45</v>
      </c>
      <c r="C40" s="72">
        <v>241556000</v>
      </c>
      <c r="D40" s="37">
        <v>2261370</v>
      </c>
      <c r="E40" s="37">
        <v>5373080</v>
      </c>
      <c r="F40" s="39">
        <v>8900600</v>
      </c>
      <c r="G40" s="72">
        <v>299800000</v>
      </c>
      <c r="H40" s="37">
        <v>2689400</v>
      </c>
      <c r="I40" s="37">
        <v>7929420</v>
      </c>
      <c r="J40" s="39">
        <v>13149200</v>
      </c>
      <c r="K40" s="177">
        <f>C42+G42</f>
        <v>814000</v>
      </c>
      <c r="L40" s="178"/>
      <c r="M40" s="183">
        <f>D42+E42+F42+H42+I42+J42</f>
        <v>41000</v>
      </c>
      <c r="N40" s="178"/>
      <c r="O40" s="184">
        <f>M40+K40</f>
        <v>855000</v>
      </c>
      <c r="P40" s="184"/>
      <c r="Q40" s="42" t="s">
        <v>6</v>
      </c>
      <c r="R40" s="39">
        <v>1304960100</v>
      </c>
      <c r="S40" s="57"/>
      <c r="T40" s="187">
        <v>0.06</v>
      </c>
      <c r="U40" s="190">
        <v>0.99</v>
      </c>
      <c r="V40" s="57"/>
      <c r="W40" s="85" t="s">
        <v>6</v>
      </c>
      <c r="X40" s="44">
        <v>3201.1</v>
      </c>
      <c r="Y40" s="44">
        <v>4050.8</v>
      </c>
      <c r="Z40" s="44">
        <v>43.2</v>
      </c>
      <c r="AA40" s="44">
        <v>59.1</v>
      </c>
      <c r="AB40" s="44">
        <v>3361.7</v>
      </c>
      <c r="AC40" s="44">
        <v>4268.2</v>
      </c>
      <c r="AD40" s="44">
        <v>74.7</v>
      </c>
      <c r="AE40" s="82">
        <v>10.9</v>
      </c>
      <c r="AF40" s="7"/>
      <c r="AG40" s="85" t="s">
        <v>29</v>
      </c>
      <c r="AH40" s="15">
        <v>1.125</v>
      </c>
      <c r="AI40" s="15">
        <v>8.5</v>
      </c>
      <c r="AJ40" s="15">
        <v>1.5</v>
      </c>
      <c r="AK40" s="15">
        <v>2</v>
      </c>
      <c r="AL40" s="16">
        <v>6</v>
      </c>
      <c r="AM40" s="62"/>
      <c r="AN40" s="64" t="s">
        <v>40</v>
      </c>
      <c r="AO40" s="20">
        <v>6.1</v>
      </c>
      <c r="AP40" s="21">
        <v>7.27</v>
      </c>
      <c r="AQ40" s="7"/>
      <c r="AR40" s="31" t="s">
        <v>37</v>
      </c>
      <c r="AS40" s="52" t="s">
        <v>75</v>
      </c>
      <c r="AT40" s="32" t="s">
        <v>38</v>
      </c>
      <c r="AU40" s="53">
        <v>4.8000000000000001E-2</v>
      </c>
      <c r="AV40" s="1"/>
      <c r="AW40" s="117" t="s">
        <v>45</v>
      </c>
      <c r="AX40" s="112">
        <v>550696000</v>
      </c>
      <c r="AY40" s="112">
        <v>335649300</v>
      </c>
      <c r="AZ40" s="113">
        <v>174523000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75"/>
      <c r="B41" s="68" t="s">
        <v>44</v>
      </c>
      <c r="C41" s="73">
        <f t="shared" ref="C41:J41" si="42">C36</f>
        <v>241292000</v>
      </c>
      <c r="D41" s="74">
        <f t="shared" si="42"/>
        <v>2252380</v>
      </c>
      <c r="E41" s="74">
        <f t="shared" si="42"/>
        <v>5373080</v>
      </c>
      <c r="F41" s="75">
        <f t="shared" si="42"/>
        <v>8884590</v>
      </c>
      <c r="G41" s="73">
        <f t="shared" si="42"/>
        <v>299250000</v>
      </c>
      <c r="H41" s="74">
        <f t="shared" si="42"/>
        <v>2689400</v>
      </c>
      <c r="I41" s="74">
        <f t="shared" si="42"/>
        <v>7929420</v>
      </c>
      <c r="J41" s="75">
        <f t="shared" si="42"/>
        <v>13133200</v>
      </c>
      <c r="K41" s="179"/>
      <c r="L41" s="180"/>
      <c r="M41" s="180"/>
      <c r="N41" s="180"/>
      <c r="O41" s="185"/>
      <c r="P41" s="185"/>
      <c r="Q41" s="14" t="s">
        <v>7</v>
      </c>
      <c r="R41" s="40">
        <f>R36</f>
        <v>1304155000</v>
      </c>
      <c r="S41" s="57"/>
      <c r="T41" s="188"/>
      <c r="U41" s="191"/>
      <c r="V41" s="57"/>
      <c r="W41" s="87" t="s">
        <v>7</v>
      </c>
      <c r="X41" s="5">
        <f t="shared" ref="X41:AE41" si="43">X36</f>
        <v>3197.3</v>
      </c>
      <c r="Y41" s="5">
        <f t="shared" si="43"/>
        <v>4043.8</v>
      </c>
      <c r="Z41" s="5">
        <f t="shared" si="43"/>
        <v>43.2</v>
      </c>
      <c r="AA41" s="5">
        <f t="shared" si="43"/>
        <v>59.1</v>
      </c>
      <c r="AB41" s="5">
        <f t="shared" si="43"/>
        <v>3357.5</v>
      </c>
      <c r="AC41" s="5">
        <f t="shared" si="43"/>
        <v>4261</v>
      </c>
      <c r="AD41" s="5">
        <f t="shared" si="43"/>
        <v>74.7</v>
      </c>
      <c r="AE41" s="81">
        <f t="shared" si="43"/>
        <v>10.9</v>
      </c>
      <c r="AF41" s="7"/>
      <c r="AG41" s="87" t="s">
        <v>26</v>
      </c>
      <c r="AH41" s="6">
        <f>(AH40*10.74)</f>
        <v>12.0825</v>
      </c>
      <c r="AI41" s="6">
        <f>(AI40*2.2)</f>
        <v>18.700000000000003</v>
      </c>
      <c r="AJ41" s="6">
        <f>(AJ40*0.25)</f>
        <v>0.375</v>
      </c>
      <c r="AK41" s="154">
        <f>AK40+AL40</f>
        <v>8</v>
      </c>
      <c r="AL41" s="155"/>
      <c r="AM41" s="10"/>
      <c r="AN41" s="22" t="s">
        <v>41</v>
      </c>
      <c r="AO41" s="23">
        <v>10</v>
      </c>
      <c r="AP41" s="24">
        <v>6.45</v>
      </c>
      <c r="AQ41" s="7"/>
      <c r="AR41" s="33" t="s">
        <v>36</v>
      </c>
      <c r="AS41" s="12" t="s">
        <v>75</v>
      </c>
      <c r="AT41" s="2" t="s">
        <v>39</v>
      </c>
      <c r="AU41" s="36">
        <v>1.35</v>
      </c>
      <c r="AV41" s="1"/>
      <c r="AW41" s="118" t="s">
        <v>71</v>
      </c>
      <c r="AX41" s="111">
        <f t="shared" ref="AX41:AZ41" si="44">AX36</f>
        <v>550380000</v>
      </c>
      <c r="AY41" s="111">
        <f t="shared" si="44"/>
        <v>335049900</v>
      </c>
      <c r="AZ41" s="114">
        <f t="shared" si="44"/>
        <v>174523000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76"/>
      <c r="B42" s="66" t="s">
        <v>3</v>
      </c>
      <c r="C42" s="76">
        <f t="shared" ref="C42:J42" si="45">C40-C41</f>
        <v>264000</v>
      </c>
      <c r="D42" s="76">
        <f t="shared" si="45"/>
        <v>8990</v>
      </c>
      <c r="E42" s="76">
        <f t="shared" si="45"/>
        <v>0</v>
      </c>
      <c r="F42" s="77">
        <f t="shared" si="45"/>
        <v>16010</v>
      </c>
      <c r="G42" s="76">
        <f t="shared" si="45"/>
        <v>550000</v>
      </c>
      <c r="H42" s="76">
        <f t="shared" si="45"/>
        <v>0</v>
      </c>
      <c r="I42" s="76">
        <f t="shared" si="45"/>
        <v>0</v>
      </c>
      <c r="J42" s="77">
        <f t="shared" si="45"/>
        <v>16000</v>
      </c>
      <c r="K42" s="181"/>
      <c r="L42" s="182"/>
      <c r="M42" s="182"/>
      <c r="N42" s="182"/>
      <c r="O42" s="186"/>
      <c r="P42" s="186"/>
      <c r="Q42" s="48" t="s">
        <v>3</v>
      </c>
      <c r="R42" s="41">
        <f>R40-R41</f>
        <v>805100</v>
      </c>
      <c r="S42" s="58"/>
      <c r="T42" s="189"/>
      <c r="U42" s="192"/>
      <c r="V42" s="58"/>
      <c r="W42" s="45" t="s">
        <v>3</v>
      </c>
      <c r="X42" s="46">
        <f t="shared" ref="X42:AE42" si="46">X40-X41</f>
        <v>3.7999999999997272</v>
      </c>
      <c r="Y42" s="46">
        <f t="shared" si="46"/>
        <v>7</v>
      </c>
      <c r="Z42" s="46">
        <f t="shared" si="46"/>
        <v>0</v>
      </c>
      <c r="AA42" s="46">
        <f t="shared" si="46"/>
        <v>0</v>
      </c>
      <c r="AB42" s="46">
        <f t="shared" si="46"/>
        <v>4.1999999999998181</v>
      </c>
      <c r="AC42" s="46">
        <f t="shared" si="46"/>
        <v>7.1999999999998181</v>
      </c>
      <c r="AD42" s="46">
        <f t="shared" si="46"/>
        <v>0</v>
      </c>
      <c r="AE42" s="83">
        <f t="shared" si="46"/>
        <v>0</v>
      </c>
      <c r="AF42" s="7"/>
      <c r="AG42" s="88" t="s">
        <v>28</v>
      </c>
      <c r="AH42" s="86">
        <f>(AH41)/((K40/1000000)*8.34)</f>
        <v>1.7797801071182369</v>
      </c>
      <c r="AI42" s="86">
        <f>(AI41)/((K40/1000000)*8.34)</f>
        <v>2.7545531142653452</v>
      </c>
      <c r="AJ42" s="86">
        <f>(AJ41)/((K40/1000000)*8.34)</f>
        <v>5.5238364590882584E-2</v>
      </c>
      <c r="AK42" s="156">
        <f>(AK41)/((K40/1000000)*8.34)</f>
        <v>1.1784184446054951</v>
      </c>
      <c r="AL42" s="157"/>
      <c r="AM42" s="10"/>
      <c r="AN42" s="1"/>
      <c r="AO42" s="1"/>
      <c r="AP42" s="1"/>
      <c r="AQ42" s="7"/>
      <c r="AR42" s="89" t="s">
        <v>55</v>
      </c>
      <c r="AS42" s="79">
        <v>6.33</v>
      </c>
      <c r="AT42" s="90" t="s">
        <v>54</v>
      </c>
      <c r="AU42" s="35">
        <v>2.4E-2</v>
      </c>
      <c r="AV42" s="1"/>
      <c r="AW42" s="110" t="s">
        <v>3</v>
      </c>
      <c r="AX42" s="115">
        <f>AX40-AX41</f>
        <v>316000</v>
      </c>
      <c r="AY42" s="115">
        <f>AY40-AY41</f>
        <v>599400</v>
      </c>
      <c r="AZ42" s="116">
        <f>AZ40-AZ41</f>
        <v>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74">
        <v>11</v>
      </c>
      <c r="B44" s="67" t="s">
        <v>45</v>
      </c>
      <c r="C44" s="72">
        <v>241641000</v>
      </c>
      <c r="D44" s="37">
        <v>2261370</v>
      </c>
      <c r="E44" s="37">
        <v>5373080</v>
      </c>
      <c r="F44" s="39">
        <v>8909600</v>
      </c>
      <c r="G44" s="72">
        <v>300653000</v>
      </c>
      <c r="H44" s="37">
        <v>2698400</v>
      </c>
      <c r="I44" s="37">
        <v>7962420</v>
      </c>
      <c r="J44" s="39">
        <v>13187200</v>
      </c>
      <c r="K44" s="177">
        <f>C46+G46</f>
        <v>938000</v>
      </c>
      <c r="L44" s="178"/>
      <c r="M44" s="183">
        <f>D46+E46+F46+H46+I46+J46</f>
        <v>89000</v>
      </c>
      <c r="N44" s="178"/>
      <c r="O44" s="184">
        <f>M44+K44</f>
        <v>1027000</v>
      </c>
      <c r="P44" s="184"/>
      <c r="Q44" s="42" t="s">
        <v>6</v>
      </c>
      <c r="R44" s="39">
        <v>1305740900</v>
      </c>
      <c r="S44" s="57"/>
      <c r="T44" s="187">
        <v>0</v>
      </c>
      <c r="U44" s="190">
        <v>1.01</v>
      </c>
      <c r="V44" s="57"/>
      <c r="W44" s="85" t="s">
        <v>6</v>
      </c>
      <c r="X44" s="44">
        <v>3202.3</v>
      </c>
      <c r="Y44" s="44">
        <v>4061.8</v>
      </c>
      <c r="Z44" s="44">
        <v>43.4</v>
      </c>
      <c r="AA44" s="44">
        <v>59.2</v>
      </c>
      <c r="AB44" s="44">
        <v>3363</v>
      </c>
      <c r="AC44" s="44">
        <v>4279.8</v>
      </c>
      <c r="AD44" s="44">
        <v>74.8</v>
      </c>
      <c r="AE44" s="82">
        <v>10.9</v>
      </c>
      <c r="AF44" s="7"/>
      <c r="AG44" s="85" t="s">
        <v>29</v>
      </c>
      <c r="AH44" s="15">
        <v>1.9375</v>
      </c>
      <c r="AI44" s="15">
        <v>11.75</v>
      </c>
      <c r="AJ44" s="15">
        <v>1.9375</v>
      </c>
      <c r="AK44" s="15">
        <v>0</v>
      </c>
      <c r="AL44" s="16">
        <v>9</v>
      </c>
      <c r="AM44" s="62"/>
      <c r="AN44" s="64" t="s">
        <v>40</v>
      </c>
      <c r="AO44" s="20">
        <v>10.1</v>
      </c>
      <c r="AP44" s="21">
        <v>7.23</v>
      </c>
      <c r="AQ44" s="7"/>
      <c r="AR44" s="31" t="s">
        <v>37</v>
      </c>
      <c r="AS44" s="52" t="s">
        <v>75</v>
      </c>
      <c r="AT44" s="32" t="s">
        <v>38</v>
      </c>
      <c r="AU44" s="53">
        <v>4.2000000000000003E-2</v>
      </c>
      <c r="AV44" s="1"/>
      <c r="AW44" s="117" t="s">
        <v>45</v>
      </c>
      <c r="AX44" s="112">
        <v>550805000</v>
      </c>
      <c r="AY44" s="112">
        <v>336600900</v>
      </c>
      <c r="AZ44" s="113">
        <v>174559000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75"/>
      <c r="B45" s="68" t="s">
        <v>44</v>
      </c>
      <c r="C45" s="73">
        <f t="shared" ref="C45:J45" si="47">C40</f>
        <v>241556000</v>
      </c>
      <c r="D45" s="74">
        <f t="shared" si="47"/>
        <v>2261370</v>
      </c>
      <c r="E45" s="74">
        <f t="shared" si="47"/>
        <v>5373080</v>
      </c>
      <c r="F45" s="75">
        <f t="shared" si="47"/>
        <v>8900600</v>
      </c>
      <c r="G45" s="73">
        <f t="shared" si="47"/>
        <v>299800000</v>
      </c>
      <c r="H45" s="74">
        <f t="shared" si="47"/>
        <v>2689400</v>
      </c>
      <c r="I45" s="74">
        <f t="shared" si="47"/>
        <v>7929420</v>
      </c>
      <c r="J45" s="75">
        <f t="shared" si="47"/>
        <v>13149200</v>
      </c>
      <c r="K45" s="179"/>
      <c r="L45" s="180"/>
      <c r="M45" s="180"/>
      <c r="N45" s="180"/>
      <c r="O45" s="185"/>
      <c r="P45" s="185"/>
      <c r="Q45" s="14" t="s">
        <v>7</v>
      </c>
      <c r="R45" s="40">
        <f>R40</f>
        <v>1304960100</v>
      </c>
      <c r="S45" s="57"/>
      <c r="T45" s="188"/>
      <c r="U45" s="191"/>
      <c r="V45" s="57"/>
      <c r="W45" s="87" t="s">
        <v>7</v>
      </c>
      <c r="X45" s="5">
        <f t="shared" ref="X45:AE45" si="48">X40</f>
        <v>3201.1</v>
      </c>
      <c r="Y45" s="5">
        <f t="shared" si="48"/>
        <v>4050.8</v>
      </c>
      <c r="Z45" s="5">
        <f t="shared" si="48"/>
        <v>43.2</v>
      </c>
      <c r="AA45" s="5">
        <f t="shared" si="48"/>
        <v>59.1</v>
      </c>
      <c r="AB45" s="5">
        <f t="shared" si="48"/>
        <v>3361.7</v>
      </c>
      <c r="AC45" s="5">
        <f t="shared" si="48"/>
        <v>4268.2</v>
      </c>
      <c r="AD45" s="5">
        <f t="shared" si="48"/>
        <v>74.7</v>
      </c>
      <c r="AE45" s="81">
        <f t="shared" si="48"/>
        <v>10.9</v>
      </c>
      <c r="AF45" s="7"/>
      <c r="AG45" s="87" t="s">
        <v>26</v>
      </c>
      <c r="AH45" s="6">
        <f>(AH44*10.74)</f>
        <v>20.80875</v>
      </c>
      <c r="AI45" s="6">
        <f>(AI44*2.2)</f>
        <v>25.85</v>
      </c>
      <c r="AJ45" s="6">
        <f>(AJ44*0.25)</f>
        <v>0.484375</v>
      </c>
      <c r="AK45" s="154">
        <f>AK44+AL44</f>
        <v>9</v>
      </c>
      <c r="AL45" s="155"/>
      <c r="AM45" s="10"/>
      <c r="AN45" s="22" t="s">
        <v>41</v>
      </c>
      <c r="AO45" s="23">
        <v>10.4</v>
      </c>
      <c r="AP45" s="24">
        <v>6.77</v>
      </c>
      <c r="AQ45" s="7"/>
      <c r="AR45" s="33" t="s">
        <v>36</v>
      </c>
      <c r="AS45" s="12" t="s">
        <v>75</v>
      </c>
      <c r="AT45" s="2" t="s">
        <v>39</v>
      </c>
      <c r="AU45" s="36">
        <v>0.61499999999999999</v>
      </c>
      <c r="AV45" s="1"/>
      <c r="AW45" s="118" t="s">
        <v>71</v>
      </c>
      <c r="AX45" s="111">
        <f t="shared" ref="AX45:AZ45" si="49">AX40</f>
        <v>550696000</v>
      </c>
      <c r="AY45" s="111">
        <f t="shared" si="49"/>
        <v>335649300</v>
      </c>
      <c r="AZ45" s="114">
        <f t="shared" si="49"/>
        <v>174523000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76"/>
      <c r="B46" s="66" t="s">
        <v>3</v>
      </c>
      <c r="C46" s="76">
        <f t="shared" ref="C46:J46" si="50">C44-C45</f>
        <v>85000</v>
      </c>
      <c r="D46" s="76">
        <f t="shared" si="50"/>
        <v>0</v>
      </c>
      <c r="E46" s="76">
        <f t="shared" si="50"/>
        <v>0</v>
      </c>
      <c r="F46" s="77">
        <f t="shared" si="50"/>
        <v>9000</v>
      </c>
      <c r="G46" s="76">
        <f t="shared" si="50"/>
        <v>853000</v>
      </c>
      <c r="H46" s="76">
        <f t="shared" si="50"/>
        <v>9000</v>
      </c>
      <c r="I46" s="76">
        <f t="shared" si="50"/>
        <v>33000</v>
      </c>
      <c r="J46" s="77">
        <f t="shared" si="50"/>
        <v>38000</v>
      </c>
      <c r="K46" s="181"/>
      <c r="L46" s="182"/>
      <c r="M46" s="182"/>
      <c r="N46" s="182"/>
      <c r="O46" s="186"/>
      <c r="P46" s="186"/>
      <c r="Q46" s="48" t="s">
        <v>3</v>
      </c>
      <c r="R46" s="41">
        <f>R44-R45</f>
        <v>780800</v>
      </c>
      <c r="S46" s="58"/>
      <c r="T46" s="189"/>
      <c r="U46" s="192"/>
      <c r="V46" s="58"/>
      <c r="W46" s="45" t="s">
        <v>3</v>
      </c>
      <c r="X46" s="46">
        <f>X44-X45</f>
        <v>1.2000000000002728</v>
      </c>
      <c r="Y46" s="46">
        <f t="shared" ref="Y46:AE46" si="51">Y44-Y45</f>
        <v>11</v>
      </c>
      <c r="Z46" s="46">
        <f t="shared" si="51"/>
        <v>0.19999999999999574</v>
      </c>
      <c r="AA46" s="46">
        <f t="shared" si="51"/>
        <v>0.10000000000000142</v>
      </c>
      <c r="AB46" s="46">
        <f t="shared" si="51"/>
        <v>1.3000000000001819</v>
      </c>
      <c r="AC46" s="46">
        <f t="shared" si="51"/>
        <v>11.600000000000364</v>
      </c>
      <c r="AD46" s="46">
        <f t="shared" si="51"/>
        <v>9.9999999999994316E-2</v>
      </c>
      <c r="AE46" s="83">
        <f t="shared" si="51"/>
        <v>0</v>
      </c>
      <c r="AF46" s="7"/>
      <c r="AG46" s="88" t="s">
        <v>28</v>
      </c>
      <c r="AH46" s="86">
        <f>(AH45)/((K44/1000000)*8.34)</f>
        <v>2.6599722354312716</v>
      </c>
      <c r="AI46" s="86">
        <f>(AI45)/((K44/1000000)*8.34)</f>
        <v>3.3043927331482368</v>
      </c>
      <c r="AJ46" s="86">
        <f>(AJ45)/((K44/1000000)*8.34)</f>
        <v>6.1917417025867588E-2</v>
      </c>
      <c r="AK46" s="156">
        <f>(AK45)/((K44/1000000)*8.34)</f>
        <v>1.1504655550612817</v>
      </c>
      <c r="AL46" s="157"/>
      <c r="AM46" s="10"/>
      <c r="AN46" s="1"/>
      <c r="AO46" s="1"/>
      <c r="AP46" s="1"/>
      <c r="AQ46" s="7"/>
      <c r="AR46" s="89" t="s">
        <v>55</v>
      </c>
      <c r="AS46" s="79">
        <v>2.41</v>
      </c>
      <c r="AT46" s="90" t="s">
        <v>54</v>
      </c>
      <c r="AU46" s="35">
        <v>2.5999999999999999E-2</v>
      </c>
      <c r="AV46" s="1"/>
      <c r="AW46" s="110" t="s">
        <v>3</v>
      </c>
      <c r="AX46" s="115">
        <f>AX44-AX45</f>
        <v>109000</v>
      </c>
      <c r="AY46" s="115">
        <f>AY44-AY45</f>
        <v>951600</v>
      </c>
      <c r="AZ46" s="116">
        <f>AZ44-AZ45</f>
        <v>36000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74">
        <v>12</v>
      </c>
      <c r="B48" s="67" t="s">
        <v>45</v>
      </c>
      <c r="C48" s="72">
        <v>241641000</v>
      </c>
      <c r="D48" s="37">
        <v>2261370</v>
      </c>
      <c r="E48" s="37">
        <v>5373080</v>
      </c>
      <c r="F48" s="39">
        <v>8909600</v>
      </c>
      <c r="G48" s="72">
        <v>301314000</v>
      </c>
      <c r="H48" s="37">
        <v>2707400</v>
      </c>
      <c r="I48" s="37">
        <v>7962420</v>
      </c>
      <c r="J48" s="39">
        <v>13204200</v>
      </c>
      <c r="K48" s="177">
        <f>C50+G50</f>
        <v>661000</v>
      </c>
      <c r="L48" s="178"/>
      <c r="M48" s="183">
        <f>D50+E50+F50+H50+I50+J50</f>
        <v>26000</v>
      </c>
      <c r="N48" s="178"/>
      <c r="O48" s="195">
        <f>M48+K48</f>
        <v>687000</v>
      </c>
      <c r="P48" s="196"/>
      <c r="Q48" s="42" t="s">
        <v>6</v>
      </c>
      <c r="R48" s="39">
        <v>1306528300</v>
      </c>
      <c r="S48" s="57"/>
      <c r="T48" s="187">
        <v>0.01</v>
      </c>
      <c r="U48" s="190">
        <v>1</v>
      </c>
      <c r="V48" s="57"/>
      <c r="W48" s="85" t="s">
        <v>6</v>
      </c>
      <c r="X48" s="44">
        <v>3202.3</v>
      </c>
      <c r="Y48" s="44">
        <v>4070.3</v>
      </c>
      <c r="Z48" s="44">
        <v>43.4</v>
      </c>
      <c r="AA48" s="44">
        <v>59.2</v>
      </c>
      <c r="AB48" s="44">
        <v>3363</v>
      </c>
      <c r="AC48" s="44">
        <v>4288</v>
      </c>
      <c r="AD48" s="44">
        <v>74.8</v>
      </c>
      <c r="AE48" s="82">
        <v>10.9</v>
      </c>
      <c r="AF48" s="7"/>
      <c r="AG48" s="85" t="s">
        <v>29</v>
      </c>
      <c r="AH48" s="15">
        <v>1.375</v>
      </c>
      <c r="AI48" s="15">
        <v>8.25</v>
      </c>
      <c r="AJ48" s="15">
        <v>1.375</v>
      </c>
      <c r="AK48" s="15">
        <v>0</v>
      </c>
      <c r="AL48" s="16">
        <v>7</v>
      </c>
      <c r="AM48" s="62"/>
      <c r="AN48" s="64" t="s">
        <v>40</v>
      </c>
      <c r="AO48" s="20">
        <v>10.3</v>
      </c>
      <c r="AP48" s="21">
        <v>7.29</v>
      </c>
      <c r="AQ48" s="7"/>
      <c r="AR48" s="31" t="s">
        <v>37</v>
      </c>
      <c r="AS48" s="52">
        <v>4.5999999999999999E-2</v>
      </c>
      <c r="AT48" s="32" t="s">
        <v>38</v>
      </c>
      <c r="AU48" s="53">
        <v>4.2000000000000003E-2</v>
      </c>
      <c r="AV48" s="1"/>
      <c r="AW48" s="117" t="s">
        <v>45</v>
      </c>
      <c r="AX48" s="112">
        <v>550805000</v>
      </c>
      <c r="AY48" s="112">
        <v>337328000</v>
      </c>
      <c r="AZ48" s="113">
        <v>174559000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193"/>
      <c r="B49" s="68" t="s">
        <v>44</v>
      </c>
      <c r="C49" s="73">
        <f t="shared" ref="C49:J49" si="52">C44</f>
        <v>241641000</v>
      </c>
      <c r="D49" s="74">
        <f t="shared" si="52"/>
        <v>2261370</v>
      </c>
      <c r="E49" s="74">
        <f t="shared" si="52"/>
        <v>5373080</v>
      </c>
      <c r="F49" s="75">
        <f t="shared" si="52"/>
        <v>8909600</v>
      </c>
      <c r="G49" s="73">
        <f t="shared" si="52"/>
        <v>300653000</v>
      </c>
      <c r="H49" s="74">
        <f t="shared" si="52"/>
        <v>2698400</v>
      </c>
      <c r="I49" s="74">
        <f t="shared" si="52"/>
        <v>7962420</v>
      </c>
      <c r="J49" s="75">
        <f t="shared" si="52"/>
        <v>13187200</v>
      </c>
      <c r="K49" s="179"/>
      <c r="L49" s="180"/>
      <c r="M49" s="180"/>
      <c r="N49" s="180"/>
      <c r="O49" s="197"/>
      <c r="P49" s="198"/>
      <c r="Q49" s="14" t="s">
        <v>7</v>
      </c>
      <c r="R49" s="40">
        <f>R44</f>
        <v>1305740900</v>
      </c>
      <c r="S49" s="57"/>
      <c r="T49" s="188"/>
      <c r="U49" s="191"/>
      <c r="V49" s="57"/>
      <c r="W49" s="87" t="s">
        <v>7</v>
      </c>
      <c r="X49" s="5">
        <f t="shared" ref="X49:AE49" si="53">X44</f>
        <v>3202.3</v>
      </c>
      <c r="Y49" s="5">
        <f t="shared" si="53"/>
        <v>4061.8</v>
      </c>
      <c r="Z49" s="5">
        <f t="shared" si="53"/>
        <v>43.4</v>
      </c>
      <c r="AA49" s="5">
        <f t="shared" si="53"/>
        <v>59.2</v>
      </c>
      <c r="AB49" s="5">
        <f t="shared" si="53"/>
        <v>3363</v>
      </c>
      <c r="AC49" s="5">
        <f t="shared" si="53"/>
        <v>4279.8</v>
      </c>
      <c r="AD49" s="5">
        <f t="shared" si="53"/>
        <v>74.8</v>
      </c>
      <c r="AE49" s="81">
        <f t="shared" si="53"/>
        <v>10.9</v>
      </c>
      <c r="AF49" s="7"/>
      <c r="AG49" s="87" t="s">
        <v>26</v>
      </c>
      <c r="AH49" s="6">
        <f>(AH48*10.74)</f>
        <v>14.7675</v>
      </c>
      <c r="AI49" s="6">
        <f>(AI48*2.2)</f>
        <v>18.150000000000002</v>
      </c>
      <c r="AJ49" s="6">
        <f>(AJ48*0.25)</f>
        <v>0.34375</v>
      </c>
      <c r="AK49" s="158">
        <f>AK48+AL48</f>
        <v>7</v>
      </c>
      <c r="AL49" s="159"/>
      <c r="AM49" s="10"/>
      <c r="AN49" s="22" t="s">
        <v>41</v>
      </c>
      <c r="AO49" s="23">
        <v>10.6</v>
      </c>
      <c r="AP49" s="24">
        <v>6.86</v>
      </c>
      <c r="AQ49" s="7"/>
      <c r="AR49" s="33" t="s">
        <v>36</v>
      </c>
      <c r="AS49" s="12">
        <v>0.85699999999999998</v>
      </c>
      <c r="AT49" s="2" t="s">
        <v>39</v>
      </c>
      <c r="AU49" s="36">
        <v>0.6</v>
      </c>
      <c r="AV49" s="1"/>
      <c r="AW49" s="118" t="s">
        <v>71</v>
      </c>
      <c r="AX49" s="111">
        <f t="shared" ref="AX49:AZ49" si="54">AX44</f>
        <v>550805000</v>
      </c>
      <c r="AY49" s="111">
        <f t="shared" si="54"/>
        <v>336600900</v>
      </c>
      <c r="AZ49" s="114">
        <f t="shared" si="54"/>
        <v>174559000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194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661000</v>
      </c>
      <c r="H50" s="76">
        <f t="shared" si="55"/>
        <v>9000</v>
      </c>
      <c r="I50" s="76">
        <f t="shared" si="55"/>
        <v>0</v>
      </c>
      <c r="J50" s="77">
        <f t="shared" si="55"/>
        <v>17000</v>
      </c>
      <c r="K50" s="181"/>
      <c r="L50" s="182"/>
      <c r="M50" s="182"/>
      <c r="N50" s="182"/>
      <c r="O50" s="199"/>
      <c r="P50" s="200"/>
      <c r="Q50" s="48" t="s">
        <v>3</v>
      </c>
      <c r="R50" s="41">
        <f>R48-R49</f>
        <v>787400</v>
      </c>
      <c r="S50" s="58"/>
      <c r="T50" s="189"/>
      <c r="U50" s="192"/>
      <c r="V50" s="58"/>
      <c r="W50" s="45" t="s">
        <v>3</v>
      </c>
      <c r="X50" s="46">
        <f>X48-X49</f>
        <v>0</v>
      </c>
      <c r="Y50" s="46">
        <f t="shared" ref="Y50:AE50" si="56">Y48-Y49</f>
        <v>8.5</v>
      </c>
      <c r="Z50" s="46">
        <f t="shared" si="56"/>
        <v>0</v>
      </c>
      <c r="AA50" s="46">
        <f t="shared" si="56"/>
        <v>0</v>
      </c>
      <c r="AB50" s="46">
        <f t="shared" si="56"/>
        <v>0</v>
      </c>
      <c r="AC50" s="46">
        <f t="shared" si="56"/>
        <v>8.1999999999998181</v>
      </c>
      <c r="AD50" s="46">
        <f t="shared" si="56"/>
        <v>0</v>
      </c>
      <c r="AE50" s="83">
        <f t="shared" si="56"/>
        <v>0</v>
      </c>
      <c r="AF50" s="7"/>
      <c r="AG50" s="88" t="s">
        <v>28</v>
      </c>
      <c r="AH50" s="86">
        <f>(AH49)/((K48/1000000)*8.34)</f>
        <v>2.6787949368190773</v>
      </c>
      <c r="AI50" s="86">
        <f>(AI49)/((K48/1000000)*8.34)</f>
        <v>3.2923736653642295</v>
      </c>
      <c r="AJ50" s="86">
        <f>(AJ49)/((K48/1000000)*8.34)</f>
        <v>6.235556184401949E-2</v>
      </c>
      <c r="AK50" s="160">
        <f>(AK49)/((K48/1000000)*8.34)</f>
        <v>1.2697859866418515</v>
      </c>
      <c r="AL50" s="161"/>
      <c r="AM50" s="10"/>
      <c r="AN50" s="1"/>
      <c r="AO50" s="1"/>
      <c r="AP50" s="1"/>
      <c r="AQ50" s="7"/>
      <c r="AR50" s="89" t="s">
        <v>55</v>
      </c>
      <c r="AS50" s="79">
        <v>2.61</v>
      </c>
      <c r="AT50" s="90" t="s">
        <v>54</v>
      </c>
      <c r="AU50" s="35">
        <v>2.5999999999999999E-2</v>
      </c>
      <c r="AV50" s="1"/>
      <c r="AW50" s="110" t="s">
        <v>3</v>
      </c>
      <c r="AX50" s="115">
        <f>AX48-AX49</f>
        <v>0</v>
      </c>
      <c r="AY50" s="115">
        <f>AY48-AY49</f>
        <v>727100</v>
      </c>
      <c r="AZ50" s="116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74">
        <v>13</v>
      </c>
      <c r="B52" s="67" t="s">
        <v>45</v>
      </c>
      <c r="C52" s="72">
        <v>241641000</v>
      </c>
      <c r="D52" s="37">
        <v>2261370</v>
      </c>
      <c r="E52" s="37">
        <v>5373080</v>
      </c>
      <c r="F52" s="39">
        <v>8909600</v>
      </c>
      <c r="G52" s="72">
        <v>302053000</v>
      </c>
      <c r="H52" s="37">
        <v>2716400</v>
      </c>
      <c r="I52" s="37">
        <v>7994410</v>
      </c>
      <c r="J52" s="39">
        <v>13234200</v>
      </c>
      <c r="K52" s="177">
        <f>C54+G54</f>
        <v>739000</v>
      </c>
      <c r="L52" s="178"/>
      <c r="M52" s="183">
        <f>D54+E54+F54+H54+I54+J54</f>
        <v>70990</v>
      </c>
      <c r="N52" s="178"/>
      <c r="O52" s="195">
        <f>M52+K52</f>
        <v>809990</v>
      </c>
      <c r="P52" s="196"/>
      <c r="Q52" s="42" t="s">
        <v>6</v>
      </c>
      <c r="R52" s="39">
        <v>1307312000</v>
      </c>
      <c r="S52" s="57"/>
      <c r="T52" s="187">
        <v>0.03</v>
      </c>
      <c r="U52" s="190">
        <v>0.98</v>
      </c>
      <c r="V52" s="57"/>
      <c r="W52" s="85" t="s">
        <v>6</v>
      </c>
      <c r="X52" s="44">
        <v>3202.3</v>
      </c>
      <c r="Y52" s="44">
        <v>4079.8</v>
      </c>
      <c r="Z52" s="44">
        <v>43.6</v>
      </c>
      <c r="AA52" s="44">
        <v>59.4</v>
      </c>
      <c r="AB52" s="44">
        <v>3363</v>
      </c>
      <c r="AC52" s="44">
        <v>4298.6000000000004</v>
      </c>
      <c r="AD52" s="44">
        <v>75</v>
      </c>
      <c r="AE52" s="82">
        <v>10.9</v>
      </c>
      <c r="AF52" s="7"/>
      <c r="AG52" s="85" t="s">
        <v>29</v>
      </c>
      <c r="AH52" s="15">
        <v>1.5</v>
      </c>
      <c r="AI52" s="15">
        <v>9</v>
      </c>
      <c r="AJ52" s="15">
        <v>1.625</v>
      </c>
      <c r="AK52" s="15">
        <v>0</v>
      </c>
      <c r="AL52" s="16">
        <v>8</v>
      </c>
      <c r="AM52" s="62"/>
      <c r="AN52" s="64" t="s">
        <v>40</v>
      </c>
      <c r="AO52" s="20">
        <v>9.4</v>
      </c>
      <c r="AP52" s="21">
        <v>7.32</v>
      </c>
      <c r="AQ52" s="7"/>
      <c r="AR52" s="31" t="s">
        <v>37</v>
      </c>
      <c r="AS52" s="52" t="s">
        <v>75</v>
      </c>
      <c r="AT52" s="32" t="s">
        <v>38</v>
      </c>
      <c r="AU52" s="53">
        <v>4.2000000000000003E-2</v>
      </c>
      <c r="AV52" s="1"/>
      <c r="AW52" s="117" t="s">
        <v>45</v>
      </c>
      <c r="AX52" s="112">
        <v>550805000</v>
      </c>
      <c r="AY52" s="112">
        <v>338149500</v>
      </c>
      <c r="AZ52" s="113">
        <v>174594000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193"/>
      <c r="B53" s="68" t="s">
        <v>44</v>
      </c>
      <c r="C53" s="73">
        <f t="shared" ref="C53:J53" si="57">C48</f>
        <v>241641000</v>
      </c>
      <c r="D53" s="74">
        <f t="shared" si="57"/>
        <v>2261370</v>
      </c>
      <c r="E53" s="74">
        <f t="shared" si="57"/>
        <v>5373080</v>
      </c>
      <c r="F53" s="75">
        <f t="shared" si="57"/>
        <v>8909600</v>
      </c>
      <c r="G53" s="73">
        <f t="shared" si="57"/>
        <v>301314000</v>
      </c>
      <c r="H53" s="74">
        <f t="shared" si="57"/>
        <v>2707400</v>
      </c>
      <c r="I53" s="74">
        <f t="shared" si="57"/>
        <v>7962420</v>
      </c>
      <c r="J53" s="75">
        <f t="shared" si="57"/>
        <v>13204200</v>
      </c>
      <c r="K53" s="179"/>
      <c r="L53" s="180"/>
      <c r="M53" s="180"/>
      <c r="N53" s="180"/>
      <c r="O53" s="197"/>
      <c r="P53" s="198"/>
      <c r="Q53" s="14" t="s">
        <v>7</v>
      </c>
      <c r="R53" s="40">
        <f>R48</f>
        <v>1306528300</v>
      </c>
      <c r="S53" s="57"/>
      <c r="T53" s="188"/>
      <c r="U53" s="191"/>
      <c r="V53" s="57"/>
      <c r="W53" s="87" t="s">
        <v>7</v>
      </c>
      <c r="X53" s="5">
        <f t="shared" ref="X53:AE53" si="58">X48</f>
        <v>3202.3</v>
      </c>
      <c r="Y53" s="5">
        <f t="shared" si="58"/>
        <v>4070.3</v>
      </c>
      <c r="Z53" s="5">
        <f t="shared" si="58"/>
        <v>43.4</v>
      </c>
      <c r="AA53" s="5">
        <f t="shared" si="58"/>
        <v>59.2</v>
      </c>
      <c r="AB53" s="5">
        <f t="shared" si="58"/>
        <v>3363</v>
      </c>
      <c r="AC53" s="5">
        <f t="shared" si="58"/>
        <v>4288</v>
      </c>
      <c r="AD53" s="5">
        <f t="shared" si="58"/>
        <v>74.8</v>
      </c>
      <c r="AE53" s="81">
        <f t="shared" si="58"/>
        <v>10.9</v>
      </c>
      <c r="AF53" s="7"/>
      <c r="AG53" s="87" t="s">
        <v>26</v>
      </c>
      <c r="AH53" s="6">
        <f>(AH52*10.74)</f>
        <v>16.11</v>
      </c>
      <c r="AI53" s="6">
        <f>(AI52*2.2)</f>
        <v>19.8</v>
      </c>
      <c r="AJ53" s="6">
        <f>(AJ52*0.25)</f>
        <v>0.40625</v>
      </c>
      <c r="AK53" s="158">
        <f>AK52+AL52</f>
        <v>8</v>
      </c>
      <c r="AL53" s="159"/>
      <c r="AM53" s="10"/>
      <c r="AN53" s="22" t="s">
        <v>41</v>
      </c>
      <c r="AO53" s="23">
        <v>9.6999999999999993</v>
      </c>
      <c r="AP53" s="24">
        <v>6.92</v>
      </c>
      <c r="AQ53" s="7"/>
      <c r="AR53" s="33" t="s">
        <v>36</v>
      </c>
      <c r="AS53" s="12" t="s">
        <v>75</v>
      </c>
      <c r="AT53" s="2" t="s">
        <v>39</v>
      </c>
      <c r="AU53" s="36">
        <v>0.63100000000000001</v>
      </c>
      <c r="AV53" s="1"/>
      <c r="AW53" s="118" t="s">
        <v>71</v>
      </c>
      <c r="AX53" s="111">
        <f t="shared" ref="AX53:AZ53" si="59">AX48</f>
        <v>550805000</v>
      </c>
      <c r="AY53" s="111">
        <f t="shared" si="59"/>
        <v>337328000</v>
      </c>
      <c r="AZ53" s="114">
        <f t="shared" si="59"/>
        <v>174559000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194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739000</v>
      </c>
      <c r="H54" s="76">
        <f t="shared" si="60"/>
        <v>9000</v>
      </c>
      <c r="I54" s="76">
        <f t="shared" si="60"/>
        <v>31990</v>
      </c>
      <c r="J54" s="77">
        <f t="shared" si="60"/>
        <v>30000</v>
      </c>
      <c r="K54" s="181"/>
      <c r="L54" s="182"/>
      <c r="M54" s="182"/>
      <c r="N54" s="182"/>
      <c r="O54" s="199"/>
      <c r="P54" s="200"/>
      <c r="Q54" s="48" t="s">
        <v>3</v>
      </c>
      <c r="R54" s="41">
        <f>R52-R53</f>
        <v>783700</v>
      </c>
      <c r="S54" s="58"/>
      <c r="T54" s="189"/>
      <c r="U54" s="192"/>
      <c r="V54" s="58"/>
      <c r="W54" s="45" t="s">
        <v>3</v>
      </c>
      <c r="X54" s="46">
        <f>X52-X53</f>
        <v>0</v>
      </c>
      <c r="Y54" s="46">
        <f t="shared" ref="Y54:AE54" si="61">Y52-Y53</f>
        <v>9.5</v>
      </c>
      <c r="Z54" s="46">
        <f t="shared" si="61"/>
        <v>0.20000000000000284</v>
      </c>
      <c r="AA54" s="46">
        <f t="shared" si="61"/>
        <v>0.19999999999999574</v>
      </c>
      <c r="AB54" s="46">
        <f t="shared" si="61"/>
        <v>0</v>
      </c>
      <c r="AC54" s="46">
        <f t="shared" si="61"/>
        <v>10.600000000000364</v>
      </c>
      <c r="AD54" s="46">
        <f t="shared" si="61"/>
        <v>0.20000000000000284</v>
      </c>
      <c r="AE54" s="83">
        <f t="shared" si="61"/>
        <v>0</v>
      </c>
      <c r="AF54" s="7"/>
      <c r="AG54" s="88" t="s">
        <v>28</v>
      </c>
      <c r="AH54" s="86">
        <f>(AH53)/((K52/1000000)*8.34)</f>
        <v>2.6138764225426154</v>
      </c>
      <c r="AI54" s="86">
        <f>(AI53)/((K52/1000000)*8.34)</f>
        <v>3.2125855472590805</v>
      </c>
      <c r="AJ54" s="86">
        <f>(AJ53)/((K52/1000000)*8.34)</f>
        <v>6.5914791847171791E-2</v>
      </c>
      <c r="AK54" s="160">
        <f>(AK53)/((K52/1000000)*8.34)</f>
        <v>1.2980143625289213</v>
      </c>
      <c r="AL54" s="161"/>
      <c r="AM54" s="10"/>
      <c r="AN54" s="1"/>
      <c r="AO54" s="1"/>
      <c r="AP54" s="1"/>
      <c r="AQ54" s="7"/>
      <c r="AR54" s="89" t="s">
        <v>55</v>
      </c>
      <c r="AS54" s="79">
        <v>2.33</v>
      </c>
      <c r="AT54" s="90" t="s">
        <v>54</v>
      </c>
      <c r="AU54" s="35">
        <v>2.4E-2</v>
      </c>
      <c r="AV54" s="1"/>
      <c r="AW54" s="110" t="s">
        <v>3</v>
      </c>
      <c r="AX54" s="115">
        <f>AX52-AX53</f>
        <v>0</v>
      </c>
      <c r="AY54" s="115">
        <f>AY52-AY53</f>
        <v>821500</v>
      </c>
      <c r="AZ54" s="116">
        <f>AZ52-AZ53</f>
        <v>35000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74">
        <v>14</v>
      </c>
      <c r="B56" s="67" t="s">
        <v>45</v>
      </c>
      <c r="C56" s="72">
        <v>241641000</v>
      </c>
      <c r="D56" s="37">
        <v>2261370</v>
      </c>
      <c r="E56" s="37">
        <v>5373080</v>
      </c>
      <c r="F56" s="39">
        <v>8909600</v>
      </c>
      <c r="G56" s="72">
        <v>303000000</v>
      </c>
      <c r="H56" s="37">
        <v>2716400</v>
      </c>
      <c r="I56" s="37">
        <v>7994410</v>
      </c>
      <c r="J56" s="39">
        <v>13242200</v>
      </c>
      <c r="K56" s="177">
        <f>C58+G58</f>
        <v>947000</v>
      </c>
      <c r="L56" s="178"/>
      <c r="M56" s="183">
        <f>D58+E58+F58+H58+I58+J58</f>
        <v>8000</v>
      </c>
      <c r="N56" s="178"/>
      <c r="O56" s="195">
        <f>M56+K56</f>
        <v>955000</v>
      </c>
      <c r="P56" s="196"/>
      <c r="Q56" s="42" t="s">
        <v>6</v>
      </c>
      <c r="R56" s="39">
        <v>1308212400</v>
      </c>
      <c r="S56" s="57"/>
      <c r="T56" s="187">
        <v>0</v>
      </c>
      <c r="U56" s="190">
        <v>1.02</v>
      </c>
      <c r="V56" s="57"/>
      <c r="W56" s="85" t="s">
        <v>6</v>
      </c>
      <c r="X56" s="44">
        <v>3202.3</v>
      </c>
      <c r="Y56" s="44">
        <v>4091.9</v>
      </c>
      <c r="Z56" s="44">
        <v>43.6</v>
      </c>
      <c r="AA56" s="44">
        <v>59.4</v>
      </c>
      <c r="AB56" s="44">
        <v>3363</v>
      </c>
      <c r="AC56" s="44">
        <v>4310.8999999999996</v>
      </c>
      <c r="AD56" s="44">
        <v>75</v>
      </c>
      <c r="AE56" s="82">
        <v>10.9</v>
      </c>
      <c r="AF56" s="7"/>
      <c r="AG56" s="85" t="s">
        <v>29</v>
      </c>
      <c r="AH56" s="15">
        <v>1.75</v>
      </c>
      <c r="AI56" s="15">
        <v>11.5</v>
      </c>
      <c r="AJ56" s="15">
        <v>1.875</v>
      </c>
      <c r="AK56" s="15">
        <v>10</v>
      </c>
      <c r="AL56" s="16">
        <v>0</v>
      </c>
      <c r="AM56" s="62"/>
      <c r="AN56" s="64" t="s">
        <v>40</v>
      </c>
      <c r="AO56" s="20">
        <v>9</v>
      </c>
      <c r="AP56" s="21">
        <v>7.21</v>
      </c>
      <c r="AQ56" s="7"/>
      <c r="AR56" s="31" t="s">
        <v>37</v>
      </c>
      <c r="AS56" s="52" t="s">
        <v>75</v>
      </c>
      <c r="AT56" s="32" t="s">
        <v>38</v>
      </c>
      <c r="AU56" s="53">
        <v>4.3999999999999997E-2</v>
      </c>
      <c r="AV56" s="1"/>
      <c r="AW56" s="117" t="s">
        <v>45</v>
      </c>
      <c r="AX56" s="112">
        <v>550805000</v>
      </c>
      <c r="AY56" s="112">
        <v>339158200</v>
      </c>
      <c r="AZ56" s="113">
        <v>174594000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193"/>
      <c r="B57" s="68" t="s">
        <v>44</v>
      </c>
      <c r="C57" s="73">
        <f t="shared" ref="C57:J57" si="62">C52</f>
        <v>241641000</v>
      </c>
      <c r="D57" s="74">
        <f t="shared" si="62"/>
        <v>2261370</v>
      </c>
      <c r="E57" s="74">
        <f t="shared" si="62"/>
        <v>5373080</v>
      </c>
      <c r="F57" s="75">
        <f t="shared" si="62"/>
        <v>8909600</v>
      </c>
      <c r="G57" s="73">
        <f t="shared" si="62"/>
        <v>302053000</v>
      </c>
      <c r="H57" s="74">
        <f t="shared" si="62"/>
        <v>2716400</v>
      </c>
      <c r="I57" s="74">
        <f t="shared" si="62"/>
        <v>7994410</v>
      </c>
      <c r="J57" s="75">
        <f t="shared" si="62"/>
        <v>13234200</v>
      </c>
      <c r="K57" s="179"/>
      <c r="L57" s="180"/>
      <c r="M57" s="180"/>
      <c r="N57" s="180"/>
      <c r="O57" s="197"/>
      <c r="P57" s="198"/>
      <c r="Q57" s="14" t="s">
        <v>7</v>
      </c>
      <c r="R57" s="40">
        <f>R52</f>
        <v>1307312000</v>
      </c>
      <c r="S57" s="57"/>
      <c r="T57" s="188"/>
      <c r="U57" s="191"/>
      <c r="V57" s="57"/>
      <c r="W57" s="87" t="s">
        <v>7</v>
      </c>
      <c r="X57" s="5">
        <f t="shared" ref="X57:AE57" si="63">X52</f>
        <v>3202.3</v>
      </c>
      <c r="Y57" s="5">
        <f t="shared" si="63"/>
        <v>4079.8</v>
      </c>
      <c r="Z57" s="5">
        <f t="shared" si="63"/>
        <v>43.6</v>
      </c>
      <c r="AA57" s="5">
        <f t="shared" si="63"/>
        <v>59.4</v>
      </c>
      <c r="AB57" s="5">
        <f t="shared" si="63"/>
        <v>3363</v>
      </c>
      <c r="AC57" s="5">
        <f t="shared" si="63"/>
        <v>4298.6000000000004</v>
      </c>
      <c r="AD57" s="5">
        <f t="shared" si="63"/>
        <v>75</v>
      </c>
      <c r="AE57" s="81">
        <f t="shared" si="63"/>
        <v>10.9</v>
      </c>
      <c r="AF57" s="7"/>
      <c r="AG57" s="87" t="s">
        <v>26</v>
      </c>
      <c r="AH57" s="6">
        <f>(AH56*10.74)</f>
        <v>18.795000000000002</v>
      </c>
      <c r="AI57" s="6">
        <f>(AI56*2.2)</f>
        <v>25.3</v>
      </c>
      <c r="AJ57" s="6">
        <f>(AJ56*0.25)</f>
        <v>0.46875</v>
      </c>
      <c r="AK57" s="158">
        <f>AK56+AL56</f>
        <v>10</v>
      </c>
      <c r="AL57" s="159"/>
      <c r="AM57" s="10"/>
      <c r="AN57" s="22" t="s">
        <v>41</v>
      </c>
      <c r="AO57" s="23">
        <v>8.6999999999999993</v>
      </c>
      <c r="AP57" s="24">
        <v>7.02</v>
      </c>
      <c r="AQ57" s="7"/>
      <c r="AR57" s="33" t="s">
        <v>36</v>
      </c>
      <c r="AS57" s="12" t="s">
        <v>75</v>
      </c>
      <c r="AT57" s="2" t="s">
        <v>39</v>
      </c>
      <c r="AU57" s="36">
        <v>0.90200000000000002</v>
      </c>
      <c r="AV57" s="1"/>
      <c r="AW57" s="118" t="s">
        <v>71</v>
      </c>
      <c r="AX57" s="111">
        <f t="shared" ref="AX57:AZ57" si="64">AX52</f>
        <v>550805000</v>
      </c>
      <c r="AY57" s="111">
        <f t="shared" si="64"/>
        <v>338149500</v>
      </c>
      <c r="AZ57" s="114">
        <f t="shared" si="64"/>
        <v>174594000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194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947000</v>
      </c>
      <c r="H58" s="76">
        <f t="shared" si="65"/>
        <v>0</v>
      </c>
      <c r="I58" s="76">
        <f t="shared" si="65"/>
        <v>0</v>
      </c>
      <c r="J58" s="77">
        <f t="shared" si="65"/>
        <v>8000</v>
      </c>
      <c r="K58" s="181"/>
      <c r="L58" s="182"/>
      <c r="M58" s="182"/>
      <c r="N58" s="182"/>
      <c r="O58" s="199"/>
      <c r="P58" s="200"/>
      <c r="Q58" s="48" t="s">
        <v>3</v>
      </c>
      <c r="R58" s="41">
        <f>R56-R57</f>
        <v>900400</v>
      </c>
      <c r="S58" s="58"/>
      <c r="T58" s="189"/>
      <c r="U58" s="192"/>
      <c r="V58" s="58"/>
      <c r="W58" s="45" t="s">
        <v>3</v>
      </c>
      <c r="X58" s="46">
        <f>X56-X57</f>
        <v>0</v>
      </c>
      <c r="Y58" s="46">
        <f t="shared" ref="Y58:AE58" si="66">Y56-Y57</f>
        <v>12.099999999999909</v>
      </c>
      <c r="Z58" s="46">
        <f t="shared" si="66"/>
        <v>0</v>
      </c>
      <c r="AA58" s="46">
        <f t="shared" si="66"/>
        <v>0</v>
      </c>
      <c r="AB58" s="46">
        <f t="shared" si="66"/>
        <v>0</v>
      </c>
      <c r="AC58" s="46">
        <f t="shared" si="66"/>
        <v>12.299999999999272</v>
      </c>
      <c r="AD58" s="46">
        <f t="shared" si="66"/>
        <v>0</v>
      </c>
      <c r="AE58" s="83">
        <f t="shared" si="66"/>
        <v>0</v>
      </c>
      <c r="AF58" s="7"/>
      <c r="AG58" s="88" t="s">
        <v>28</v>
      </c>
      <c r="AH58" s="86">
        <f>(AH57)/((K56/1000000)*8.34)</f>
        <v>2.3797224100339585</v>
      </c>
      <c r="AI58" s="86">
        <f>(AI57)/((K56/1000000)*8.34)</f>
        <v>3.2033507301867061</v>
      </c>
      <c r="AJ58" s="86">
        <f>(AJ57)/((K56/1000000)*8.34)</f>
        <v>5.9350618765811006E-2</v>
      </c>
      <c r="AK58" s="160">
        <f>(AK57)/((K56/1000000)*8.34)</f>
        <v>1.2661465336706348</v>
      </c>
      <c r="AL58" s="161"/>
      <c r="AM58" s="10"/>
      <c r="AN58" s="1"/>
      <c r="AO58" s="1"/>
      <c r="AP58" s="1"/>
      <c r="AQ58" s="7"/>
      <c r="AR58" s="89" t="s">
        <v>55</v>
      </c>
      <c r="AS58" s="79">
        <v>2.68</v>
      </c>
      <c r="AT58" s="90" t="s">
        <v>54</v>
      </c>
      <c r="AU58" s="35">
        <v>2.5000000000000001E-2</v>
      </c>
      <c r="AV58" s="1"/>
      <c r="AW58" s="110" t="s">
        <v>3</v>
      </c>
      <c r="AX58" s="115">
        <f>AX56-AX57</f>
        <v>0</v>
      </c>
      <c r="AY58" s="115">
        <f>AY56-AY57</f>
        <v>1008700</v>
      </c>
      <c r="AZ58" s="116">
        <f>AZ56-AZ57</f>
        <v>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74">
        <v>15</v>
      </c>
      <c r="B60" s="67" t="s">
        <v>45</v>
      </c>
      <c r="C60" s="72">
        <v>241641000</v>
      </c>
      <c r="D60" s="37">
        <v>2261370</v>
      </c>
      <c r="E60" s="37">
        <v>5373080</v>
      </c>
      <c r="F60" s="39">
        <v>8909600</v>
      </c>
      <c r="G60" s="72">
        <v>303452000</v>
      </c>
      <c r="H60" s="37">
        <v>2725390</v>
      </c>
      <c r="I60" s="37">
        <v>8026420</v>
      </c>
      <c r="J60" s="39">
        <v>13286200</v>
      </c>
      <c r="K60" s="177">
        <f>C62+G62</f>
        <v>452000</v>
      </c>
      <c r="L60" s="178"/>
      <c r="M60" s="183">
        <f>D62+E62+F62+H62+I62+J62</f>
        <v>85000</v>
      </c>
      <c r="N60" s="178"/>
      <c r="O60" s="195">
        <f>M60+K60</f>
        <v>537000</v>
      </c>
      <c r="P60" s="196"/>
      <c r="Q60" s="42" t="s">
        <v>6</v>
      </c>
      <c r="R60" s="39">
        <v>1308985100</v>
      </c>
      <c r="S60" s="57"/>
      <c r="T60" s="187">
        <v>0.01</v>
      </c>
      <c r="U60" s="190">
        <v>1</v>
      </c>
      <c r="V60" s="57"/>
      <c r="W60" s="85" t="s">
        <v>6</v>
      </c>
      <c r="X60" s="44">
        <v>3202.3</v>
      </c>
      <c r="Y60" s="44">
        <v>4097.8</v>
      </c>
      <c r="Z60" s="44">
        <v>43.8</v>
      </c>
      <c r="AA60" s="44">
        <v>59.4</v>
      </c>
      <c r="AB60" s="44">
        <v>3363</v>
      </c>
      <c r="AC60" s="44">
        <v>4317.3999999999996</v>
      </c>
      <c r="AD60" s="44">
        <v>75.2</v>
      </c>
      <c r="AE60" s="82">
        <v>10.9</v>
      </c>
      <c r="AF60" s="7"/>
      <c r="AG60" s="85" t="s">
        <v>29</v>
      </c>
      <c r="AH60" s="15">
        <v>1</v>
      </c>
      <c r="AI60" s="15">
        <v>4.875</v>
      </c>
      <c r="AJ60" s="15">
        <v>1</v>
      </c>
      <c r="AK60" s="15">
        <v>4</v>
      </c>
      <c r="AL60" s="16">
        <v>0</v>
      </c>
      <c r="AM60" s="62"/>
      <c r="AN60" s="64" t="s">
        <v>40</v>
      </c>
      <c r="AO60" s="20">
        <v>6</v>
      </c>
      <c r="AP60" s="21">
        <v>7.15</v>
      </c>
      <c r="AQ60" s="7"/>
      <c r="AR60" s="31" t="s">
        <v>37</v>
      </c>
      <c r="AS60" s="52" t="s">
        <v>75</v>
      </c>
      <c r="AT60" s="32" t="s">
        <v>38</v>
      </c>
      <c r="AU60" s="53">
        <v>3.5000000000000003E-2</v>
      </c>
      <c r="AV60" s="1"/>
      <c r="AW60" s="117" t="s">
        <v>45</v>
      </c>
      <c r="AX60" s="112">
        <v>550805000</v>
      </c>
      <c r="AY60" s="112">
        <v>339696200</v>
      </c>
      <c r="AZ60" s="113">
        <v>174629000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193"/>
      <c r="B61" s="68" t="s">
        <v>44</v>
      </c>
      <c r="C61" s="73">
        <f t="shared" ref="C61:J61" si="67">C56</f>
        <v>241641000</v>
      </c>
      <c r="D61" s="74">
        <f t="shared" si="67"/>
        <v>2261370</v>
      </c>
      <c r="E61" s="74">
        <f t="shared" si="67"/>
        <v>5373080</v>
      </c>
      <c r="F61" s="75">
        <f t="shared" si="67"/>
        <v>8909600</v>
      </c>
      <c r="G61" s="73">
        <f t="shared" si="67"/>
        <v>303000000</v>
      </c>
      <c r="H61" s="74">
        <f t="shared" si="67"/>
        <v>2716400</v>
      </c>
      <c r="I61" s="74">
        <f t="shared" si="67"/>
        <v>7994410</v>
      </c>
      <c r="J61" s="75">
        <f t="shared" si="67"/>
        <v>13242200</v>
      </c>
      <c r="K61" s="179"/>
      <c r="L61" s="180"/>
      <c r="M61" s="180"/>
      <c r="N61" s="180"/>
      <c r="O61" s="197"/>
      <c r="P61" s="198"/>
      <c r="Q61" s="14" t="s">
        <v>7</v>
      </c>
      <c r="R61" s="40">
        <f>R56</f>
        <v>1308212400</v>
      </c>
      <c r="S61" s="57"/>
      <c r="T61" s="188"/>
      <c r="U61" s="191"/>
      <c r="V61" s="57"/>
      <c r="W61" s="87" t="s">
        <v>7</v>
      </c>
      <c r="X61" s="5">
        <f t="shared" ref="X61:AE61" si="68">X56</f>
        <v>3202.3</v>
      </c>
      <c r="Y61" s="5">
        <f t="shared" si="68"/>
        <v>4091.9</v>
      </c>
      <c r="Z61" s="5">
        <f t="shared" si="68"/>
        <v>43.6</v>
      </c>
      <c r="AA61" s="5">
        <f t="shared" si="68"/>
        <v>59.4</v>
      </c>
      <c r="AB61" s="5">
        <f t="shared" si="68"/>
        <v>3363</v>
      </c>
      <c r="AC61" s="5">
        <f t="shared" si="68"/>
        <v>4310.8999999999996</v>
      </c>
      <c r="AD61" s="5">
        <f t="shared" si="68"/>
        <v>75</v>
      </c>
      <c r="AE61" s="81">
        <f t="shared" si="68"/>
        <v>10.9</v>
      </c>
      <c r="AF61" s="7"/>
      <c r="AG61" s="87" t="s">
        <v>26</v>
      </c>
      <c r="AH61" s="6">
        <f>(AH60*10.74)</f>
        <v>10.74</v>
      </c>
      <c r="AI61" s="6">
        <f>(AI60*2.2)</f>
        <v>10.725000000000001</v>
      </c>
      <c r="AJ61" s="6">
        <f>(AJ60*0.25)</f>
        <v>0.25</v>
      </c>
      <c r="AK61" s="158">
        <f>AK60+AL60</f>
        <v>4</v>
      </c>
      <c r="AL61" s="159"/>
      <c r="AM61" s="10"/>
      <c r="AN61" s="22" t="s">
        <v>41</v>
      </c>
      <c r="AO61" s="23">
        <v>8.3000000000000007</v>
      </c>
      <c r="AP61" s="24">
        <v>7</v>
      </c>
      <c r="AQ61" s="7"/>
      <c r="AR61" s="33" t="s">
        <v>36</v>
      </c>
      <c r="AS61" s="12" t="s">
        <v>75</v>
      </c>
      <c r="AT61" s="2" t="s">
        <v>39</v>
      </c>
      <c r="AU61" s="36">
        <v>0.5</v>
      </c>
      <c r="AV61" s="1"/>
      <c r="AW61" s="118" t="s">
        <v>71</v>
      </c>
      <c r="AX61" s="111">
        <f t="shared" ref="AX61:AZ61" si="69">AX56</f>
        <v>550805000</v>
      </c>
      <c r="AY61" s="111">
        <f t="shared" si="69"/>
        <v>339158200</v>
      </c>
      <c r="AZ61" s="114">
        <f t="shared" si="69"/>
        <v>174594000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194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452000</v>
      </c>
      <c r="H62" s="76">
        <f t="shared" si="70"/>
        <v>8990</v>
      </c>
      <c r="I62" s="76">
        <f t="shared" si="70"/>
        <v>32010</v>
      </c>
      <c r="J62" s="77">
        <f t="shared" si="70"/>
        <v>44000</v>
      </c>
      <c r="K62" s="181"/>
      <c r="L62" s="182"/>
      <c r="M62" s="182"/>
      <c r="N62" s="182"/>
      <c r="O62" s="199"/>
      <c r="P62" s="200"/>
      <c r="Q62" s="48" t="s">
        <v>3</v>
      </c>
      <c r="R62" s="41">
        <f>R60-R61</f>
        <v>772700</v>
      </c>
      <c r="S62" s="58"/>
      <c r="T62" s="189"/>
      <c r="U62" s="192"/>
      <c r="V62" s="58"/>
      <c r="W62" s="45" t="s">
        <v>3</v>
      </c>
      <c r="X62" s="46">
        <f>X60-X61</f>
        <v>0</v>
      </c>
      <c r="Y62" s="46">
        <f t="shared" ref="Y62:AE62" si="71">Y60-Y61</f>
        <v>5.9000000000000909</v>
      </c>
      <c r="Z62" s="46">
        <f t="shared" si="71"/>
        <v>0.19999999999999574</v>
      </c>
      <c r="AA62" s="46">
        <f t="shared" si="71"/>
        <v>0</v>
      </c>
      <c r="AB62" s="46">
        <f t="shared" si="71"/>
        <v>0</v>
      </c>
      <c r="AC62" s="46">
        <f t="shared" si="71"/>
        <v>6.5</v>
      </c>
      <c r="AD62" s="46">
        <f t="shared" si="71"/>
        <v>0.20000000000000284</v>
      </c>
      <c r="AE62" s="83">
        <f t="shared" si="71"/>
        <v>0</v>
      </c>
      <c r="AF62" s="7"/>
      <c r="AG62" s="88" t="s">
        <v>28</v>
      </c>
      <c r="AH62" s="86">
        <f>(AH61)/((K60/1000000)*8.34)</f>
        <v>2.8490481950722608</v>
      </c>
      <c r="AI62" s="86">
        <f>(AI61)/((K60/1000000)*8.34)</f>
        <v>2.8450690774813778</v>
      </c>
      <c r="AJ62" s="86">
        <f>(AJ61)/((K60/1000000)*8.34)</f>
        <v>6.6318626514717427E-2</v>
      </c>
      <c r="AK62" s="160">
        <f>(AK61)/((K60/1000000)*8.34)</f>
        <v>1.0610980242354788</v>
      </c>
      <c r="AL62" s="161"/>
      <c r="AM62" s="10"/>
      <c r="AN62" s="1"/>
      <c r="AO62" s="1"/>
      <c r="AP62" s="1"/>
      <c r="AQ62" s="7"/>
      <c r="AR62" s="89" t="s">
        <v>55</v>
      </c>
      <c r="AS62" s="79">
        <v>2.04</v>
      </c>
      <c r="AT62" s="90" t="s">
        <v>54</v>
      </c>
      <c r="AU62" s="35">
        <v>2.4E-2</v>
      </c>
      <c r="AV62" s="1"/>
      <c r="AW62" s="110" t="s">
        <v>3</v>
      </c>
      <c r="AX62" s="115">
        <f>AX60-AX61</f>
        <v>0</v>
      </c>
      <c r="AY62" s="115">
        <f>AY60-AY61</f>
        <v>538000</v>
      </c>
      <c r="AZ62" s="116">
        <f>AZ60-AZ61</f>
        <v>35000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74">
        <v>16</v>
      </c>
      <c r="B64" s="67" t="s">
        <v>45</v>
      </c>
      <c r="C64" s="72">
        <v>241641000</v>
      </c>
      <c r="D64" s="37">
        <v>2261370</v>
      </c>
      <c r="E64" s="37">
        <v>5373080</v>
      </c>
      <c r="F64" s="39">
        <v>8909600</v>
      </c>
      <c r="G64" s="72">
        <v>304069000</v>
      </c>
      <c r="H64" s="37">
        <v>2725390</v>
      </c>
      <c r="I64" s="37">
        <v>8026420</v>
      </c>
      <c r="J64" s="39">
        <v>13294200</v>
      </c>
      <c r="K64" s="177">
        <f>C66+G66</f>
        <v>617000</v>
      </c>
      <c r="L64" s="178"/>
      <c r="M64" s="183">
        <f>D66+E66+F66+H66+I66+J66</f>
        <v>8000</v>
      </c>
      <c r="N64" s="178"/>
      <c r="O64" s="195">
        <f>M64+K64</f>
        <v>625000</v>
      </c>
      <c r="P64" s="196"/>
      <c r="Q64" s="42" t="s">
        <v>6</v>
      </c>
      <c r="R64" s="39">
        <v>1309759400</v>
      </c>
      <c r="S64" s="57"/>
      <c r="T64" s="187">
        <v>0</v>
      </c>
      <c r="U64" s="190">
        <v>0.97</v>
      </c>
      <c r="V64" s="57"/>
      <c r="W64" s="85" t="s">
        <v>6</v>
      </c>
      <c r="X64" s="44">
        <v>3202.3</v>
      </c>
      <c r="Y64" s="44">
        <v>4105.6000000000004</v>
      </c>
      <c r="Z64" s="44">
        <v>43.8</v>
      </c>
      <c r="AA64" s="44">
        <v>59.4</v>
      </c>
      <c r="AB64" s="44">
        <v>3363</v>
      </c>
      <c r="AC64" s="44">
        <v>4325.3</v>
      </c>
      <c r="AD64" s="44">
        <v>75.2</v>
      </c>
      <c r="AE64" s="82">
        <v>10.9</v>
      </c>
      <c r="AF64" s="7"/>
      <c r="AG64" s="85" t="s">
        <v>29</v>
      </c>
      <c r="AH64" s="15">
        <v>1</v>
      </c>
      <c r="AI64" s="15">
        <v>6.5</v>
      </c>
      <c r="AJ64" s="15">
        <v>1.125</v>
      </c>
      <c r="AK64" s="15">
        <v>6</v>
      </c>
      <c r="AL64" s="16">
        <v>0</v>
      </c>
      <c r="AM64" s="62"/>
      <c r="AN64" s="64" t="s">
        <v>40</v>
      </c>
      <c r="AO64" s="20">
        <v>5.8</v>
      </c>
      <c r="AP64" s="21">
        <v>7.54</v>
      </c>
      <c r="AQ64" s="7"/>
      <c r="AR64" s="31" t="s">
        <v>37</v>
      </c>
      <c r="AS64" s="52" t="s">
        <v>75</v>
      </c>
      <c r="AT64" s="32" t="s">
        <v>38</v>
      </c>
      <c r="AU64" s="53">
        <v>5.5E-2</v>
      </c>
      <c r="AV64" s="1"/>
      <c r="AW64" s="117" t="s">
        <v>45</v>
      </c>
      <c r="AX64" s="112">
        <v>550805000</v>
      </c>
      <c r="AY64" s="112">
        <v>340354800</v>
      </c>
      <c r="AZ64" s="113">
        <v>174629000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193"/>
      <c r="B65" s="68" t="s">
        <v>44</v>
      </c>
      <c r="C65" s="73">
        <f t="shared" ref="C65:J65" si="72">C60</f>
        <v>241641000</v>
      </c>
      <c r="D65" s="74">
        <f t="shared" si="72"/>
        <v>2261370</v>
      </c>
      <c r="E65" s="74">
        <f t="shared" si="72"/>
        <v>5373080</v>
      </c>
      <c r="F65" s="75">
        <f t="shared" si="72"/>
        <v>8909600</v>
      </c>
      <c r="G65" s="73">
        <f t="shared" si="72"/>
        <v>303452000</v>
      </c>
      <c r="H65" s="74">
        <f t="shared" si="72"/>
        <v>2725390</v>
      </c>
      <c r="I65" s="74">
        <f t="shared" si="72"/>
        <v>8026420</v>
      </c>
      <c r="J65" s="75">
        <f t="shared" si="72"/>
        <v>13286200</v>
      </c>
      <c r="K65" s="179"/>
      <c r="L65" s="180"/>
      <c r="M65" s="180"/>
      <c r="N65" s="180"/>
      <c r="O65" s="197"/>
      <c r="P65" s="198"/>
      <c r="Q65" s="14" t="s">
        <v>7</v>
      </c>
      <c r="R65" s="40">
        <f>R60</f>
        <v>1308985100</v>
      </c>
      <c r="S65" s="57"/>
      <c r="T65" s="188"/>
      <c r="U65" s="191"/>
      <c r="V65" s="57"/>
      <c r="W65" s="87" t="s">
        <v>7</v>
      </c>
      <c r="X65" s="5">
        <f t="shared" ref="X65:AE65" si="73">X60</f>
        <v>3202.3</v>
      </c>
      <c r="Y65" s="5">
        <f t="shared" si="73"/>
        <v>4097.8</v>
      </c>
      <c r="Z65" s="5">
        <f t="shared" si="73"/>
        <v>43.8</v>
      </c>
      <c r="AA65" s="5">
        <f t="shared" si="73"/>
        <v>59.4</v>
      </c>
      <c r="AB65" s="5">
        <f t="shared" si="73"/>
        <v>3363</v>
      </c>
      <c r="AC65" s="5">
        <f t="shared" si="73"/>
        <v>4317.3999999999996</v>
      </c>
      <c r="AD65" s="5">
        <f t="shared" si="73"/>
        <v>75.2</v>
      </c>
      <c r="AE65" s="81">
        <f t="shared" si="73"/>
        <v>10.9</v>
      </c>
      <c r="AF65" s="7"/>
      <c r="AG65" s="87" t="s">
        <v>26</v>
      </c>
      <c r="AH65" s="6">
        <f>(AH64*10.74)</f>
        <v>10.74</v>
      </c>
      <c r="AI65" s="6">
        <f>(AI64*2.2)</f>
        <v>14.3</v>
      </c>
      <c r="AJ65" s="6">
        <f>(AJ64*0.25)</f>
        <v>0.28125</v>
      </c>
      <c r="AK65" s="158">
        <f>AK64+AL64</f>
        <v>6</v>
      </c>
      <c r="AL65" s="159"/>
      <c r="AM65" s="10"/>
      <c r="AN65" s="22" t="s">
        <v>41</v>
      </c>
      <c r="AO65" s="23">
        <v>8.3000000000000007</v>
      </c>
      <c r="AP65" s="24">
        <v>7</v>
      </c>
      <c r="AQ65" s="7"/>
      <c r="AR65" s="33" t="s">
        <v>36</v>
      </c>
      <c r="AS65" s="12" t="s">
        <v>75</v>
      </c>
      <c r="AT65" s="2" t="s">
        <v>39</v>
      </c>
      <c r="AU65" s="36">
        <v>0.6</v>
      </c>
      <c r="AV65" s="1"/>
      <c r="AW65" s="118" t="s">
        <v>71</v>
      </c>
      <c r="AX65" s="111">
        <f t="shared" ref="AX65:AZ65" si="74">AX60</f>
        <v>550805000</v>
      </c>
      <c r="AY65" s="111">
        <f t="shared" si="74"/>
        <v>339696200</v>
      </c>
      <c r="AZ65" s="114">
        <f t="shared" si="74"/>
        <v>174629000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194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617000</v>
      </c>
      <c r="H66" s="76">
        <f t="shared" si="75"/>
        <v>0</v>
      </c>
      <c r="I66" s="76">
        <f t="shared" si="75"/>
        <v>0</v>
      </c>
      <c r="J66" s="77">
        <f t="shared" si="75"/>
        <v>8000</v>
      </c>
      <c r="K66" s="181"/>
      <c r="L66" s="182"/>
      <c r="M66" s="182"/>
      <c r="N66" s="182"/>
      <c r="O66" s="199"/>
      <c r="P66" s="200"/>
      <c r="Q66" s="48" t="s">
        <v>3</v>
      </c>
      <c r="R66" s="41">
        <f>R64-R65</f>
        <v>774300</v>
      </c>
      <c r="S66" s="58"/>
      <c r="T66" s="189"/>
      <c r="U66" s="192"/>
      <c r="V66" s="58"/>
      <c r="W66" s="45" t="s">
        <v>3</v>
      </c>
      <c r="X66" s="46">
        <f>X64-X65</f>
        <v>0</v>
      </c>
      <c r="Y66" s="46">
        <f t="shared" ref="Y66:AE66" si="76">Y64-Y65</f>
        <v>7.8000000000001819</v>
      </c>
      <c r="Z66" s="46">
        <f t="shared" si="76"/>
        <v>0</v>
      </c>
      <c r="AA66" s="46">
        <f t="shared" si="76"/>
        <v>0</v>
      </c>
      <c r="AB66" s="46">
        <f t="shared" si="76"/>
        <v>0</v>
      </c>
      <c r="AC66" s="46">
        <f t="shared" si="76"/>
        <v>7.9000000000005457</v>
      </c>
      <c r="AD66" s="46">
        <f t="shared" si="76"/>
        <v>0</v>
      </c>
      <c r="AE66" s="83">
        <f t="shared" si="76"/>
        <v>0</v>
      </c>
      <c r="AF66" s="7"/>
      <c r="AG66" s="88" t="s">
        <v>28</v>
      </c>
      <c r="AH66" s="86">
        <f>(AH65)/((K64/1000000)*8.34)</f>
        <v>2.0871471380432118</v>
      </c>
      <c r="AI66" s="86">
        <f>(AI65)/((K64/1000000)*8.34)</f>
        <v>2.7789761707651706</v>
      </c>
      <c r="AJ66" s="86">
        <f>(AJ65)/((K64/1000000)*8.34)</f>
        <v>5.4656436925014283E-2</v>
      </c>
      <c r="AK66" s="160">
        <f>(AK65)/((K64/1000000)*8.34)</f>
        <v>1.1660039877336379</v>
      </c>
      <c r="AL66" s="161"/>
      <c r="AM66" s="10"/>
      <c r="AN66" s="1"/>
      <c r="AO66" s="1"/>
      <c r="AP66" s="1"/>
      <c r="AQ66" s="7"/>
      <c r="AR66" s="89" t="s">
        <v>55</v>
      </c>
      <c r="AS66" s="79">
        <v>1.88</v>
      </c>
      <c r="AT66" s="90" t="s">
        <v>54</v>
      </c>
      <c r="AU66" s="35">
        <v>0.04</v>
      </c>
      <c r="AV66" s="1"/>
      <c r="AW66" s="110" t="s">
        <v>3</v>
      </c>
      <c r="AX66" s="115">
        <f>AX64-AX65</f>
        <v>0</v>
      </c>
      <c r="AY66" s="115">
        <f>AY64-AY65</f>
        <v>658600</v>
      </c>
      <c r="AZ66" s="116">
        <f>AZ64-AZ65</f>
        <v>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74">
        <v>17</v>
      </c>
      <c r="B68" s="67" t="s">
        <v>45</v>
      </c>
      <c r="C68" s="72">
        <v>241641000</v>
      </c>
      <c r="D68" s="37">
        <v>2261370</v>
      </c>
      <c r="E68" s="37">
        <v>5373080</v>
      </c>
      <c r="F68" s="39">
        <v>8909600</v>
      </c>
      <c r="G68" s="72">
        <v>304778000</v>
      </c>
      <c r="H68" s="37">
        <v>2725390</v>
      </c>
      <c r="I68" s="37">
        <v>8026420</v>
      </c>
      <c r="J68" s="39">
        <v>13302200</v>
      </c>
      <c r="K68" s="177">
        <f>C70+G70</f>
        <v>709000</v>
      </c>
      <c r="L68" s="178"/>
      <c r="M68" s="183">
        <f>D70+E70+F70+H70+I70+J70</f>
        <v>8000</v>
      </c>
      <c r="N68" s="178"/>
      <c r="O68" s="195">
        <f>M68+K68</f>
        <v>717000</v>
      </c>
      <c r="P68" s="196"/>
      <c r="Q68" s="42" t="s">
        <v>6</v>
      </c>
      <c r="R68" s="39">
        <v>1310482000</v>
      </c>
      <c r="S68" s="57"/>
      <c r="T68" s="187">
        <v>0.04</v>
      </c>
      <c r="U68" s="190">
        <v>0.96</v>
      </c>
      <c r="V68" s="57"/>
      <c r="W68" s="85" t="s">
        <v>6</v>
      </c>
      <c r="X68" s="44">
        <v>3202.3</v>
      </c>
      <c r="Y68" s="44">
        <v>4114.8</v>
      </c>
      <c r="Z68" s="44">
        <v>43.8</v>
      </c>
      <c r="AA68" s="44">
        <v>59.4</v>
      </c>
      <c r="AB68" s="44">
        <v>3363</v>
      </c>
      <c r="AC68" s="44">
        <v>4334.5</v>
      </c>
      <c r="AD68" s="44">
        <v>75.2</v>
      </c>
      <c r="AE68" s="82">
        <v>10.9</v>
      </c>
      <c r="AF68" s="7"/>
      <c r="AG68" s="85" t="s">
        <v>29</v>
      </c>
      <c r="AH68" s="15">
        <v>1.25</v>
      </c>
      <c r="AI68" s="15">
        <v>8</v>
      </c>
      <c r="AJ68" s="15">
        <v>1.5</v>
      </c>
      <c r="AK68" s="15">
        <v>7</v>
      </c>
      <c r="AL68" s="16">
        <v>0</v>
      </c>
      <c r="AM68" s="62"/>
      <c r="AN68" s="64" t="s">
        <v>40</v>
      </c>
      <c r="AO68" s="20">
        <v>6.2</v>
      </c>
      <c r="AP68" s="21">
        <v>7.53</v>
      </c>
      <c r="AQ68" s="7"/>
      <c r="AR68" s="31" t="s">
        <v>37</v>
      </c>
      <c r="AS68" s="52" t="s">
        <v>75</v>
      </c>
      <c r="AT68" s="32" t="s">
        <v>38</v>
      </c>
      <c r="AU68" s="53">
        <v>3.5000000000000003E-2</v>
      </c>
      <c r="AV68" s="1"/>
      <c r="AW68" s="117" t="s">
        <v>45</v>
      </c>
      <c r="AX68" s="112">
        <v>550805000</v>
      </c>
      <c r="AY68" s="112">
        <v>341111100</v>
      </c>
      <c r="AZ68" s="113">
        <v>174629000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193"/>
      <c r="B69" s="68" t="s">
        <v>44</v>
      </c>
      <c r="C69" s="73">
        <f t="shared" ref="C69:J69" si="77">C64</f>
        <v>241641000</v>
      </c>
      <c r="D69" s="73">
        <f t="shared" si="77"/>
        <v>2261370</v>
      </c>
      <c r="E69" s="73">
        <f t="shared" si="77"/>
        <v>5373080</v>
      </c>
      <c r="F69" s="73">
        <f t="shared" si="77"/>
        <v>8909600</v>
      </c>
      <c r="G69" s="73">
        <f t="shared" si="77"/>
        <v>304069000</v>
      </c>
      <c r="H69" s="73">
        <f t="shared" si="77"/>
        <v>2725390</v>
      </c>
      <c r="I69" s="73">
        <f t="shared" si="77"/>
        <v>8026420</v>
      </c>
      <c r="J69" s="73">
        <f t="shared" si="77"/>
        <v>13294200</v>
      </c>
      <c r="K69" s="179"/>
      <c r="L69" s="180"/>
      <c r="M69" s="180"/>
      <c r="N69" s="180"/>
      <c r="O69" s="197"/>
      <c r="P69" s="198"/>
      <c r="Q69" s="14" t="s">
        <v>7</v>
      </c>
      <c r="R69" s="40">
        <f>R64</f>
        <v>1309759400</v>
      </c>
      <c r="S69" s="57"/>
      <c r="T69" s="188"/>
      <c r="U69" s="191"/>
      <c r="V69" s="57"/>
      <c r="W69" s="87" t="s">
        <v>7</v>
      </c>
      <c r="X69" s="5">
        <f>X64</f>
        <v>3202.3</v>
      </c>
      <c r="Y69" s="5">
        <f t="shared" ref="Y69:AE69" si="78">Y64</f>
        <v>4105.6000000000004</v>
      </c>
      <c r="Z69" s="5">
        <f t="shared" si="78"/>
        <v>43.8</v>
      </c>
      <c r="AA69" s="5">
        <f t="shared" si="78"/>
        <v>59.4</v>
      </c>
      <c r="AB69" s="5">
        <f t="shared" si="78"/>
        <v>3363</v>
      </c>
      <c r="AC69" s="5">
        <f t="shared" si="78"/>
        <v>4325.3</v>
      </c>
      <c r="AD69" s="5">
        <f t="shared" si="78"/>
        <v>75.2</v>
      </c>
      <c r="AE69" s="5">
        <f t="shared" si="78"/>
        <v>10.9</v>
      </c>
      <c r="AF69" s="7"/>
      <c r="AG69" s="87" t="s">
        <v>26</v>
      </c>
      <c r="AH69" s="6">
        <f>(AH68*10.74)</f>
        <v>13.425000000000001</v>
      </c>
      <c r="AI69" s="6">
        <f>(AI68*2.2)</f>
        <v>17.600000000000001</v>
      </c>
      <c r="AJ69" s="6">
        <f>(AJ68*0.25)</f>
        <v>0.375</v>
      </c>
      <c r="AK69" s="158">
        <f>AK68+AL68</f>
        <v>7</v>
      </c>
      <c r="AL69" s="159"/>
      <c r="AM69" s="10"/>
      <c r="AN69" s="22" t="s">
        <v>41</v>
      </c>
      <c r="AO69" s="23">
        <v>8.1</v>
      </c>
      <c r="AP69" s="24">
        <v>7.15</v>
      </c>
      <c r="AQ69" s="7"/>
      <c r="AR69" s="33" t="s">
        <v>36</v>
      </c>
      <c r="AS69" s="12" t="s">
        <v>75</v>
      </c>
      <c r="AT69" s="2" t="s">
        <v>39</v>
      </c>
      <c r="AU69" s="36">
        <v>0.45</v>
      </c>
      <c r="AV69" s="1"/>
      <c r="AW69" s="118" t="s">
        <v>71</v>
      </c>
      <c r="AX69" s="111">
        <f t="shared" ref="AX69:AZ69" si="79">AX64</f>
        <v>550805000</v>
      </c>
      <c r="AY69" s="111">
        <f t="shared" si="79"/>
        <v>340354800</v>
      </c>
      <c r="AZ69" s="114">
        <f t="shared" si="79"/>
        <v>174629000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194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709000</v>
      </c>
      <c r="H70" s="76">
        <f t="shared" si="80"/>
        <v>0</v>
      </c>
      <c r="I70" s="76">
        <f t="shared" si="80"/>
        <v>0</v>
      </c>
      <c r="J70" s="77">
        <f t="shared" si="80"/>
        <v>8000</v>
      </c>
      <c r="K70" s="181"/>
      <c r="L70" s="182"/>
      <c r="M70" s="182"/>
      <c r="N70" s="182"/>
      <c r="O70" s="199"/>
      <c r="P70" s="200"/>
      <c r="Q70" s="48" t="s">
        <v>3</v>
      </c>
      <c r="R70" s="41">
        <f>R68-R69</f>
        <v>722600</v>
      </c>
      <c r="S70" s="58"/>
      <c r="T70" s="189"/>
      <c r="U70" s="192"/>
      <c r="V70" s="58"/>
      <c r="W70" s="45" t="s">
        <v>3</v>
      </c>
      <c r="X70" s="46">
        <f>X68-X69</f>
        <v>0</v>
      </c>
      <c r="Y70" s="46">
        <f t="shared" ref="Y70:AE70" si="81">Y68-Y69</f>
        <v>9.1999999999998181</v>
      </c>
      <c r="Z70" s="46">
        <f t="shared" si="81"/>
        <v>0</v>
      </c>
      <c r="AA70" s="46">
        <f t="shared" si="81"/>
        <v>0</v>
      </c>
      <c r="AB70" s="46">
        <f t="shared" si="81"/>
        <v>0</v>
      </c>
      <c r="AC70" s="46">
        <f t="shared" si="81"/>
        <v>9.1999999999998181</v>
      </c>
      <c r="AD70" s="46">
        <f t="shared" si="81"/>
        <v>0</v>
      </c>
      <c r="AE70" s="83">
        <f t="shared" si="81"/>
        <v>0</v>
      </c>
      <c r="AF70" s="7"/>
      <c r="AG70" s="88" t="s">
        <v>28</v>
      </c>
      <c r="AH70" s="86">
        <f>(AH69)/((K68/1000000)*8.34)</f>
        <v>2.2703980680053983</v>
      </c>
      <c r="AI70" s="86">
        <f>(AI69)/((K68/1000000)*8.34)</f>
        <v>2.9764622716495355</v>
      </c>
      <c r="AJ70" s="86">
        <f>(AJ69)/((K68/1000000)*8.34)</f>
        <v>6.3418940447078159E-2</v>
      </c>
      <c r="AK70" s="160">
        <f>(AK69)/((K68/1000000)*8.34)</f>
        <v>1.1838202216787923</v>
      </c>
      <c r="AL70" s="161"/>
      <c r="AM70" s="10"/>
      <c r="AN70" s="1"/>
      <c r="AO70" s="1"/>
      <c r="AP70" s="1"/>
      <c r="AQ70" s="7"/>
      <c r="AR70" s="89" t="s">
        <v>55</v>
      </c>
      <c r="AS70" s="79">
        <v>1.79</v>
      </c>
      <c r="AT70" s="90" t="s">
        <v>54</v>
      </c>
      <c r="AU70" s="35">
        <v>2.4E-2</v>
      </c>
      <c r="AV70" s="1"/>
      <c r="AW70" s="110" t="s">
        <v>3</v>
      </c>
      <c r="AX70" s="115">
        <f>AX68-AX69</f>
        <v>0</v>
      </c>
      <c r="AY70" s="115">
        <f>AY68-AY69</f>
        <v>756300</v>
      </c>
      <c r="AZ70" s="116">
        <f>AZ68-AZ69</f>
        <v>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74">
        <v>18</v>
      </c>
      <c r="B72" s="67" t="s">
        <v>45</v>
      </c>
      <c r="C72" s="72">
        <v>241974000</v>
      </c>
      <c r="D72" s="37">
        <v>2261370</v>
      </c>
      <c r="E72" s="37">
        <v>5373080</v>
      </c>
      <c r="F72" s="39">
        <v>8922610</v>
      </c>
      <c r="G72" s="72">
        <v>305599000</v>
      </c>
      <c r="H72" s="37">
        <v>2733390</v>
      </c>
      <c r="I72" s="37">
        <v>8058440</v>
      </c>
      <c r="J72" s="39">
        <v>13339300</v>
      </c>
      <c r="K72" s="177">
        <f>C74+G74</f>
        <v>1154000</v>
      </c>
      <c r="L72" s="178"/>
      <c r="M72" s="183">
        <f>D74+E74+F74+H74+I74+J74</f>
        <v>90130</v>
      </c>
      <c r="N72" s="178"/>
      <c r="O72" s="195">
        <f>M72+K72</f>
        <v>1244130</v>
      </c>
      <c r="P72" s="196"/>
      <c r="Q72" s="42" t="s">
        <v>6</v>
      </c>
      <c r="R72" s="39">
        <v>1311297900</v>
      </c>
      <c r="S72" s="57"/>
      <c r="T72" s="187">
        <v>7.0000000000000007E-2</v>
      </c>
      <c r="U72" s="190">
        <v>0.96</v>
      </c>
      <c r="V72" s="57"/>
      <c r="W72" s="85" t="s">
        <v>6</v>
      </c>
      <c r="X72" s="44">
        <v>3207</v>
      </c>
      <c r="Y72" s="44">
        <v>4125.5</v>
      </c>
      <c r="Z72" s="44">
        <v>43.8</v>
      </c>
      <c r="AA72" s="44">
        <v>59.6</v>
      </c>
      <c r="AB72" s="44">
        <v>3367.9</v>
      </c>
      <c r="AC72" s="44">
        <v>4345.8</v>
      </c>
      <c r="AD72" s="44">
        <v>75.400000000000006</v>
      </c>
      <c r="AE72" s="82">
        <v>10.9</v>
      </c>
      <c r="AF72" s="7"/>
      <c r="AG72" s="85" t="s">
        <v>29</v>
      </c>
      <c r="AH72" s="15">
        <v>1.9375</v>
      </c>
      <c r="AI72" s="15">
        <v>12</v>
      </c>
      <c r="AJ72" s="15">
        <v>2.25</v>
      </c>
      <c r="AK72" s="15">
        <v>2</v>
      </c>
      <c r="AL72" s="16">
        <v>9</v>
      </c>
      <c r="AM72" s="62"/>
      <c r="AN72" s="64" t="s">
        <v>40</v>
      </c>
      <c r="AO72" s="20">
        <v>6.2</v>
      </c>
      <c r="AP72" s="21">
        <v>7.35</v>
      </c>
      <c r="AQ72" s="7"/>
      <c r="AR72" s="31" t="s">
        <v>37</v>
      </c>
      <c r="AS72" s="52" t="s">
        <v>75</v>
      </c>
      <c r="AT72" s="32" t="s">
        <v>38</v>
      </c>
      <c r="AU72" s="53">
        <v>3.5000000000000003E-2</v>
      </c>
      <c r="AV72" s="1"/>
      <c r="AW72" s="117" t="s">
        <v>45</v>
      </c>
      <c r="AX72" s="112">
        <v>551174000</v>
      </c>
      <c r="AY72" s="112">
        <v>342030400</v>
      </c>
      <c r="AZ72" s="113">
        <v>174663000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193"/>
      <c r="B73" s="68" t="s">
        <v>44</v>
      </c>
      <c r="C73" s="73">
        <f t="shared" ref="C73:J73" si="82">C68</f>
        <v>241641000</v>
      </c>
      <c r="D73" s="74">
        <f t="shared" si="82"/>
        <v>2261370</v>
      </c>
      <c r="E73" s="74">
        <f t="shared" si="82"/>
        <v>5373080</v>
      </c>
      <c r="F73" s="75">
        <f t="shared" si="82"/>
        <v>8909600</v>
      </c>
      <c r="G73" s="73">
        <f t="shared" si="82"/>
        <v>304778000</v>
      </c>
      <c r="H73" s="74">
        <f t="shared" si="82"/>
        <v>2725390</v>
      </c>
      <c r="I73" s="74">
        <f t="shared" si="82"/>
        <v>8026420</v>
      </c>
      <c r="J73" s="75">
        <f t="shared" si="82"/>
        <v>13302200</v>
      </c>
      <c r="K73" s="179"/>
      <c r="L73" s="180"/>
      <c r="M73" s="180"/>
      <c r="N73" s="180"/>
      <c r="O73" s="197"/>
      <c r="P73" s="198"/>
      <c r="Q73" s="14" t="s">
        <v>7</v>
      </c>
      <c r="R73" s="40">
        <f>R68</f>
        <v>1310482000</v>
      </c>
      <c r="S73" s="57"/>
      <c r="T73" s="188"/>
      <c r="U73" s="191"/>
      <c r="V73" s="57"/>
      <c r="W73" s="87" t="s">
        <v>7</v>
      </c>
      <c r="X73" s="5">
        <f t="shared" ref="X73:AE73" si="83">X68</f>
        <v>3202.3</v>
      </c>
      <c r="Y73" s="5">
        <f t="shared" si="83"/>
        <v>4114.8</v>
      </c>
      <c r="Z73" s="5">
        <f t="shared" si="83"/>
        <v>43.8</v>
      </c>
      <c r="AA73" s="5">
        <f t="shared" si="83"/>
        <v>59.4</v>
      </c>
      <c r="AB73" s="5">
        <f t="shared" si="83"/>
        <v>3363</v>
      </c>
      <c r="AC73" s="5">
        <f t="shared" si="83"/>
        <v>4334.5</v>
      </c>
      <c r="AD73" s="5">
        <f t="shared" si="83"/>
        <v>75.2</v>
      </c>
      <c r="AE73" s="81">
        <f t="shared" si="83"/>
        <v>10.9</v>
      </c>
      <c r="AF73" s="7"/>
      <c r="AG73" s="87" t="s">
        <v>26</v>
      </c>
      <c r="AH73" s="6">
        <f>(AH72*10.74)</f>
        <v>20.80875</v>
      </c>
      <c r="AI73" s="6">
        <f>(AI72*2.2)</f>
        <v>26.400000000000002</v>
      </c>
      <c r="AJ73" s="6">
        <f>(AJ72*0.25)</f>
        <v>0.5625</v>
      </c>
      <c r="AK73" s="158">
        <f>AK72+AL72</f>
        <v>11</v>
      </c>
      <c r="AL73" s="159"/>
      <c r="AM73" s="10"/>
      <c r="AN73" s="22" t="s">
        <v>41</v>
      </c>
      <c r="AO73" s="23">
        <v>7.9</v>
      </c>
      <c r="AP73" s="24">
        <v>7.37</v>
      </c>
      <c r="AQ73" s="7"/>
      <c r="AR73" s="33" t="s">
        <v>36</v>
      </c>
      <c r="AS73" s="12" t="s">
        <v>75</v>
      </c>
      <c r="AT73" s="2" t="s">
        <v>39</v>
      </c>
      <c r="AU73" s="36">
        <v>0.48</v>
      </c>
      <c r="AV73" s="1"/>
      <c r="AW73" s="118" t="s">
        <v>71</v>
      </c>
      <c r="AX73" s="111">
        <f t="shared" ref="AX73:AZ73" si="84">AX68</f>
        <v>550805000</v>
      </c>
      <c r="AY73" s="111">
        <f t="shared" si="84"/>
        <v>341111100</v>
      </c>
      <c r="AZ73" s="114">
        <f t="shared" si="84"/>
        <v>174629000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194"/>
      <c r="B74" s="66" t="s">
        <v>3</v>
      </c>
      <c r="C74" s="76">
        <f t="shared" ref="C74:J74" si="85">C72-C73</f>
        <v>333000</v>
      </c>
      <c r="D74" s="76">
        <f t="shared" si="85"/>
        <v>0</v>
      </c>
      <c r="E74" s="76">
        <f t="shared" si="85"/>
        <v>0</v>
      </c>
      <c r="F74" s="77">
        <f t="shared" si="85"/>
        <v>13010</v>
      </c>
      <c r="G74" s="76">
        <f t="shared" si="85"/>
        <v>821000</v>
      </c>
      <c r="H74" s="76">
        <f t="shared" si="85"/>
        <v>8000</v>
      </c>
      <c r="I74" s="76">
        <f t="shared" si="85"/>
        <v>32020</v>
      </c>
      <c r="J74" s="77">
        <f t="shared" si="85"/>
        <v>37100</v>
      </c>
      <c r="K74" s="181"/>
      <c r="L74" s="182"/>
      <c r="M74" s="182"/>
      <c r="N74" s="182"/>
      <c r="O74" s="199"/>
      <c r="P74" s="200"/>
      <c r="Q74" s="48" t="s">
        <v>3</v>
      </c>
      <c r="R74" s="41">
        <f>R72-R73</f>
        <v>815900</v>
      </c>
      <c r="S74" s="58"/>
      <c r="T74" s="189"/>
      <c r="U74" s="192"/>
      <c r="V74" s="58"/>
      <c r="W74" s="45" t="s">
        <v>3</v>
      </c>
      <c r="X74" s="46">
        <f>X72-X73</f>
        <v>4.6999999999998181</v>
      </c>
      <c r="Y74" s="46">
        <f t="shared" ref="Y74:AE74" si="86">Y72-Y73</f>
        <v>10.699999999999818</v>
      </c>
      <c r="Z74" s="46">
        <f t="shared" si="86"/>
        <v>0</v>
      </c>
      <c r="AA74" s="46">
        <f t="shared" si="86"/>
        <v>0.20000000000000284</v>
      </c>
      <c r="AB74" s="46">
        <f t="shared" si="86"/>
        <v>4.9000000000000909</v>
      </c>
      <c r="AC74" s="46">
        <f t="shared" si="86"/>
        <v>11.300000000000182</v>
      </c>
      <c r="AD74" s="46">
        <f t="shared" si="86"/>
        <v>0.20000000000000284</v>
      </c>
      <c r="AE74" s="83">
        <f t="shared" si="86"/>
        <v>0</v>
      </c>
      <c r="AF74" s="7"/>
      <c r="AG74" s="88" t="s">
        <v>28</v>
      </c>
      <c r="AH74" s="86">
        <f>(AH73)/((K72/1000000)*8.34)</f>
        <v>2.1620918170143262</v>
      </c>
      <c r="AI74" s="86">
        <f>(AI73)/((K72/1000000)*8.34)</f>
        <v>2.7430395371744205</v>
      </c>
      <c r="AJ74" s="86">
        <f>(AJ73)/((K72/1000000)*8.34)</f>
        <v>5.8445444684114063E-2</v>
      </c>
      <c r="AK74" s="160">
        <f>(AK73)/((K72/1000000)*8.34)</f>
        <v>1.1429331404893417</v>
      </c>
      <c r="AL74" s="161"/>
      <c r="AM74" s="10"/>
      <c r="AN74" s="1"/>
      <c r="AO74" s="1"/>
      <c r="AP74" s="1"/>
      <c r="AQ74" s="7"/>
      <c r="AR74" s="89" t="s">
        <v>55</v>
      </c>
      <c r="AS74" s="79">
        <v>2.89</v>
      </c>
      <c r="AT74" s="90" t="s">
        <v>54</v>
      </c>
      <c r="AU74" s="35">
        <v>2.4E-2</v>
      </c>
      <c r="AV74" s="1"/>
      <c r="AW74" s="110" t="s">
        <v>3</v>
      </c>
      <c r="AX74" s="115">
        <f>AX72-AX73</f>
        <v>369000</v>
      </c>
      <c r="AY74" s="115">
        <f>AY72-AY73</f>
        <v>919300</v>
      </c>
      <c r="AZ74" s="116">
        <f>AZ72-AZ73</f>
        <v>34000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74">
        <v>19</v>
      </c>
      <c r="B76" s="67" t="s">
        <v>45</v>
      </c>
      <c r="C76" s="72">
        <v>241974000</v>
      </c>
      <c r="D76" s="37">
        <v>2261370</v>
      </c>
      <c r="E76" s="37">
        <v>5373080</v>
      </c>
      <c r="F76" s="39">
        <v>8922610</v>
      </c>
      <c r="G76" s="72">
        <v>306102000</v>
      </c>
      <c r="H76" s="37">
        <v>2733390</v>
      </c>
      <c r="I76" s="37">
        <v>8058440</v>
      </c>
      <c r="J76" s="39">
        <v>13355300</v>
      </c>
      <c r="K76" s="177">
        <f>C78+G78</f>
        <v>503000</v>
      </c>
      <c r="L76" s="178"/>
      <c r="M76" s="183">
        <f>D78+E78+F78+H78+I78+J78</f>
        <v>16000</v>
      </c>
      <c r="N76" s="178"/>
      <c r="O76" s="195">
        <f>M76+K76</f>
        <v>519000</v>
      </c>
      <c r="P76" s="196"/>
      <c r="Q76" s="42" t="s">
        <v>6</v>
      </c>
      <c r="R76" s="39">
        <v>1312058000</v>
      </c>
      <c r="S76" s="57"/>
      <c r="T76" s="187">
        <v>0.5</v>
      </c>
      <c r="U76" s="190">
        <v>0.94</v>
      </c>
      <c r="V76" s="57"/>
      <c r="W76" s="85" t="s">
        <v>6</v>
      </c>
      <c r="X76" s="44">
        <v>3207</v>
      </c>
      <c r="Y76" s="44">
        <v>4131.8999999999996</v>
      </c>
      <c r="Z76" s="44">
        <v>43.8</v>
      </c>
      <c r="AA76" s="44">
        <v>59.6</v>
      </c>
      <c r="AB76" s="44">
        <v>3367.9</v>
      </c>
      <c r="AC76" s="44">
        <v>4352.3999999999996</v>
      </c>
      <c r="AD76" s="44">
        <v>75.400000000000006</v>
      </c>
      <c r="AE76" s="82">
        <v>10.9</v>
      </c>
      <c r="AF76" s="7"/>
      <c r="AG76" s="85" t="s">
        <v>29</v>
      </c>
      <c r="AH76" s="15">
        <v>0.75</v>
      </c>
      <c r="AI76" s="15">
        <v>5.25</v>
      </c>
      <c r="AJ76" s="15">
        <v>1</v>
      </c>
      <c r="AK76" s="15">
        <v>0</v>
      </c>
      <c r="AL76" s="16">
        <v>5</v>
      </c>
      <c r="AM76" s="62"/>
      <c r="AN76" s="64" t="s">
        <v>40</v>
      </c>
      <c r="AO76" s="20">
        <v>9.4</v>
      </c>
      <c r="AP76" s="21">
        <v>7.21</v>
      </c>
      <c r="AQ76" s="7"/>
      <c r="AR76" s="31" t="s">
        <v>37</v>
      </c>
      <c r="AS76" s="52" t="s">
        <v>75</v>
      </c>
      <c r="AT76" s="32" t="s">
        <v>38</v>
      </c>
      <c r="AU76" s="53">
        <v>4.1000000000000002E-2</v>
      </c>
      <c r="AV76" s="1"/>
      <c r="AW76" s="117" t="s">
        <v>45</v>
      </c>
      <c r="AX76" s="112">
        <v>551174000</v>
      </c>
      <c r="AY76" s="112">
        <v>342579900</v>
      </c>
      <c r="AZ76" s="113">
        <v>174663000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193"/>
      <c r="B77" s="68" t="s">
        <v>44</v>
      </c>
      <c r="C77" s="73">
        <f t="shared" ref="C77:J77" si="87">C72</f>
        <v>241974000</v>
      </c>
      <c r="D77" s="74">
        <f t="shared" si="87"/>
        <v>2261370</v>
      </c>
      <c r="E77" s="74">
        <f t="shared" si="87"/>
        <v>5373080</v>
      </c>
      <c r="F77" s="75">
        <f t="shared" si="87"/>
        <v>8922610</v>
      </c>
      <c r="G77" s="73">
        <f t="shared" si="87"/>
        <v>305599000</v>
      </c>
      <c r="H77" s="74">
        <f t="shared" si="87"/>
        <v>2733390</v>
      </c>
      <c r="I77" s="74">
        <f t="shared" si="87"/>
        <v>8058440</v>
      </c>
      <c r="J77" s="75">
        <f t="shared" si="87"/>
        <v>13339300</v>
      </c>
      <c r="K77" s="179"/>
      <c r="L77" s="180"/>
      <c r="M77" s="180"/>
      <c r="N77" s="180"/>
      <c r="O77" s="197"/>
      <c r="P77" s="198"/>
      <c r="Q77" s="14" t="s">
        <v>7</v>
      </c>
      <c r="R77" s="40">
        <f>R72</f>
        <v>1311297900</v>
      </c>
      <c r="S77" s="57"/>
      <c r="T77" s="188"/>
      <c r="U77" s="191"/>
      <c r="V77" s="57"/>
      <c r="W77" s="87" t="s">
        <v>7</v>
      </c>
      <c r="X77" s="5">
        <f t="shared" ref="X77:AE77" si="88">X72</f>
        <v>3207</v>
      </c>
      <c r="Y77" s="5">
        <f t="shared" si="88"/>
        <v>4125.5</v>
      </c>
      <c r="Z77" s="5">
        <f t="shared" si="88"/>
        <v>43.8</v>
      </c>
      <c r="AA77" s="5">
        <f t="shared" si="88"/>
        <v>59.6</v>
      </c>
      <c r="AB77" s="5">
        <f t="shared" si="88"/>
        <v>3367.9</v>
      </c>
      <c r="AC77" s="5">
        <f t="shared" si="88"/>
        <v>4345.8</v>
      </c>
      <c r="AD77" s="5">
        <f t="shared" si="88"/>
        <v>75.400000000000006</v>
      </c>
      <c r="AE77" s="81">
        <f t="shared" si="88"/>
        <v>10.9</v>
      </c>
      <c r="AF77" s="7"/>
      <c r="AG77" s="87" t="s">
        <v>26</v>
      </c>
      <c r="AH77" s="6">
        <f>(AH76*10.74)</f>
        <v>8.0549999999999997</v>
      </c>
      <c r="AI77" s="6">
        <f>(AI76*2.2)</f>
        <v>11.55</v>
      </c>
      <c r="AJ77" s="6">
        <f>(AJ76*0.25)</f>
        <v>0.25</v>
      </c>
      <c r="AK77" s="158">
        <f>AK76+AL76</f>
        <v>5</v>
      </c>
      <c r="AL77" s="159"/>
      <c r="AM77" s="10"/>
      <c r="AN77" s="22" t="s">
        <v>41</v>
      </c>
      <c r="AO77" s="23">
        <v>8.5</v>
      </c>
      <c r="AP77" s="24">
        <v>7.39</v>
      </c>
      <c r="AQ77" s="7"/>
      <c r="AR77" s="33" t="s">
        <v>36</v>
      </c>
      <c r="AS77" s="12" t="s">
        <v>75</v>
      </c>
      <c r="AT77" s="2" t="s">
        <v>39</v>
      </c>
      <c r="AU77" s="36">
        <v>0.439</v>
      </c>
      <c r="AV77" s="1"/>
      <c r="AW77" s="118" t="s">
        <v>71</v>
      </c>
      <c r="AX77" s="111">
        <f t="shared" ref="AX77:AZ77" si="89">AX72</f>
        <v>551174000</v>
      </c>
      <c r="AY77" s="111">
        <f t="shared" si="89"/>
        <v>342030400</v>
      </c>
      <c r="AZ77" s="114">
        <f t="shared" si="89"/>
        <v>174663000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194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503000</v>
      </c>
      <c r="H78" s="76">
        <f t="shared" si="90"/>
        <v>0</v>
      </c>
      <c r="I78" s="76">
        <f t="shared" si="90"/>
        <v>0</v>
      </c>
      <c r="J78" s="77">
        <f t="shared" si="90"/>
        <v>16000</v>
      </c>
      <c r="K78" s="181"/>
      <c r="L78" s="182"/>
      <c r="M78" s="182"/>
      <c r="N78" s="182"/>
      <c r="O78" s="199"/>
      <c r="P78" s="200"/>
      <c r="Q78" s="48" t="s">
        <v>3</v>
      </c>
      <c r="R78" s="41">
        <f>R76-R77</f>
        <v>760100</v>
      </c>
      <c r="S78" s="58"/>
      <c r="T78" s="189"/>
      <c r="U78" s="192"/>
      <c r="V78" s="58"/>
      <c r="W78" s="45" t="s">
        <v>3</v>
      </c>
      <c r="X78" s="46">
        <f>X76-X77</f>
        <v>0</v>
      </c>
      <c r="Y78" s="46">
        <f t="shared" ref="Y78:AE78" si="91">Y76-Y77</f>
        <v>6.3999999999996362</v>
      </c>
      <c r="Z78" s="46">
        <f t="shared" si="91"/>
        <v>0</v>
      </c>
      <c r="AA78" s="46">
        <f t="shared" si="91"/>
        <v>0</v>
      </c>
      <c r="AB78" s="46">
        <f t="shared" si="91"/>
        <v>0</v>
      </c>
      <c r="AC78" s="46">
        <f t="shared" si="91"/>
        <v>6.5999999999994543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1.9201338730208677</v>
      </c>
      <c r="AI78" s="86">
        <f>(AI77)/((K76/1000000)*8.34)</f>
        <v>2.7532645851509652</v>
      </c>
      <c r="AJ78" s="86">
        <f>(AJ77)/((K76/1000000)*8.34)</f>
        <v>5.9594471540064177E-2</v>
      </c>
      <c r="AK78" s="160">
        <f>(AK77)/((K76/1000000)*8.34)</f>
        <v>1.1918894308012835</v>
      </c>
      <c r="AL78" s="161"/>
      <c r="AM78" s="10"/>
      <c r="AN78" s="1"/>
      <c r="AO78" s="1"/>
      <c r="AP78" s="1"/>
      <c r="AQ78" s="7"/>
      <c r="AR78" s="89" t="s">
        <v>55</v>
      </c>
      <c r="AS78" s="79">
        <v>1.63</v>
      </c>
      <c r="AT78" s="90" t="s">
        <v>54</v>
      </c>
      <c r="AU78" s="35">
        <v>2.4E-2</v>
      </c>
      <c r="AV78" s="1"/>
      <c r="AW78" s="110" t="s">
        <v>3</v>
      </c>
      <c r="AX78" s="115">
        <f>AX76-AX77</f>
        <v>0</v>
      </c>
      <c r="AY78" s="115">
        <f>AY76-AY77</f>
        <v>549500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74">
        <v>20</v>
      </c>
      <c r="B80" s="67" t="s">
        <v>45</v>
      </c>
      <c r="C80" s="72">
        <v>241974000</v>
      </c>
      <c r="D80" s="37">
        <v>2261370</v>
      </c>
      <c r="E80" s="37">
        <v>5373080</v>
      </c>
      <c r="F80" s="39">
        <v>8922610</v>
      </c>
      <c r="G80" s="72">
        <v>306936000</v>
      </c>
      <c r="H80" s="37">
        <v>2745390</v>
      </c>
      <c r="I80" s="37">
        <v>8090450</v>
      </c>
      <c r="J80" s="39">
        <v>13385300</v>
      </c>
      <c r="K80" s="177">
        <f>C82+G82</f>
        <v>834000</v>
      </c>
      <c r="L80" s="178"/>
      <c r="M80" s="183">
        <f>D82+E82+F82+H82+I82+J82</f>
        <v>74010</v>
      </c>
      <c r="N80" s="178"/>
      <c r="O80" s="195">
        <f>M80+K80</f>
        <v>908010</v>
      </c>
      <c r="P80" s="196"/>
      <c r="Q80" s="42" t="s">
        <v>6</v>
      </c>
      <c r="R80" s="39">
        <v>1312902900</v>
      </c>
      <c r="S80" s="57"/>
      <c r="T80" s="187">
        <v>0.01</v>
      </c>
      <c r="U80" s="190">
        <v>1.02</v>
      </c>
      <c r="V80" s="57"/>
      <c r="W80" s="85" t="s">
        <v>6</v>
      </c>
      <c r="X80" s="44">
        <v>3207</v>
      </c>
      <c r="Y80" s="44">
        <v>4142.7</v>
      </c>
      <c r="Z80" s="44">
        <v>44</v>
      </c>
      <c r="AA80" s="44">
        <v>59.7</v>
      </c>
      <c r="AB80" s="44">
        <v>3367.9</v>
      </c>
      <c r="AC80" s="44">
        <v>4363.6000000000004</v>
      </c>
      <c r="AD80" s="44">
        <v>75.599999999999994</v>
      </c>
      <c r="AE80" s="82">
        <v>10.9</v>
      </c>
      <c r="AF80" s="7"/>
      <c r="AG80" s="85" t="s">
        <v>29</v>
      </c>
      <c r="AH80" s="15">
        <v>2.5</v>
      </c>
      <c r="AI80" s="15">
        <v>8.625</v>
      </c>
      <c r="AJ80" s="15">
        <v>1.9375</v>
      </c>
      <c r="AK80" s="15">
        <v>0</v>
      </c>
      <c r="AL80" s="16">
        <v>9</v>
      </c>
      <c r="AM80" s="62"/>
      <c r="AN80" s="64" t="s">
        <v>40</v>
      </c>
      <c r="AO80" s="20">
        <v>10</v>
      </c>
      <c r="AP80" s="21">
        <v>7.23</v>
      </c>
      <c r="AQ80" s="7"/>
      <c r="AR80" s="31" t="s">
        <v>37</v>
      </c>
      <c r="AS80" s="52" t="s">
        <v>75</v>
      </c>
      <c r="AT80" s="32" t="s">
        <v>38</v>
      </c>
      <c r="AU80" s="53">
        <v>4.1000000000000002E-2</v>
      </c>
      <c r="AV80" s="1"/>
      <c r="AW80" s="117" t="s">
        <v>45</v>
      </c>
      <c r="AX80" s="112">
        <v>551174000</v>
      </c>
      <c r="AY80" s="112">
        <v>343504700</v>
      </c>
      <c r="AZ80" s="113">
        <v>174699000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193"/>
      <c r="B81" s="68" t="s">
        <v>44</v>
      </c>
      <c r="C81" s="73">
        <f t="shared" ref="C81:J81" si="92">C76</f>
        <v>241974000</v>
      </c>
      <c r="D81" s="74">
        <f t="shared" si="92"/>
        <v>2261370</v>
      </c>
      <c r="E81" s="74">
        <f t="shared" si="92"/>
        <v>5373080</v>
      </c>
      <c r="F81" s="75">
        <f t="shared" si="92"/>
        <v>8922610</v>
      </c>
      <c r="G81" s="73">
        <f t="shared" si="92"/>
        <v>306102000</v>
      </c>
      <c r="H81" s="74">
        <f t="shared" si="92"/>
        <v>2733390</v>
      </c>
      <c r="I81" s="74">
        <f t="shared" si="92"/>
        <v>8058440</v>
      </c>
      <c r="J81" s="75">
        <f t="shared" si="92"/>
        <v>13355300</v>
      </c>
      <c r="K81" s="179"/>
      <c r="L81" s="180"/>
      <c r="M81" s="180"/>
      <c r="N81" s="180"/>
      <c r="O81" s="197"/>
      <c r="P81" s="198"/>
      <c r="Q81" s="14" t="s">
        <v>7</v>
      </c>
      <c r="R81" s="40">
        <f>R76</f>
        <v>1312058000</v>
      </c>
      <c r="S81" s="57"/>
      <c r="T81" s="188"/>
      <c r="U81" s="191"/>
      <c r="V81" s="57"/>
      <c r="W81" s="87" t="s">
        <v>7</v>
      </c>
      <c r="X81" s="5">
        <f t="shared" ref="X81:AE81" si="93">X76</f>
        <v>3207</v>
      </c>
      <c r="Y81" s="5">
        <f t="shared" si="93"/>
        <v>4131.8999999999996</v>
      </c>
      <c r="Z81" s="5">
        <f t="shared" si="93"/>
        <v>43.8</v>
      </c>
      <c r="AA81" s="5">
        <f t="shared" si="93"/>
        <v>59.6</v>
      </c>
      <c r="AB81" s="5">
        <f t="shared" si="93"/>
        <v>3367.9</v>
      </c>
      <c r="AC81" s="5">
        <f t="shared" si="93"/>
        <v>4352.3999999999996</v>
      </c>
      <c r="AD81" s="5">
        <f t="shared" si="93"/>
        <v>75.400000000000006</v>
      </c>
      <c r="AE81" s="81">
        <f t="shared" si="93"/>
        <v>10.9</v>
      </c>
      <c r="AF81" s="7"/>
      <c r="AG81" s="87" t="s">
        <v>26</v>
      </c>
      <c r="AH81" s="6">
        <f>(AH80*10.74)</f>
        <v>26.85</v>
      </c>
      <c r="AI81" s="6">
        <f>(AI80*2.2)</f>
        <v>18.975000000000001</v>
      </c>
      <c r="AJ81" s="6">
        <f>(AJ80*0.25)</f>
        <v>0.484375</v>
      </c>
      <c r="AK81" s="158">
        <f>AK80+AL80</f>
        <v>9</v>
      </c>
      <c r="AL81" s="159"/>
      <c r="AM81" s="10"/>
      <c r="AN81" s="22" t="s">
        <v>41</v>
      </c>
      <c r="AO81" s="23">
        <v>9.8000000000000007</v>
      </c>
      <c r="AP81" s="24">
        <v>7.48</v>
      </c>
      <c r="AQ81" s="7"/>
      <c r="AR81" s="33" t="s">
        <v>36</v>
      </c>
      <c r="AS81" s="12" t="s">
        <v>75</v>
      </c>
      <c r="AT81" s="2" t="s">
        <v>39</v>
      </c>
      <c r="AU81" s="36">
        <v>0.71099999999999997</v>
      </c>
      <c r="AV81" s="1"/>
      <c r="AW81" s="118" t="s">
        <v>71</v>
      </c>
      <c r="AX81" s="111">
        <f t="shared" ref="AX81:AZ81" si="94">AX76</f>
        <v>551174000</v>
      </c>
      <c r="AY81" s="111">
        <f t="shared" si="94"/>
        <v>342579900</v>
      </c>
      <c r="AZ81" s="114">
        <f t="shared" si="94"/>
        <v>174663000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194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834000</v>
      </c>
      <c r="H82" s="76">
        <f t="shared" si="95"/>
        <v>12000</v>
      </c>
      <c r="I82" s="76">
        <f t="shared" si="95"/>
        <v>32010</v>
      </c>
      <c r="J82" s="77">
        <f t="shared" si="95"/>
        <v>30000</v>
      </c>
      <c r="K82" s="181"/>
      <c r="L82" s="182"/>
      <c r="M82" s="182"/>
      <c r="N82" s="182"/>
      <c r="O82" s="199"/>
      <c r="P82" s="200"/>
      <c r="Q82" s="48" t="s">
        <v>3</v>
      </c>
      <c r="R82" s="41">
        <f>R80-R81</f>
        <v>844900</v>
      </c>
      <c r="S82" s="58"/>
      <c r="T82" s="189"/>
      <c r="U82" s="192"/>
      <c r="V82" s="58"/>
      <c r="W82" s="45" t="s">
        <v>3</v>
      </c>
      <c r="X82" s="46">
        <f>X80-X81</f>
        <v>0</v>
      </c>
      <c r="Y82" s="46">
        <f t="shared" ref="Y82:AE82" si="96">Y80-Y81</f>
        <v>10.800000000000182</v>
      </c>
      <c r="Z82" s="46">
        <f t="shared" si="96"/>
        <v>0.20000000000000284</v>
      </c>
      <c r="AA82" s="46">
        <f t="shared" si="96"/>
        <v>0.10000000000000142</v>
      </c>
      <c r="AB82" s="46">
        <f t="shared" si="96"/>
        <v>0</v>
      </c>
      <c r="AC82" s="46">
        <f t="shared" si="96"/>
        <v>11.200000000000728</v>
      </c>
      <c r="AD82" s="46">
        <f t="shared" si="96"/>
        <v>0.19999999999998863</v>
      </c>
      <c r="AE82" s="83">
        <f t="shared" si="96"/>
        <v>0</v>
      </c>
      <c r="AF82" s="7"/>
      <c r="AG82" s="88" t="s">
        <v>28</v>
      </c>
      <c r="AH82" s="86">
        <f>(AH81)/((K80/1000000)*8.34)</f>
        <v>3.8602211755775242</v>
      </c>
      <c r="AI82" s="86">
        <f>(AI81)/((K80/1000000)*8.34)</f>
        <v>2.7280334006176359</v>
      </c>
      <c r="AJ82" s="86">
        <f>(AJ81)/((K80/1000000)*8.34)</f>
        <v>6.9638533777294717E-2</v>
      </c>
      <c r="AK82" s="160">
        <f>(AK81)/((K80/1000000)*8.34)</f>
        <v>1.2939288856684439</v>
      </c>
      <c r="AL82" s="161"/>
      <c r="AM82" s="10"/>
      <c r="AN82" s="1"/>
      <c r="AO82" s="1"/>
      <c r="AP82" s="1"/>
      <c r="AQ82" s="7"/>
      <c r="AR82" s="89" t="s">
        <v>55</v>
      </c>
      <c r="AS82" s="79">
        <v>3.94</v>
      </c>
      <c r="AT82" s="90" t="s">
        <v>54</v>
      </c>
      <c r="AU82" s="35">
        <v>2.3E-2</v>
      </c>
      <c r="AV82" s="1"/>
      <c r="AW82" s="110" t="s">
        <v>3</v>
      </c>
      <c r="AX82" s="115">
        <f>AX80-AX81</f>
        <v>0</v>
      </c>
      <c r="AY82" s="115">
        <f>AY80-AY81</f>
        <v>924800</v>
      </c>
      <c r="AZ82" s="116">
        <f>AZ80-AZ81</f>
        <v>36000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74">
        <v>21</v>
      </c>
      <c r="B84" s="67" t="s">
        <v>45</v>
      </c>
      <c r="C84" s="72">
        <v>241974000</v>
      </c>
      <c r="D84" s="37">
        <v>2261370</v>
      </c>
      <c r="E84" s="37">
        <v>5373080</v>
      </c>
      <c r="F84" s="39">
        <v>8922610</v>
      </c>
      <c r="G84" s="72">
        <v>307600000</v>
      </c>
      <c r="H84" s="37">
        <v>2751390</v>
      </c>
      <c r="I84" s="37">
        <v>8090450</v>
      </c>
      <c r="J84" s="39">
        <v>13393300</v>
      </c>
      <c r="K84" s="177">
        <f>C86+G86</f>
        <v>664000</v>
      </c>
      <c r="L84" s="178"/>
      <c r="M84" s="183">
        <f>D86+E86+F86+H86+I86+J86</f>
        <v>14000</v>
      </c>
      <c r="N84" s="178"/>
      <c r="O84" s="195">
        <f>M84+K84</f>
        <v>678000</v>
      </c>
      <c r="P84" s="196"/>
      <c r="Q84" s="42" t="s">
        <v>6</v>
      </c>
      <c r="R84" s="39">
        <v>1313677100</v>
      </c>
      <c r="S84" s="57"/>
      <c r="T84" s="187">
        <v>0</v>
      </c>
      <c r="U84" s="190">
        <v>0.98</v>
      </c>
      <c r="V84" s="57"/>
      <c r="W84" s="85" t="s">
        <v>6</v>
      </c>
      <c r="X84" s="44">
        <v>3207</v>
      </c>
      <c r="Y84" s="44">
        <v>4151.1000000000004</v>
      </c>
      <c r="Z84" s="44">
        <v>44</v>
      </c>
      <c r="AA84" s="44">
        <v>59.8</v>
      </c>
      <c r="AB84" s="44">
        <v>3367.9</v>
      </c>
      <c r="AC84" s="44">
        <v>4372.3</v>
      </c>
      <c r="AD84" s="44">
        <v>75.599999999999994</v>
      </c>
      <c r="AE84" s="82">
        <v>10.9</v>
      </c>
      <c r="AF84" s="7"/>
      <c r="AG84" s="85" t="s">
        <v>29</v>
      </c>
      <c r="AH84" s="15">
        <v>1.75</v>
      </c>
      <c r="AI84" s="15">
        <v>6.9375</v>
      </c>
      <c r="AJ84" s="15">
        <v>1.875</v>
      </c>
      <c r="AK84" s="15">
        <v>0</v>
      </c>
      <c r="AL84" s="16">
        <v>7</v>
      </c>
      <c r="AM84" s="62"/>
      <c r="AN84" s="64" t="s">
        <v>40</v>
      </c>
      <c r="AO84" s="20">
        <v>9.4</v>
      </c>
      <c r="AP84" s="21">
        <v>7.44</v>
      </c>
      <c r="AQ84" s="7"/>
      <c r="AR84" s="31" t="s">
        <v>37</v>
      </c>
      <c r="AS84" s="52" t="s">
        <v>75</v>
      </c>
      <c r="AT84" s="32" t="s">
        <v>38</v>
      </c>
      <c r="AU84" s="53">
        <v>4.2999999999999997E-2</v>
      </c>
      <c r="AV84" s="1"/>
      <c r="AW84" s="117" t="s">
        <v>45</v>
      </c>
      <c r="AX84" s="112">
        <v>551174000</v>
      </c>
      <c r="AY84" s="112">
        <v>344220900</v>
      </c>
      <c r="AZ84" s="113">
        <v>174699000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193"/>
      <c r="B85" s="68" t="s">
        <v>44</v>
      </c>
      <c r="C85" s="73">
        <f t="shared" ref="C85:J85" si="97">C80</f>
        <v>241974000</v>
      </c>
      <c r="D85" s="74">
        <f t="shared" si="97"/>
        <v>2261370</v>
      </c>
      <c r="E85" s="74">
        <f t="shared" si="97"/>
        <v>5373080</v>
      </c>
      <c r="F85" s="75">
        <f t="shared" si="97"/>
        <v>8922610</v>
      </c>
      <c r="G85" s="73">
        <f t="shared" si="97"/>
        <v>306936000</v>
      </c>
      <c r="H85" s="74">
        <f t="shared" si="97"/>
        <v>2745390</v>
      </c>
      <c r="I85" s="74">
        <f t="shared" si="97"/>
        <v>8090450</v>
      </c>
      <c r="J85" s="75">
        <f t="shared" si="97"/>
        <v>13385300</v>
      </c>
      <c r="K85" s="179"/>
      <c r="L85" s="180"/>
      <c r="M85" s="180"/>
      <c r="N85" s="180"/>
      <c r="O85" s="197"/>
      <c r="P85" s="198"/>
      <c r="Q85" s="14" t="s">
        <v>7</v>
      </c>
      <c r="R85" s="40">
        <f>R80</f>
        <v>1312902900</v>
      </c>
      <c r="S85" s="57"/>
      <c r="T85" s="188"/>
      <c r="U85" s="191"/>
      <c r="V85" s="57"/>
      <c r="W85" s="87" t="s">
        <v>7</v>
      </c>
      <c r="X85" s="5">
        <f t="shared" ref="X85:AE85" si="98">X80</f>
        <v>3207</v>
      </c>
      <c r="Y85" s="5">
        <f t="shared" si="98"/>
        <v>4142.7</v>
      </c>
      <c r="Z85" s="5">
        <f t="shared" si="98"/>
        <v>44</v>
      </c>
      <c r="AA85" s="5">
        <f t="shared" si="98"/>
        <v>59.7</v>
      </c>
      <c r="AB85" s="5">
        <f t="shared" si="98"/>
        <v>3367.9</v>
      </c>
      <c r="AC85" s="5">
        <f t="shared" si="98"/>
        <v>4363.6000000000004</v>
      </c>
      <c r="AD85" s="5">
        <f t="shared" si="98"/>
        <v>75.599999999999994</v>
      </c>
      <c r="AE85" s="81">
        <f t="shared" si="98"/>
        <v>10.9</v>
      </c>
      <c r="AF85" s="7"/>
      <c r="AG85" s="87" t="s">
        <v>26</v>
      </c>
      <c r="AH85" s="6">
        <f>(AH84*10.74)</f>
        <v>18.795000000000002</v>
      </c>
      <c r="AI85" s="6">
        <f>(AI84*2.2)</f>
        <v>15.262500000000001</v>
      </c>
      <c r="AJ85" s="6">
        <f>(AJ84*0.25)</f>
        <v>0.46875</v>
      </c>
      <c r="AK85" s="158">
        <f>AK84+AL84</f>
        <v>7</v>
      </c>
      <c r="AL85" s="159"/>
      <c r="AM85" s="10"/>
      <c r="AN85" s="22" t="s">
        <v>41</v>
      </c>
      <c r="AO85" s="23">
        <v>9.1</v>
      </c>
      <c r="AP85" s="24">
        <v>7.5</v>
      </c>
      <c r="AQ85" s="7"/>
      <c r="AR85" s="33" t="s">
        <v>36</v>
      </c>
      <c r="AS85" s="12" t="s">
        <v>75</v>
      </c>
      <c r="AT85" s="2" t="s">
        <v>39</v>
      </c>
      <c r="AU85" s="36">
        <v>0.90700000000000003</v>
      </c>
      <c r="AV85" s="1"/>
      <c r="AW85" s="118" t="s">
        <v>71</v>
      </c>
      <c r="AX85" s="111">
        <f t="shared" ref="AX85:AZ85" si="99">AX80</f>
        <v>551174000</v>
      </c>
      <c r="AY85" s="111">
        <f t="shared" si="99"/>
        <v>343504700</v>
      </c>
      <c r="AZ85" s="114">
        <f t="shared" si="99"/>
        <v>174699000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194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664000</v>
      </c>
      <c r="H86" s="76">
        <f t="shared" si="100"/>
        <v>6000</v>
      </c>
      <c r="I86" s="76">
        <f t="shared" si="100"/>
        <v>0</v>
      </c>
      <c r="J86" s="77">
        <f t="shared" si="100"/>
        <v>8000</v>
      </c>
      <c r="K86" s="181"/>
      <c r="L86" s="182"/>
      <c r="M86" s="182"/>
      <c r="N86" s="182"/>
      <c r="O86" s="199"/>
      <c r="P86" s="200"/>
      <c r="Q86" s="48" t="s">
        <v>3</v>
      </c>
      <c r="R86" s="41">
        <f>R84-R85</f>
        <v>774200</v>
      </c>
      <c r="S86" s="58"/>
      <c r="T86" s="189"/>
      <c r="U86" s="192"/>
      <c r="V86" s="58"/>
      <c r="W86" s="45" t="s">
        <v>3</v>
      </c>
      <c r="X86" s="46">
        <f>X84-X85</f>
        <v>0</v>
      </c>
      <c r="Y86" s="46">
        <f t="shared" ref="Y86:AE86" si="101">Y84-Y85</f>
        <v>8.4000000000005457</v>
      </c>
      <c r="Z86" s="46">
        <f t="shared" si="101"/>
        <v>0</v>
      </c>
      <c r="AA86" s="46">
        <f t="shared" si="101"/>
        <v>9.9999999999994316E-2</v>
      </c>
      <c r="AB86" s="46">
        <f t="shared" si="101"/>
        <v>0</v>
      </c>
      <c r="AC86" s="46">
        <f t="shared" si="101"/>
        <v>8.6999999999998181</v>
      </c>
      <c r="AD86" s="46">
        <f t="shared" si="101"/>
        <v>0</v>
      </c>
      <c r="AE86" s="83">
        <f t="shared" si="101"/>
        <v>0</v>
      </c>
      <c r="AF86" s="7"/>
      <c r="AG86" s="88" t="s">
        <v>28</v>
      </c>
      <c r="AH86" s="86">
        <f>(AH85)/((K84/1000000)*8.34)</f>
        <v>3.393971569732166</v>
      </c>
      <c r="AI86" s="86">
        <f>(AI85)/((K84/1000000)*8.34)</f>
        <v>2.7560782699141892</v>
      </c>
      <c r="AJ86" s="86">
        <f>(AJ85)/((K84/1000000)*8.34)</f>
        <v>8.4646138510878044E-2</v>
      </c>
      <c r="AK86" s="160">
        <f>(AK85)/((K84/1000000)*8.34)</f>
        <v>1.2640490017624453</v>
      </c>
      <c r="AL86" s="161"/>
      <c r="AM86" s="10"/>
      <c r="AN86" s="1"/>
      <c r="AO86" s="1"/>
      <c r="AP86" s="1"/>
      <c r="AQ86" s="7"/>
      <c r="AR86" s="89" t="s">
        <v>55</v>
      </c>
      <c r="AS86" s="79">
        <v>3.85</v>
      </c>
      <c r="AT86" s="90" t="s">
        <v>54</v>
      </c>
      <c r="AU86" s="35">
        <v>2.5000000000000001E-2</v>
      </c>
      <c r="AV86" s="1"/>
      <c r="AW86" s="110" t="s">
        <v>3</v>
      </c>
      <c r="AX86" s="115">
        <f>AX84-AX85</f>
        <v>0</v>
      </c>
      <c r="AY86" s="115">
        <f>AY84-AY85</f>
        <v>716200</v>
      </c>
      <c r="AZ86" s="116">
        <f>AZ84-AZ85</f>
        <v>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74">
        <v>22</v>
      </c>
      <c r="B88" s="67" t="s">
        <v>45</v>
      </c>
      <c r="C88" s="72">
        <v>241974000</v>
      </c>
      <c r="D88" s="37">
        <v>2261370</v>
      </c>
      <c r="E88" s="37">
        <v>5373080</v>
      </c>
      <c r="F88" s="39">
        <v>8922610</v>
      </c>
      <c r="G88" s="72">
        <v>308531000</v>
      </c>
      <c r="H88" s="37">
        <v>2760390</v>
      </c>
      <c r="I88" s="37">
        <v>8123460</v>
      </c>
      <c r="J88" s="39">
        <v>13422300</v>
      </c>
      <c r="K88" s="177">
        <f>C90+G90</f>
        <v>931000</v>
      </c>
      <c r="L88" s="178"/>
      <c r="M88" s="183">
        <f>D90+E90+F90+H90+I90+J90</f>
        <v>71010</v>
      </c>
      <c r="N88" s="178"/>
      <c r="O88" s="195">
        <f>M88+K88</f>
        <v>1002010</v>
      </c>
      <c r="P88" s="196"/>
      <c r="Q88" s="42" t="s">
        <v>6</v>
      </c>
      <c r="R88" s="39">
        <v>1314566800</v>
      </c>
      <c r="S88" s="57"/>
      <c r="T88" s="187">
        <v>0.01</v>
      </c>
      <c r="U88" s="190">
        <v>0.99</v>
      </c>
      <c r="V88" s="57"/>
      <c r="W88" s="85" t="s">
        <v>6</v>
      </c>
      <c r="X88" s="44">
        <v>3207</v>
      </c>
      <c r="Y88" s="44">
        <v>4163.1000000000004</v>
      </c>
      <c r="Z88" s="44">
        <v>44.1</v>
      </c>
      <c r="AA88" s="44">
        <v>60</v>
      </c>
      <c r="AB88" s="44">
        <v>3367.9</v>
      </c>
      <c r="AC88" s="44">
        <v>4384.7</v>
      </c>
      <c r="AD88" s="44">
        <v>75.7</v>
      </c>
      <c r="AE88" s="82">
        <v>10.9</v>
      </c>
      <c r="AF88" s="7"/>
      <c r="AG88" s="85" t="s">
        <v>29</v>
      </c>
      <c r="AH88" s="15">
        <v>1.75</v>
      </c>
      <c r="AI88" s="15">
        <v>9.5</v>
      </c>
      <c r="AJ88" s="15">
        <v>1.9375</v>
      </c>
      <c r="AK88" s="15">
        <v>0</v>
      </c>
      <c r="AL88" s="16">
        <v>10</v>
      </c>
      <c r="AM88" s="62"/>
      <c r="AN88" s="64" t="s">
        <v>40</v>
      </c>
      <c r="AO88" s="20">
        <v>8.3000000000000007</v>
      </c>
      <c r="AP88" s="21">
        <v>7.39</v>
      </c>
      <c r="AQ88" s="7"/>
      <c r="AR88" s="31" t="s">
        <v>37</v>
      </c>
      <c r="AS88" s="52" t="s">
        <v>75</v>
      </c>
      <c r="AT88" s="32" t="s">
        <v>38</v>
      </c>
      <c r="AU88" s="53">
        <v>4.1000000000000002E-2</v>
      </c>
      <c r="AV88" s="1"/>
      <c r="AW88" s="117" t="s">
        <v>45</v>
      </c>
      <c r="AX88" s="112">
        <v>551174000</v>
      </c>
      <c r="AY88" s="112">
        <v>345245900</v>
      </c>
      <c r="AZ88" s="113">
        <v>174734000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193"/>
      <c r="B89" s="68" t="s">
        <v>44</v>
      </c>
      <c r="C89" s="73">
        <f t="shared" ref="C89:J89" si="102">C84</f>
        <v>241974000</v>
      </c>
      <c r="D89" s="74">
        <f t="shared" si="102"/>
        <v>2261370</v>
      </c>
      <c r="E89" s="74">
        <f t="shared" si="102"/>
        <v>5373080</v>
      </c>
      <c r="F89" s="75">
        <f t="shared" si="102"/>
        <v>8922610</v>
      </c>
      <c r="G89" s="73">
        <f t="shared" si="102"/>
        <v>307600000</v>
      </c>
      <c r="H89" s="74">
        <f t="shared" si="102"/>
        <v>2751390</v>
      </c>
      <c r="I89" s="74">
        <f t="shared" si="102"/>
        <v>8090450</v>
      </c>
      <c r="J89" s="75">
        <f t="shared" si="102"/>
        <v>13393300</v>
      </c>
      <c r="K89" s="179"/>
      <c r="L89" s="180"/>
      <c r="M89" s="180"/>
      <c r="N89" s="180"/>
      <c r="O89" s="197"/>
      <c r="P89" s="198"/>
      <c r="Q89" s="14" t="s">
        <v>7</v>
      </c>
      <c r="R89" s="40">
        <f>R84</f>
        <v>1313677100</v>
      </c>
      <c r="S89" s="57"/>
      <c r="T89" s="188"/>
      <c r="U89" s="191"/>
      <c r="V89" s="57"/>
      <c r="W89" s="87" t="s">
        <v>7</v>
      </c>
      <c r="X89" s="5">
        <f t="shared" ref="X89:AE89" si="103">X84</f>
        <v>3207</v>
      </c>
      <c r="Y89" s="5">
        <f t="shared" si="103"/>
        <v>4151.1000000000004</v>
      </c>
      <c r="Z89" s="5">
        <f t="shared" si="103"/>
        <v>44</v>
      </c>
      <c r="AA89" s="5">
        <f t="shared" si="103"/>
        <v>59.8</v>
      </c>
      <c r="AB89" s="5">
        <f t="shared" si="103"/>
        <v>3367.9</v>
      </c>
      <c r="AC89" s="5">
        <f t="shared" si="103"/>
        <v>4372.3</v>
      </c>
      <c r="AD89" s="5">
        <f t="shared" si="103"/>
        <v>75.599999999999994</v>
      </c>
      <c r="AE89" s="81">
        <f t="shared" si="103"/>
        <v>10.9</v>
      </c>
      <c r="AF89" s="7"/>
      <c r="AG89" s="87" t="s">
        <v>26</v>
      </c>
      <c r="AH89" s="6">
        <f>(AH88*10.74)</f>
        <v>18.795000000000002</v>
      </c>
      <c r="AI89" s="6">
        <f>(AI88*2.2)</f>
        <v>20.900000000000002</v>
      </c>
      <c r="AJ89" s="6">
        <f>(AJ88*0.25)</f>
        <v>0.484375</v>
      </c>
      <c r="AK89" s="158">
        <f>AK88+AL88</f>
        <v>10</v>
      </c>
      <c r="AL89" s="159"/>
      <c r="AM89" s="10"/>
      <c r="AN89" s="22" t="s">
        <v>41</v>
      </c>
      <c r="AO89" s="23">
        <v>9.4</v>
      </c>
      <c r="AP89" s="24">
        <v>7.56</v>
      </c>
      <c r="AQ89" s="7"/>
      <c r="AR89" s="33" t="s">
        <v>36</v>
      </c>
      <c r="AS89" s="12" t="s">
        <v>75</v>
      </c>
      <c r="AT89" s="2" t="s">
        <v>39</v>
      </c>
      <c r="AU89" s="36">
        <v>0.52800000000000002</v>
      </c>
      <c r="AV89" s="1"/>
      <c r="AW89" s="118" t="s">
        <v>71</v>
      </c>
      <c r="AX89" s="111">
        <f t="shared" ref="AX89:AZ89" si="104">AX84</f>
        <v>551174000</v>
      </c>
      <c r="AY89" s="111">
        <f t="shared" si="104"/>
        <v>344220900</v>
      </c>
      <c r="AZ89" s="114">
        <f t="shared" si="104"/>
        <v>174699000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194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931000</v>
      </c>
      <c r="H90" s="76">
        <f t="shared" si="105"/>
        <v>9000</v>
      </c>
      <c r="I90" s="76">
        <f t="shared" si="105"/>
        <v>33010</v>
      </c>
      <c r="J90" s="77">
        <f t="shared" si="105"/>
        <v>29000</v>
      </c>
      <c r="K90" s="181"/>
      <c r="L90" s="182"/>
      <c r="M90" s="182"/>
      <c r="N90" s="182"/>
      <c r="O90" s="199"/>
      <c r="P90" s="200"/>
      <c r="Q90" s="48" t="s">
        <v>3</v>
      </c>
      <c r="R90" s="41">
        <f>R88-R89</f>
        <v>889700</v>
      </c>
      <c r="S90" s="58"/>
      <c r="T90" s="189"/>
      <c r="U90" s="192"/>
      <c r="V90" s="58"/>
      <c r="W90" s="45" t="s">
        <v>3</v>
      </c>
      <c r="X90" s="46">
        <f>X88-X89</f>
        <v>0</v>
      </c>
      <c r="Y90" s="46">
        <f t="shared" ref="Y90:AE90" si="106">Y88-Y89</f>
        <v>12</v>
      </c>
      <c r="Z90" s="46">
        <f t="shared" si="106"/>
        <v>0.10000000000000142</v>
      </c>
      <c r="AA90" s="46">
        <f t="shared" si="106"/>
        <v>0.20000000000000284</v>
      </c>
      <c r="AB90" s="46">
        <f t="shared" si="106"/>
        <v>0</v>
      </c>
      <c r="AC90" s="46">
        <f t="shared" si="106"/>
        <v>12.399999999999636</v>
      </c>
      <c r="AD90" s="46">
        <f t="shared" si="106"/>
        <v>0.10000000000000853</v>
      </c>
      <c r="AE90" s="83">
        <f t="shared" si="106"/>
        <v>0</v>
      </c>
      <c r="AF90" s="7"/>
      <c r="AG90" s="88" t="s">
        <v>28</v>
      </c>
      <c r="AH90" s="86">
        <f>(AH89)/((K88/1000000)*8.34)</f>
        <v>2.4206198950613946</v>
      </c>
      <c r="AI90" s="86">
        <f>(AI89)/((K88/1000000)*8.34)</f>
        <v>2.6917241716830618</v>
      </c>
      <c r="AJ90" s="86">
        <f>(AJ89)/((K88/1000000)*8.34)</f>
        <v>6.2382961514783876E-2</v>
      </c>
      <c r="AK90" s="160">
        <f>(AK89)/((K88/1000000)*8.34)</f>
        <v>1.2879063022406994</v>
      </c>
      <c r="AL90" s="161"/>
      <c r="AM90" s="10"/>
      <c r="AN90" s="1"/>
      <c r="AO90" s="1"/>
      <c r="AP90" s="1"/>
      <c r="AQ90" s="7"/>
      <c r="AR90" s="89" t="s">
        <v>55</v>
      </c>
      <c r="AS90" s="79">
        <v>2.2000000000000002</v>
      </c>
      <c r="AT90" s="90" t="s">
        <v>54</v>
      </c>
      <c r="AU90" s="35">
        <v>2.3E-2</v>
      </c>
      <c r="AV90" s="1"/>
      <c r="AW90" s="110" t="s">
        <v>3</v>
      </c>
      <c r="AX90" s="115">
        <f>AX88-AX89</f>
        <v>0</v>
      </c>
      <c r="AY90" s="115">
        <f>AY88-AY89</f>
        <v>1025000</v>
      </c>
      <c r="AZ90" s="116">
        <f>AZ88-AZ89</f>
        <v>35000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74">
        <v>23</v>
      </c>
      <c r="B92" s="67" t="s">
        <v>45</v>
      </c>
      <c r="C92" s="72">
        <v>241974000</v>
      </c>
      <c r="D92" s="37">
        <v>2261370</v>
      </c>
      <c r="E92" s="37">
        <v>5373080</v>
      </c>
      <c r="F92" s="39">
        <v>8922610</v>
      </c>
      <c r="G92" s="72">
        <v>309189000</v>
      </c>
      <c r="H92" s="37">
        <v>2760390</v>
      </c>
      <c r="I92" s="37">
        <v>8123460</v>
      </c>
      <c r="J92" s="39">
        <v>13430300</v>
      </c>
      <c r="K92" s="177">
        <f>C94+G94</f>
        <v>658000</v>
      </c>
      <c r="L92" s="178"/>
      <c r="M92" s="183">
        <f>D94+E94+F94+H94+I94+J94</f>
        <v>8000</v>
      </c>
      <c r="N92" s="178"/>
      <c r="O92" s="195">
        <f>M92+K92</f>
        <v>666000</v>
      </c>
      <c r="P92" s="196"/>
      <c r="Q92" s="42" t="s">
        <v>6</v>
      </c>
      <c r="R92" s="39">
        <v>1315253400</v>
      </c>
      <c r="S92" s="57"/>
      <c r="T92" s="187">
        <v>0.01</v>
      </c>
      <c r="U92" s="190">
        <v>1.02</v>
      </c>
      <c r="V92" s="57"/>
      <c r="W92" s="85" t="s">
        <v>6</v>
      </c>
      <c r="X92" s="44">
        <v>3207</v>
      </c>
      <c r="Y92" s="44">
        <v>4171.3999999999996</v>
      </c>
      <c r="Z92" s="44">
        <v>44.1</v>
      </c>
      <c r="AA92" s="44">
        <v>60</v>
      </c>
      <c r="AB92" s="44">
        <v>3367.9</v>
      </c>
      <c r="AC92" s="44">
        <v>4393.1000000000004</v>
      </c>
      <c r="AD92" s="44">
        <v>75.7</v>
      </c>
      <c r="AE92" s="82">
        <v>10.9</v>
      </c>
      <c r="AF92" s="7"/>
      <c r="AG92" s="85" t="s">
        <v>29</v>
      </c>
      <c r="AH92" s="15">
        <v>1.25</v>
      </c>
      <c r="AI92" s="15">
        <v>6.625</v>
      </c>
      <c r="AJ92" s="15">
        <v>1.375</v>
      </c>
      <c r="AK92" s="15">
        <v>0</v>
      </c>
      <c r="AL92" s="16">
        <v>7</v>
      </c>
      <c r="AM92" s="62"/>
      <c r="AN92" s="64" t="s">
        <v>40</v>
      </c>
      <c r="AO92" s="20">
        <v>9.1</v>
      </c>
      <c r="AP92" s="21">
        <v>7.31</v>
      </c>
      <c r="AQ92" s="7"/>
      <c r="AR92" s="31" t="s">
        <v>37</v>
      </c>
      <c r="AS92" s="52" t="s">
        <v>75</v>
      </c>
      <c r="AT92" s="32" t="s">
        <v>38</v>
      </c>
      <c r="AU92" s="53">
        <v>4.9000000000000002E-2</v>
      </c>
      <c r="AV92" s="1"/>
      <c r="AW92" s="117" t="s">
        <v>45</v>
      </c>
      <c r="AX92" s="112">
        <v>551174000</v>
      </c>
      <c r="AY92" s="112">
        <v>345950700</v>
      </c>
      <c r="AZ92" s="113">
        <v>174734000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193"/>
      <c r="B93" s="68" t="s">
        <v>44</v>
      </c>
      <c r="C93" s="73">
        <f t="shared" ref="C93:J93" si="107">C88</f>
        <v>241974000</v>
      </c>
      <c r="D93" s="74">
        <f t="shared" si="107"/>
        <v>2261370</v>
      </c>
      <c r="E93" s="74">
        <f t="shared" si="107"/>
        <v>5373080</v>
      </c>
      <c r="F93" s="75">
        <f t="shared" si="107"/>
        <v>8922610</v>
      </c>
      <c r="G93" s="73">
        <f t="shared" si="107"/>
        <v>308531000</v>
      </c>
      <c r="H93" s="74">
        <f t="shared" si="107"/>
        <v>2760390</v>
      </c>
      <c r="I93" s="74">
        <f t="shared" si="107"/>
        <v>8123460</v>
      </c>
      <c r="J93" s="75">
        <f t="shared" si="107"/>
        <v>13422300</v>
      </c>
      <c r="K93" s="179"/>
      <c r="L93" s="180"/>
      <c r="M93" s="180"/>
      <c r="N93" s="180"/>
      <c r="O93" s="197"/>
      <c r="P93" s="198"/>
      <c r="Q93" s="14" t="s">
        <v>7</v>
      </c>
      <c r="R93" s="40">
        <f>R88</f>
        <v>1314566800</v>
      </c>
      <c r="S93" s="57"/>
      <c r="T93" s="188"/>
      <c r="U93" s="191"/>
      <c r="V93" s="57"/>
      <c r="W93" s="87" t="s">
        <v>7</v>
      </c>
      <c r="X93" s="5">
        <f t="shared" ref="X93:AE93" si="108">X88</f>
        <v>3207</v>
      </c>
      <c r="Y93" s="5">
        <f t="shared" si="108"/>
        <v>4163.1000000000004</v>
      </c>
      <c r="Z93" s="5">
        <f t="shared" si="108"/>
        <v>44.1</v>
      </c>
      <c r="AA93" s="5">
        <f t="shared" si="108"/>
        <v>60</v>
      </c>
      <c r="AB93" s="5">
        <f t="shared" si="108"/>
        <v>3367.9</v>
      </c>
      <c r="AC93" s="5">
        <f t="shared" si="108"/>
        <v>4384.7</v>
      </c>
      <c r="AD93" s="5">
        <f t="shared" si="108"/>
        <v>75.7</v>
      </c>
      <c r="AE93" s="81">
        <f t="shared" si="108"/>
        <v>10.9</v>
      </c>
      <c r="AF93" s="7"/>
      <c r="AG93" s="87" t="s">
        <v>26</v>
      </c>
      <c r="AH93" s="6">
        <f>(AH92*10.74)</f>
        <v>13.425000000000001</v>
      </c>
      <c r="AI93" s="6">
        <f>(AI92*2.2)</f>
        <v>14.575000000000001</v>
      </c>
      <c r="AJ93" s="6">
        <f>(AJ92*0.25)</f>
        <v>0.34375</v>
      </c>
      <c r="AK93" s="158">
        <f>AK92+AL92</f>
        <v>7</v>
      </c>
      <c r="AL93" s="159"/>
      <c r="AM93" s="10"/>
      <c r="AN93" s="22" t="s">
        <v>41</v>
      </c>
      <c r="AO93" s="23">
        <v>9.8000000000000007</v>
      </c>
      <c r="AP93" s="24">
        <v>7.63</v>
      </c>
      <c r="AQ93" s="7"/>
      <c r="AR93" s="33" t="s">
        <v>36</v>
      </c>
      <c r="AS93" s="12" t="s">
        <v>75</v>
      </c>
      <c r="AT93" s="2" t="s">
        <v>39</v>
      </c>
      <c r="AU93" s="36">
        <v>0.54100000000000004</v>
      </c>
      <c r="AV93" s="1"/>
      <c r="AW93" s="118" t="s">
        <v>71</v>
      </c>
      <c r="AX93" s="111">
        <f t="shared" ref="AX93:AZ93" si="109">AX88</f>
        <v>551174000</v>
      </c>
      <c r="AY93" s="111">
        <f t="shared" si="109"/>
        <v>345245900</v>
      </c>
      <c r="AZ93" s="114">
        <f t="shared" si="109"/>
        <v>174734000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194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658000</v>
      </c>
      <c r="H94" s="76">
        <f t="shared" si="110"/>
        <v>0</v>
      </c>
      <c r="I94" s="76">
        <f t="shared" si="110"/>
        <v>0</v>
      </c>
      <c r="J94" s="77">
        <f t="shared" si="110"/>
        <v>8000</v>
      </c>
      <c r="K94" s="181"/>
      <c r="L94" s="182"/>
      <c r="M94" s="182"/>
      <c r="N94" s="182"/>
      <c r="O94" s="199"/>
      <c r="P94" s="200"/>
      <c r="Q94" s="48" t="s">
        <v>3</v>
      </c>
      <c r="R94" s="41">
        <f>R92-R93</f>
        <v>686600</v>
      </c>
      <c r="S94" s="58"/>
      <c r="T94" s="189"/>
      <c r="U94" s="192"/>
      <c r="V94" s="58"/>
      <c r="W94" s="45" t="s">
        <v>3</v>
      </c>
      <c r="X94" s="46">
        <f>X92-X93</f>
        <v>0</v>
      </c>
      <c r="Y94" s="46">
        <f t="shared" ref="Y94:AE94" si="111">Y92-Y93</f>
        <v>8.2999999999992724</v>
      </c>
      <c r="Z94" s="46">
        <f t="shared" si="111"/>
        <v>0</v>
      </c>
      <c r="AA94" s="46">
        <f t="shared" si="111"/>
        <v>0</v>
      </c>
      <c r="AB94" s="46">
        <f t="shared" si="111"/>
        <v>0</v>
      </c>
      <c r="AC94" s="46">
        <f t="shared" si="111"/>
        <v>8.4000000000005457</v>
      </c>
      <c r="AD94" s="46">
        <f t="shared" si="111"/>
        <v>0</v>
      </c>
      <c r="AE94" s="83">
        <f t="shared" si="111"/>
        <v>0</v>
      </c>
      <c r="AF94" s="7"/>
      <c r="AG94" s="88" t="s">
        <v>28</v>
      </c>
      <c r="AH94" s="86">
        <f>(AH93)/((K92/1000000)*8.34)</f>
        <v>2.4463711705407709</v>
      </c>
      <c r="AI94" s="86">
        <f>(AI93)/((K92/1000000)*8.34)</f>
        <v>2.6559299672723826</v>
      </c>
      <c r="AJ94" s="86">
        <f>(AJ93)/((K92/1000000)*8.34)</f>
        <v>6.2639857718688269E-2</v>
      </c>
      <c r="AK94" s="160">
        <f>(AK93)/((K92/1000000)*8.34)</f>
        <v>1.2755752844532884</v>
      </c>
      <c r="AL94" s="161"/>
      <c r="AM94" s="10"/>
      <c r="AN94" s="1"/>
      <c r="AO94" s="1"/>
      <c r="AP94" s="1"/>
      <c r="AQ94" s="7"/>
      <c r="AR94" s="89" t="s">
        <v>55</v>
      </c>
      <c r="AS94" s="79">
        <v>1.83</v>
      </c>
      <c r="AT94" s="90" t="s">
        <v>54</v>
      </c>
      <c r="AU94" s="35">
        <v>3.2000000000000001E-2</v>
      </c>
      <c r="AV94" s="1"/>
      <c r="AW94" s="110" t="s">
        <v>3</v>
      </c>
      <c r="AX94" s="115">
        <f>AX92-AX93</f>
        <v>0</v>
      </c>
      <c r="AY94" s="115">
        <f>AY92-AY93</f>
        <v>704800</v>
      </c>
      <c r="AZ94" s="116">
        <f>AZ92-AZ93</f>
        <v>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74">
        <v>24</v>
      </c>
      <c r="B96" s="67" t="s">
        <v>45</v>
      </c>
      <c r="C96" s="72">
        <v>241974000</v>
      </c>
      <c r="D96" s="37">
        <v>2261370</v>
      </c>
      <c r="E96" s="37">
        <v>5373080</v>
      </c>
      <c r="F96" s="39">
        <v>8922610</v>
      </c>
      <c r="G96" s="72">
        <v>309759000</v>
      </c>
      <c r="H96" s="37">
        <v>2769390</v>
      </c>
      <c r="I96" s="37">
        <v>8123460</v>
      </c>
      <c r="J96" s="39">
        <v>13438300</v>
      </c>
      <c r="K96" s="177">
        <f>C98+G98</f>
        <v>570000</v>
      </c>
      <c r="L96" s="178"/>
      <c r="M96" s="183">
        <f>D98+E98+F98+H98+I98+J98</f>
        <v>17000</v>
      </c>
      <c r="N96" s="178"/>
      <c r="O96" s="195">
        <f>M96+K96</f>
        <v>587000</v>
      </c>
      <c r="P96" s="196"/>
      <c r="Q96" s="42" t="s">
        <v>6</v>
      </c>
      <c r="R96" s="39">
        <v>1316020700</v>
      </c>
      <c r="S96" s="57"/>
      <c r="T96" s="187">
        <v>0</v>
      </c>
      <c r="U96" s="190">
        <v>1.02</v>
      </c>
      <c r="V96" s="57"/>
      <c r="W96" s="85" t="s">
        <v>6</v>
      </c>
      <c r="X96" s="44">
        <v>3207</v>
      </c>
      <c r="Y96" s="44">
        <v>4178.6000000000004</v>
      </c>
      <c r="Z96" s="44">
        <v>44.2</v>
      </c>
      <c r="AA96" s="44">
        <v>60</v>
      </c>
      <c r="AB96" s="44">
        <v>3367.9</v>
      </c>
      <c r="AC96" s="44">
        <v>4400.6000000000004</v>
      </c>
      <c r="AD96" s="44">
        <v>75.7</v>
      </c>
      <c r="AE96" s="82">
        <v>10.9</v>
      </c>
      <c r="AF96" s="7"/>
      <c r="AG96" s="85" t="s">
        <v>29</v>
      </c>
      <c r="AH96" s="15">
        <v>1</v>
      </c>
      <c r="AI96" s="15">
        <v>7.25</v>
      </c>
      <c r="AJ96" s="15">
        <v>1.375</v>
      </c>
      <c r="AK96" s="15">
        <v>0</v>
      </c>
      <c r="AL96" s="16">
        <v>7</v>
      </c>
      <c r="AM96" s="62"/>
      <c r="AN96" s="64" t="s">
        <v>40</v>
      </c>
      <c r="AO96" s="20">
        <v>5.2</v>
      </c>
      <c r="AP96" s="21">
        <v>7.54</v>
      </c>
      <c r="AQ96" s="7"/>
      <c r="AR96" s="31" t="s">
        <v>37</v>
      </c>
      <c r="AS96" s="52" t="s">
        <v>75</v>
      </c>
      <c r="AT96" s="32" t="s">
        <v>38</v>
      </c>
      <c r="AU96" s="53">
        <v>3.5000000000000003E-2</v>
      </c>
      <c r="AV96" s="1"/>
      <c r="AW96" s="117" t="s">
        <v>45</v>
      </c>
      <c r="AX96" s="112">
        <v>551174000</v>
      </c>
      <c r="AY96" s="112">
        <v>346567500</v>
      </c>
      <c r="AZ96" s="113">
        <v>174734000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193"/>
      <c r="B97" s="68" t="s">
        <v>44</v>
      </c>
      <c r="C97" s="73">
        <f t="shared" ref="C97:J97" si="112">C92</f>
        <v>241974000</v>
      </c>
      <c r="D97" s="74">
        <f t="shared" si="112"/>
        <v>2261370</v>
      </c>
      <c r="E97" s="74">
        <f t="shared" si="112"/>
        <v>5373080</v>
      </c>
      <c r="F97" s="75">
        <f t="shared" si="112"/>
        <v>8922610</v>
      </c>
      <c r="G97" s="73">
        <f t="shared" si="112"/>
        <v>309189000</v>
      </c>
      <c r="H97" s="74">
        <f t="shared" si="112"/>
        <v>2760390</v>
      </c>
      <c r="I97" s="74">
        <f t="shared" si="112"/>
        <v>8123460</v>
      </c>
      <c r="J97" s="75">
        <f t="shared" si="112"/>
        <v>13430300</v>
      </c>
      <c r="K97" s="179"/>
      <c r="L97" s="180"/>
      <c r="M97" s="180"/>
      <c r="N97" s="180"/>
      <c r="O97" s="197"/>
      <c r="P97" s="198"/>
      <c r="Q97" s="14" t="s">
        <v>7</v>
      </c>
      <c r="R97" s="40">
        <f>R92</f>
        <v>1315253400</v>
      </c>
      <c r="S97" s="57"/>
      <c r="T97" s="188"/>
      <c r="U97" s="191"/>
      <c r="V97" s="57"/>
      <c r="W97" s="87" t="s">
        <v>7</v>
      </c>
      <c r="X97" s="5">
        <f t="shared" ref="X97:AE97" si="113">X92</f>
        <v>3207</v>
      </c>
      <c r="Y97" s="5">
        <f t="shared" si="113"/>
        <v>4171.3999999999996</v>
      </c>
      <c r="Z97" s="5">
        <f t="shared" si="113"/>
        <v>44.1</v>
      </c>
      <c r="AA97" s="5">
        <f t="shared" si="113"/>
        <v>60</v>
      </c>
      <c r="AB97" s="5">
        <f t="shared" si="113"/>
        <v>3367.9</v>
      </c>
      <c r="AC97" s="5">
        <f t="shared" si="113"/>
        <v>4393.1000000000004</v>
      </c>
      <c r="AD97" s="5">
        <f t="shared" si="113"/>
        <v>75.7</v>
      </c>
      <c r="AE97" s="81">
        <f t="shared" si="113"/>
        <v>10.9</v>
      </c>
      <c r="AF97" s="7"/>
      <c r="AG97" s="87" t="s">
        <v>26</v>
      </c>
      <c r="AH97" s="6">
        <f>(AH96*10.74)</f>
        <v>10.74</v>
      </c>
      <c r="AI97" s="6">
        <f>(AI96*2.2)</f>
        <v>15.950000000000001</v>
      </c>
      <c r="AJ97" s="6">
        <f>(AJ96*0.25)</f>
        <v>0.34375</v>
      </c>
      <c r="AK97" s="158">
        <f>AK96+AL96</f>
        <v>7</v>
      </c>
      <c r="AL97" s="159"/>
      <c r="AM97" s="10"/>
      <c r="AN97" s="22" t="s">
        <v>41</v>
      </c>
      <c r="AO97" s="23">
        <v>5.5</v>
      </c>
      <c r="AP97" s="24">
        <v>7.69</v>
      </c>
      <c r="AQ97" s="7"/>
      <c r="AR97" s="33" t="s">
        <v>36</v>
      </c>
      <c r="AS97" s="12" t="s">
        <v>75</v>
      </c>
      <c r="AT97" s="2" t="s">
        <v>39</v>
      </c>
      <c r="AU97" s="36">
        <v>0.46</v>
      </c>
      <c r="AV97" s="1"/>
      <c r="AW97" s="118" t="s">
        <v>71</v>
      </c>
      <c r="AX97" s="111">
        <f t="shared" ref="AX97:AY97" si="114">AX92</f>
        <v>551174000</v>
      </c>
      <c r="AY97" s="111">
        <f t="shared" si="114"/>
        <v>345950700</v>
      </c>
      <c r="AZ97" s="114">
        <f>AZ92</f>
        <v>174734000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194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570000</v>
      </c>
      <c r="H98" s="76">
        <f t="shared" si="115"/>
        <v>9000</v>
      </c>
      <c r="I98" s="76">
        <f t="shared" si="115"/>
        <v>0</v>
      </c>
      <c r="J98" s="77">
        <f t="shared" si="115"/>
        <v>8000</v>
      </c>
      <c r="K98" s="181"/>
      <c r="L98" s="182"/>
      <c r="M98" s="182"/>
      <c r="N98" s="182"/>
      <c r="O98" s="199"/>
      <c r="P98" s="200"/>
      <c r="Q98" s="48" t="s">
        <v>3</v>
      </c>
      <c r="R98" s="41">
        <f>R96-R97</f>
        <v>767300</v>
      </c>
      <c r="S98" s="58"/>
      <c r="T98" s="189"/>
      <c r="U98" s="192"/>
      <c r="V98" s="58"/>
      <c r="W98" s="45" t="s">
        <v>3</v>
      </c>
      <c r="X98" s="46">
        <f>X96-X97</f>
        <v>0</v>
      </c>
      <c r="Y98" s="46">
        <f t="shared" ref="Y98:AE98" si="116">Y96-Y97</f>
        <v>7.2000000000007276</v>
      </c>
      <c r="Z98" s="46">
        <f t="shared" si="116"/>
        <v>0.10000000000000142</v>
      </c>
      <c r="AA98" s="46">
        <f t="shared" si="116"/>
        <v>0</v>
      </c>
      <c r="AB98" s="46">
        <f t="shared" si="116"/>
        <v>0</v>
      </c>
      <c r="AC98" s="46">
        <f t="shared" si="116"/>
        <v>7.5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2.2592452353906354</v>
      </c>
      <c r="AI98" s="86">
        <f>(AI97)/((K96/1000000)*8.34)</f>
        <v>3.3552105683873963</v>
      </c>
      <c r="AJ98" s="86">
        <f>(AJ97)/((K96/1000000)*8.34)</f>
        <v>7.231057259455595E-2</v>
      </c>
      <c r="AK98" s="160">
        <f>(AK97)/((K96/1000000)*8.34)</f>
        <v>1.4725062055618665</v>
      </c>
      <c r="AL98" s="161"/>
      <c r="AM98" s="10"/>
      <c r="AN98" s="1"/>
      <c r="AO98" s="1"/>
      <c r="AP98" s="1"/>
      <c r="AQ98" s="7"/>
      <c r="AR98" s="89" t="s">
        <v>55</v>
      </c>
      <c r="AS98" s="79">
        <v>1.82</v>
      </c>
      <c r="AT98" s="90" t="s">
        <v>54</v>
      </c>
      <c r="AU98" s="35">
        <v>2.4E-2</v>
      </c>
      <c r="AV98" s="1"/>
      <c r="AW98" s="110" t="s">
        <v>3</v>
      </c>
      <c r="AX98" s="115">
        <f>AX96-AX97</f>
        <v>0</v>
      </c>
      <c r="AY98" s="115">
        <f>AY96-AY97</f>
        <v>616800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74">
        <v>25</v>
      </c>
      <c r="B100" s="67" t="s">
        <v>45</v>
      </c>
      <c r="C100" s="72">
        <v>243043000</v>
      </c>
      <c r="D100" s="37">
        <v>2271370</v>
      </c>
      <c r="E100" s="37">
        <v>5405070</v>
      </c>
      <c r="F100" s="39">
        <v>9047660</v>
      </c>
      <c r="G100" s="72">
        <v>309759000</v>
      </c>
      <c r="H100" s="37">
        <v>2769390</v>
      </c>
      <c r="I100" s="37">
        <v>8123460</v>
      </c>
      <c r="J100" s="39">
        <v>13438300</v>
      </c>
      <c r="K100" s="177">
        <f>C102+G102</f>
        <v>1069000</v>
      </c>
      <c r="L100" s="178"/>
      <c r="M100" s="183">
        <f>D102+E102+F102+H102+I102+J102</f>
        <v>167040</v>
      </c>
      <c r="N100" s="178"/>
      <c r="O100" s="195">
        <f>M100+K100</f>
        <v>1236040</v>
      </c>
      <c r="P100" s="196"/>
      <c r="Q100" s="42" t="s">
        <v>6</v>
      </c>
      <c r="R100" s="39">
        <v>1316805400</v>
      </c>
      <c r="S100" s="57"/>
      <c r="T100" s="187">
        <v>0.01</v>
      </c>
      <c r="U100" s="190">
        <v>1.01</v>
      </c>
      <c r="V100" s="57"/>
      <c r="W100" s="85" t="s">
        <v>6</v>
      </c>
      <c r="X100" s="44">
        <v>3220.7</v>
      </c>
      <c r="Y100" s="44">
        <v>4178.6000000000004</v>
      </c>
      <c r="Z100" s="44">
        <v>44.3</v>
      </c>
      <c r="AA100" s="44">
        <v>60</v>
      </c>
      <c r="AB100" s="44">
        <v>3383.4</v>
      </c>
      <c r="AC100" s="44">
        <v>4400.6000000000004</v>
      </c>
      <c r="AD100" s="44">
        <v>75.900000000000006</v>
      </c>
      <c r="AE100" s="82">
        <v>10.9</v>
      </c>
      <c r="AF100" s="7"/>
      <c r="AG100" s="85" t="s">
        <v>29</v>
      </c>
      <c r="AH100" s="15">
        <v>1.25</v>
      </c>
      <c r="AI100" s="15">
        <v>10.25</v>
      </c>
      <c r="AJ100" s="15">
        <v>2.125</v>
      </c>
      <c r="AK100" s="15">
        <v>10</v>
      </c>
      <c r="AL100" s="16">
        <v>0</v>
      </c>
      <c r="AM100" s="62"/>
      <c r="AN100" s="64" t="s">
        <v>40</v>
      </c>
      <c r="AO100" s="20">
        <v>7.4</v>
      </c>
      <c r="AP100" s="21">
        <v>7.28</v>
      </c>
      <c r="AQ100" s="7"/>
      <c r="AR100" s="31" t="s">
        <v>37</v>
      </c>
      <c r="AS100" s="52">
        <v>4.5999999999999999E-2</v>
      </c>
      <c r="AT100" s="32" t="s">
        <v>38</v>
      </c>
      <c r="AU100" s="53" t="s">
        <v>75</v>
      </c>
      <c r="AV100" s="1"/>
      <c r="AW100" s="117" t="s">
        <v>45</v>
      </c>
      <c r="AX100" s="112">
        <v>552485000</v>
      </c>
      <c r="AY100" s="112">
        <v>346567500</v>
      </c>
      <c r="AZ100" s="113">
        <v>174770000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193"/>
      <c r="B101" s="68" t="s">
        <v>44</v>
      </c>
      <c r="C101" s="73">
        <f t="shared" ref="C101:J101" si="117">C96</f>
        <v>241974000</v>
      </c>
      <c r="D101" s="74">
        <f t="shared" si="117"/>
        <v>2261370</v>
      </c>
      <c r="E101" s="74">
        <f t="shared" si="117"/>
        <v>5373080</v>
      </c>
      <c r="F101" s="75">
        <f t="shared" si="117"/>
        <v>8922610</v>
      </c>
      <c r="G101" s="73">
        <f t="shared" si="117"/>
        <v>309759000</v>
      </c>
      <c r="H101" s="74">
        <f t="shared" si="117"/>
        <v>2769390</v>
      </c>
      <c r="I101" s="74">
        <f t="shared" si="117"/>
        <v>8123460</v>
      </c>
      <c r="J101" s="75">
        <f t="shared" si="117"/>
        <v>13438300</v>
      </c>
      <c r="K101" s="179"/>
      <c r="L101" s="180"/>
      <c r="M101" s="180"/>
      <c r="N101" s="180"/>
      <c r="O101" s="197"/>
      <c r="P101" s="198"/>
      <c r="Q101" s="14" t="s">
        <v>7</v>
      </c>
      <c r="R101" s="40">
        <f>R96</f>
        <v>1316020700</v>
      </c>
      <c r="S101" s="57"/>
      <c r="T101" s="188"/>
      <c r="U101" s="191"/>
      <c r="V101" s="57"/>
      <c r="W101" s="87" t="s">
        <v>7</v>
      </c>
      <c r="X101" s="5">
        <f t="shared" ref="X101:AE101" si="118">X96</f>
        <v>3207</v>
      </c>
      <c r="Y101" s="5">
        <f t="shared" si="118"/>
        <v>4178.6000000000004</v>
      </c>
      <c r="Z101" s="5">
        <f t="shared" si="118"/>
        <v>44.2</v>
      </c>
      <c r="AA101" s="5">
        <f t="shared" si="118"/>
        <v>60</v>
      </c>
      <c r="AB101" s="5">
        <f t="shared" si="118"/>
        <v>3367.9</v>
      </c>
      <c r="AC101" s="5">
        <f t="shared" si="118"/>
        <v>4400.6000000000004</v>
      </c>
      <c r="AD101" s="5">
        <f t="shared" si="118"/>
        <v>75.7</v>
      </c>
      <c r="AE101" s="81">
        <f t="shared" si="118"/>
        <v>10.9</v>
      </c>
      <c r="AF101" s="7"/>
      <c r="AG101" s="87" t="s">
        <v>26</v>
      </c>
      <c r="AH101" s="6">
        <f>(AH100*10.74)</f>
        <v>13.425000000000001</v>
      </c>
      <c r="AI101" s="6">
        <f>(AI100*2.2)</f>
        <v>22.55</v>
      </c>
      <c r="AJ101" s="6">
        <f>(AJ100*0.25)</f>
        <v>0.53125</v>
      </c>
      <c r="AK101" s="158">
        <f>AK100+AL100</f>
        <v>10</v>
      </c>
      <c r="AL101" s="159"/>
      <c r="AM101" s="10"/>
      <c r="AN101" s="22" t="s">
        <v>41</v>
      </c>
      <c r="AO101" s="23">
        <v>8.3000000000000007</v>
      </c>
      <c r="AP101" s="24">
        <v>7.48</v>
      </c>
      <c r="AQ101" s="7"/>
      <c r="AR101" s="33" t="s">
        <v>36</v>
      </c>
      <c r="AS101" s="12">
        <v>0.36</v>
      </c>
      <c r="AT101" s="2" t="s">
        <v>39</v>
      </c>
      <c r="AU101" s="36" t="s">
        <v>75</v>
      </c>
      <c r="AV101" s="1"/>
      <c r="AW101" s="118" t="s">
        <v>71</v>
      </c>
      <c r="AX101" s="111">
        <f t="shared" ref="AX101:AZ101" si="119">AX96</f>
        <v>551174000</v>
      </c>
      <c r="AY101" s="111">
        <f t="shared" si="119"/>
        <v>346567500</v>
      </c>
      <c r="AZ101" s="114">
        <f t="shared" si="119"/>
        <v>174734000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194"/>
      <c r="B102" s="66" t="s">
        <v>3</v>
      </c>
      <c r="C102" s="76">
        <f t="shared" ref="C102:J102" si="120">C100-C101</f>
        <v>1069000</v>
      </c>
      <c r="D102" s="76">
        <f t="shared" si="120"/>
        <v>10000</v>
      </c>
      <c r="E102" s="76">
        <f t="shared" si="120"/>
        <v>31990</v>
      </c>
      <c r="F102" s="77">
        <f t="shared" si="120"/>
        <v>125050</v>
      </c>
      <c r="G102" s="76">
        <f t="shared" si="120"/>
        <v>0</v>
      </c>
      <c r="H102" s="76">
        <f t="shared" si="120"/>
        <v>0</v>
      </c>
      <c r="I102" s="76">
        <f t="shared" si="120"/>
        <v>0</v>
      </c>
      <c r="J102" s="77">
        <f t="shared" si="120"/>
        <v>0</v>
      </c>
      <c r="K102" s="181"/>
      <c r="L102" s="182"/>
      <c r="M102" s="182"/>
      <c r="N102" s="182"/>
      <c r="O102" s="199"/>
      <c r="P102" s="200"/>
      <c r="Q102" s="48" t="s">
        <v>3</v>
      </c>
      <c r="R102" s="41">
        <f>R100-R101</f>
        <v>784700</v>
      </c>
      <c r="S102" s="58"/>
      <c r="T102" s="189"/>
      <c r="U102" s="192"/>
      <c r="V102" s="58"/>
      <c r="W102" s="45" t="s">
        <v>3</v>
      </c>
      <c r="X102" s="46">
        <f>X100-X101</f>
        <v>13.699999999999818</v>
      </c>
      <c r="Y102" s="46">
        <f t="shared" ref="Y102:AE102" si="121">Y100-Y101</f>
        <v>0</v>
      </c>
      <c r="Z102" s="46">
        <f t="shared" si="121"/>
        <v>9.9999999999994316E-2</v>
      </c>
      <c r="AA102" s="46">
        <f t="shared" si="121"/>
        <v>0</v>
      </c>
      <c r="AB102" s="46">
        <f t="shared" si="121"/>
        <v>15.5</v>
      </c>
      <c r="AC102" s="46">
        <f t="shared" si="121"/>
        <v>0</v>
      </c>
      <c r="AD102" s="46">
        <f t="shared" si="121"/>
        <v>0.20000000000000284</v>
      </c>
      <c r="AE102" s="83">
        <f t="shared" si="121"/>
        <v>0</v>
      </c>
      <c r="AF102" s="7"/>
      <c r="AG102" s="88" t="s">
        <v>28</v>
      </c>
      <c r="AH102" s="86">
        <f>(AH101)/((K100/1000000)*8.34)</f>
        <v>1.505811253709848</v>
      </c>
      <c r="AI102" s="86">
        <f>(AI101)/((K100/1000000)*8.34)</f>
        <v>2.5293142473860017</v>
      </c>
      <c r="AJ102" s="86">
        <f>(AJ101)/((K100/1000000)*8.34)</f>
        <v>5.9587503056488397E-2</v>
      </c>
      <c r="AK102" s="160">
        <f>(AK101)/((K100/1000000)*8.34)</f>
        <v>1.1216471163574286</v>
      </c>
      <c r="AL102" s="161"/>
      <c r="AM102" s="10"/>
      <c r="AN102" s="1"/>
      <c r="AO102" s="1"/>
      <c r="AP102" s="1"/>
      <c r="AQ102" s="7"/>
      <c r="AR102" s="89" t="s">
        <v>55</v>
      </c>
      <c r="AS102" s="79">
        <v>1.73</v>
      </c>
      <c r="AT102" s="90" t="s">
        <v>54</v>
      </c>
      <c r="AU102" s="35">
        <v>2.4E-2</v>
      </c>
      <c r="AV102" s="1"/>
      <c r="AW102" s="110" t="s">
        <v>3</v>
      </c>
      <c r="AX102" s="115">
        <f>AX100-AX101</f>
        <v>1311000</v>
      </c>
      <c r="AY102" s="115">
        <f>AY100-AY101</f>
        <v>0</v>
      </c>
      <c r="AZ102" s="116">
        <f>AZ100-AZ101</f>
        <v>36000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74">
        <v>26</v>
      </c>
      <c r="B104" s="67" t="s">
        <v>45</v>
      </c>
      <c r="C104" s="72">
        <v>243652000</v>
      </c>
      <c r="D104" s="37">
        <v>2280370</v>
      </c>
      <c r="E104" s="37">
        <v>5438070</v>
      </c>
      <c r="F104" s="39">
        <v>9104680</v>
      </c>
      <c r="G104" s="72">
        <v>309759000</v>
      </c>
      <c r="H104" s="37">
        <v>2769390</v>
      </c>
      <c r="I104" s="37">
        <v>8123460</v>
      </c>
      <c r="J104" s="39">
        <v>13438300</v>
      </c>
      <c r="K104" s="177">
        <f>C106+G106</f>
        <v>609000</v>
      </c>
      <c r="L104" s="178"/>
      <c r="M104" s="183">
        <f>D106+E106+F106+H106+I106+J106</f>
        <v>99020</v>
      </c>
      <c r="N104" s="178"/>
      <c r="O104" s="195">
        <f>M104+K104</f>
        <v>708020</v>
      </c>
      <c r="P104" s="196"/>
      <c r="Q104" s="42" t="s">
        <v>6</v>
      </c>
      <c r="R104" s="39">
        <v>1317577700</v>
      </c>
      <c r="S104" s="57"/>
      <c r="T104" s="187">
        <v>0</v>
      </c>
      <c r="U104" s="190">
        <v>1.02</v>
      </c>
      <c r="V104" s="57"/>
      <c r="W104" s="85" t="s">
        <v>6</v>
      </c>
      <c r="X104" s="44">
        <v>3228.5</v>
      </c>
      <c r="Y104" s="44">
        <v>4178.6000000000004</v>
      </c>
      <c r="Z104" s="44">
        <v>44.4</v>
      </c>
      <c r="AA104" s="44">
        <v>60</v>
      </c>
      <c r="AB104" s="44">
        <v>3392.1</v>
      </c>
      <c r="AC104" s="44">
        <v>4400.6000000000004</v>
      </c>
      <c r="AD104" s="44">
        <v>76</v>
      </c>
      <c r="AE104" s="82">
        <v>11</v>
      </c>
      <c r="AF104" s="7"/>
      <c r="AG104" s="85" t="s">
        <v>29</v>
      </c>
      <c r="AH104" s="15">
        <v>0.875</v>
      </c>
      <c r="AI104" s="15">
        <v>6.125</v>
      </c>
      <c r="AJ104" s="15">
        <v>1.5</v>
      </c>
      <c r="AK104" s="15">
        <v>6</v>
      </c>
      <c r="AL104" s="16">
        <v>0</v>
      </c>
      <c r="AM104" s="62"/>
      <c r="AN104" s="64" t="s">
        <v>40</v>
      </c>
      <c r="AO104" s="20">
        <v>7.3</v>
      </c>
      <c r="AP104" s="21">
        <v>7.34</v>
      </c>
      <c r="AQ104" s="7"/>
      <c r="AR104" s="31" t="s">
        <v>37</v>
      </c>
      <c r="AS104" s="52">
        <v>4.7E-2</v>
      </c>
      <c r="AT104" s="32" t="s">
        <v>38</v>
      </c>
      <c r="AU104" s="53" t="s">
        <v>75</v>
      </c>
      <c r="AV104" s="1"/>
      <c r="AW104" s="117" t="s">
        <v>45</v>
      </c>
      <c r="AX104" s="112">
        <v>553215000</v>
      </c>
      <c r="AY104" s="112">
        <v>346567500</v>
      </c>
      <c r="AZ104" s="113">
        <v>174806000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193"/>
      <c r="B105" s="68" t="s">
        <v>44</v>
      </c>
      <c r="C105" s="73">
        <f t="shared" ref="C105:J105" si="122">C100</f>
        <v>243043000</v>
      </c>
      <c r="D105" s="74">
        <f t="shared" si="122"/>
        <v>2271370</v>
      </c>
      <c r="E105" s="74">
        <f t="shared" si="122"/>
        <v>5405070</v>
      </c>
      <c r="F105" s="75">
        <f t="shared" si="122"/>
        <v>9047660</v>
      </c>
      <c r="G105" s="73">
        <f t="shared" si="122"/>
        <v>309759000</v>
      </c>
      <c r="H105" s="74">
        <f t="shared" si="122"/>
        <v>2769390</v>
      </c>
      <c r="I105" s="74">
        <f t="shared" si="122"/>
        <v>8123460</v>
      </c>
      <c r="J105" s="75">
        <f t="shared" si="122"/>
        <v>13438300</v>
      </c>
      <c r="K105" s="179"/>
      <c r="L105" s="180"/>
      <c r="M105" s="180"/>
      <c r="N105" s="180"/>
      <c r="O105" s="197"/>
      <c r="P105" s="198"/>
      <c r="Q105" s="14" t="s">
        <v>7</v>
      </c>
      <c r="R105" s="40">
        <f>R100</f>
        <v>1316805400</v>
      </c>
      <c r="S105" s="57"/>
      <c r="T105" s="188"/>
      <c r="U105" s="191"/>
      <c r="V105" s="57"/>
      <c r="W105" s="87" t="s">
        <v>7</v>
      </c>
      <c r="X105" s="5">
        <f t="shared" ref="X105:AE105" si="123">X100</f>
        <v>3220.7</v>
      </c>
      <c r="Y105" s="5">
        <f t="shared" si="123"/>
        <v>4178.6000000000004</v>
      </c>
      <c r="Z105" s="5">
        <f t="shared" si="123"/>
        <v>44.3</v>
      </c>
      <c r="AA105" s="5">
        <f t="shared" si="123"/>
        <v>60</v>
      </c>
      <c r="AB105" s="5">
        <f t="shared" si="123"/>
        <v>3383.4</v>
      </c>
      <c r="AC105" s="5">
        <f t="shared" si="123"/>
        <v>4400.6000000000004</v>
      </c>
      <c r="AD105" s="5">
        <f t="shared" si="123"/>
        <v>75.900000000000006</v>
      </c>
      <c r="AE105" s="81">
        <f t="shared" si="123"/>
        <v>10.9</v>
      </c>
      <c r="AF105" s="7"/>
      <c r="AG105" s="87" t="s">
        <v>26</v>
      </c>
      <c r="AH105" s="6">
        <f>(AH104*10.74)</f>
        <v>9.3975000000000009</v>
      </c>
      <c r="AI105" s="6">
        <f>(AI104*2.2)</f>
        <v>13.475000000000001</v>
      </c>
      <c r="AJ105" s="6">
        <f>(AJ104*0.25)</f>
        <v>0.375</v>
      </c>
      <c r="AK105" s="158">
        <f>AK104+AL104</f>
        <v>6</v>
      </c>
      <c r="AL105" s="159"/>
      <c r="AM105" s="10"/>
      <c r="AN105" s="22" t="s">
        <v>41</v>
      </c>
      <c r="AO105" s="23">
        <v>7.8</v>
      </c>
      <c r="AP105" s="24">
        <v>7.68</v>
      </c>
      <c r="AQ105" s="7"/>
      <c r="AR105" s="33" t="s">
        <v>36</v>
      </c>
      <c r="AS105" s="12">
        <v>0.48099999999999998</v>
      </c>
      <c r="AT105" s="2" t="s">
        <v>39</v>
      </c>
      <c r="AU105" s="36" t="s">
        <v>75</v>
      </c>
      <c r="AV105" s="1"/>
      <c r="AW105" s="118" t="s">
        <v>71</v>
      </c>
      <c r="AX105" s="111">
        <f t="shared" ref="AX105:AZ105" si="124">AX100</f>
        <v>552485000</v>
      </c>
      <c r="AY105" s="111">
        <f t="shared" si="124"/>
        <v>346567500</v>
      </c>
      <c r="AZ105" s="114">
        <f t="shared" si="124"/>
        <v>174770000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194"/>
      <c r="B106" s="66" t="s">
        <v>3</v>
      </c>
      <c r="C106" s="76">
        <f t="shared" ref="C106:J106" si="125">C104-C105</f>
        <v>609000</v>
      </c>
      <c r="D106" s="76">
        <f t="shared" si="125"/>
        <v>9000</v>
      </c>
      <c r="E106" s="76">
        <f t="shared" si="125"/>
        <v>33000</v>
      </c>
      <c r="F106" s="77">
        <f t="shared" si="125"/>
        <v>57020</v>
      </c>
      <c r="G106" s="76">
        <f t="shared" si="125"/>
        <v>0</v>
      </c>
      <c r="H106" s="76">
        <f t="shared" si="125"/>
        <v>0</v>
      </c>
      <c r="I106" s="76">
        <f t="shared" si="125"/>
        <v>0</v>
      </c>
      <c r="J106" s="77">
        <f t="shared" si="125"/>
        <v>0</v>
      </c>
      <c r="K106" s="181"/>
      <c r="L106" s="182"/>
      <c r="M106" s="182"/>
      <c r="N106" s="182"/>
      <c r="O106" s="199"/>
      <c r="P106" s="200"/>
      <c r="Q106" s="48" t="s">
        <v>3</v>
      </c>
      <c r="R106" s="41">
        <f>R104-R105</f>
        <v>772300</v>
      </c>
      <c r="S106" s="58"/>
      <c r="T106" s="189"/>
      <c r="U106" s="192"/>
      <c r="V106" s="58"/>
      <c r="W106" s="45" t="s">
        <v>3</v>
      </c>
      <c r="X106" s="46">
        <f>X104-X105</f>
        <v>7.8000000000001819</v>
      </c>
      <c r="Y106" s="46">
        <f t="shared" ref="Y106:AE106" si="126">Y104-Y105</f>
        <v>0</v>
      </c>
      <c r="Z106" s="46">
        <f t="shared" si="126"/>
        <v>0.10000000000000142</v>
      </c>
      <c r="AA106" s="46">
        <f t="shared" si="126"/>
        <v>0</v>
      </c>
      <c r="AB106" s="46">
        <f t="shared" si="126"/>
        <v>8.6999999999998181</v>
      </c>
      <c r="AC106" s="46">
        <f t="shared" si="126"/>
        <v>0</v>
      </c>
      <c r="AD106" s="46">
        <f t="shared" si="126"/>
        <v>9.9999999999994316E-2</v>
      </c>
      <c r="AE106" s="83">
        <f t="shared" si="126"/>
        <v>9.9999999999999645E-2</v>
      </c>
      <c r="AF106" s="7"/>
      <c r="AG106" s="88" t="s">
        <v>28</v>
      </c>
      <c r="AH106" s="86">
        <f>(AH105)/((K104/1000000)*8.34)</f>
        <v>1.8502439427768131</v>
      </c>
      <c r="AI106" s="86">
        <f>(AI105)/((K104/1000000)*8.34)</f>
        <v>2.6530499738140523</v>
      </c>
      <c r="AJ106" s="86">
        <f>(AJ105)/((K104/1000000)*8.34)</f>
        <v>7.3832559568109052E-2</v>
      </c>
      <c r="AK106" s="160">
        <f>(AK105)/((K104/1000000)*8.34)</f>
        <v>1.1813209530897448</v>
      </c>
      <c r="AL106" s="161"/>
      <c r="AM106" s="10"/>
      <c r="AN106" s="1"/>
      <c r="AO106" s="1"/>
      <c r="AP106" s="1"/>
      <c r="AQ106" s="7"/>
      <c r="AR106" s="89" t="s">
        <v>55</v>
      </c>
      <c r="AS106" s="79">
        <v>1.83</v>
      </c>
      <c r="AT106" s="90" t="s">
        <v>54</v>
      </c>
      <c r="AU106" s="35">
        <v>2.5000000000000001E-2</v>
      </c>
      <c r="AV106" s="1"/>
      <c r="AW106" s="110" t="s">
        <v>3</v>
      </c>
      <c r="AX106" s="115">
        <f>AX104-AX105</f>
        <v>730000</v>
      </c>
      <c r="AY106" s="115">
        <f>AY104-AY105</f>
        <v>0</v>
      </c>
      <c r="AZ106" s="116">
        <f>AZ104-AZ105</f>
        <v>36000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74">
        <v>27</v>
      </c>
      <c r="B108" s="67" t="s">
        <v>45</v>
      </c>
      <c r="C108" s="72">
        <v>244512000</v>
      </c>
      <c r="D108" s="37">
        <v>2280370</v>
      </c>
      <c r="E108" s="37">
        <v>5438070</v>
      </c>
      <c r="F108" s="39">
        <v>9112680</v>
      </c>
      <c r="G108" s="72">
        <v>309759000</v>
      </c>
      <c r="H108" s="37">
        <v>2769390</v>
      </c>
      <c r="I108" s="37">
        <v>8123460</v>
      </c>
      <c r="J108" s="39">
        <v>13438300</v>
      </c>
      <c r="K108" s="177">
        <f>C110+G110</f>
        <v>860000</v>
      </c>
      <c r="L108" s="178"/>
      <c r="M108" s="183">
        <f>D110+E110+F110+H110+I110+J110</f>
        <v>8000</v>
      </c>
      <c r="N108" s="178"/>
      <c r="O108" s="195">
        <f>M108+K108</f>
        <v>868000</v>
      </c>
      <c r="P108" s="196"/>
      <c r="Q108" s="42" t="s">
        <v>6</v>
      </c>
      <c r="R108" s="39">
        <v>1318363000</v>
      </c>
      <c r="S108" s="57"/>
      <c r="T108" s="187">
        <v>0.01</v>
      </c>
      <c r="U108" s="190">
        <v>1.03</v>
      </c>
      <c r="V108" s="57"/>
      <c r="W108" s="85" t="s">
        <v>6</v>
      </c>
      <c r="X108" s="44">
        <v>3239.4</v>
      </c>
      <c r="Y108" s="44">
        <v>4178.6000000000004</v>
      </c>
      <c r="Z108" s="44">
        <v>44.4</v>
      </c>
      <c r="AA108" s="44">
        <v>60</v>
      </c>
      <c r="AB108" s="44">
        <v>3403.2</v>
      </c>
      <c r="AC108" s="44">
        <v>4400.6000000000004</v>
      </c>
      <c r="AD108" s="44">
        <v>76</v>
      </c>
      <c r="AE108" s="82">
        <v>11</v>
      </c>
      <c r="AF108" s="7"/>
      <c r="AG108" s="85" t="s">
        <v>29</v>
      </c>
      <c r="AH108" s="15">
        <v>1.125</v>
      </c>
      <c r="AI108" s="15">
        <v>8.875</v>
      </c>
      <c r="AJ108" s="15">
        <v>1.75</v>
      </c>
      <c r="AK108" s="15">
        <v>9</v>
      </c>
      <c r="AL108" s="16">
        <v>0</v>
      </c>
      <c r="AM108" s="62"/>
      <c r="AN108" s="64" t="s">
        <v>40</v>
      </c>
      <c r="AO108" s="20">
        <v>7.6</v>
      </c>
      <c r="AP108" s="21">
        <v>7.19</v>
      </c>
      <c r="AQ108" s="7"/>
      <c r="AR108" s="31" t="s">
        <v>37</v>
      </c>
      <c r="AS108" s="52">
        <v>5.3999999999999999E-2</v>
      </c>
      <c r="AT108" s="32" t="s">
        <v>38</v>
      </c>
      <c r="AU108" s="53" t="s">
        <v>75</v>
      </c>
      <c r="AV108" s="1"/>
      <c r="AW108" s="117" t="s">
        <v>45</v>
      </c>
      <c r="AX108" s="112">
        <v>554152000</v>
      </c>
      <c r="AY108" s="112">
        <v>346567500</v>
      </c>
      <c r="AZ108" s="113">
        <v>174806000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193"/>
      <c r="B109" s="68" t="s">
        <v>44</v>
      </c>
      <c r="C109" s="73">
        <f t="shared" ref="C109:J109" si="127">C104</f>
        <v>243652000</v>
      </c>
      <c r="D109" s="74">
        <f t="shared" si="127"/>
        <v>2280370</v>
      </c>
      <c r="E109" s="74">
        <f t="shared" si="127"/>
        <v>5438070</v>
      </c>
      <c r="F109" s="75">
        <f t="shared" si="127"/>
        <v>9104680</v>
      </c>
      <c r="G109" s="73">
        <f t="shared" si="127"/>
        <v>309759000</v>
      </c>
      <c r="H109" s="74">
        <f t="shared" si="127"/>
        <v>2769390</v>
      </c>
      <c r="I109" s="74">
        <f t="shared" si="127"/>
        <v>8123460</v>
      </c>
      <c r="J109" s="75">
        <f t="shared" si="127"/>
        <v>13438300</v>
      </c>
      <c r="K109" s="179"/>
      <c r="L109" s="180"/>
      <c r="M109" s="180"/>
      <c r="N109" s="180"/>
      <c r="O109" s="197"/>
      <c r="P109" s="198"/>
      <c r="Q109" s="14" t="s">
        <v>7</v>
      </c>
      <c r="R109" s="40">
        <f>R104</f>
        <v>1317577700</v>
      </c>
      <c r="S109" s="57"/>
      <c r="T109" s="188"/>
      <c r="U109" s="191"/>
      <c r="V109" s="57"/>
      <c r="W109" s="87" t="s">
        <v>7</v>
      </c>
      <c r="X109" s="5">
        <f t="shared" ref="X109:AE109" si="128">X104</f>
        <v>3228.5</v>
      </c>
      <c r="Y109" s="5">
        <f t="shared" si="128"/>
        <v>4178.6000000000004</v>
      </c>
      <c r="Z109" s="5">
        <f t="shared" si="128"/>
        <v>44.4</v>
      </c>
      <c r="AA109" s="5">
        <f t="shared" si="128"/>
        <v>60</v>
      </c>
      <c r="AB109" s="5">
        <f t="shared" si="128"/>
        <v>3392.1</v>
      </c>
      <c r="AC109" s="5">
        <f t="shared" si="128"/>
        <v>4400.6000000000004</v>
      </c>
      <c r="AD109" s="5">
        <f t="shared" si="128"/>
        <v>76</v>
      </c>
      <c r="AE109" s="81">
        <f t="shared" si="128"/>
        <v>11</v>
      </c>
      <c r="AF109" s="7"/>
      <c r="AG109" s="87" t="s">
        <v>26</v>
      </c>
      <c r="AH109" s="6">
        <f>(AH108*10.74)</f>
        <v>12.0825</v>
      </c>
      <c r="AI109" s="6">
        <f>(AI108*2.2)</f>
        <v>19.525000000000002</v>
      </c>
      <c r="AJ109" s="6">
        <f>(AJ108*0.25)</f>
        <v>0.4375</v>
      </c>
      <c r="AK109" s="158">
        <f>AK108+AL108</f>
        <v>9</v>
      </c>
      <c r="AL109" s="159"/>
      <c r="AM109" s="10"/>
      <c r="AN109" s="22" t="s">
        <v>41</v>
      </c>
      <c r="AO109" s="23">
        <v>7.4</v>
      </c>
      <c r="AP109" s="24">
        <v>7.71</v>
      </c>
      <c r="AQ109" s="7"/>
      <c r="AR109" s="33" t="s">
        <v>36</v>
      </c>
      <c r="AS109" s="12">
        <v>0.751</v>
      </c>
      <c r="AT109" s="2" t="s">
        <v>39</v>
      </c>
      <c r="AU109" s="36" t="s">
        <v>75</v>
      </c>
      <c r="AV109" s="1"/>
      <c r="AW109" s="118" t="s">
        <v>71</v>
      </c>
      <c r="AX109" s="111">
        <f t="shared" ref="AX109:AZ109" si="129">AX104</f>
        <v>553215000</v>
      </c>
      <c r="AY109" s="111">
        <f t="shared" si="129"/>
        <v>346567500</v>
      </c>
      <c r="AZ109" s="114">
        <f t="shared" si="129"/>
        <v>174806000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194"/>
      <c r="B110" s="66" t="s">
        <v>3</v>
      </c>
      <c r="C110" s="76">
        <f t="shared" ref="C110:J110" si="130">C108-C109</f>
        <v>860000</v>
      </c>
      <c r="D110" s="76">
        <f t="shared" si="130"/>
        <v>0</v>
      </c>
      <c r="E110" s="76">
        <f t="shared" si="130"/>
        <v>0</v>
      </c>
      <c r="F110" s="77">
        <f t="shared" si="130"/>
        <v>8000</v>
      </c>
      <c r="G110" s="76">
        <f t="shared" si="130"/>
        <v>0</v>
      </c>
      <c r="H110" s="76">
        <f t="shared" si="130"/>
        <v>0</v>
      </c>
      <c r="I110" s="76">
        <f t="shared" si="130"/>
        <v>0</v>
      </c>
      <c r="J110" s="77">
        <f t="shared" si="130"/>
        <v>0</v>
      </c>
      <c r="K110" s="181"/>
      <c r="L110" s="182"/>
      <c r="M110" s="182"/>
      <c r="N110" s="182"/>
      <c r="O110" s="199"/>
      <c r="P110" s="200"/>
      <c r="Q110" s="48" t="s">
        <v>3</v>
      </c>
      <c r="R110" s="41">
        <f>R108-R109</f>
        <v>785300</v>
      </c>
      <c r="S110" s="58"/>
      <c r="T110" s="189"/>
      <c r="U110" s="192"/>
      <c r="V110" s="58"/>
      <c r="W110" s="45" t="s">
        <v>3</v>
      </c>
      <c r="X110" s="46">
        <f>X108-X109</f>
        <v>10.900000000000091</v>
      </c>
      <c r="Y110" s="46">
        <f t="shared" ref="Y110:AE110" si="131">Y108-Y109</f>
        <v>0</v>
      </c>
      <c r="Z110" s="46">
        <f t="shared" si="131"/>
        <v>0</v>
      </c>
      <c r="AA110" s="46">
        <f t="shared" si="131"/>
        <v>0</v>
      </c>
      <c r="AB110" s="46">
        <f t="shared" si="131"/>
        <v>11.099999999999909</v>
      </c>
      <c r="AC110" s="46">
        <f t="shared" si="131"/>
        <v>0</v>
      </c>
      <c r="AD110" s="46">
        <f t="shared" si="131"/>
        <v>0</v>
      </c>
      <c r="AE110" s="83">
        <f t="shared" si="131"/>
        <v>0</v>
      </c>
      <c r="AF110" s="7"/>
      <c r="AG110" s="88" t="s">
        <v>28</v>
      </c>
      <c r="AH110" s="86">
        <f>(AH109)/((K108/1000000)*8.34)</f>
        <v>1.6845825665049357</v>
      </c>
      <c r="AI110" s="86">
        <f>(AI109)/((K108/1000000)*8.34)</f>
        <v>2.7222408120015618</v>
      </c>
      <c r="AJ110" s="86">
        <f>(AJ109)/((K108/1000000)*8.34)</f>
        <v>6.0997713457141264E-2</v>
      </c>
      <c r="AK110" s="160">
        <f>(AK109)/((K108/1000000)*8.34)</f>
        <v>1.2548101054040488</v>
      </c>
      <c r="AL110" s="161"/>
      <c r="AM110" s="10"/>
      <c r="AN110" s="1"/>
      <c r="AO110" s="1"/>
      <c r="AP110" s="1"/>
      <c r="AQ110" s="7"/>
      <c r="AR110" s="89" t="s">
        <v>55</v>
      </c>
      <c r="AS110" s="79">
        <v>1.68</v>
      </c>
      <c r="AT110" s="90" t="s">
        <v>54</v>
      </c>
      <c r="AU110" s="35">
        <v>0.03</v>
      </c>
      <c r="AV110" s="1"/>
      <c r="AW110" s="110" t="s">
        <v>3</v>
      </c>
      <c r="AX110" s="115">
        <f>AX108-AX109</f>
        <v>937000</v>
      </c>
      <c r="AY110" s="115">
        <f>AY108-AY109</f>
        <v>0</v>
      </c>
      <c r="AZ110" s="116">
        <f>AZ108-AZ109</f>
        <v>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74">
        <v>28</v>
      </c>
      <c r="B112" s="67" t="s">
        <v>45</v>
      </c>
      <c r="C112" s="72">
        <v>245241000</v>
      </c>
      <c r="D112" s="37">
        <v>2289370</v>
      </c>
      <c r="E112" s="37">
        <v>5470070</v>
      </c>
      <c r="F112" s="39">
        <v>9142690</v>
      </c>
      <c r="G112" s="72">
        <v>309759000</v>
      </c>
      <c r="H112" s="37">
        <v>2769390</v>
      </c>
      <c r="I112" s="37">
        <v>8123460</v>
      </c>
      <c r="J112" s="39">
        <v>13438300</v>
      </c>
      <c r="K112" s="177">
        <f>C114+G114</f>
        <v>729000</v>
      </c>
      <c r="L112" s="178"/>
      <c r="M112" s="183">
        <f>D114+E114+F114+H114+I114+J114</f>
        <v>71010</v>
      </c>
      <c r="N112" s="178"/>
      <c r="O112" s="195">
        <f>M112+K112</f>
        <v>800010</v>
      </c>
      <c r="P112" s="196"/>
      <c r="Q112" s="42" t="s">
        <v>6</v>
      </c>
      <c r="R112" s="39">
        <v>1319211600</v>
      </c>
      <c r="S112" s="57"/>
      <c r="T112" s="187">
        <v>0</v>
      </c>
      <c r="U112" s="190">
        <v>1.04</v>
      </c>
      <c r="V112" s="57"/>
      <c r="W112" s="85" t="s">
        <v>6</v>
      </c>
      <c r="X112" s="44">
        <v>3248.7</v>
      </c>
      <c r="Y112" s="44">
        <v>4178.6000000000004</v>
      </c>
      <c r="Z112" s="44">
        <v>44.5</v>
      </c>
      <c r="AA112" s="44">
        <v>60</v>
      </c>
      <c r="AB112" s="44">
        <v>3413.1</v>
      </c>
      <c r="AC112" s="44">
        <v>4400.6000000000004</v>
      </c>
      <c r="AD112" s="44">
        <v>76.2</v>
      </c>
      <c r="AE112" s="82">
        <v>11</v>
      </c>
      <c r="AF112" s="7"/>
      <c r="AG112" s="85" t="s">
        <v>29</v>
      </c>
      <c r="AH112" s="15">
        <v>1.2307692307692308</v>
      </c>
      <c r="AI112" s="15">
        <v>7.75</v>
      </c>
      <c r="AJ112" s="15">
        <v>1.75</v>
      </c>
      <c r="AK112" s="15">
        <v>7</v>
      </c>
      <c r="AL112" s="16">
        <v>0</v>
      </c>
      <c r="AM112" s="62"/>
      <c r="AN112" s="64" t="s">
        <v>40</v>
      </c>
      <c r="AO112" s="20">
        <v>7.1</v>
      </c>
      <c r="AP112" s="21">
        <v>7.38</v>
      </c>
      <c r="AQ112" s="7"/>
      <c r="AR112" s="31" t="s">
        <v>37</v>
      </c>
      <c r="AS112" s="52">
        <v>4.7E-2</v>
      </c>
      <c r="AT112" s="32" t="s">
        <v>38</v>
      </c>
      <c r="AU112" s="53" t="s">
        <v>75</v>
      </c>
      <c r="AV112" s="1"/>
      <c r="AW112" s="117" t="s">
        <v>45</v>
      </c>
      <c r="AX112" s="112">
        <v>554978000</v>
      </c>
      <c r="AY112" s="112">
        <v>346567500</v>
      </c>
      <c r="AZ112" s="113">
        <v>174842000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193"/>
      <c r="B113" s="68" t="s">
        <v>44</v>
      </c>
      <c r="C113" s="73">
        <f t="shared" ref="C113:J113" si="132">C108</f>
        <v>244512000</v>
      </c>
      <c r="D113" s="74">
        <f t="shared" si="132"/>
        <v>2280370</v>
      </c>
      <c r="E113" s="74">
        <f t="shared" si="132"/>
        <v>5438070</v>
      </c>
      <c r="F113" s="75">
        <f t="shared" si="132"/>
        <v>9112680</v>
      </c>
      <c r="G113" s="73">
        <f t="shared" si="132"/>
        <v>309759000</v>
      </c>
      <c r="H113" s="74">
        <f t="shared" si="132"/>
        <v>2769390</v>
      </c>
      <c r="I113" s="74">
        <f t="shared" si="132"/>
        <v>8123460</v>
      </c>
      <c r="J113" s="75">
        <f t="shared" si="132"/>
        <v>13438300</v>
      </c>
      <c r="K113" s="179"/>
      <c r="L113" s="180"/>
      <c r="M113" s="180"/>
      <c r="N113" s="180"/>
      <c r="O113" s="197"/>
      <c r="P113" s="198"/>
      <c r="Q113" s="14" t="s">
        <v>7</v>
      </c>
      <c r="R113" s="40">
        <f>R108</f>
        <v>1318363000</v>
      </c>
      <c r="S113" s="57"/>
      <c r="T113" s="188"/>
      <c r="U113" s="191"/>
      <c r="V113" s="57"/>
      <c r="W113" s="87" t="s">
        <v>7</v>
      </c>
      <c r="X113" s="5">
        <f t="shared" ref="X113:AE113" si="133">X108</f>
        <v>3239.4</v>
      </c>
      <c r="Y113" s="5">
        <f t="shared" si="133"/>
        <v>4178.6000000000004</v>
      </c>
      <c r="Z113" s="5">
        <f t="shared" si="133"/>
        <v>44.4</v>
      </c>
      <c r="AA113" s="5">
        <f t="shared" si="133"/>
        <v>60</v>
      </c>
      <c r="AB113" s="5">
        <f t="shared" si="133"/>
        <v>3403.2</v>
      </c>
      <c r="AC113" s="5">
        <f t="shared" si="133"/>
        <v>4400.6000000000004</v>
      </c>
      <c r="AD113" s="5">
        <f t="shared" si="133"/>
        <v>76</v>
      </c>
      <c r="AE113" s="81">
        <f t="shared" si="133"/>
        <v>11</v>
      </c>
      <c r="AF113" s="7"/>
      <c r="AG113" s="87" t="s">
        <v>26</v>
      </c>
      <c r="AH113" s="6">
        <f>(AH112*10.74)</f>
        <v>13.21846153846154</v>
      </c>
      <c r="AI113" s="6">
        <f>(AI112*2.2)</f>
        <v>17.05</v>
      </c>
      <c r="AJ113" s="6">
        <f>(AJ112*0.25)</f>
        <v>0.4375</v>
      </c>
      <c r="AK113" s="158">
        <f>AK112+AL112</f>
        <v>7</v>
      </c>
      <c r="AL113" s="159"/>
      <c r="AM113" s="10"/>
      <c r="AN113" s="22" t="s">
        <v>41</v>
      </c>
      <c r="AO113" s="23">
        <v>6.8</v>
      </c>
      <c r="AP113" s="24">
        <v>7.8</v>
      </c>
      <c r="AQ113" s="7"/>
      <c r="AR113" s="33" t="s">
        <v>36</v>
      </c>
      <c r="AS113" s="12">
        <v>0.49399999999999999</v>
      </c>
      <c r="AT113" s="2" t="s">
        <v>39</v>
      </c>
      <c r="AU113" s="36" t="s">
        <v>75</v>
      </c>
      <c r="AV113" s="1"/>
      <c r="AW113" s="118" t="s">
        <v>71</v>
      </c>
      <c r="AX113" s="111">
        <f t="shared" ref="AX113:AZ113" si="134">AX108</f>
        <v>554152000</v>
      </c>
      <c r="AY113" s="111">
        <f t="shared" si="134"/>
        <v>346567500</v>
      </c>
      <c r="AZ113" s="114">
        <f t="shared" si="134"/>
        <v>174806000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194"/>
      <c r="B114" s="66" t="s">
        <v>3</v>
      </c>
      <c r="C114" s="76">
        <f t="shared" ref="C114:J114" si="135">C112-C113</f>
        <v>729000</v>
      </c>
      <c r="D114" s="76">
        <f t="shared" si="135"/>
        <v>9000</v>
      </c>
      <c r="E114" s="76">
        <f t="shared" si="135"/>
        <v>32000</v>
      </c>
      <c r="F114" s="77">
        <f t="shared" si="135"/>
        <v>30010</v>
      </c>
      <c r="G114" s="76">
        <f t="shared" si="135"/>
        <v>0</v>
      </c>
      <c r="H114" s="76">
        <f t="shared" si="135"/>
        <v>0</v>
      </c>
      <c r="I114" s="76">
        <f t="shared" si="135"/>
        <v>0</v>
      </c>
      <c r="J114" s="77">
        <f t="shared" si="135"/>
        <v>0</v>
      </c>
      <c r="K114" s="181"/>
      <c r="L114" s="182"/>
      <c r="M114" s="182"/>
      <c r="N114" s="182"/>
      <c r="O114" s="199"/>
      <c r="P114" s="200"/>
      <c r="Q114" s="48" t="s">
        <v>3</v>
      </c>
      <c r="R114" s="41">
        <f>R112-R113</f>
        <v>848600</v>
      </c>
      <c r="S114" s="58"/>
      <c r="T114" s="189"/>
      <c r="U114" s="192"/>
      <c r="V114" s="58"/>
      <c r="W114" s="45" t="s">
        <v>3</v>
      </c>
      <c r="X114" s="46">
        <f>X112-X113</f>
        <v>9.2999999999997272</v>
      </c>
      <c r="Y114" s="46">
        <f t="shared" ref="Y114:AE114" si="136">Y112-Y113</f>
        <v>0</v>
      </c>
      <c r="Z114" s="46">
        <f t="shared" si="136"/>
        <v>0.10000000000000142</v>
      </c>
      <c r="AA114" s="46">
        <f t="shared" si="136"/>
        <v>0</v>
      </c>
      <c r="AB114" s="46">
        <f t="shared" si="136"/>
        <v>9.9000000000000909</v>
      </c>
      <c r="AC114" s="46">
        <f t="shared" si="136"/>
        <v>0</v>
      </c>
      <c r="AD114" s="46">
        <f t="shared" si="136"/>
        <v>0.20000000000000284</v>
      </c>
      <c r="AE114" s="83">
        <f t="shared" si="136"/>
        <v>0</v>
      </c>
      <c r="AF114" s="7"/>
      <c r="AG114" s="88" t="s">
        <v>28</v>
      </c>
      <c r="AH114" s="86">
        <f>(AH113)/((K112/1000000)*8.34)</f>
        <v>2.1741391312401173</v>
      </c>
      <c r="AI114" s="86">
        <f>(AI113)/((K112/1000000)*8.34)</f>
        <v>2.8043408894283752</v>
      </c>
      <c r="AJ114" s="86">
        <f>(AJ113)/((K112/1000000)*8.34)</f>
        <v>7.1958893790317544E-2</v>
      </c>
      <c r="AK114" s="160">
        <f>(AK113)/((K112/1000000)*8.34)</f>
        <v>1.1513423006450807</v>
      </c>
      <c r="AL114" s="161"/>
      <c r="AM114" s="10"/>
      <c r="AN114" s="1"/>
      <c r="AO114" s="1"/>
      <c r="AP114" s="1"/>
      <c r="AQ114" s="7"/>
      <c r="AR114" s="89" t="s">
        <v>55</v>
      </c>
      <c r="AS114" s="79">
        <v>1.56</v>
      </c>
      <c r="AT114" s="90" t="s">
        <v>54</v>
      </c>
      <c r="AU114" s="35">
        <v>2.4E-2</v>
      </c>
      <c r="AV114" s="1"/>
      <c r="AW114" s="110" t="s">
        <v>3</v>
      </c>
      <c r="AX114" s="115">
        <f>AX112-AX113</f>
        <v>826000</v>
      </c>
      <c r="AY114" s="115">
        <f>AY112-AY113</f>
        <v>0</v>
      </c>
      <c r="AZ114" s="116">
        <f>AZ112-AZ113</f>
        <v>36000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174">
        <v>29</v>
      </c>
      <c r="B116" s="67" t="s">
        <v>45</v>
      </c>
      <c r="C116" s="72">
        <v>245241000</v>
      </c>
      <c r="D116" s="37">
        <v>2289370</v>
      </c>
      <c r="E116" s="37">
        <v>5470070</v>
      </c>
      <c r="F116" s="39">
        <v>9142690</v>
      </c>
      <c r="G116" s="72">
        <v>310639000</v>
      </c>
      <c r="H116" s="37">
        <v>2769390</v>
      </c>
      <c r="I116" s="37">
        <v>8155480</v>
      </c>
      <c r="J116" s="39">
        <v>13484300</v>
      </c>
      <c r="K116" s="177">
        <f>C118+G118</f>
        <v>880000</v>
      </c>
      <c r="L116" s="178"/>
      <c r="M116" s="183">
        <f>D118+E118+F118+H118+I118+J118</f>
        <v>78020</v>
      </c>
      <c r="N116" s="178"/>
      <c r="O116" s="195">
        <f>M116+K116</f>
        <v>958020</v>
      </c>
      <c r="P116" s="196"/>
      <c r="Q116" s="42" t="s">
        <v>6</v>
      </c>
      <c r="R116" s="39">
        <v>1320055100</v>
      </c>
      <c r="S116" s="57"/>
      <c r="T116" s="187">
        <v>0</v>
      </c>
      <c r="U116" s="190">
        <v>0.99</v>
      </c>
      <c r="V116" s="57"/>
      <c r="W116" s="85" t="s">
        <v>6</v>
      </c>
      <c r="X116" s="44">
        <v>3248.7</v>
      </c>
      <c r="Y116" s="44">
        <v>4189.8999999999996</v>
      </c>
      <c r="Z116" s="44">
        <v>44.6</v>
      </c>
      <c r="AA116" s="44">
        <v>60</v>
      </c>
      <c r="AB116" s="44">
        <v>3413.1</v>
      </c>
      <c r="AC116" s="44">
        <v>4412.5</v>
      </c>
      <c r="AD116" s="44">
        <v>76.400000000000006</v>
      </c>
      <c r="AE116" s="82">
        <v>11</v>
      </c>
      <c r="AF116" s="7"/>
      <c r="AG116" s="85" t="s">
        <v>29</v>
      </c>
      <c r="AH116" s="15">
        <v>1.125</v>
      </c>
      <c r="AI116" s="15">
        <v>8.75</v>
      </c>
      <c r="AJ116" s="15">
        <v>1.75</v>
      </c>
      <c r="AK116" s="15">
        <v>9</v>
      </c>
      <c r="AL116" s="16">
        <v>0</v>
      </c>
      <c r="AM116" s="62"/>
      <c r="AN116" s="64" t="s">
        <v>40</v>
      </c>
      <c r="AO116" s="20">
        <v>4.7</v>
      </c>
      <c r="AP116" s="21">
        <v>7.41</v>
      </c>
      <c r="AQ116" s="7"/>
      <c r="AR116" s="31" t="s">
        <v>37</v>
      </c>
      <c r="AS116" s="52">
        <v>4.4999999999999998E-2</v>
      </c>
      <c r="AT116" s="32" t="s">
        <v>38</v>
      </c>
      <c r="AU116" s="53" t="s">
        <v>75</v>
      </c>
      <c r="AV116" s="1"/>
      <c r="AW116" s="117" t="s">
        <v>45</v>
      </c>
      <c r="AX116" s="112">
        <v>554978000</v>
      </c>
      <c r="AY116" s="112">
        <v>347549700</v>
      </c>
      <c r="AZ116" s="113">
        <v>174877000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193"/>
      <c r="B117" s="68" t="s">
        <v>44</v>
      </c>
      <c r="C117" s="73">
        <f t="shared" ref="C117:J117" si="137">C112</f>
        <v>245241000</v>
      </c>
      <c r="D117" s="74">
        <f t="shared" si="137"/>
        <v>2289370</v>
      </c>
      <c r="E117" s="74">
        <f t="shared" si="137"/>
        <v>5470070</v>
      </c>
      <c r="F117" s="75">
        <f t="shared" si="137"/>
        <v>9142690</v>
      </c>
      <c r="G117" s="73">
        <f t="shared" si="137"/>
        <v>309759000</v>
      </c>
      <c r="H117" s="74">
        <f t="shared" si="137"/>
        <v>2769390</v>
      </c>
      <c r="I117" s="74">
        <f t="shared" si="137"/>
        <v>8123460</v>
      </c>
      <c r="J117" s="75">
        <f t="shared" si="137"/>
        <v>13438300</v>
      </c>
      <c r="K117" s="179"/>
      <c r="L117" s="180"/>
      <c r="M117" s="180"/>
      <c r="N117" s="180"/>
      <c r="O117" s="197"/>
      <c r="P117" s="198"/>
      <c r="Q117" s="14" t="s">
        <v>7</v>
      </c>
      <c r="R117" s="40">
        <f>R112</f>
        <v>1319211600</v>
      </c>
      <c r="S117" s="57"/>
      <c r="T117" s="188"/>
      <c r="U117" s="191"/>
      <c r="V117" s="57"/>
      <c r="W117" s="87" t="s">
        <v>7</v>
      </c>
      <c r="X117" s="5">
        <f t="shared" ref="X117:AE117" si="138">X112</f>
        <v>3248.7</v>
      </c>
      <c r="Y117" s="5">
        <f t="shared" si="138"/>
        <v>4178.6000000000004</v>
      </c>
      <c r="Z117" s="5">
        <f t="shared" si="138"/>
        <v>44.5</v>
      </c>
      <c r="AA117" s="5">
        <f t="shared" si="138"/>
        <v>60</v>
      </c>
      <c r="AB117" s="5">
        <f t="shared" si="138"/>
        <v>3413.1</v>
      </c>
      <c r="AC117" s="5">
        <f t="shared" si="138"/>
        <v>4400.6000000000004</v>
      </c>
      <c r="AD117" s="5">
        <f t="shared" si="138"/>
        <v>76.2</v>
      </c>
      <c r="AE117" s="81">
        <f t="shared" si="138"/>
        <v>11</v>
      </c>
      <c r="AF117" s="7"/>
      <c r="AG117" s="87" t="s">
        <v>26</v>
      </c>
      <c r="AH117" s="6">
        <f>(AH116*10.74)</f>
        <v>12.0825</v>
      </c>
      <c r="AI117" s="6">
        <f>(AI116*2.2)</f>
        <v>19.25</v>
      </c>
      <c r="AJ117" s="6">
        <f>(AJ116*0.25)</f>
        <v>0.4375</v>
      </c>
      <c r="AK117" s="158">
        <f>AK116+AL116</f>
        <v>9</v>
      </c>
      <c r="AL117" s="159"/>
      <c r="AM117" s="10"/>
      <c r="AN117" s="22" t="s">
        <v>41</v>
      </c>
      <c r="AO117" s="23">
        <v>6.3</v>
      </c>
      <c r="AP117" s="24">
        <v>7.84</v>
      </c>
      <c r="AQ117" s="7"/>
      <c r="AR117" s="33" t="s">
        <v>36</v>
      </c>
      <c r="AS117" s="12">
        <v>0.56000000000000005</v>
      </c>
      <c r="AT117" s="2" t="s">
        <v>39</v>
      </c>
      <c r="AU117" s="36" t="s">
        <v>75</v>
      </c>
      <c r="AV117" s="1"/>
      <c r="AW117" s="118" t="s">
        <v>71</v>
      </c>
      <c r="AX117" s="111">
        <f t="shared" ref="AX117:AZ117" si="139">AX112</f>
        <v>554978000</v>
      </c>
      <c r="AY117" s="111">
        <f t="shared" si="139"/>
        <v>346567500</v>
      </c>
      <c r="AZ117" s="114">
        <f t="shared" si="139"/>
        <v>174842000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194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880000</v>
      </c>
      <c r="H118" s="76">
        <f t="shared" si="140"/>
        <v>0</v>
      </c>
      <c r="I118" s="76">
        <f t="shared" si="140"/>
        <v>32020</v>
      </c>
      <c r="J118" s="77">
        <f t="shared" si="140"/>
        <v>46000</v>
      </c>
      <c r="K118" s="181"/>
      <c r="L118" s="182"/>
      <c r="M118" s="182"/>
      <c r="N118" s="182"/>
      <c r="O118" s="199"/>
      <c r="P118" s="200"/>
      <c r="Q118" s="48" t="s">
        <v>3</v>
      </c>
      <c r="R118" s="41">
        <f>R116-R117</f>
        <v>843500</v>
      </c>
      <c r="S118" s="58"/>
      <c r="T118" s="189"/>
      <c r="U118" s="192"/>
      <c r="V118" s="58"/>
      <c r="W118" s="45" t="s">
        <v>3</v>
      </c>
      <c r="X118" s="46">
        <f>X116-X117</f>
        <v>0</v>
      </c>
      <c r="Y118" s="46">
        <f t="shared" ref="Y118:AE118" si="141">Y116-Y117</f>
        <v>11.299999999999272</v>
      </c>
      <c r="Z118" s="46">
        <f t="shared" si="141"/>
        <v>0.10000000000000142</v>
      </c>
      <c r="AA118" s="46">
        <f t="shared" si="141"/>
        <v>0</v>
      </c>
      <c r="AB118" s="46">
        <f t="shared" si="141"/>
        <v>0</v>
      </c>
      <c r="AC118" s="46">
        <f t="shared" si="141"/>
        <v>11.899999999999636</v>
      </c>
      <c r="AD118" s="46">
        <f t="shared" si="141"/>
        <v>0.20000000000000284</v>
      </c>
      <c r="AE118" s="83">
        <f t="shared" si="141"/>
        <v>0</v>
      </c>
      <c r="AF118" s="7"/>
      <c r="AG118" s="88" t="s">
        <v>28</v>
      </c>
      <c r="AH118" s="86">
        <f>(AH117)/((K116/1000000)*8.34)</f>
        <v>1.6462965990843688</v>
      </c>
      <c r="AI118" s="86">
        <f>(AI117)/((K116/1000000)*8.34)</f>
        <v>2.6229016786570742</v>
      </c>
      <c r="AJ118" s="86">
        <f>(AJ117)/((K116/1000000)*8.34)</f>
        <v>5.9611401787660778E-2</v>
      </c>
      <c r="AK118" s="160">
        <f>(AK117)/((K116/1000000)*8.34)</f>
        <v>1.2262916939175932</v>
      </c>
      <c r="AL118" s="161"/>
      <c r="AM118" s="10"/>
      <c r="AN118" s="1"/>
      <c r="AO118" s="1"/>
      <c r="AP118" s="1"/>
      <c r="AQ118" s="7"/>
      <c r="AR118" s="89" t="s">
        <v>55</v>
      </c>
      <c r="AS118" s="79">
        <v>1.59</v>
      </c>
      <c r="AT118" s="90" t="s">
        <v>54</v>
      </c>
      <c r="AU118" s="35">
        <v>0.03</v>
      </c>
      <c r="AV118" s="1"/>
      <c r="AW118" s="110" t="s">
        <v>3</v>
      </c>
      <c r="AX118" s="115">
        <f>AX116-AX117</f>
        <v>0</v>
      </c>
      <c r="AY118" s="115">
        <f>AY116-AY117</f>
        <v>982200</v>
      </c>
      <c r="AZ118" s="116">
        <f>AZ116-AZ117</f>
        <v>35000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174">
        <v>30</v>
      </c>
      <c r="B120" s="67" t="s">
        <v>45</v>
      </c>
      <c r="C120" s="72">
        <v>245241000</v>
      </c>
      <c r="D120" s="37">
        <v>2289370</v>
      </c>
      <c r="E120" s="37">
        <v>5470070</v>
      </c>
      <c r="F120" s="39">
        <v>9142690</v>
      </c>
      <c r="G120" s="72">
        <v>311463000</v>
      </c>
      <c r="H120" s="37">
        <v>2778390</v>
      </c>
      <c r="I120" s="37">
        <v>8155480</v>
      </c>
      <c r="J120" s="39">
        <v>13493300</v>
      </c>
      <c r="K120" s="177">
        <f>C122+G122</f>
        <v>824000</v>
      </c>
      <c r="L120" s="178"/>
      <c r="M120" s="183">
        <f>D122+E122+F122+H122+I122+J122</f>
        <v>18000</v>
      </c>
      <c r="N120" s="178"/>
      <c r="O120" s="195">
        <f>M120+K120</f>
        <v>842000</v>
      </c>
      <c r="P120" s="196"/>
      <c r="Q120" s="42" t="s">
        <v>6</v>
      </c>
      <c r="R120" s="39">
        <v>1320786900</v>
      </c>
      <c r="S120" s="57"/>
      <c r="T120" s="187">
        <v>0.23</v>
      </c>
      <c r="U120" s="190">
        <v>0.96</v>
      </c>
      <c r="V120" s="57"/>
      <c r="W120" s="85" t="s">
        <v>6</v>
      </c>
      <c r="X120" s="44">
        <v>3248.7</v>
      </c>
      <c r="Y120" s="44">
        <v>4200.3</v>
      </c>
      <c r="Z120" s="44">
        <v>44.6</v>
      </c>
      <c r="AA120" s="44">
        <v>60.1</v>
      </c>
      <c r="AB120" s="44">
        <v>3413.1</v>
      </c>
      <c r="AC120" s="44">
        <v>4423</v>
      </c>
      <c r="AD120" s="44">
        <v>76.400000000000006</v>
      </c>
      <c r="AE120" s="82">
        <v>11</v>
      </c>
      <c r="AF120" s="7"/>
      <c r="AG120" s="85" t="s">
        <v>29</v>
      </c>
      <c r="AH120" s="15">
        <v>1.25</v>
      </c>
      <c r="AI120" s="15">
        <v>8.75</v>
      </c>
      <c r="AJ120" s="15">
        <v>1.75</v>
      </c>
      <c r="AK120" s="15">
        <v>8</v>
      </c>
      <c r="AL120" s="16">
        <v>0</v>
      </c>
      <c r="AM120" s="62"/>
      <c r="AN120" s="64" t="s">
        <v>40</v>
      </c>
      <c r="AO120" s="20">
        <v>5</v>
      </c>
      <c r="AP120" s="21">
        <v>7.39</v>
      </c>
      <c r="AQ120" s="7"/>
      <c r="AR120" s="31" t="s">
        <v>37</v>
      </c>
      <c r="AS120" s="52" t="s">
        <v>75</v>
      </c>
      <c r="AT120" s="32" t="s">
        <v>38</v>
      </c>
      <c r="AU120" s="53">
        <v>0.04</v>
      </c>
      <c r="AV120" s="1"/>
      <c r="AW120" s="117" t="s">
        <v>45</v>
      </c>
      <c r="AX120" s="112">
        <v>554978000</v>
      </c>
      <c r="AY120" s="112">
        <v>348425700</v>
      </c>
      <c r="AZ120" s="113">
        <v>174877000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193"/>
      <c r="B121" s="68" t="s">
        <v>44</v>
      </c>
      <c r="C121" s="73">
        <f t="shared" ref="C121:J121" si="142">C116</f>
        <v>245241000</v>
      </c>
      <c r="D121" s="74">
        <f t="shared" si="142"/>
        <v>2289370</v>
      </c>
      <c r="E121" s="74">
        <f t="shared" si="142"/>
        <v>5470070</v>
      </c>
      <c r="F121" s="75">
        <f t="shared" si="142"/>
        <v>9142690</v>
      </c>
      <c r="G121" s="73">
        <f t="shared" si="142"/>
        <v>310639000</v>
      </c>
      <c r="H121" s="74">
        <f t="shared" si="142"/>
        <v>2769390</v>
      </c>
      <c r="I121" s="74">
        <f t="shared" si="142"/>
        <v>8155480</v>
      </c>
      <c r="J121" s="75">
        <f t="shared" si="142"/>
        <v>13484300</v>
      </c>
      <c r="K121" s="179"/>
      <c r="L121" s="180"/>
      <c r="M121" s="180"/>
      <c r="N121" s="180"/>
      <c r="O121" s="197"/>
      <c r="P121" s="198"/>
      <c r="Q121" s="14" t="s">
        <v>7</v>
      </c>
      <c r="R121" s="40">
        <f>R116</f>
        <v>1320055100</v>
      </c>
      <c r="S121" s="57"/>
      <c r="T121" s="188"/>
      <c r="U121" s="191"/>
      <c r="V121" s="57"/>
      <c r="W121" s="87" t="s">
        <v>7</v>
      </c>
      <c r="X121" s="5">
        <f t="shared" ref="X121:AE121" si="143">X116</f>
        <v>3248.7</v>
      </c>
      <c r="Y121" s="5">
        <f t="shared" si="143"/>
        <v>4189.8999999999996</v>
      </c>
      <c r="Z121" s="5">
        <f t="shared" si="143"/>
        <v>44.6</v>
      </c>
      <c r="AA121" s="5">
        <f t="shared" si="143"/>
        <v>60</v>
      </c>
      <c r="AB121" s="5">
        <f t="shared" si="143"/>
        <v>3413.1</v>
      </c>
      <c r="AC121" s="5">
        <f t="shared" si="143"/>
        <v>4412.5</v>
      </c>
      <c r="AD121" s="5">
        <f t="shared" si="143"/>
        <v>76.400000000000006</v>
      </c>
      <c r="AE121" s="81">
        <f t="shared" si="143"/>
        <v>11</v>
      </c>
      <c r="AF121" s="7"/>
      <c r="AG121" s="87" t="s">
        <v>26</v>
      </c>
      <c r="AH121" s="6">
        <f>(AH120*10.74)</f>
        <v>13.425000000000001</v>
      </c>
      <c r="AI121" s="6">
        <f>(AI120*2.2)</f>
        <v>19.25</v>
      </c>
      <c r="AJ121" s="6">
        <f>(AJ120*0.25)</f>
        <v>0.4375</v>
      </c>
      <c r="AK121" s="158">
        <f>AK120+AL120</f>
        <v>8</v>
      </c>
      <c r="AL121" s="159"/>
      <c r="AM121" s="10"/>
      <c r="AN121" s="22" t="s">
        <v>41</v>
      </c>
      <c r="AO121" s="23">
        <v>7</v>
      </c>
      <c r="AP121" s="24">
        <v>7.85</v>
      </c>
      <c r="AQ121" s="7"/>
      <c r="AR121" s="33" t="s">
        <v>36</v>
      </c>
      <c r="AS121" s="12" t="s">
        <v>75</v>
      </c>
      <c r="AT121" s="2" t="s">
        <v>39</v>
      </c>
      <c r="AU121" s="36">
        <v>0.38</v>
      </c>
      <c r="AV121" s="1"/>
      <c r="AW121" s="118" t="s">
        <v>71</v>
      </c>
      <c r="AX121" s="111">
        <f t="shared" ref="AX121:AZ121" si="144">AX116</f>
        <v>554978000</v>
      </c>
      <c r="AY121" s="111">
        <f t="shared" si="144"/>
        <v>347549700</v>
      </c>
      <c r="AZ121" s="114">
        <f t="shared" si="144"/>
        <v>174877000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194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824000</v>
      </c>
      <c r="H122" s="76">
        <f t="shared" si="145"/>
        <v>9000</v>
      </c>
      <c r="I122" s="76">
        <f t="shared" si="145"/>
        <v>0</v>
      </c>
      <c r="J122" s="77">
        <f t="shared" si="145"/>
        <v>9000</v>
      </c>
      <c r="K122" s="181"/>
      <c r="L122" s="182"/>
      <c r="M122" s="182"/>
      <c r="N122" s="182"/>
      <c r="O122" s="199"/>
      <c r="P122" s="200"/>
      <c r="Q122" s="48" t="s">
        <v>3</v>
      </c>
      <c r="R122" s="41">
        <f>R120-R121</f>
        <v>731800</v>
      </c>
      <c r="S122" s="58"/>
      <c r="T122" s="189"/>
      <c r="U122" s="192"/>
      <c r="V122" s="58"/>
      <c r="W122" s="45" t="s">
        <v>3</v>
      </c>
      <c r="X122" s="46">
        <f>X120-X121</f>
        <v>0</v>
      </c>
      <c r="Y122" s="46">
        <f t="shared" ref="Y122:AE122" si="146">Y120-Y121</f>
        <v>10.400000000000546</v>
      </c>
      <c r="Z122" s="46">
        <f t="shared" si="146"/>
        <v>0</v>
      </c>
      <c r="AA122" s="46">
        <f t="shared" si="146"/>
        <v>0.10000000000000142</v>
      </c>
      <c r="AB122" s="46">
        <f t="shared" si="146"/>
        <v>0</v>
      </c>
      <c r="AC122" s="46">
        <f t="shared" si="146"/>
        <v>10.5</v>
      </c>
      <c r="AD122" s="46">
        <f t="shared" si="146"/>
        <v>0</v>
      </c>
      <c r="AE122" s="83">
        <f t="shared" si="146"/>
        <v>0</v>
      </c>
      <c r="AF122" s="7"/>
      <c r="AG122" s="88" t="s">
        <v>28</v>
      </c>
      <c r="AH122" s="86">
        <f>(AH121)/((K120/1000000)*8.34)</f>
        <v>1.9535342599706647</v>
      </c>
      <c r="AI122" s="86">
        <f>(AI121)/((K120/1000000)*8.34)</f>
        <v>2.8011571325463902</v>
      </c>
      <c r="AJ122" s="86">
        <f>(AJ121)/((K120/1000000)*8.34)</f>
        <v>6.366266210332705E-2</v>
      </c>
      <c r="AK122" s="160">
        <f>(AK121)/((K120/1000000)*8.34)</f>
        <v>1.164117249889409</v>
      </c>
      <c r="AL122" s="161"/>
      <c r="AM122" s="10"/>
      <c r="AN122" s="1"/>
      <c r="AO122" s="1"/>
      <c r="AP122" s="1"/>
      <c r="AQ122" s="7"/>
      <c r="AR122" s="89" t="s">
        <v>55</v>
      </c>
      <c r="AS122" s="79">
        <v>1.53</v>
      </c>
      <c r="AT122" s="90" t="s">
        <v>54</v>
      </c>
      <c r="AU122" s="35">
        <v>2.4E-2</v>
      </c>
      <c r="AV122" s="1"/>
      <c r="AW122" s="110" t="s">
        <v>3</v>
      </c>
      <c r="AX122" s="115">
        <f>AX120-AX121</f>
        <v>0</v>
      </c>
      <c r="AY122" s="115">
        <f>AY120-AY121</f>
        <v>876000</v>
      </c>
      <c r="AZ122" s="116">
        <f>AZ120-AZ121</f>
        <v>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customHeight="1" x14ac:dyDescent="0.3">
      <c r="A124" s="174">
        <v>31</v>
      </c>
      <c r="B124" s="67" t="s">
        <v>45</v>
      </c>
      <c r="C124" s="72">
        <v>245382000</v>
      </c>
      <c r="D124" s="37">
        <v>2289370</v>
      </c>
      <c r="E124" s="37">
        <v>5470070</v>
      </c>
      <c r="F124" s="39">
        <v>9149700</v>
      </c>
      <c r="G124" s="72">
        <v>312184000</v>
      </c>
      <c r="H124" s="37">
        <v>2787390</v>
      </c>
      <c r="I124" s="37">
        <v>8186490</v>
      </c>
      <c r="J124" s="39">
        <v>13540300</v>
      </c>
      <c r="K124" s="177">
        <f>C126+G126</f>
        <v>862000</v>
      </c>
      <c r="L124" s="178"/>
      <c r="M124" s="183">
        <f>D126+E126+F126+H126+I126+J126</f>
        <v>94020</v>
      </c>
      <c r="N124" s="178"/>
      <c r="O124" s="195">
        <f>M124+K124</f>
        <v>956020</v>
      </c>
      <c r="P124" s="196"/>
      <c r="Q124" s="42" t="s">
        <v>6</v>
      </c>
      <c r="R124" s="39">
        <v>1321719000</v>
      </c>
      <c r="S124" s="57"/>
      <c r="T124" s="187">
        <v>0.01</v>
      </c>
      <c r="U124" s="190">
        <v>0.96</v>
      </c>
      <c r="V124" s="57"/>
      <c r="W124" s="85" t="s">
        <v>6</v>
      </c>
      <c r="X124" s="44">
        <v>3250.8</v>
      </c>
      <c r="Y124" s="44">
        <v>4209.7</v>
      </c>
      <c r="Z124" s="44">
        <v>44.8</v>
      </c>
      <c r="AA124" s="44">
        <v>60.2</v>
      </c>
      <c r="AB124" s="44">
        <v>3415.2</v>
      </c>
      <c r="AC124" s="44">
        <v>4433.1000000000004</v>
      </c>
      <c r="AD124" s="44">
        <v>76.599999999999994</v>
      </c>
      <c r="AE124" s="82">
        <v>11</v>
      </c>
      <c r="AF124" s="7"/>
      <c r="AG124" s="85" t="s">
        <v>29</v>
      </c>
      <c r="AH124" s="15">
        <v>1.875</v>
      </c>
      <c r="AI124" s="15">
        <v>7.125</v>
      </c>
      <c r="AJ124" s="15">
        <v>1.75</v>
      </c>
      <c r="AK124" s="15">
        <v>5</v>
      </c>
      <c r="AL124" s="16">
        <v>3</v>
      </c>
      <c r="AM124" s="62"/>
      <c r="AN124" s="64" t="s">
        <v>40</v>
      </c>
      <c r="AO124" s="20">
        <v>5.7</v>
      </c>
      <c r="AP124" s="21">
        <v>7.51</v>
      </c>
      <c r="AQ124" s="7"/>
      <c r="AR124" s="31" t="s">
        <v>37</v>
      </c>
      <c r="AS124" s="52" t="s">
        <v>75</v>
      </c>
      <c r="AT124" s="32" t="s">
        <v>38</v>
      </c>
      <c r="AU124" s="53">
        <v>3.5000000000000003E-2</v>
      </c>
      <c r="AV124" s="1"/>
      <c r="AW124" s="117" t="s">
        <v>45</v>
      </c>
      <c r="AX124" s="112">
        <v>555140000</v>
      </c>
      <c r="AY124" s="112">
        <v>349263500</v>
      </c>
      <c r="AZ124" s="113">
        <v>174912000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9.5" customHeight="1" thickBot="1" x14ac:dyDescent="0.35">
      <c r="A125" s="193"/>
      <c r="B125" s="68" t="s">
        <v>44</v>
      </c>
      <c r="C125" s="73">
        <f t="shared" ref="C125:J125" si="147">C120</f>
        <v>245241000</v>
      </c>
      <c r="D125" s="74">
        <f t="shared" si="147"/>
        <v>2289370</v>
      </c>
      <c r="E125" s="74">
        <f t="shared" si="147"/>
        <v>5470070</v>
      </c>
      <c r="F125" s="75">
        <f t="shared" si="147"/>
        <v>9142690</v>
      </c>
      <c r="G125" s="73">
        <f t="shared" si="147"/>
        <v>311463000</v>
      </c>
      <c r="H125" s="74">
        <f t="shared" si="147"/>
        <v>2778390</v>
      </c>
      <c r="I125" s="74">
        <f t="shared" si="147"/>
        <v>8155480</v>
      </c>
      <c r="J125" s="75">
        <f t="shared" si="147"/>
        <v>13493300</v>
      </c>
      <c r="K125" s="179"/>
      <c r="L125" s="180"/>
      <c r="M125" s="180"/>
      <c r="N125" s="180"/>
      <c r="O125" s="197"/>
      <c r="P125" s="198"/>
      <c r="Q125" s="14" t="s">
        <v>7</v>
      </c>
      <c r="R125" s="40">
        <f>R120</f>
        <v>1320786900</v>
      </c>
      <c r="S125" s="57"/>
      <c r="T125" s="188"/>
      <c r="U125" s="191"/>
      <c r="V125" s="57"/>
      <c r="W125" s="87" t="s">
        <v>7</v>
      </c>
      <c r="X125" s="5">
        <f t="shared" ref="X125:AE125" si="148">X120</f>
        <v>3248.7</v>
      </c>
      <c r="Y125" s="5">
        <f t="shared" si="148"/>
        <v>4200.3</v>
      </c>
      <c r="Z125" s="5">
        <f t="shared" si="148"/>
        <v>44.6</v>
      </c>
      <c r="AA125" s="5">
        <f t="shared" si="148"/>
        <v>60.1</v>
      </c>
      <c r="AB125" s="5">
        <f t="shared" si="148"/>
        <v>3413.1</v>
      </c>
      <c r="AC125" s="5">
        <f t="shared" si="148"/>
        <v>4423</v>
      </c>
      <c r="AD125" s="5">
        <f t="shared" si="148"/>
        <v>76.400000000000006</v>
      </c>
      <c r="AE125" s="81">
        <f t="shared" si="148"/>
        <v>11</v>
      </c>
      <c r="AF125" s="7"/>
      <c r="AG125" s="87" t="s">
        <v>26</v>
      </c>
      <c r="AH125" s="6">
        <f>(AH124*10.74)</f>
        <v>20.137499999999999</v>
      </c>
      <c r="AI125" s="6">
        <f>(AI124*2.2)</f>
        <v>15.675000000000001</v>
      </c>
      <c r="AJ125" s="6">
        <f>(AJ124*0.25)</f>
        <v>0.4375</v>
      </c>
      <c r="AK125" s="158">
        <f>AK124+AL124</f>
        <v>8</v>
      </c>
      <c r="AL125" s="159"/>
      <c r="AM125" s="10"/>
      <c r="AN125" s="22" t="s">
        <v>41</v>
      </c>
      <c r="AO125" s="23">
        <v>5.6</v>
      </c>
      <c r="AP125" s="24">
        <v>7.88</v>
      </c>
      <c r="AQ125" s="7"/>
      <c r="AR125" s="33" t="s">
        <v>36</v>
      </c>
      <c r="AS125" s="12" t="s">
        <v>75</v>
      </c>
      <c r="AT125" s="2" t="s">
        <v>39</v>
      </c>
      <c r="AU125" s="36">
        <v>0.8</v>
      </c>
      <c r="AV125" s="1"/>
      <c r="AW125" s="118" t="s">
        <v>71</v>
      </c>
      <c r="AX125" s="111">
        <f t="shared" ref="AX125:AZ125" si="149">AX120</f>
        <v>554978000</v>
      </c>
      <c r="AY125" s="111">
        <f t="shared" si="149"/>
        <v>348425700</v>
      </c>
      <c r="AZ125" s="114">
        <f t="shared" si="149"/>
        <v>174877000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9.5" customHeight="1" thickBot="1" x14ac:dyDescent="0.35">
      <c r="A126" s="194"/>
      <c r="B126" s="66" t="s">
        <v>3</v>
      </c>
      <c r="C126" s="76">
        <f t="shared" ref="C126:J126" si="150">C124-C125</f>
        <v>141000</v>
      </c>
      <c r="D126" s="76">
        <f t="shared" si="150"/>
        <v>0</v>
      </c>
      <c r="E126" s="76">
        <f t="shared" si="150"/>
        <v>0</v>
      </c>
      <c r="F126" s="77">
        <f t="shared" si="150"/>
        <v>7010</v>
      </c>
      <c r="G126" s="76">
        <f t="shared" si="150"/>
        <v>721000</v>
      </c>
      <c r="H126" s="76">
        <f t="shared" si="150"/>
        <v>9000</v>
      </c>
      <c r="I126" s="76">
        <f t="shared" si="150"/>
        <v>31010</v>
      </c>
      <c r="J126" s="77">
        <f t="shared" si="150"/>
        <v>47000</v>
      </c>
      <c r="K126" s="203"/>
      <c r="L126" s="204"/>
      <c r="M126" s="204"/>
      <c r="N126" s="204"/>
      <c r="O126" s="197"/>
      <c r="P126" s="198"/>
      <c r="Q126" s="98" t="s">
        <v>3</v>
      </c>
      <c r="R126" s="99">
        <f>R124-R125</f>
        <v>932100</v>
      </c>
      <c r="S126" s="58"/>
      <c r="T126" s="188"/>
      <c r="U126" s="191"/>
      <c r="V126" s="58"/>
      <c r="W126" s="45" t="s">
        <v>3</v>
      </c>
      <c r="X126" s="46">
        <f>X124-X125</f>
        <v>2.1000000000003638</v>
      </c>
      <c r="Y126" s="46">
        <f t="shared" ref="Y126:AE126" si="151">Y124-Y125</f>
        <v>9.3999999999996362</v>
      </c>
      <c r="Z126" s="46">
        <f t="shared" si="151"/>
        <v>0.19999999999999574</v>
      </c>
      <c r="AA126" s="46">
        <f t="shared" si="151"/>
        <v>0.10000000000000142</v>
      </c>
      <c r="AB126" s="46">
        <f t="shared" si="151"/>
        <v>2.0999999999999091</v>
      </c>
      <c r="AC126" s="46">
        <f t="shared" si="151"/>
        <v>10.100000000000364</v>
      </c>
      <c r="AD126" s="46">
        <f t="shared" si="151"/>
        <v>0.19999999999998863</v>
      </c>
      <c r="AE126" s="83">
        <f t="shared" si="151"/>
        <v>0</v>
      </c>
      <c r="AF126" s="7"/>
      <c r="AG126" s="88" t="s">
        <v>28</v>
      </c>
      <c r="AH126" s="101">
        <f>(AH125)/((K124/1000000)*8.34)</f>
        <v>2.801123370445175</v>
      </c>
      <c r="AI126" s="101">
        <f>(AI125)/((K124/1000000)*8.34)</f>
        <v>2.1803902585588144</v>
      </c>
      <c r="AJ126" s="101">
        <f>(AJ125)/((K124/1000000)*8.34)</f>
        <v>6.0856187439839317E-2</v>
      </c>
      <c r="AK126" s="201">
        <f>(AK125)/((K124/1000000)*8.34)</f>
        <v>1.112798856042776</v>
      </c>
      <c r="AL126" s="202"/>
      <c r="AM126" s="10"/>
      <c r="AN126" s="1"/>
      <c r="AO126" s="1"/>
      <c r="AP126" s="1"/>
      <c r="AQ126" s="7"/>
      <c r="AR126" s="89" t="s">
        <v>55</v>
      </c>
      <c r="AS126" s="79">
        <v>2.69</v>
      </c>
      <c r="AT126" s="90" t="s">
        <v>54</v>
      </c>
      <c r="AU126" s="35">
        <v>2.4E-2</v>
      </c>
      <c r="AV126" s="1"/>
      <c r="AW126" s="110" t="s">
        <v>3</v>
      </c>
      <c r="AX126" s="115">
        <f>AX124-AX125</f>
        <v>162000</v>
      </c>
      <c r="AY126" s="115">
        <f>AY124-AY125</f>
        <v>837800</v>
      </c>
      <c r="AZ126" s="116">
        <f>AZ124-AZ125</f>
        <v>35000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53" t="s">
        <v>60</v>
      </c>
      <c r="L127" s="153"/>
      <c r="M127" s="153"/>
      <c r="N127" s="153"/>
      <c r="O127" s="153"/>
      <c r="P127" s="153"/>
      <c r="Q127" s="153"/>
      <c r="R127" s="153"/>
      <c r="S127" s="153"/>
      <c r="T127" s="153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53" t="s">
        <v>62</v>
      </c>
      <c r="AI127" s="153"/>
      <c r="AJ127" s="153"/>
      <c r="AK127" s="153"/>
      <c r="AL127" s="153"/>
      <c r="AM127" s="1"/>
      <c r="AN127" s="1"/>
      <c r="AO127" s="152" t="s">
        <v>59</v>
      </c>
      <c r="AP127" s="152"/>
      <c r="AQ127" s="1"/>
      <c r="AR127" s="7"/>
      <c r="AS127" s="7"/>
      <c r="AT127" s="145" t="s">
        <v>63</v>
      </c>
      <c r="AU127" s="145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147">
        <f>SUM(K4:L126)</f>
        <v>24265000</v>
      </c>
      <c r="L128" s="148"/>
      <c r="M128" s="149">
        <f t="shared" ref="M128" si="152">SUM(M4:N126)</f>
        <v>2046480</v>
      </c>
      <c r="N128" s="150"/>
      <c r="O128" s="149">
        <f t="shared" ref="O128" si="153">SUM(O4:P126)</f>
        <v>26311480</v>
      </c>
      <c r="P128" s="150"/>
      <c r="Q128" s="1"/>
      <c r="R128" s="100">
        <f>R124-R5</f>
        <v>24912100</v>
      </c>
      <c r="S128" s="1"/>
      <c r="T128" s="93">
        <f>SUM(T4:T126)</f>
        <v>4.1299999999999981</v>
      </c>
      <c r="U128" s="97">
        <f>AVERAGE(U4:U126)</f>
        <v>0.98967741935483866</v>
      </c>
      <c r="V128" s="13"/>
      <c r="W128" s="3"/>
      <c r="X128" s="84"/>
      <c r="Y128" s="84"/>
      <c r="Z128" s="84"/>
      <c r="AA128" s="84"/>
      <c r="AB128" s="84">
        <f t="shared" ref="AB128:AC128" si="154">AB124-AB5</f>
        <v>95.399999999999636</v>
      </c>
      <c r="AC128" s="84">
        <f t="shared" si="154"/>
        <v>241.5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517.3272115384616</v>
      </c>
      <c r="AI128" s="93">
        <f t="shared" ref="AI128:AJ128" si="155">SUM(AI125,AI121,AI117,AI113,AI109,AI105,AI101,AI97,AI93,AI89,AI85,AI81,AI77,AI73,AI69,AI65,AI61,AI57,AI53,AI49,AI45,AI41,AI37,AI33,AI29,AI25,AI21,AI17,AI13,AI9,AI5)</f>
        <v>574.06250000000011</v>
      </c>
      <c r="AJ128" s="93">
        <f t="shared" si="155"/>
        <v>13.234375</v>
      </c>
      <c r="AK128" s="151">
        <f>SUM(AK125,AK121,AK117,AK113,AK109,AK105,AK101,AK97,AK93,AK89,AK85,AK81,AK77,AK73,AK69,AK65,AK61,AK57,AK53,AK49,AK45,AK41,AK37,AK33,AK29,AK25,AK21,AK17,AK13,AK9,AK5)</f>
        <v>249</v>
      </c>
      <c r="AL128" s="148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8.1677419354838712</v>
      </c>
      <c r="AP128" s="96">
        <f>AVERAGE(AP125,AP121,AP117,AP113,AP109,AP105,AP101,AP97,AP93,AP89,AP85,AP81,AP77,AP73,AP69,AP65,AP61,AP57,AP53,AP49,AP45,AP41,AP37,AP33,AP29,AP25,AP21,AP17,AP13,AP9,AP5)</f>
        <v>7.3670967741935476</v>
      </c>
      <c r="AQ128" s="1"/>
      <c r="AR128" s="7"/>
      <c r="AS128" s="7"/>
      <c r="AT128" s="146">
        <f>AVERAGE(AU126,AU122,AU118,AU114,AU110,AU106,AU102,AU98,AU94,AU90,AU86,AU82,AU78,AU74,AU70,AU66,AU62,AU58,AU54,AU50,AU46,AU42,AU38,AU34,AU30,AU26,AU22,AU18,AU14,AU10,AU6)</f>
        <v>2.6741935483870979E-2</v>
      </c>
      <c r="AU128" s="146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62">
        <f>AB128+AC128</f>
        <v>336.89999999999964</v>
      </c>
      <c r="AC129" s="16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  <row r="585" spans="1:81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</row>
    <row r="586" spans="1:81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</row>
    <row r="587" spans="1:81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</row>
    <row r="588" spans="1:81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</row>
  </sheetData>
  <sheetProtection algorithmName="SHA-512" hashValue="XXLAk4+HLlUAV6li0L9UGo0xZUGXzEEstvGgAAttd7cBPSK4vE4CeJL7IBCdj9xjyrDzcNNwHyHusbHuZK5vqw==" saltValue="0gxXTh4ka4QB7TUHqN0skg==" spinCount="100000" sheet="1" selectLockedCells="1" selectUnlockedCells="1"/>
  <mergeCells count="271">
    <mergeCell ref="AK125:AL125"/>
    <mergeCell ref="AK126:AL126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B129:AC129"/>
    <mergeCell ref="AH127:AL127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W2:AZ2"/>
    <mergeCell ref="AT127:AU127"/>
    <mergeCell ref="AT128:AU128"/>
    <mergeCell ref="K128:L128"/>
    <mergeCell ref="M128:N128"/>
    <mergeCell ref="O128:P128"/>
    <mergeCell ref="AK128:AL128"/>
    <mergeCell ref="AO127:AP127"/>
    <mergeCell ref="K127:T127"/>
    <mergeCell ref="AK21:AL21"/>
    <mergeCell ref="AK22:AL22"/>
    <mergeCell ref="AK29:AL29"/>
    <mergeCell ref="AK30:AL30"/>
    <mergeCell ref="AK37:AL37"/>
    <mergeCell ref="AK38:AL38"/>
    <mergeCell ref="AK45:AL45"/>
    <mergeCell ref="AK46:AL46"/>
    <mergeCell ref="AK53:AL53"/>
    <mergeCell ref="AK54:AL54"/>
    <mergeCell ref="AK61:AL61"/>
    <mergeCell ref="AK62:AL62"/>
    <mergeCell ref="AK69:AL69"/>
    <mergeCell ref="AK70:AL70"/>
    <mergeCell ref="AK77:AL77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673C0-7B0A-454A-ABC1-62B8B888FFB2}">
  <dimension ref="A1:CC57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7" bestFit="1" customWidth="1"/>
    <col min="8" max="9" width="15.7109375" customWidth="1"/>
    <col min="10" max="10" width="18.28515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2.140625" style="4" bestFit="1" customWidth="1"/>
    <col min="26" max="27" width="9.5703125" style="4" bestFit="1" customWidth="1"/>
    <col min="28" max="29" width="12.140625" style="4" bestFit="1" customWidth="1"/>
    <col min="30" max="31" width="9.5703125" style="4" bestFit="1" customWidth="1"/>
    <col min="32" max="32" width="1.7109375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customWidth="1"/>
    <col min="50" max="52" width="17.7109375" customWidth="1"/>
  </cols>
  <sheetData>
    <row r="1" spans="1:81" ht="30.75" thickBot="1" x14ac:dyDescent="0.45">
      <c r="A1" s="169" t="s">
        <v>77</v>
      </c>
      <c r="B1" s="169"/>
      <c r="C1" s="169"/>
      <c r="D1" s="169"/>
      <c r="E1" s="169"/>
      <c r="F1" s="169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70" t="s">
        <v>43</v>
      </c>
      <c r="B2" s="171"/>
      <c r="C2" s="172"/>
      <c r="D2" s="172"/>
      <c r="E2" s="172"/>
      <c r="F2" s="172"/>
      <c r="G2" s="172"/>
      <c r="H2" s="172"/>
      <c r="I2" s="172"/>
      <c r="J2" s="172"/>
      <c r="K2" s="171"/>
      <c r="L2" s="171"/>
      <c r="M2" s="171"/>
      <c r="N2" s="171"/>
      <c r="O2" s="171"/>
      <c r="P2" s="171"/>
      <c r="Q2" s="171"/>
      <c r="R2" s="173"/>
      <c r="S2" s="55"/>
      <c r="T2" s="49" t="s">
        <v>34</v>
      </c>
      <c r="U2" s="49" t="s">
        <v>56</v>
      </c>
      <c r="V2" s="59"/>
      <c r="W2" s="170" t="s">
        <v>10</v>
      </c>
      <c r="X2" s="171"/>
      <c r="Y2" s="171"/>
      <c r="Z2" s="171"/>
      <c r="AA2" s="171"/>
      <c r="AB2" s="171"/>
      <c r="AC2" s="171"/>
      <c r="AD2" s="171"/>
      <c r="AE2" s="173"/>
      <c r="AF2" s="1"/>
      <c r="AG2" s="142" t="s">
        <v>27</v>
      </c>
      <c r="AH2" s="143"/>
      <c r="AI2" s="143"/>
      <c r="AJ2" s="143"/>
      <c r="AK2" s="143"/>
      <c r="AL2" s="144"/>
      <c r="AM2" s="59"/>
      <c r="AN2" s="142" t="s">
        <v>31</v>
      </c>
      <c r="AO2" s="143"/>
      <c r="AP2" s="144"/>
      <c r="AQ2" s="1"/>
      <c r="AR2" s="142" t="s">
        <v>30</v>
      </c>
      <c r="AS2" s="143"/>
      <c r="AT2" s="143"/>
      <c r="AU2" s="144"/>
      <c r="AV2" s="1"/>
      <c r="AW2" s="142" t="s">
        <v>72</v>
      </c>
      <c r="AX2" s="143"/>
      <c r="AY2" s="143"/>
      <c r="AZ2" s="14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64" t="s">
        <v>4</v>
      </c>
      <c r="L3" s="165"/>
      <c r="M3" s="165" t="s">
        <v>8</v>
      </c>
      <c r="N3" s="165"/>
      <c r="O3" s="165" t="s">
        <v>9</v>
      </c>
      <c r="P3" s="165"/>
      <c r="Q3" s="166" t="s">
        <v>5</v>
      </c>
      <c r="R3" s="167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68" t="s">
        <v>0</v>
      </c>
      <c r="AS3" s="166"/>
      <c r="AT3" s="166" t="s">
        <v>1</v>
      </c>
      <c r="AU3" s="167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74">
        <v>1</v>
      </c>
      <c r="B4" s="67" t="s">
        <v>45</v>
      </c>
      <c r="C4" s="72">
        <v>245431000</v>
      </c>
      <c r="D4" s="37">
        <v>2289370</v>
      </c>
      <c r="E4" s="37">
        <v>5470070</v>
      </c>
      <c r="F4" s="39">
        <v>9156700</v>
      </c>
      <c r="G4" s="72">
        <v>312853000</v>
      </c>
      <c r="H4" s="37">
        <v>2787390</v>
      </c>
      <c r="I4" s="37">
        <v>8186490</v>
      </c>
      <c r="J4" s="39">
        <v>13548300</v>
      </c>
      <c r="K4" s="177">
        <f>C6+G6</f>
        <v>718000</v>
      </c>
      <c r="L4" s="178"/>
      <c r="M4" s="183">
        <f>D6+E6+F6+H6+I6+J6</f>
        <v>15000</v>
      </c>
      <c r="N4" s="178"/>
      <c r="O4" s="183">
        <f>M4+K4</f>
        <v>733000</v>
      </c>
      <c r="P4" s="178"/>
      <c r="Q4" s="38" t="s">
        <v>6</v>
      </c>
      <c r="R4" s="39">
        <v>1322463100</v>
      </c>
      <c r="S4" s="57"/>
      <c r="T4" s="187">
        <v>0.04</v>
      </c>
      <c r="U4" s="190">
        <v>1.02</v>
      </c>
      <c r="V4" s="57"/>
      <c r="W4" s="85" t="s">
        <v>6</v>
      </c>
      <c r="X4" s="44">
        <v>3251.6</v>
      </c>
      <c r="Y4" s="44">
        <v>4218.2</v>
      </c>
      <c r="Z4" s="44">
        <v>44.8</v>
      </c>
      <c r="AA4" s="44">
        <v>60.2</v>
      </c>
      <c r="AB4" s="44">
        <v>3416.1</v>
      </c>
      <c r="AC4" s="44">
        <v>4441.7</v>
      </c>
      <c r="AD4" s="44">
        <v>76.599999999999994</v>
      </c>
      <c r="AE4" s="82">
        <v>11</v>
      </c>
      <c r="AF4" s="7"/>
      <c r="AG4" s="17" t="s">
        <v>29</v>
      </c>
      <c r="AH4" s="18">
        <v>1.25</v>
      </c>
      <c r="AI4" s="18">
        <v>6.0625</v>
      </c>
      <c r="AJ4" s="18">
        <v>1.75</v>
      </c>
      <c r="AK4" s="18">
        <v>0</v>
      </c>
      <c r="AL4" s="19">
        <v>7</v>
      </c>
      <c r="AM4" s="62"/>
      <c r="AN4" s="63" t="s">
        <v>40</v>
      </c>
      <c r="AO4" s="25">
        <v>7.6</v>
      </c>
      <c r="AP4" s="21">
        <v>7.44</v>
      </c>
      <c r="AQ4" s="7"/>
      <c r="AR4" s="31" t="s">
        <v>37</v>
      </c>
      <c r="AS4" s="50" t="s">
        <v>75</v>
      </c>
      <c r="AT4" s="32" t="s">
        <v>38</v>
      </c>
      <c r="AU4" s="51">
        <v>5.0999999999999997E-2</v>
      </c>
      <c r="AV4" s="1"/>
      <c r="AW4" s="117" t="s">
        <v>45</v>
      </c>
      <c r="AX4" s="112">
        <v>555201000</v>
      </c>
      <c r="AY4" s="112">
        <v>349976500</v>
      </c>
      <c r="AZ4" s="113">
        <v>174912000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75"/>
      <c r="B5" s="68" t="s">
        <v>44</v>
      </c>
      <c r="C5" s="73">
        <f>'Jan, 2022'!C124</f>
        <v>245382000</v>
      </c>
      <c r="D5" s="73">
        <f>'Jan, 2022'!D124</f>
        <v>2289370</v>
      </c>
      <c r="E5" s="73">
        <f>'Jan, 2022'!E124</f>
        <v>5470070</v>
      </c>
      <c r="F5" s="73">
        <f>'Jan, 2022'!F124</f>
        <v>9149700</v>
      </c>
      <c r="G5" s="73">
        <f>'Jan, 2022'!G124</f>
        <v>312184000</v>
      </c>
      <c r="H5" s="73">
        <f>'Jan, 2022'!H124</f>
        <v>2787390</v>
      </c>
      <c r="I5" s="73">
        <f>'Jan, 2022'!I124</f>
        <v>8186490</v>
      </c>
      <c r="J5" s="73">
        <f>'Jan, 2022'!J124</f>
        <v>13540300</v>
      </c>
      <c r="K5" s="179"/>
      <c r="L5" s="180"/>
      <c r="M5" s="180"/>
      <c r="N5" s="180"/>
      <c r="O5" s="180"/>
      <c r="P5" s="180"/>
      <c r="Q5" s="9" t="s">
        <v>7</v>
      </c>
      <c r="R5" s="73">
        <f>'Jan, 2022'!R124</f>
        <v>1321719000</v>
      </c>
      <c r="S5" s="57"/>
      <c r="T5" s="188"/>
      <c r="U5" s="191"/>
      <c r="V5" s="57"/>
      <c r="W5" s="87" t="s">
        <v>7</v>
      </c>
      <c r="X5" s="91">
        <f>'Jan, 2022'!X124</f>
        <v>3250.8</v>
      </c>
      <c r="Y5" s="91">
        <f>'Jan, 2022'!Y124</f>
        <v>4209.7</v>
      </c>
      <c r="Z5" s="91">
        <f>'Jan, 2022'!Z124</f>
        <v>44.8</v>
      </c>
      <c r="AA5" s="91">
        <f>'Jan, 2022'!AA124</f>
        <v>60.2</v>
      </c>
      <c r="AB5" s="91">
        <f>'Jan, 2022'!AB124</f>
        <v>3415.2</v>
      </c>
      <c r="AC5" s="91">
        <f>'Jan, 2022'!AC124</f>
        <v>4433.1000000000004</v>
      </c>
      <c r="AD5" s="91">
        <f>'Jan, 2022'!AD124</f>
        <v>76.599999999999994</v>
      </c>
      <c r="AE5" s="91">
        <f>'Jan, 2022'!AE124</f>
        <v>11</v>
      </c>
      <c r="AF5" s="7"/>
      <c r="AG5" s="87" t="s">
        <v>26</v>
      </c>
      <c r="AH5" s="6">
        <f>(AH4*10.74)</f>
        <v>13.425000000000001</v>
      </c>
      <c r="AI5" s="6">
        <f>(AI4*2.2)</f>
        <v>13.3375</v>
      </c>
      <c r="AJ5" s="6">
        <f>(AJ4*0.25)</f>
        <v>0.4375</v>
      </c>
      <c r="AK5" s="154">
        <f>AK4+AL4</f>
        <v>7</v>
      </c>
      <c r="AL5" s="155"/>
      <c r="AM5" s="10"/>
      <c r="AN5" s="27" t="s">
        <v>41</v>
      </c>
      <c r="AO5" s="26">
        <v>8</v>
      </c>
      <c r="AP5" s="24">
        <v>7.72</v>
      </c>
      <c r="AQ5" s="7"/>
      <c r="AR5" s="33" t="s">
        <v>36</v>
      </c>
      <c r="AS5" s="11" t="s">
        <v>75</v>
      </c>
      <c r="AT5" s="2" t="s">
        <v>39</v>
      </c>
      <c r="AU5" s="34">
        <v>0.60099999999999998</v>
      </c>
      <c r="AV5" s="1"/>
      <c r="AW5" s="118" t="s">
        <v>71</v>
      </c>
      <c r="AX5" s="125">
        <f>'Jan, 2022'!AX124</f>
        <v>555140000</v>
      </c>
      <c r="AY5" s="125">
        <f>'Jan, 2022'!AY124</f>
        <v>349263500</v>
      </c>
      <c r="AZ5" s="125">
        <f>'Jan, 2022'!AZ124</f>
        <v>174912000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76"/>
      <c r="B6" s="66" t="s">
        <v>3</v>
      </c>
      <c r="C6" s="76">
        <f>C4-C5</f>
        <v>49000</v>
      </c>
      <c r="D6" s="76">
        <f t="shared" ref="D6:J6" si="0">D4-D5</f>
        <v>0</v>
      </c>
      <c r="E6" s="76">
        <f t="shared" si="0"/>
        <v>0</v>
      </c>
      <c r="F6" s="76">
        <f t="shared" si="0"/>
        <v>7000</v>
      </c>
      <c r="G6" s="76">
        <f t="shared" si="0"/>
        <v>669000</v>
      </c>
      <c r="H6" s="76">
        <f t="shared" si="0"/>
        <v>0</v>
      </c>
      <c r="I6" s="76">
        <f t="shared" si="0"/>
        <v>0</v>
      </c>
      <c r="J6" s="76">
        <f t="shared" si="0"/>
        <v>8000</v>
      </c>
      <c r="K6" s="181"/>
      <c r="L6" s="182"/>
      <c r="M6" s="182"/>
      <c r="N6" s="182"/>
      <c r="O6" s="182"/>
      <c r="P6" s="182"/>
      <c r="Q6" s="47" t="s">
        <v>3</v>
      </c>
      <c r="R6" s="41">
        <f>R4-R5</f>
        <v>744100</v>
      </c>
      <c r="S6" s="58"/>
      <c r="T6" s="189"/>
      <c r="U6" s="192"/>
      <c r="V6" s="58"/>
      <c r="W6" s="45" t="s">
        <v>3</v>
      </c>
      <c r="X6" s="46">
        <f>X4-X5</f>
        <v>0.79999999999972715</v>
      </c>
      <c r="Y6" s="46">
        <f t="shared" ref="Y6:AE6" si="1">Y4-Y5</f>
        <v>8.5</v>
      </c>
      <c r="Z6" s="46">
        <f t="shared" si="1"/>
        <v>0</v>
      </c>
      <c r="AA6" s="46">
        <f t="shared" si="1"/>
        <v>0</v>
      </c>
      <c r="AB6" s="46">
        <f t="shared" si="1"/>
        <v>0.90000000000009095</v>
      </c>
      <c r="AC6" s="46">
        <f t="shared" si="1"/>
        <v>8.5999999999994543</v>
      </c>
      <c r="AD6" s="46">
        <f t="shared" si="1"/>
        <v>0</v>
      </c>
      <c r="AE6" s="83">
        <f t="shared" si="1"/>
        <v>0</v>
      </c>
      <c r="AF6" s="7"/>
      <c r="AG6" s="88" t="s">
        <v>28</v>
      </c>
      <c r="AH6" s="86">
        <f>(AH5)/((K4/1000000)*8.34)</f>
        <v>2.2419390392978098</v>
      </c>
      <c r="AI6" s="86">
        <f>(AI5)/((K4/1000000)*8.34)</f>
        <v>2.2273267736785503</v>
      </c>
      <c r="AJ6" s="86">
        <f>(AJ5)/((K4/1000000)*8.34)</f>
        <v>7.306132809629734E-2</v>
      </c>
      <c r="AK6" s="156">
        <f>(AK5)/((K4/1000000)*8.34)</f>
        <v>1.1689812495407574</v>
      </c>
      <c r="AL6" s="157"/>
      <c r="AM6" s="10"/>
      <c r="AN6" s="1"/>
      <c r="AO6" s="1"/>
      <c r="AP6" s="1"/>
      <c r="AQ6" s="7"/>
      <c r="AR6" s="89" t="s">
        <v>55</v>
      </c>
      <c r="AS6" s="79">
        <v>1.59</v>
      </c>
      <c r="AT6" s="90" t="s">
        <v>54</v>
      </c>
      <c r="AU6" s="35">
        <v>2.5999999999999999E-2</v>
      </c>
      <c r="AV6" s="1"/>
      <c r="AW6" s="110" t="s">
        <v>3</v>
      </c>
      <c r="AX6" s="115">
        <f>AX4-AX5</f>
        <v>61000</v>
      </c>
      <c r="AY6" s="115">
        <f>AY4-AY5</f>
        <v>713000</v>
      </c>
      <c r="AZ6" s="116">
        <f>AZ4-AZ5</f>
        <v>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74">
        <v>2</v>
      </c>
      <c r="B8" s="67" t="s">
        <v>45</v>
      </c>
      <c r="C8" s="72">
        <v>245431000</v>
      </c>
      <c r="D8" s="37">
        <v>2289370</v>
      </c>
      <c r="E8" s="37">
        <v>5470070</v>
      </c>
      <c r="F8" s="39">
        <v>9156700</v>
      </c>
      <c r="G8" s="72">
        <v>313494000</v>
      </c>
      <c r="H8" s="37">
        <v>2787390</v>
      </c>
      <c r="I8" s="37">
        <v>8186490</v>
      </c>
      <c r="J8" s="39">
        <v>13563300</v>
      </c>
      <c r="K8" s="177">
        <f>C10+G10</f>
        <v>641000</v>
      </c>
      <c r="L8" s="178"/>
      <c r="M8" s="183">
        <f>D10+E10+F10+H10+I10+J10</f>
        <v>15000</v>
      </c>
      <c r="N8" s="178"/>
      <c r="O8" s="184">
        <f>M8+K8</f>
        <v>656000</v>
      </c>
      <c r="P8" s="184"/>
      <c r="Q8" s="42" t="s">
        <v>6</v>
      </c>
      <c r="R8" s="39">
        <v>1323251900</v>
      </c>
      <c r="S8" s="57"/>
      <c r="T8" s="187">
        <v>0.09</v>
      </c>
      <c r="U8" s="190">
        <v>1.01</v>
      </c>
      <c r="V8" s="57"/>
      <c r="W8" s="85" t="s">
        <v>6</v>
      </c>
      <c r="X8" s="44">
        <v>3251.6</v>
      </c>
      <c r="Y8" s="44">
        <v>4226.6000000000004</v>
      </c>
      <c r="Z8" s="44">
        <v>44.8</v>
      </c>
      <c r="AA8" s="44">
        <v>60.2</v>
      </c>
      <c r="AB8" s="44">
        <v>3416.1</v>
      </c>
      <c r="AC8" s="44">
        <v>4450.2</v>
      </c>
      <c r="AD8" s="44">
        <v>76.599999999999994</v>
      </c>
      <c r="AE8" s="82">
        <v>11</v>
      </c>
      <c r="AF8" s="7"/>
      <c r="AG8" s="85" t="s">
        <v>29</v>
      </c>
      <c r="AH8" s="15">
        <v>1</v>
      </c>
      <c r="AI8" s="15">
        <v>5.25</v>
      </c>
      <c r="AJ8" s="15">
        <v>1.25</v>
      </c>
      <c r="AK8" s="15">
        <v>0</v>
      </c>
      <c r="AL8" s="16">
        <v>7</v>
      </c>
      <c r="AM8" s="62"/>
      <c r="AN8" s="64" t="s">
        <v>40</v>
      </c>
      <c r="AO8" s="20">
        <v>8</v>
      </c>
      <c r="AP8" s="21">
        <v>7.28</v>
      </c>
      <c r="AQ8" s="7"/>
      <c r="AR8" s="31" t="s">
        <v>37</v>
      </c>
      <c r="AS8" s="52" t="s">
        <v>75</v>
      </c>
      <c r="AT8" s="32" t="s">
        <v>38</v>
      </c>
      <c r="AU8" s="53">
        <v>4.2999999999999997E-2</v>
      </c>
      <c r="AV8" s="1"/>
      <c r="AW8" s="117" t="s">
        <v>45</v>
      </c>
      <c r="AX8" s="112">
        <v>555201000</v>
      </c>
      <c r="AY8" s="112">
        <v>350669500</v>
      </c>
      <c r="AZ8" s="113">
        <v>174912000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75"/>
      <c r="B9" s="68" t="s">
        <v>44</v>
      </c>
      <c r="C9" s="73">
        <f>C4</f>
        <v>245431000</v>
      </c>
      <c r="D9" s="74">
        <f t="shared" ref="D9:J9" si="2">D4</f>
        <v>2289370</v>
      </c>
      <c r="E9" s="74">
        <f t="shared" si="2"/>
        <v>5470070</v>
      </c>
      <c r="F9" s="75">
        <f t="shared" si="2"/>
        <v>9156700</v>
      </c>
      <c r="G9" s="73">
        <f t="shared" si="2"/>
        <v>312853000</v>
      </c>
      <c r="H9" s="74">
        <f t="shared" si="2"/>
        <v>2787390</v>
      </c>
      <c r="I9" s="74">
        <f t="shared" si="2"/>
        <v>8186490</v>
      </c>
      <c r="J9" s="75">
        <f t="shared" si="2"/>
        <v>13548300</v>
      </c>
      <c r="K9" s="179"/>
      <c r="L9" s="180"/>
      <c r="M9" s="180"/>
      <c r="N9" s="180"/>
      <c r="O9" s="185"/>
      <c r="P9" s="185"/>
      <c r="Q9" s="14" t="s">
        <v>7</v>
      </c>
      <c r="R9" s="40">
        <f>R4</f>
        <v>1322463100</v>
      </c>
      <c r="S9" s="57"/>
      <c r="T9" s="188"/>
      <c r="U9" s="191"/>
      <c r="V9" s="57"/>
      <c r="W9" s="87" t="s">
        <v>7</v>
      </c>
      <c r="X9" s="5">
        <f>X4</f>
        <v>3251.6</v>
      </c>
      <c r="Y9" s="5">
        <f t="shared" ref="Y9:AE9" si="3">Y4</f>
        <v>4218.2</v>
      </c>
      <c r="Z9" s="5">
        <f t="shared" si="3"/>
        <v>44.8</v>
      </c>
      <c r="AA9" s="5">
        <f t="shared" si="3"/>
        <v>60.2</v>
      </c>
      <c r="AB9" s="5">
        <f>AB4</f>
        <v>3416.1</v>
      </c>
      <c r="AC9" s="5">
        <f t="shared" si="3"/>
        <v>4441.7</v>
      </c>
      <c r="AD9" s="5">
        <f t="shared" si="3"/>
        <v>76.599999999999994</v>
      </c>
      <c r="AE9" s="81">
        <f t="shared" si="3"/>
        <v>11</v>
      </c>
      <c r="AF9" s="7"/>
      <c r="AG9" s="87" t="s">
        <v>26</v>
      </c>
      <c r="AH9" s="6">
        <f>(AH8*10.74)</f>
        <v>10.74</v>
      </c>
      <c r="AI9" s="6">
        <f>(AI8*2.2)</f>
        <v>11.55</v>
      </c>
      <c r="AJ9" s="6">
        <f>(AJ8*0.25)</f>
        <v>0.3125</v>
      </c>
      <c r="AK9" s="154">
        <f>AK8+AL8</f>
        <v>7</v>
      </c>
      <c r="AL9" s="155"/>
      <c r="AM9" s="10"/>
      <c r="AN9" s="22" t="s">
        <v>41</v>
      </c>
      <c r="AO9" s="23">
        <v>7.5</v>
      </c>
      <c r="AP9" s="24">
        <v>7.69</v>
      </c>
      <c r="AQ9" s="7"/>
      <c r="AR9" s="33" t="s">
        <v>36</v>
      </c>
      <c r="AS9" s="12" t="s">
        <v>75</v>
      </c>
      <c r="AT9" s="2" t="s">
        <v>39</v>
      </c>
      <c r="AU9" s="36">
        <v>0.437</v>
      </c>
      <c r="AV9" s="1"/>
      <c r="AW9" s="118" t="s">
        <v>71</v>
      </c>
      <c r="AX9" s="111">
        <f>AX4</f>
        <v>555201000</v>
      </c>
      <c r="AY9" s="111">
        <f t="shared" ref="AY9:AZ9" si="4">AY4</f>
        <v>349976500</v>
      </c>
      <c r="AZ9" s="114">
        <f t="shared" si="4"/>
        <v>174912000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76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641000</v>
      </c>
      <c r="H10" s="76">
        <f t="shared" si="5"/>
        <v>0</v>
      </c>
      <c r="I10" s="76">
        <f t="shared" si="5"/>
        <v>0</v>
      </c>
      <c r="J10" s="77">
        <f t="shared" si="5"/>
        <v>15000</v>
      </c>
      <c r="K10" s="181"/>
      <c r="L10" s="182"/>
      <c r="M10" s="182"/>
      <c r="N10" s="182"/>
      <c r="O10" s="186"/>
      <c r="P10" s="186"/>
      <c r="Q10" s="48" t="s">
        <v>3</v>
      </c>
      <c r="R10" s="41">
        <f>R8-R9</f>
        <v>788800</v>
      </c>
      <c r="S10" s="58"/>
      <c r="T10" s="189"/>
      <c r="U10" s="192"/>
      <c r="V10" s="58"/>
      <c r="W10" s="45" t="s">
        <v>3</v>
      </c>
      <c r="X10" s="46">
        <f>X8-X9</f>
        <v>0</v>
      </c>
      <c r="Y10" s="46">
        <f t="shared" ref="Y10:AE10" si="6">Y8-Y9</f>
        <v>8.4000000000005457</v>
      </c>
      <c r="Z10" s="46">
        <f t="shared" si="6"/>
        <v>0</v>
      </c>
      <c r="AA10" s="46">
        <f t="shared" si="6"/>
        <v>0</v>
      </c>
      <c r="AB10" s="46">
        <f t="shared" si="6"/>
        <v>0</v>
      </c>
      <c r="AC10" s="46">
        <f t="shared" si="6"/>
        <v>8.5</v>
      </c>
      <c r="AD10" s="46">
        <f t="shared" si="6"/>
        <v>0</v>
      </c>
      <c r="AE10" s="83">
        <f t="shared" si="6"/>
        <v>0</v>
      </c>
      <c r="AF10" s="7"/>
      <c r="AG10" s="88" t="s">
        <v>28</v>
      </c>
      <c r="AH10" s="86">
        <f>(AH9)/((K8/1000000)*8.34)</f>
        <v>2.009001223358287</v>
      </c>
      <c r="AI10" s="86">
        <f>(AI9)/((K8/1000000)*8.34)</f>
        <v>2.1605180753992754</v>
      </c>
      <c r="AJ10" s="86">
        <f>(AJ9)/((K8/1000000)*8.34)</f>
        <v>5.8455575633097272E-2</v>
      </c>
      <c r="AK10" s="156">
        <f>(AK9)/((K8/1000000)*8.34)</f>
        <v>1.3094048941813787</v>
      </c>
      <c r="AL10" s="157"/>
      <c r="AM10" s="10"/>
      <c r="AN10" s="1"/>
      <c r="AO10" s="1"/>
      <c r="AP10" s="1"/>
      <c r="AQ10" s="7"/>
      <c r="AR10" s="89" t="s">
        <v>55</v>
      </c>
      <c r="AS10" s="79">
        <v>1.48</v>
      </c>
      <c r="AT10" s="90" t="s">
        <v>54</v>
      </c>
      <c r="AU10" s="35">
        <v>2.7E-2</v>
      </c>
      <c r="AV10" s="1"/>
      <c r="AW10" s="110" t="s">
        <v>3</v>
      </c>
      <c r="AX10" s="115">
        <f>AX8-AX9</f>
        <v>0</v>
      </c>
      <c r="AY10" s="115">
        <f>AY8-AY9</f>
        <v>693000</v>
      </c>
      <c r="AZ10" s="116">
        <f>AZ8-AZ9</f>
        <v>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74">
        <v>3</v>
      </c>
      <c r="B12" s="67" t="s">
        <v>45</v>
      </c>
      <c r="C12" s="72">
        <v>245431000</v>
      </c>
      <c r="D12" s="37">
        <v>2289370</v>
      </c>
      <c r="E12" s="37">
        <v>5470070</v>
      </c>
      <c r="F12" s="39">
        <v>9156700</v>
      </c>
      <c r="G12" s="72">
        <v>314157000</v>
      </c>
      <c r="H12" s="37">
        <v>2796290</v>
      </c>
      <c r="I12" s="37">
        <v>8219500</v>
      </c>
      <c r="J12" s="39">
        <v>13601400</v>
      </c>
      <c r="K12" s="177">
        <f>C14+G14</f>
        <v>663000</v>
      </c>
      <c r="L12" s="178"/>
      <c r="M12" s="183">
        <f>D14+E14+F14+H14+I14+J14</f>
        <v>80010</v>
      </c>
      <c r="N12" s="178"/>
      <c r="O12" s="184">
        <f>M12+K12</f>
        <v>743010</v>
      </c>
      <c r="P12" s="184"/>
      <c r="Q12" s="42" t="s">
        <v>6</v>
      </c>
      <c r="R12" s="39">
        <v>1324025800</v>
      </c>
      <c r="S12" s="57"/>
      <c r="T12" s="187">
        <v>0</v>
      </c>
      <c r="U12" s="190">
        <v>0.97</v>
      </c>
      <c r="V12" s="57"/>
      <c r="W12" s="85" t="s">
        <v>6</v>
      </c>
      <c r="X12" s="44">
        <v>3251.6</v>
      </c>
      <c r="Y12" s="44">
        <v>4234.8999999999996</v>
      </c>
      <c r="Z12" s="44">
        <v>45</v>
      </c>
      <c r="AA12" s="44">
        <v>60.3</v>
      </c>
      <c r="AB12" s="44">
        <v>3416.1</v>
      </c>
      <c r="AC12" s="44">
        <v>4459.2</v>
      </c>
      <c r="AD12" s="44">
        <v>76.7</v>
      </c>
      <c r="AE12" s="82">
        <v>11</v>
      </c>
      <c r="AF12" s="7"/>
      <c r="AG12" s="85" t="s">
        <v>29</v>
      </c>
      <c r="AH12" s="15">
        <v>1.25</v>
      </c>
      <c r="AI12" s="15">
        <v>6.5</v>
      </c>
      <c r="AJ12" s="15">
        <v>1.625</v>
      </c>
      <c r="AK12" s="15">
        <v>0</v>
      </c>
      <c r="AL12" s="16">
        <v>8</v>
      </c>
      <c r="AM12" s="62"/>
      <c r="AN12" s="64" t="s">
        <v>40</v>
      </c>
      <c r="AO12" s="20">
        <v>9.4</v>
      </c>
      <c r="AP12" s="21">
        <v>7.17</v>
      </c>
      <c r="AQ12" s="7"/>
      <c r="AR12" s="31" t="s">
        <v>37</v>
      </c>
      <c r="AS12" s="52" t="s">
        <v>75</v>
      </c>
      <c r="AT12" s="32" t="s">
        <v>38</v>
      </c>
      <c r="AU12" s="53">
        <v>4.2000000000000003E-2</v>
      </c>
      <c r="AV12" s="1"/>
      <c r="AW12" s="117" t="s">
        <v>45</v>
      </c>
      <c r="AX12" s="112">
        <v>555201000</v>
      </c>
      <c r="AY12" s="112">
        <v>351422500</v>
      </c>
      <c r="AZ12" s="113">
        <v>174947000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75"/>
      <c r="B13" s="68" t="s">
        <v>44</v>
      </c>
      <c r="C13" s="73">
        <f>C8</f>
        <v>245431000</v>
      </c>
      <c r="D13" s="74">
        <f t="shared" ref="D13:J13" si="7">D8</f>
        <v>2289370</v>
      </c>
      <c r="E13" s="74">
        <f t="shared" si="7"/>
        <v>5470070</v>
      </c>
      <c r="F13" s="75">
        <f t="shared" si="7"/>
        <v>9156700</v>
      </c>
      <c r="G13" s="73">
        <f t="shared" si="7"/>
        <v>313494000</v>
      </c>
      <c r="H13" s="74">
        <f t="shared" si="7"/>
        <v>2787390</v>
      </c>
      <c r="I13" s="74">
        <f t="shared" si="7"/>
        <v>8186490</v>
      </c>
      <c r="J13" s="75">
        <f t="shared" si="7"/>
        <v>13563300</v>
      </c>
      <c r="K13" s="179"/>
      <c r="L13" s="180"/>
      <c r="M13" s="180"/>
      <c r="N13" s="180"/>
      <c r="O13" s="185"/>
      <c r="P13" s="185"/>
      <c r="Q13" s="14" t="s">
        <v>7</v>
      </c>
      <c r="R13" s="40">
        <f>R8</f>
        <v>1323251900</v>
      </c>
      <c r="S13" s="57"/>
      <c r="T13" s="188"/>
      <c r="U13" s="191"/>
      <c r="V13" s="57"/>
      <c r="W13" s="87" t="s">
        <v>7</v>
      </c>
      <c r="X13" s="5">
        <f t="shared" ref="X13:AE13" si="8">X8</f>
        <v>3251.6</v>
      </c>
      <c r="Y13" s="5">
        <f t="shared" si="8"/>
        <v>4226.6000000000004</v>
      </c>
      <c r="Z13" s="5">
        <f t="shared" si="8"/>
        <v>44.8</v>
      </c>
      <c r="AA13" s="5">
        <f t="shared" si="8"/>
        <v>60.2</v>
      </c>
      <c r="AB13" s="5">
        <f t="shared" si="8"/>
        <v>3416.1</v>
      </c>
      <c r="AC13" s="5">
        <f t="shared" si="8"/>
        <v>4450.2</v>
      </c>
      <c r="AD13" s="5">
        <f t="shared" si="8"/>
        <v>76.599999999999994</v>
      </c>
      <c r="AE13" s="81">
        <f t="shared" si="8"/>
        <v>11</v>
      </c>
      <c r="AF13" s="7"/>
      <c r="AG13" s="87" t="s">
        <v>26</v>
      </c>
      <c r="AH13" s="6">
        <f>(AH12*10.74)</f>
        <v>13.425000000000001</v>
      </c>
      <c r="AI13" s="6">
        <f>(AI12*2.2)</f>
        <v>14.3</v>
      </c>
      <c r="AJ13" s="6">
        <f>(AJ12*0.25)</f>
        <v>0.40625</v>
      </c>
      <c r="AK13" s="154">
        <f>AK12+AL12</f>
        <v>8</v>
      </c>
      <c r="AL13" s="155"/>
      <c r="AM13" s="10"/>
      <c r="AN13" s="22" t="s">
        <v>41</v>
      </c>
      <c r="AO13" s="23">
        <v>7.6</v>
      </c>
      <c r="AP13" s="24">
        <v>7.76</v>
      </c>
      <c r="AQ13" s="7"/>
      <c r="AR13" s="33" t="s">
        <v>36</v>
      </c>
      <c r="AS13" s="12" t="s">
        <v>75</v>
      </c>
      <c r="AT13" s="2" t="s">
        <v>39</v>
      </c>
      <c r="AU13" s="36">
        <v>0.36199999999999999</v>
      </c>
      <c r="AV13" s="1"/>
      <c r="AW13" s="118" t="s">
        <v>71</v>
      </c>
      <c r="AX13" s="111">
        <f>AX8</f>
        <v>555201000</v>
      </c>
      <c r="AY13" s="111">
        <f t="shared" ref="AY13:AZ13" si="9">AY8</f>
        <v>350669500</v>
      </c>
      <c r="AZ13" s="114">
        <f t="shared" si="9"/>
        <v>174912000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76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663000</v>
      </c>
      <c r="H14" s="76">
        <f t="shared" si="10"/>
        <v>8900</v>
      </c>
      <c r="I14" s="76">
        <f t="shared" si="10"/>
        <v>33010</v>
      </c>
      <c r="J14" s="77">
        <f t="shared" si="10"/>
        <v>38100</v>
      </c>
      <c r="K14" s="181"/>
      <c r="L14" s="182"/>
      <c r="M14" s="182"/>
      <c r="N14" s="182"/>
      <c r="O14" s="186"/>
      <c r="P14" s="186"/>
      <c r="Q14" s="48" t="s">
        <v>3</v>
      </c>
      <c r="R14" s="41">
        <f>R12-R13</f>
        <v>773900</v>
      </c>
      <c r="S14" s="58"/>
      <c r="T14" s="189"/>
      <c r="U14" s="192"/>
      <c r="V14" s="58"/>
      <c r="W14" s="45" t="s">
        <v>3</v>
      </c>
      <c r="X14" s="46">
        <f>X12-X13</f>
        <v>0</v>
      </c>
      <c r="Y14" s="46">
        <f t="shared" ref="Y14:AE14" si="11">Y12-Y13</f>
        <v>8.2999999999992724</v>
      </c>
      <c r="Z14" s="46">
        <f t="shared" si="11"/>
        <v>0.20000000000000284</v>
      </c>
      <c r="AA14" s="46">
        <f t="shared" si="11"/>
        <v>9.9999999999994316E-2</v>
      </c>
      <c r="AB14" s="46">
        <f t="shared" si="11"/>
        <v>0</v>
      </c>
      <c r="AC14" s="46">
        <f t="shared" si="11"/>
        <v>9</v>
      </c>
      <c r="AD14" s="46">
        <f t="shared" si="11"/>
        <v>0.10000000000000853</v>
      </c>
      <c r="AE14" s="83">
        <f t="shared" si="11"/>
        <v>0</v>
      </c>
      <c r="AF14" s="7"/>
      <c r="AG14" s="88" t="s">
        <v>28</v>
      </c>
      <c r="AH14" s="86">
        <f>(AH13)/((K12/1000000)*8.34)</f>
        <v>2.4279219158609764</v>
      </c>
      <c r="AI14" s="86">
        <f>(AI13)/((K12/1000000)*8.34)</f>
        <v>2.5861663610288241</v>
      </c>
      <c r="AJ14" s="86">
        <f>(AJ13)/((K12/1000000)*8.34)</f>
        <v>7.3470635256500688E-2</v>
      </c>
      <c r="AK14" s="156">
        <f>(AK13)/((K12/1000000)*8.34)</f>
        <v>1.446806355820321</v>
      </c>
      <c r="AL14" s="157"/>
      <c r="AM14" s="10"/>
      <c r="AN14" s="1"/>
      <c r="AO14" s="1"/>
      <c r="AP14" s="1"/>
      <c r="AQ14" s="7"/>
      <c r="AR14" s="89" t="s">
        <v>55</v>
      </c>
      <c r="AS14" s="79">
        <v>1.54</v>
      </c>
      <c r="AT14" s="90" t="s">
        <v>54</v>
      </c>
      <c r="AU14" s="35">
        <v>2.7E-2</v>
      </c>
      <c r="AV14" s="1"/>
      <c r="AW14" s="110" t="s">
        <v>3</v>
      </c>
      <c r="AX14" s="115">
        <f>AX12-AX13</f>
        <v>0</v>
      </c>
      <c r="AY14" s="115">
        <f>AY12-AY13</f>
        <v>753000</v>
      </c>
      <c r="AZ14" s="116">
        <f>AZ12-AZ13</f>
        <v>35000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74">
        <v>4</v>
      </c>
      <c r="B16" s="67" t="s">
        <v>45</v>
      </c>
      <c r="C16" s="72">
        <v>245431000</v>
      </c>
      <c r="D16" s="37">
        <v>2289370</v>
      </c>
      <c r="E16" s="37">
        <v>5470070</v>
      </c>
      <c r="F16" s="39">
        <v>9156700</v>
      </c>
      <c r="G16" s="72">
        <v>314960000</v>
      </c>
      <c r="H16" s="37">
        <v>2796390</v>
      </c>
      <c r="I16" s="37">
        <v>8251250</v>
      </c>
      <c r="J16" s="39">
        <v>13631400</v>
      </c>
      <c r="K16" s="177">
        <f>C18+G18</f>
        <v>803000</v>
      </c>
      <c r="L16" s="178"/>
      <c r="M16" s="183">
        <f>D18+E18+F18+H18+I18+J18</f>
        <v>61850</v>
      </c>
      <c r="N16" s="178"/>
      <c r="O16" s="184">
        <f>M16+K16</f>
        <v>864850</v>
      </c>
      <c r="P16" s="184"/>
      <c r="Q16" s="42" t="s">
        <v>6</v>
      </c>
      <c r="R16" s="39">
        <v>1324885400</v>
      </c>
      <c r="S16" s="57"/>
      <c r="T16" s="187">
        <v>0.01</v>
      </c>
      <c r="U16" s="190">
        <v>1.06</v>
      </c>
      <c r="V16" s="57"/>
      <c r="W16" s="85" t="s">
        <v>6</v>
      </c>
      <c r="X16" s="44">
        <v>3251.6</v>
      </c>
      <c r="Y16" s="44">
        <v>4245.2</v>
      </c>
      <c r="Z16" s="44">
        <v>45</v>
      </c>
      <c r="AA16" s="44">
        <v>60.3</v>
      </c>
      <c r="AB16" s="44">
        <v>3416.1</v>
      </c>
      <c r="AC16" s="44">
        <v>4469.8</v>
      </c>
      <c r="AD16" s="44">
        <v>76.900000000000006</v>
      </c>
      <c r="AE16" s="82">
        <v>11</v>
      </c>
      <c r="AF16" s="7"/>
      <c r="AG16" s="85" t="s">
        <v>29</v>
      </c>
      <c r="AH16" s="15">
        <v>1.25</v>
      </c>
      <c r="AI16" s="15">
        <v>6.5</v>
      </c>
      <c r="AJ16" s="15">
        <v>1.5</v>
      </c>
      <c r="AK16" s="15">
        <v>0</v>
      </c>
      <c r="AL16" s="16">
        <v>8</v>
      </c>
      <c r="AM16" s="62"/>
      <c r="AN16" s="64" t="s">
        <v>40</v>
      </c>
      <c r="AO16" s="20">
        <v>7.6</v>
      </c>
      <c r="AP16" s="21">
        <v>7.19</v>
      </c>
      <c r="AQ16" s="7"/>
      <c r="AR16" s="2" t="s">
        <v>37</v>
      </c>
      <c r="AS16" s="12" t="s">
        <v>75</v>
      </c>
      <c r="AT16" s="2" t="s">
        <v>38</v>
      </c>
      <c r="AU16" s="12">
        <v>4.2000000000000003E-2</v>
      </c>
      <c r="AV16" s="1"/>
      <c r="AW16" s="117" t="s">
        <v>45</v>
      </c>
      <c r="AX16" s="112">
        <v>555201000</v>
      </c>
      <c r="AY16" s="112">
        <v>352302500</v>
      </c>
      <c r="AZ16" s="113">
        <v>174982000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75"/>
      <c r="B17" s="68" t="s">
        <v>44</v>
      </c>
      <c r="C17" s="73">
        <f>C12</f>
        <v>245431000</v>
      </c>
      <c r="D17" s="74">
        <f t="shared" ref="D17:J17" si="12">D12</f>
        <v>2289370</v>
      </c>
      <c r="E17" s="74">
        <f t="shared" si="12"/>
        <v>5470070</v>
      </c>
      <c r="F17" s="75">
        <f t="shared" si="12"/>
        <v>9156700</v>
      </c>
      <c r="G17" s="73">
        <f t="shared" si="12"/>
        <v>314157000</v>
      </c>
      <c r="H17" s="74">
        <f t="shared" si="12"/>
        <v>2796290</v>
      </c>
      <c r="I17" s="74">
        <f t="shared" si="12"/>
        <v>8219500</v>
      </c>
      <c r="J17" s="75">
        <f t="shared" si="12"/>
        <v>13601400</v>
      </c>
      <c r="K17" s="179"/>
      <c r="L17" s="180"/>
      <c r="M17" s="180"/>
      <c r="N17" s="180"/>
      <c r="O17" s="185"/>
      <c r="P17" s="185"/>
      <c r="Q17" s="14" t="s">
        <v>7</v>
      </c>
      <c r="R17" s="40">
        <f>R12</f>
        <v>1324025800</v>
      </c>
      <c r="S17" s="57"/>
      <c r="T17" s="188"/>
      <c r="U17" s="191"/>
      <c r="V17" s="57"/>
      <c r="W17" s="87" t="s">
        <v>7</v>
      </c>
      <c r="X17" s="5">
        <f t="shared" ref="X17:AE17" si="13">X12</f>
        <v>3251.6</v>
      </c>
      <c r="Y17" s="5">
        <f t="shared" si="13"/>
        <v>4234.8999999999996</v>
      </c>
      <c r="Z17" s="5">
        <f t="shared" si="13"/>
        <v>45</v>
      </c>
      <c r="AA17" s="5">
        <f t="shared" si="13"/>
        <v>60.3</v>
      </c>
      <c r="AB17" s="5">
        <f t="shared" si="13"/>
        <v>3416.1</v>
      </c>
      <c r="AC17" s="5">
        <f t="shared" si="13"/>
        <v>4459.2</v>
      </c>
      <c r="AD17" s="5">
        <f t="shared" si="13"/>
        <v>76.7</v>
      </c>
      <c r="AE17" s="81">
        <f t="shared" si="13"/>
        <v>11</v>
      </c>
      <c r="AF17" s="7"/>
      <c r="AG17" s="87" t="s">
        <v>26</v>
      </c>
      <c r="AH17" s="6">
        <f>(AH16*10.74)</f>
        <v>13.425000000000001</v>
      </c>
      <c r="AI17" s="6">
        <f>(AI16*2.2)</f>
        <v>14.3</v>
      </c>
      <c r="AJ17" s="6">
        <f>(AJ16*0.25)</f>
        <v>0.375</v>
      </c>
      <c r="AK17" s="154">
        <f>AK16+AL16</f>
        <v>8</v>
      </c>
      <c r="AL17" s="155"/>
      <c r="AM17" s="10"/>
      <c r="AN17" s="22" t="s">
        <v>41</v>
      </c>
      <c r="AO17" s="23">
        <v>7.4</v>
      </c>
      <c r="AP17" s="24">
        <v>7.7</v>
      </c>
      <c r="AQ17" s="7"/>
      <c r="AR17" s="2" t="s">
        <v>36</v>
      </c>
      <c r="AS17" s="12" t="s">
        <v>75</v>
      </c>
      <c r="AT17" s="2" t="s">
        <v>39</v>
      </c>
      <c r="AU17" s="12">
        <v>0.44500000000000001</v>
      </c>
      <c r="AV17" s="1"/>
      <c r="AW17" s="118" t="s">
        <v>71</v>
      </c>
      <c r="AX17" s="111">
        <f t="shared" ref="AX17:AZ17" si="14">AX12</f>
        <v>555201000</v>
      </c>
      <c r="AY17" s="111">
        <f t="shared" si="14"/>
        <v>351422500</v>
      </c>
      <c r="AZ17" s="114">
        <f t="shared" si="14"/>
        <v>174947000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76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803000</v>
      </c>
      <c r="H18" s="76">
        <f t="shared" si="15"/>
        <v>100</v>
      </c>
      <c r="I18" s="76">
        <f t="shared" si="15"/>
        <v>31750</v>
      </c>
      <c r="J18" s="77">
        <f t="shared" si="15"/>
        <v>30000</v>
      </c>
      <c r="K18" s="181"/>
      <c r="L18" s="182"/>
      <c r="M18" s="182"/>
      <c r="N18" s="182"/>
      <c r="O18" s="186"/>
      <c r="P18" s="186"/>
      <c r="Q18" s="48" t="s">
        <v>3</v>
      </c>
      <c r="R18" s="41">
        <f>R16-R17</f>
        <v>859600</v>
      </c>
      <c r="S18" s="58"/>
      <c r="T18" s="189"/>
      <c r="U18" s="192"/>
      <c r="V18" s="58"/>
      <c r="W18" s="45" t="s">
        <v>3</v>
      </c>
      <c r="X18" s="46">
        <f>X16-X17</f>
        <v>0</v>
      </c>
      <c r="Y18" s="46">
        <f t="shared" ref="Y18:AE18" si="16">Y16-Y17</f>
        <v>10.300000000000182</v>
      </c>
      <c r="Z18" s="46">
        <f t="shared" si="16"/>
        <v>0</v>
      </c>
      <c r="AA18" s="46">
        <f t="shared" si="16"/>
        <v>0</v>
      </c>
      <c r="AB18" s="46">
        <f t="shared" si="16"/>
        <v>0</v>
      </c>
      <c r="AC18" s="46">
        <f t="shared" si="16"/>
        <v>10.600000000000364</v>
      </c>
      <c r="AD18" s="46">
        <f t="shared" si="16"/>
        <v>0.20000000000000284</v>
      </c>
      <c r="AE18" s="83">
        <f t="shared" si="16"/>
        <v>0</v>
      </c>
      <c r="AF18" s="7"/>
      <c r="AG18" s="88" t="s">
        <v>28</v>
      </c>
      <c r="AH18" s="86">
        <f>(AH17)/((K16/1000000)*8.34)</f>
        <v>2.004622951700906</v>
      </c>
      <c r="AI18" s="86">
        <f>(AI17)/((K16/1000000)*8.34)</f>
        <v>2.1352780789067376</v>
      </c>
      <c r="AJ18" s="86">
        <f>(AJ17)/((K16/1000000)*8.34)</f>
        <v>5.5995054516785076E-2</v>
      </c>
      <c r="AK18" s="156">
        <f>(AK17)/((K16/1000000)*8.34)</f>
        <v>1.1945611630247484</v>
      </c>
      <c r="AL18" s="157"/>
      <c r="AM18" s="10"/>
      <c r="AN18" s="1"/>
      <c r="AO18" s="1"/>
      <c r="AP18" s="1"/>
      <c r="AQ18" s="7"/>
      <c r="AR18" s="89" t="s">
        <v>55</v>
      </c>
      <c r="AS18" s="79">
        <v>1.63</v>
      </c>
      <c r="AT18" s="90" t="s">
        <v>54</v>
      </c>
      <c r="AU18" s="11">
        <v>2.4E-2</v>
      </c>
      <c r="AV18" s="1"/>
      <c r="AW18" s="110" t="s">
        <v>3</v>
      </c>
      <c r="AX18" s="115">
        <f>AX16-AX17</f>
        <v>0</v>
      </c>
      <c r="AY18" s="115">
        <f>AY16-AY17</f>
        <v>880000</v>
      </c>
      <c r="AZ18" s="116">
        <f>AZ16-AZ17</f>
        <v>35000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74">
        <v>5</v>
      </c>
      <c r="B20" s="67" t="s">
        <v>45</v>
      </c>
      <c r="C20" s="72">
        <v>245431000</v>
      </c>
      <c r="D20" s="37">
        <v>2289370</v>
      </c>
      <c r="E20" s="37">
        <v>5470070</v>
      </c>
      <c r="F20" s="39">
        <v>9156700</v>
      </c>
      <c r="G20" s="72">
        <v>315759000</v>
      </c>
      <c r="H20" s="37">
        <v>2805390</v>
      </c>
      <c r="I20" s="37">
        <v>8251520</v>
      </c>
      <c r="J20" s="39">
        <v>13639400</v>
      </c>
      <c r="K20" s="177">
        <f>C22+G22</f>
        <v>799000</v>
      </c>
      <c r="L20" s="178"/>
      <c r="M20" s="183">
        <f>D22+E22+F22+H22+I22+J22</f>
        <v>17270</v>
      </c>
      <c r="N20" s="178"/>
      <c r="O20" s="184">
        <f>M20+K20</f>
        <v>816270</v>
      </c>
      <c r="P20" s="184"/>
      <c r="Q20" s="42" t="s">
        <v>6</v>
      </c>
      <c r="R20" s="39">
        <v>1325632300</v>
      </c>
      <c r="S20" s="57">
        <v>0</v>
      </c>
      <c r="T20" s="187">
        <v>0.01</v>
      </c>
      <c r="U20" s="190">
        <v>1.04</v>
      </c>
      <c r="V20" s="57"/>
      <c r="W20" s="85" t="s">
        <v>6</v>
      </c>
      <c r="X20" s="44">
        <v>3251.6</v>
      </c>
      <c r="Y20" s="44">
        <v>4255.3999999999996</v>
      </c>
      <c r="Z20" s="44">
        <v>45.1</v>
      </c>
      <c r="AA20" s="44">
        <v>60.3</v>
      </c>
      <c r="AB20" s="44">
        <v>3416.1</v>
      </c>
      <c r="AC20" s="44">
        <v>4480.1000000000004</v>
      </c>
      <c r="AD20" s="44">
        <v>76.900000000000006</v>
      </c>
      <c r="AE20" s="82">
        <v>11</v>
      </c>
      <c r="AF20" s="7"/>
      <c r="AG20" s="85" t="s">
        <v>29</v>
      </c>
      <c r="AH20" s="15">
        <v>1.25</v>
      </c>
      <c r="AI20" s="15">
        <v>6.5</v>
      </c>
      <c r="AJ20" s="15">
        <v>1.625</v>
      </c>
      <c r="AK20" s="15">
        <v>0</v>
      </c>
      <c r="AL20" s="16">
        <v>8</v>
      </c>
      <c r="AM20" s="62"/>
      <c r="AN20" s="64" t="s">
        <v>40</v>
      </c>
      <c r="AO20" s="20">
        <v>7.9</v>
      </c>
      <c r="AP20" s="21">
        <v>7.24</v>
      </c>
      <c r="AQ20" s="7"/>
      <c r="AR20" s="31" t="s">
        <v>37</v>
      </c>
      <c r="AS20" s="52" t="s">
        <v>75</v>
      </c>
      <c r="AT20" s="32" t="s">
        <v>38</v>
      </c>
      <c r="AU20" s="53">
        <v>4.3999999999999997E-2</v>
      </c>
      <c r="AV20" s="1"/>
      <c r="AW20" s="117" t="s">
        <v>45</v>
      </c>
      <c r="AX20" s="112">
        <v>555201000</v>
      </c>
      <c r="AY20" s="112">
        <v>353162300</v>
      </c>
      <c r="AZ20" s="113">
        <v>174982000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75"/>
      <c r="B21" s="68" t="s">
        <v>44</v>
      </c>
      <c r="C21" s="73">
        <f>C16</f>
        <v>245431000</v>
      </c>
      <c r="D21" s="74">
        <f t="shared" ref="D21:J21" si="17">D16</f>
        <v>2289370</v>
      </c>
      <c r="E21" s="74">
        <f t="shared" si="17"/>
        <v>5470070</v>
      </c>
      <c r="F21" s="75">
        <f t="shared" si="17"/>
        <v>9156700</v>
      </c>
      <c r="G21" s="73">
        <f t="shared" si="17"/>
        <v>314960000</v>
      </c>
      <c r="H21" s="74">
        <f t="shared" si="17"/>
        <v>2796390</v>
      </c>
      <c r="I21" s="74">
        <f t="shared" si="17"/>
        <v>8251250</v>
      </c>
      <c r="J21" s="75">
        <f t="shared" si="17"/>
        <v>13631400</v>
      </c>
      <c r="K21" s="179"/>
      <c r="L21" s="180"/>
      <c r="M21" s="180"/>
      <c r="N21" s="180"/>
      <c r="O21" s="185"/>
      <c r="P21" s="185"/>
      <c r="Q21" s="14" t="s">
        <v>7</v>
      </c>
      <c r="R21" s="40">
        <f>R16</f>
        <v>1324885400</v>
      </c>
      <c r="S21" s="57"/>
      <c r="T21" s="188"/>
      <c r="U21" s="191"/>
      <c r="V21" s="57"/>
      <c r="W21" s="87" t="s">
        <v>7</v>
      </c>
      <c r="X21" s="5">
        <f t="shared" ref="X21:AE21" si="18">X16</f>
        <v>3251.6</v>
      </c>
      <c r="Y21" s="5">
        <f t="shared" si="18"/>
        <v>4245.2</v>
      </c>
      <c r="Z21" s="5">
        <f t="shared" si="18"/>
        <v>45</v>
      </c>
      <c r="AA21" s="5">
        <f t="shared" si="18"/>
        <v>60.3</v>
      </c>
      <c r="AB21" s="5">
        <f t="shared" si="18"/>
        <v>3416.1</v>
      </c>
      <c r="AC21" s="5">
        <f t="shared" si="18"/>
        <v>4469.8</v>
      </c>
      <c r="AD21" s="5">
        <f t="shared" si="18"/>
        <v>76.900000000000006</v>
      </c>
      <c r="AE21" s="81">
        <f t="shared" si="18"/>
        <v>11</v>
      </c>
      <c r="AF21" s="7"/>
      <c r="AG21" s="87" t="s">
        <v>26</v>
      </c>
      <c r="AH21" s="6">
        <f>(AH20*10.74)</f>
        <v>13.425000000000001</v>
      </c>
      <c r="AI21" s="6">
        <f>(AI20*2.2)</f>
        <v>14.3</v>
      </c>
      <c r="AJ21" s="6">
        <f>(AJ20*0.25)</f>
        <v>0.40625</v>
      </c>
      <c r="AK21" s="154">
        <f>AK20+AL20</f>
        <v>8</v>
      </c>
      <c r="AL21" s="155"/>
      <c r="AM21" s="10"/>
      <c r="AN21" s="22" t="s">
        <v>41</v>
      </c>
      <c r="AO21" s="23">
        <v>7.7</v>
      </c>
      <c r="AP21" s="24">
        <v>7.69</v>
      </c>
      <c r="AQ21" s="7"/>
      <c r="AR21" s="33" t="s">
        <v>36</v>
      </c>
      <c r="AS21" s="12" t="s">
        <v>75</v>
      </c>
      <c r="AT21" s="2" t="s">
        <v>39</v>
      </c>
      <c r="AU21" s="36">
        <v>0.35699999999999998</v>
      </c>
      <c r="AV21" s="1"/>
      <c r="AW21" s="118" t="s">
        <v>71</v>
      </c>
      <c r="AX21" s="111">
        <f t="shared" ref="AX21:AZ21" si="19">AX16</f>
        <v>555201000</v>
      </c>
      <c r="AY21" s="111">
        <f t="shared" si="19"/>
        <v>352302500</v>
      </c>
      <c r="AZ21" s="114">
        <f t="shared" si="19"/>
        <v>174982000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76"/>
      <c r="B22" s="66" t="s">
        <v>3</v>
      </c>
      <c r="C22" s="76">
        <f t="shared" ref="C22:J22" si="20">C20-C21</f>
        <v>0</v>
      </c>
      <c r="D22" s="76">
        <f t="shared" si="20"/>
        <v>0</v>
      </c>
      <c r="E22" s="76">
        <f t="shared" si="20"/>
        <v>0</v>
      </c>
      <c r="F22" s="77">
        <f t="shared" si="20"/>
        <v>0</v>
      </c>
      <c r="G22" s="76">
        <f t="shared" si="20"/>
        <v>799000</v>
      </c>
      <c r="H22" s="76">
        <f t="shared" si="20"/>
        <v>9000</v>
      </c>
      <c r="I22" s="76">
        <f t="shared" si="20"/>
        <v>270</v>
      </c>
      <c r="J22" s="77">
        <f t="shared" si="20"/>
        <v>8000</v>
      </c>
      <c r="K22" s="181"/>
      <c r="L22" s="182"/>
      <c r="M22" s="182"/>
      <c r="N22" s="182"/>
      <c r="O22" s="186"/>
      <c r="P22" s="186"/>
      <c r="Q22" s="48" t="s">
        <v>3</v>
      </c>
      <c r="R22" s="41">
        <f>R20-R21</f>
        <v>746900</v>
      </c>
      <c r="S22" s="58"/>
      <c r="T22" s="189"/>
      <c r="U22" s="192"/>
      <c r="V22" s="58"/>
      <c r="W22" s="45" t="s">
        <v>3</v>
      </c>
      <c r="X22" s="46">
        <f>X20-X21</f>
        <v>0</v>
      </c>
      <c r="Y22" s="46">
        <f t="shared" ref="Y22:AE22" si="21">Y20-Y21</f>
        <v>10.199999999999818</v>
      </c>
      <c r="Z22" s="46">
        <f t="shared" si="21"/>
        <v>0.10000000000000142</v>
      </c>
      <c r="AA22" s="46">
        <f t="shared" si="21"/>
        <v>0</v>
      </c>
      <c r="AB22" s="46">
        <f t="shared" si="21"/>
        <v>0</v>
      </c>
      <c r="AC22" s="46">
        <f t="shared" si="21"/>
        <v>10.300000000000182</v>
      </c>
      <c r="AD22" s="46">
        <f t="shared" si="21"/>
        <v>0</v>
      </c>
      <c r="AE22" s="83">
        <f t="shared" si="21"/>
        <v>0</v>
      </c>
      <c r="AF22" s="7"/>
      <c r="AG22" s="88" t="s">
        <v>28</v>
      </c>
      <c r="AH22" s="86">
        <f>(AH21)/((K20/1000000)*8.34)</f>
        <v>2.014658611033576</v>
      </c>
      <c r="AI22" s="86">
        <f>(AI21)/((K20/1000000)*8.34)</f>
        <v>2.145967831492003</v>
      </c>
      <c r="AJ22" s="86">
        <f>(AJ21)/((K20/1000000)*8.34)</f>
        <v>6.0964995212840989E-2</v>
      </c>
      <c r="AK22" s="156">
        <f>(AK21)/((K20/1000000)*8.34)</f>
        <v>1.2005414441913302</v>
      </c>
      <c r="AL22" s="157"/>
      <c r="AM22" s="10"/>
      <c r="AN22" s="1"/>
      <c r="AO22" s="1"/>
      <c r="AP22" s="1"/>
      <c r="AQ22" s="7"/>
      <c r="AR22" s="89" t="s">
        <v>55</v>
      </c>
      <c r="AS22" s="79">
        <v>1.59</v>
      </c>
      <c r="AT22" s="90" t="s">
        <v>54</v>
      </c>
      <c r="AU22" s="35">
        <v>2.5000000000000001E-2</v>
      </c>
      <c r="AV22" s="1"/>
      <c r="AW22" s="110" t="s">
        <v>3</v>
      </c>
      <c r="AX22" s="115">
        <f>AX20-AX21</f>
        <v>0</v>
      </c>
      <c r="AY22" s="115">
        <f>AY20-AY21</f>
        <v>859800</v>
      </c>
      <c r="AZ22" s="116">
        <f>AZ20-AZ21</f>
        <v>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74">
        <v>6</v>
      </c>
      <c r="B24" s="67" t="s">
        <v>45</v>
      </c>
      <c r="C24" s="72">
        <v>245431000</v>
      </c>
      <c r="D24" s="37">
        <v>2289370</v>
      </c>
      <c r="E24" s="37">
        <v>5470070</v>
      </c>
      <c r="F24" s="39">
        <v>9156700</v>
      </c>
      <c r="G24" s="72">
        <v>316484000</v>
      </c>
      <c r="H24" s="37">
        <v>2814390</v>
      </c>
      <c r="I24" s="37">
        <v>8283530</v>
      </c>
      <c r="J24" s="39">
        <v>13669400</v>
      </c>
      <c r="K24" s="177">
        <f>C26+G26</f>
        <v>725000</v>
      </c>
      <c r="L24" s="178"/>
      <c r="M24" s="183">
        <f>D26+E26+F26+H26+I26+J26</f>
        <v>71010</v>
      </c>
      <c r="N24" s="178"/>
      <c r="O24" s="184">
        <f>M24+K24</f>
        <v>796010</v>
      </c>
      <c r="P24" s="184"/>
      <c r="Q24" s="42" t="s">
        <v>6</v>
      </c>
      <c r="R24" s="39">
        <v>1326447200</v>
      </c>
      <c r="S24" s="57"/>
      <c r="T24" s="187">
        <v>0.01</v>
      </c>
      <c r="U24" s="190">
        <v>1.03</v>
      </c>
      <c r="V24" s="57"/>
      <c r="W24" s="85" t="s">
        <v>6</v>
      </c>
      <c r="X24" s="44">
        <v>3251.6</v>
      </c>
      <c r="Y24" s="44">
        <v>4264.6000000000004</v>
      </c>
      <c r="Z24" s="44">
        <v>45.2</v>
      </c>
      <c r="AA24" s="44">
        <v>60.5</v>
      </c>
      <c r="AB24" s="44">
        <v>3416.1</v>
      </c>
      <c r="AC24" s="44">
        <v>4489.8999999999996</v>
      </c>
      <c r="AD24" s="44">
        <v>77.099999999999994</v>
      </c>
      <c r="AE24" s="82">
        <v>11</v>
      </c>
      <c r="AF24" s="7"/>
      <c r="AG24" s="85" t="s">
        <v>29</v>
      </c>
      <c r="AH24" s="15">
        <v>0.875</v>
      </c>
      <c r="AI24" s="15">
        <v>6</v>
      </c>
      <c r="AJ24" s="15">
        <v>1.5</v>
      </c>
      <c r="AK24" s="15">
        <v>0</v>
      </c>
      <c r="AL24" s="16">
        <v>8</v>
      </c>
      <c r="AM24" s="62"/>
      <c r="AN24" s="64" t="s">
        <v>40</v>
      </c>
      <c r="AO24" s="20">
        <v>6.5</v>
      </c>
      <c r="AP24" s="21">
        <v>7.27</v>
      </c>
      <c r="AQ24" s="7"/>
      <c r="AR24" s="31" t="s">
        <v>37</v>
      </c>
      <c r="AS24" s="52" t="s">
        <v>75</v>
      </c>
      <c r="AT24" s="32" t="s">
        <v>38</v>
      </c>
      <c r="AU24" s="53">
        <v>4.2000000000000003E-2</v>
      </c>
      <c r="AV24" s="1"/>
      <c r="AW24" s="117" t="s">
        <v>45</v>
      </c>
      <c r="AX24" s="112">
        <v>555201000</v>
      </c>
      <c r="AY24" s="112">
        <v>353971800</v>
      </c>
      <c r="AZ24" s="113">
        <v>175017000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75"/>
      <c r="B25" s="68" t="s">
        <v>44</v>
      </c>
      <c r="C25" s="73">
        <f t="shared" ref="C25:J25" si="22">C20</f>
        <v>245431000</v>
      </c>
      <c r="D25" s="74">
        <f t="shared" si="22"/>
        <v>2289370</v>
      </c>
      <c r="E25" s="74">
        <f t="shared" si="22"/>
        <v>5470070</v>
      </c>
      <c r="F25" s="75">
        <f t="shared" si="22"/>
        <v>9156700</v>
      </c>
      <c r="G25" s="73">
        <f t="shared" si="22"/>
        <v>315759000</v>
      </c>
      <c r="H25" s="74">
        <f t="shared" si="22"/>
        <v>2805390</v>
      </c>
      <c r="I25" s="74">
        <f t="shared" si="22"/>
        <v>8251520</v>
      </c>
      <c r="J25" s="75">
        <f t="shared" si="22"/>
        <v>13639400</v>
      </c>
      <c r="K25" s="179"/>
      <c r="L25" s="180"/>
      <c r="M25" s="180"/>
      <c r="N25" s="180"/>
      <c r="O25" s="185"/>
      <c r="P25" s="185"/>
      <c r="Q25" s="14" t="s">
        <v>7</v>
      </c>
      <c r="R25" s="40">
        <f>R20</f>
        <v>1325632300</v>
      </c>
      <c r="S25" s="57"/>
      <c r="T25" s="188"/>
      <c r="U25" s="191"/>
      <c r="V25" s="57"/>
      <c r="W25" s="87" t="s">
        <v>7</v>
      </c>
      <c r="X25" s="5">
        <f t="shared" ref="X25:AE25" si="23">X20</f>
        <v>3251.6</v>
      </c>
      <c r="Y25" s="5">
        <f t="shared" si="23"/>
        <v>4255.3999999999996</v>
      </c>
      <c r="Z25" s="5">
        <f t="shared" si="23"/>
        <v>45.1</v>
      </c>
      <c r="AA25" s="5">
        <f t="shared" si="23"/>
        <v>60.3</v>
      </c>
      <c r="AB25" s="5">
        <f t="shared" si="23"/>
        <v>3416.1</v>
      </c>
      <c r="AC25" s="5">
        <f t="shared" si="23"/>
        <v>4480.1000000000004</v>
      </c>
      <c r="AD25" s="5">
        <f t="shared" si="23"/>
        <v>76.900000000000006</v>
      </c>
      <c r="AE25" s="81">
        <f t="shared" si="23"/>
        <v>11</v>
      </c>
      <c r="AF25" s="7"/>
      <c r="AG25" s="87" t="s">
        <v>26</v>
      </c>
      <c r="AH25" s="6">
        <f>(AH24*10.74)</f>
        <v>9.3975000000000009</v>
      </c>
      <c r="AI25" s="6">
        <f>(AI24*2.2)</f>
        <v>13.200000000000001</v>
      </c>
      <c r="AJ25" s="6">
        <f>(AJ24*0.25)</f>
        <v>0.375</v>
      </c>
      <c r="AK25" s="154">
        <f>AK24+AL24</f>
        <v>8</v>
      </c>
      <c r="AL25" s="155"/>
      <c r="AM25" s="10"/>
      <c r="AN25" s="22" t="s">
        <v>41</v>
      </c>
      <c r="AO25" s="23">
        <v>6.8</v>
      </c>
      <c r="AP25" s="24">
        <v>7.88</v>
      </c>
      <c r="AQ25" s="7"/>
      <c r="AR25" s="33" t="s">
        <v>36</v>
      </c>
      <c r="AS25" s="12" t="s">
        <v>75</v>
      </c>
      <c r="AT25" s="2" t="s">
        <v>39</v>
      </c>
      <c r="AU25" s="36">
        <v>0.42299999999999999</v>
      </c>
      <c r="AV25" s="1"/>
      <c r="AW25" s="118" t="s">
        <v>71</v>
      </c>
      <c r="AX25" s="111">
        <f t="shared" ref="AX25:AZ25" si="24">AX20</f>
        <v>555201000</v>
      </c>
      <c r="AY25" s="111">
        <f t="shared" si="24"/>
        <v>353162300</v>
      </c>
      <c r="AZ25" s="114">
        <f t="shared" si="24"/>
        <v>174982000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76"/>
      <c r="B26" s="66" t="s">
        <v>3</v>
      </c>
      <c r="C26" s="76">
        <f t="shared" ref="C26:J26" si="25">C24-C25</f>
        <v>0</v>
      </c>
      <c r="D26" s="76">
        <f t="shared" si="25"/>
        <v>0</v>
      </c>
      <c r="E26" s="76">
        <f t="shared" si="25"/>
        <v>0</v>
      </c>
      <c r="F26" s="77">
        <f t="shared" si="25"/>
        <v>0</v>
      </c>
      <c r="G26" s="76">
        <f t="shared" si="25"/>
        <v>725000</v>
      </c>
      <c r="H26" s="76">
        <f t="shared" si="25"/>
        <v>9000</v>
      </c>
      <c r="I26" s="76">
        <f t="shared" si="25"/>
        <v>32010</v>
      </c>
      <c r="J26" s="77">
        <f t="shared" si="25"/>
        <v>30000</v>
      </c>
      <c r="K26" s="181"/>
      <c r="L26" s="182"/>
      <c r="M26" s="182"/>
      <c r="N26" s="182"/>
      <c r="O26" s="186"/>
      <c r="P26" s="186"/>
      <c r="Q26" s="48" t="s">
        <v>3</v>
      </c>
      <c r="R26" s="41">
        <f>R24-R25</f>
        <v>814900</v>
      </c>
      <c r="S26" s="58"/>
      <c r="T26" s="189"/>
      <c r="U26" s="192"/>
      <c r="V26" s="58"/>
      <c r="W26" s="45" t="s">
        <v>3</v>
      </c>
      <c r="X26" s="46">
        <f>X24-X25</f>
        <v>0</v>
      </c>
      <c r="Y26" s="46">
        <f t="shared" ref="Y26:AE26" si="26">Y24-Y25</f>
        <v>9.2000000000007276</v>
      </c>
      <c r="Z26" s="46">
        <f t="shared" si="26"/>
        <v>0.10000000000000142</v>
      </c>
      <c r="AA26" s="46">
        <f t="shared" si="26"/>
        <v>0.20000000000000284</v>
      </c>
      <c r="AB26" s="46">
        <f t="shared" si="26"/>
        <v>0</v>
      </c>
      <c r="AC26" s="46">
        <f t="shared" si="26"/>
        <v>9.7999999999992724</v>
      </c>
      <c r="AD26" s="46">
        <f t="shared" si="26"/>
        <v>0.19999999999998863</v>
      </c>
      <c r="AE26" s="83">
        <f t="shared" si="26"/>
        <v>0</v>
      </c>
      <c r="AF26" s="7"/>
      <c r="AG26" s="88" t="s">
        <v>28</v>
      </c>
      <c r="AH26" s="86">
        <f>(AH25)/((K24/1000000)*8.34)</f>
        <v>1.5542049119325232</v>
      </c>
      <c r="AI26" s="86">
        <f>(AI25)/((K24/1000000)*8.34)</f>
        <v>2.1830811213098489</v>
      </c>
      <c r="AJ26" s="86">
        <f>(AJ25)/((K24/1000000)*8.34)</f>
        <v>6.201935003721161E-2</v>
      </c>
      <c r="AK26" s="156">
        <f>(AK25)/((K24/1000000)*8.34)</f>
        <v>1.3230794674605144</v>
      </c>
      <c r="AL26" s="157"/>
      <c r="AM26" s="10"/>
      <c r="AN26" s="1"/>
      <c r="AO26" s="1"/>
      <c r="AP26" s="1"/>
      <c r="AQ26" s="7"/>
      <c r="AR26" s="89" t="s">
        <v>55</v>
      </c>
      <c r="AS26" s="79">
        <v>1.58</v>
      </c>
      <c r="AT26" s="90" t="s">
        <v>54</v>
      </c>
      <c r="AU26" s="35">
        <v>2.3E-2</v>
      </c>
      <c r="AV26" s="1"/>
      <c r="AW26" s="110" t="s">
        <v>3</v>
      </c>
      <c r="AX26" s="115">
        <f>AX24-AX25</f>
        <v>0</v>
      </c>
      <c r="AY26" s="115">
        <f>AY24-AY25</f>
        <v>809500</v>
      </c>
      <c r="AZ26" s="116">
        <f>AZ24-AZ25</f>
        <v>35000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74">
        <v>7</v>
      </c>
      <c r="B28" s="67" t="s">
        <v>45</v>
      </c>
      <c r="C28" s="72">
        <v>245431000</v>
      </c>
      <c r="D28" s="37">
        <v>2289370</v>
      </c>
      <c r="E28" s="37">
        <v>5470070</v>
      </c>
      <c r="F28" s="39">
        <v>9156700</v>
      </c>
      <c r="G28" s="72">
        <v>317250000</v>
      </c>
      <c r="H28" s="37">
        <v>2814390</v>
      </c>
      <c r="I28" s="37">
        <v>8283530</v>
      </c>
      <c r="J28" s="39">
        <v>13677400</v>
      </c>
      <c r="K28" s="177">
        <f>C30+G30</f>
        <v>766000</v>
      </c>
      <c r="L28" s="178"/>
      <c r="M28" s="183">
        <f>D30+E30+F30+H30+I30+J30</f>
        <v>8000</v>
      </c>
      <c r="N28" s="178"/>
      <c r="O28" s="184">
        <f>M28+K28</f>
        <v>774000</v>
      </c>
      <c r="P28" s="184"/>
      <c r="Q28" s="42" t="s">
        <v>6</v>
      </c>
      <c r="R28" s="39">
        <v>1327262500</v>
      </c>
      <c r="S28" s="57"/>
      <c r="T28" s="187">
        <v>0</v>
      </c>
      <c r="U28" s="190">
        <v>0.96</v>
      </c>
      <c r="V28" s="57"/>
      <c r="W28" s="85" t="s">
        <v>6</v>
      </c>
      <c r="X28" s="44">
        <v>3251.6</v>
      </c>
      <c r="Y28" s="44">
        <v>4274.3999999999996</v>
      </c>
      <c r="Z28" s="44">
        <v>45.2</v>
      </c>
      <c r="AA28" s="44">
        <v>60.5</v>
      </c>
      <c r="AB28" s="44">
        <v>3416.1</v>
      </c>
      <c r="AC28" s="44">
        <v>4499.7</v>
      </c>
      <c r="AD28" s="44">
        <v>77.099999999999994</v>
      </c>
      <c r="AE28" s="82">
        <v>11</v>
      </c>
      <c r="AF28" s="7"/>
      <c r="AG28" s="85" t="s">
        <v>29</v>
      </c>
      <c r="AH28" s="15">
        <v>1.25</v>
      </c>
      <c r="AI28" s="15">
        <v>6.25</v>
      </c>
      <c r="AJ28" s="15">
        <v>1.3333333333333333</v>
      </c>
      <c r="AK28" s="15">
        <v>0</v>
      </c>
      <c r="AL28" s="16">
        <v>8</v>
      </c>
      <c r="AM28" s="62"/>
      <c r="AN28" s="64" t="s">
        <v>40</v>
      </c>
      <c r="AO28" s="20">
        <v>5.3</v>
      </c>
      <c r="AP28" s="21">
        <v>7.51</v>
      </c>
      <c r="AQ28" s="7"/>
      <c r="AR28" s="31" t="s">
        <v>37</v>
      </c>
      <c r="AS28" s="52" t="s">
        <v>75</v>
      </c>
      <c r="AT28" s="32" t="s">
        <v>38</v>
      </c>
      <c r="AU28" s="53">
        <v>3.5000000000000003E-2</v>
      </c>
      <c r="AV28" s="1"/>
      <c r="AW28" s="117" t="s">
        <v>45</v>
      </c>
      <c r="AX28" s="112">
        <v>555201000</v>
      </c>
      <c r="AY28" s="112">
        <v>354789900</v>
      </c>
      <c r="AZ28" s="113">
        <v>175017000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75"/>
      <c r="B29" s="68" t="s">
        <v>44</v>
      </c>
      <c r="C29" s="73">
        <f t="shared" ref="C29:J29" si="27">C24</f>
        <v>245431000</v>
      </c>
      <c r="D29" s="74">
        <f t="shared" si="27"/>
        <v>2289370</v>
      </c>
      <c r="E29" s="74">
        <f t="shared" si="27"/>
        <v>5470070</v>
      </c>
      <c r="F29" s="75">
        <f t="shared" si="27"/>
        <v>9156700</v>
      </c>
      <c r="G29" s="73">
        <f t="shared" si="27"/>
        <v>316484000</v>
      </c>
      <c r="H29" s="74">
        <f t="shared" si="27"/>
        <v>2814390</v>
      </c>
      <c r="I29" s="74">
        <f t="shared" si="27"/>
        <v>8283530</v>
      </c>
      <c r="J29" s="75">
        <f t="shared" si="27"/>
        <v>13669400</v>
      </c>
      <c r="K29" s="179"/>
      <c r="L29" s="180"/>
      <c r="M29" s="180"/>
      <c r="N29" s="180"/>
      <c r="O29" s="185"/>
      <c r="P29" s="185"/>
      <c r="Q29" s="14" t="s">
        <v>7</v>
      </c>
      <c r="R29" s="40">
        <f>R24</f>
        <v>1326447200</v>
      </c>
      <c r="S29" s="57"/>
      <c r="T29" s="188"/>
      <c r="U29" s="191"/>
      <c r="V29" s="57"/>
      <c r="W29" s="87" t="s">
        <v>7</v>
      </c>
      <c r="X29" s="5">
        <f t="shared" ref="X29:AE29" si="28">X24</f>
        <v>3251.6</v>
      </c>
      <c r="Y29" s="5">
        <f t="shared" si="28"/>
        <v>4264.6000000000004</v>
      </c>
      <c r="Z29" s="5">
        <f t="shared" si="28"/>
        <v>45.2</v>
      </c>
      <c r="AA29" s="5">
        <f t="shared" si="28"/>
        <v>60.5</v>
      </c>
      <c r="AB29" s="5">
        <f t="shared" si="28"/>
        <v>3416.1</v>
      </c>
      <c r="AC29" s="5">
        <f t="shared" si="28"/>
        <v>4489.8999999999996</v>
      </c>
      <c r="AD29" s="5">
        <f t="shared" si="28"/>
        <v>77.099999999999994</v>
      </c>
      <c r="AE29" s="81">
        <f t="shared" si="28"/>
        <v>11</v>
      </c>
      <c r="AF29" s="7"/>
      <c r="AG29" s="87" t="s">
        <v>26</v>
      </c>
      <c r="AH29" s="6">
        <f>(AH28*10.74)</f>
        <v>13.425000000000001</v>
      </c>
      <c r="AI29" s="6">
        <f>(AI28*2.2)</f>
        <v>13.750000000000002</v>
      </c>
      <c r="AJ29" s="6">
        <f>(AJ28*0.25)</f>
        <v>0.33333333333333331</v>
      </c>
      <c r="AK29" s="154">
        <f>AK28+AL28</f>
        <v>8</v>
      </c>
      <c r="AL29" s="155"/>
      <c r="AM29" s="10"/>
      <c r="AN29" s="22" t="s">
        <v>41</v>
      </c>
      <c r="AO29" s="23">
        <v>6.7</v>
      </c>
      <c r="AP29" s="24">
        <v>7.92</v>
      </c>
      <c r="AQ29" s="7"/>
      <c r="AR29" s="33" t="s">
        <v>36</v>
      </c>
      <c r="AS29" s="12" t="s">
        <v>75</v>
      </c>
      <c r="AT29" s="2" t="s">
        <v>39</v>
      </c>
      <c r="AU29" s="36">
        <v>0.51</v>
      </c>
      <c r="AV29" s="1"/>
      <c r="AW29" s="118" t="s">
        <v>71</v>
      </c>
      <c r="AX29" s="111">
        <f t="shared" ref="AX29:AZ29" si="29">AX24</f>
        <v>555201000</v>
      </c>
      <c r="AY29" s="111">
        <f t="shared" si="29"/>
        <v>353971800</v>
      </c>
      <c r="AZ29" s="114">
        <f t="shared" si="29"/>
        <v>175017000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76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766000</v>
      </c>
      <c r="H30" s="76">
        <f t="shared" si="30"/>
        <v>0</v>
      </c>
      <c r="I30" s="76">
        <f t="shared" si="30"/>
        <v>0</v>
      </c>
      <c r="J30" s="77">
        <f t="shared" si="30"/>
        <v>8000</v>
      </c>
      <c r="K30" s="181"/>
      <c r="L30" s="182"/>
      <c r="M30" s="182"/>
      <c r="N30" s="182"/>
      <c r="O30" s="186"/>
      <c r="P30" s="186"/>
      <c r="Q30" s="48" t="s">
        <v>3</v>
      </c>
      <c r="R30" s="41">
        <f>R28-R29</f>
        <v>815300</v>
      </c>
      <c r="S30" s="58"/>
      <c r="T30" s="189"/>
      <c r="U30" s="192"/>
      <c r="V30" s="58"/>
      <c r="W30" s="45" t="s">
        <v>3</v>
      </c>
      <c r="X30" s="46">
        <f>X28-X29</f>
        <v>0</v>
      </c>
      <c r="Y30" s="46">
        <f t="shared" ref="Y30:AE30" si="31">Y28-Y29</f>
        <v>9.7999999999992724</v>
      </c>
      <c r="Z30" s="46">
        <f t="shared" si="31"/>
        <v>0</v>
      </c>
      <c r="AA30" s="46">
        <f t="shared" si="31"/>
        <v>0</v>
      </c>
      <c r="AB30" s="46">
        <f t="shared" si="31"/>
        <v>0</v>
      </c>
      <c r="AC30" s="46">
        <f t="shared" si="31"/>
        <v>9.8000000000001819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>
        <f>(AH29)/((K28/1000000)*8.34)</f>
        <v>2.101451997670793</v>
      </c>
      <c r="AI30" s="86">
        <f>(AI29)/((K28/1000000)*8.34)</f>
        <v>2.1523251372792109</v>
      </c>
      <c r="AJ30" s="86">
        <f>(AJ29)/((K28/1000000)*8.34)</f>
        <v>5.2177579085556619E-2</v>
      </c>
      <c r="AK30" s="156">
        <f>(AK29)/((K28/1000000)*8.34)</f>
        <v>1.2522618980533589</v>
      </c>
      <c r="AL30" s="157"/>
      <c r="AM30" s="10"/>
      <c r="AN30" s="1"/>
      <c r="AO30" s="1"/>
      <c r="AP30" s="1"/>
      <c r="AQ30" s="7"/>
      <c r="AR30" s="89" t="s">
        <v>55</v>
      </c>
      <c r="AS30" s="79">
        <v>1.62</v>
      </c>
      <c r="AT30" s="90" t="s">
        <v>54</v>
      </c>
      <c r="AU30" s="35">
        <v>2.4E-2</v>
      </c>
      <c r="AV30" s="1"/>
      <c r="AW30" s="110" t="s">
        <v>3</v>
      </c>
      <c r="AX30" s="115">
        <f>AX28-AX29</f>
        <v>0</v>
      </c>
      <c r="AY30" s="115">
        <f>AY28-AY29</f>
        <v>818100</v>
      </c>
      <c r="AZ30" s="116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74">
        <v>8</v>
      </c>
      <c r="B32" s="67" t="s">
        <v>45</v>
      </c>
      <c r="C32" s="72">
        <v>245431000</v>
      </c>
      <c r="D32" s="37">
        <v>2289370</v>
      </c>
      <c r="E32" s="37">
        <v>5470070</v>
      </c>
      <c r="F32" s="39">
        <v>9156700</v>
      </c>
      <c r="G32" s="72">
        <v>317916000</v>
      </c>
      <c r="H32" s="37">
        <v>2823390</v>
      </c>
      <c r="I32" s="37">
        <v>8315540</v>
      </c>
      <c r="J32" s="39">
        <v>13699400</v>
      </c>
      <c r="K32" s="177">
        <f>C34+G34</f>
        <v>666000</v>
      </c>
      <c r="L32" s="178"/>
      <c r="M32" s="183">
        <f>D34+E34+F34+H34+I34+J34</f>
        <v>63010</v>
      </c>
      <c r="N32" s="178"/>
      <c r="O32" s="184">
        <f>M32+K32</f>
        <v>729010</v>
      </c>
      <c r="P32" s="184"/>
      <c r="Q32" s="42" t="s">
        <v>6</v>
      </c>
      <c r="R32" s="39">
        <v>1328063600</v>
      </c>
      <c r="S32" s="57"/>
      <c r="T32" s="187">
        <v>0</v>
      </c>
      <c r="U32" s="190">
        <v>0.94</v>
      </c>
      <c r="V32" s="57"/>
      <c r="W32" s="85" t="s">
        <v>6</v>
      </c>
      <c r="X32" s="44">
        <v>3251.6</v>
      </c>
      <c r="Y32" s="44">
        <v>4282.8999999999996</v>
      </c>
      <c r="Z32" s="44">
        <v>45.4</v>
      </c>
      <c r="AA32" s="44">
        <v>60.6</v>
      </c>
      <c r="AB32" s="44">
        <v>3416.1</v>
      </c>
      <c r="AC32" s="44">
        <v>4508.6000000000004</v>
      </c>
      <c r="AD32" s="44">
        <v>77.3</v>
      </c>
      <c r="AE32" s="82">
        <v>11</v>
      </c>
      <c r="AF32" s="7"/>
      <c r="AG32" s="85" t="s">
        <v>29</v>
      </c>
      <c r="AH32" s="15">
        <v>1</v>
      </c>
      <c r="AI32" s="15">
        <v>6.5</v>
      </c>
      <c r="AJ32" s="15">
        <v>1.625</v>
      </c>
      <c r="AK32" s="15">
        <v>0</v>
      </c>
      <c r="AL32" s="16">
        <v>8</v>
      </c>
      <c r="AM32" s="62"/>
      <c r="AN32" s="64" t="s">
        <v>40</v>
      </c>
      <c r="AO32" s="20">
        <v>7.5</v>
      </c>
      <c r="AP32" s="21">
        <v>7.26</v>
      </c>
      <c r="AQ32" s="7"/>
      <c r="AR32" s="31" t="s">
        <v>37</v>
      </c>
      <c r="AS32" s="52" t="s">
        <v>75</v>
      </c>
      <c r="AT32" s="32" t="s">
        <v>38</v>
      </c>
      <c r="AU32" s="53">
        <v>4.2000000000000003E-2</v>
      </c>
      <c r="AV32" s="1"/>
      <c r="AW32" s="117" t="s">
        <v>45</v>
      </c>
      <c r="AX32" s="112">
        <v>555201000</v>
      </c>
      <c r="AY32" s="112">
        <v>355523900</v>
      </c>
      <c r="AZ32" s="113">
        <v>175053000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75"/>
      <c r="B33" s="68" t="s">
        <v>44</v>
      </c>
      <c r="C33" s="73">
        <f t="shared" ref="C33:J33" si="32">C28</f>
        <v>245431000</v>
      </c>
      <c r="D33" s="74">
        <f t="shared" si="32"/>
        <v>2289370</v>
      </c>
      <c r="E33" s="74">
        <f t="shared" si="32"/>
        <v>5470070</v>
      </c>
      <c r="F33" s="75">
        <f t="shared" si="32"/>
        <v>9156700</v>
      </c>
      <c r="G33" s="73">
        <f t="shared" si="32"/>
        <v>317250000</v>
      </c>
      <c r="H33" s="74">
        <f t="shared" si="32"/>
        <v>2814390</v>
      </c>
      <c r="I33" s="74">
        <f t="shared" si="32"/>
        <v>8283530</v>
      </c>
      <c r="J33" s="75">
        <f t="shared" si="32"/>
        <v>13677400</v>
      </c>
      <c r="K33" s="179"/>
      <c r="L33" s="180"/>
      <c r="M33" s="180"/>
      <c r="N33" s="180"/>
      <c r="O33" s="185"/>
      <c r="P33" s="185"/>
      <c r="Q33" s="14" t="s">
        <v>7</v>
      </c>
      <c r="R33" s="40">
        <f>R28</f>
        <v>1327262500</v>
      </c>
      <c r="S33" s="57"/>
      <c r="T33" s="188"/>
      <c r="U33" s="191"/>
      <c r="V33" s="57"/>
      <c r="W33" s="87" t="s">
        <v>7</v>
      </c>
      <c r="X33" s="5">
        <f t="shared" ref="X33:AE33" si="33">X28</f>
        <v>3251.6</v>
      </c>
      <c r="Y33" s="5">
        <f t="shared" si="33"/>
        <v>4274.3999999999996</v>
      </c>
      <c r="Z33" s="5">
        <f t="shared" si="33"/>
        <v>45.2</v>
      </c>
      <c r="AA33" s="5">
        <f t="shared" si="33"/>
        <v>60.5</v>
      </c>
      <c r="AB33" s="5">
        <f t="shared" si="33"/>
        <v>3416.1</v>
      </c>
      <c r="AC33" s="5">
        <f t="shared" si="33"/>
        <v>4499.7</v>
      </c>
      <c r="AD33" s="5">
        <f t="shared" si="33"/>
        <v>77.099999999999994</v>
      </c>
      <c r="AE33" s="81">
        <f t="shared" si="33"/>
        <v>11</v>
      </c>
      <c r="AF33" s="7"/>
      <c r="AG33" s="87" t="s">
        <v>26</v>
      </c>
      <c r="AH33" s="6">
        <f>(AH32*10.74)</f>
        <v>10.74</v>
      </c>
      <c r="AI33" s="6">
        <f>(AI32*2.2)</f>
        <v>14.3</v>
      </c>
      <c r="AJ33" s="6">
        <f>(AJ32*0.25)</f>
        <v>0.40625</v>
      </c>
      <c r="AK33" s="154">
        <f>AK32+AL32</f>
        <v>8</v>
      </c>
      <c r="AL33" s="155"/>
      <c r="AM33" s="10"/>
      <c r="AN33" s="22" t="s">
        <v>41</v>
      </c>
      <c r="AO33" s="23">
        <v>8.1</v>
      </c>
      <c r="AP33" s="24">
        <v>7.65</v>
      </c>
      <c r="AQ33" s="7"/>
      <c r="AR33" s="33" t="s">
        <v>36</v>
      </c>
      <c r="AS33" s="12" t="s">
        <v>75</v>
      </c>
      <c r="AT33" s="2" t="s">
        <v>39</v>
      </c>
      <c r="AU33" s="36">
        <v>0.40300000000000002</v>
      </c>
      <c r="AV33" s="1"/>
      <c r="AW33" s="118" t="s">
        <v>71</v>
      </c>
      <c r="AX33" s="111">
        <f t="shared" ref="AX33:AZ33" si="34">AX28</f>
        <v>555201000</v>
      </c>
      <c r="AY33" s="111">
        <f t="shared" si="34"/>
        <v>354789900</v>
      </c>
      <c r="AZ33" s="114">
        <f t="shared" si="34"/>
        <v>175017000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76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666000</v>
      </c>
      <c r="H34" s="76">
        <f t="shared" si="35"/>
        <v>9000</v>
      </c>
      <c r="I34" s="76">
        <f t="shared" si="35"/>
        <v>32010</v>
      </c>
      <c r="J34" s="77">
        <f t="shared" si="35"/>
        <v>22000</v>
      </c>
      <c r="K34" s="181"/>
      <c r="L34" s="182"/>
      <c r="M34" s="182"/>
      <c r="N34" s="182"/>
      <c r="O34" s="186"/>
      <c r="P34" s="186"/>
      <c r="Q34" s="48" t="s">
        <v>3</v>
      </c>
      <c r="R34" s="41">
        <f>R32-R33</f>
        <v>801100</v>
      </c>
      <c r="S34" s="58"/>
      <c r="T34" s="189"/>
      <c r="U34" s="192"/>
      <c r="V34" s="58"/>
      <c r="W34" s="45" t="s">
        <v>3</v>
      </c>
      <c r="X34" s="46">
        <f>X32-X33</f>
        <v>0</v>
      </c>
      <c r="Y34" s="46">
        <f t="shared" ref="Y34:AE34" si="36">Y32-Y33</f>
        <v>8.5</v>
      </c>
      <c r="Z34" s="46">
        <f t="shared" si="36"/>
        <v>0.19999999999999574</v>
      </c>
      <c r="AA34" s="46">
        <f t="shared" si="36"/>
        <v>0.10000000000000142</v>
      </c>
      <c r="AB34" s="46">
        <f t="shared" si="36"/>
        <v>0</v>
      </c>
      <c r="AC34" s="46">
        <f t="shared" si="36"/>
        <v>8.9000000000005457</v>
      </c>
      <c r="AD34" s="46">
        <f t="shared" si="36"/>
        <v>0.20000000000000284</v>
      </c>
      <c r="AE34" s="83">
        <f t="shared" si="36"/>
        <v>0</v>
      </c>
      <c r="AF34" s="7"/>
      <c r="AG34" s="88" t="s">
        <v>28</v>
      </c>
      <c r="AH34" s="86">
        <f>(AH33)/((K32/1000000)*8.34)</f>
        <v>1.9335882645235163</v>
      </c>
      <c r="AI34" s="86">
        <f>(AI33)/((K32/1000000)*8.34)</f>
        <v>2.5745169630061717</v>
      </c>
      <c r="AJ34" s="86">
        <f>(AJ33)/((K32/1000000)*8.34)</f>
        <v>7.3139686449038954E-2</v>
      </c>
      <c r="AK34" s="156">
        <f>(AK33)/((K32/1000000)*8.34)</f>
        <v>1.4402892100733826</v>
      </c>
      <c r="AL34" s="157"/>
      <c r="AM34" s="10"/>
      <c r="AN34" s="1"/>
      <c r="AO34" s="1"/>
      <c r="AP34" s="1"/>
      <c r="AQ34" s="7"/>
      <c r="AR34" s="89" t="s">
        <v>55</v>
      </c>
      <c r="AS34" s="79">
        <v>1.47</v>
      </c>
      <c r="AT34" s="90" t="s">
        <v>54</v>
      </c>
      <c r="AU34" s="35">
        <v>2.3E-2</v>
      </c>
      <c r="AV34" s="1"/>
      <c r="AW34" s="110" t="s">
        <v>3</v>
      </c>
      <c r="AX34" s="115">
        <f>AX32-AX33</f>
        <v>0</v>
      </c>
      <c r="AY34" s="115">
        <f>AY32-AY33</f>
        <v>734000</v>
      </c>
      <c r="AZ34" s="116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74">
        <v>9</v>
      </c>
      <c r="B36" s="67" t="s">
        <v>45</v>
      </c>
      <c r="C36" s="72">
        <v>246458000</v>
      </c>
      <c r="D36" s="37">
        <v>2299370</v>
      </c>
      <c r="E36" s="37">
        <v>5503070</v>
      </c>
      <c r="F36" s="39">
        <v>9201720</v>
      </c>
      <c r="G36" s="72">
        <v>317916000</v>
      </c>
      <c r="H36" s="37">
        <v>2823390</v>
      </c>
      <c r="I36" s="37">
        <v>8315540</v>
      </c>
      <c r="J36" s="39">
        <v>13699400</v>
      </c>
      <c r="K36" s="177">
        <f>C38+G38</f>
        <v>1027000</v>
      </c>
      <c r="L36" s="178"/>
      <c r="M36" s="183">
        <f>D38+E38+F38+H38+I38+J38</f>
        <v>88020</v>
      </c>
      <c r="N36" s="178"/>
      <c r="O36" s="184">
        <f>M36+K36</f>
        <v>1115020</v>
      </c>
      <c r="P36" s="184"/>
      <c r="Q36" s="42" t="s">
        <v>6</v>
      </c>
      <c r="R36" s="39">
        <v>1328859700</v>
      </c>
      <c r="S36" s="57"/>
      <c r="T36" s="187">
        <v>0</v>
      </c>
      <c r="U36" s="190">
        <v>1</v>
      </c>
      <c r="V36" s="57"/>
      <c r="W36" s="85" t="s">
        <v>6</v>
      </c>
      <c r="X36" s="44">
        <v>3264.9</v>
      </c>
      <c r="Y36" s="44">
        <v>4282.8999999999996</v>
      </c>
      <c r="Z36" s="44">
        <v>45.5</v>
      </c>
      <c r="AA36" s="44">
        <v>60.6</v>
      </c>
      <c r="AB36" s="44">
        <v>3430.2</v>
      </c>
      <c r="AC36" s="44">
        <v>4508.6000000000004</v>
      </c>
      <c r="AD36" s="44">
        <v>77.400000000000006</v>
      </c>
      <c r="AE36" s="82">
        <v>11.1</v>
      </c>
      <c r="AF36" s="7"/>
      <c r="AG36" s="85" t="s">
        <v>29</v>
      </c>
      <c r="AH36" s="15">
        <v>1.125</v>
      </c>
      <c r="AI36" s="15">
        <v>6.75</v>
      </c>
      <c r="AJ36" s="15">
        <v>1.5</v>
      </c>
      <c r="AK36" s="15">
        <v>8</v>
      </c>
      <c r="AL36" s="16">
        <v>0</v>
      </c>
      <c r="AM36" s="62"/>
      <c r="AN36" s="64" t="s">
        <v>40</v>
      </c>
      <c r="AO36" s="20">
        <v>7.6</v>
      </c>
      <c r="AP36" s="21">
        <v>7.35</v>
      </c>
      <c r="AQ36" s="7"/>
      <c r="AR36" s="31" t="s">
        <v>37</v>
      </c>
      <c r="AS36" s="52">
        <v>4.8000000000000001E-2</v>
      </c>
      <c r="AT36" s="32" t="s">
        <v>38</v>
      </c>
      <c r="AU36" s="53" t="s">
        <v>75</v>
      </c>
      <c r="AV36" s="1"/>
      <c r="AW36" s="117" t="s">
        <v>45</v>
      </c>
      <c r="AX36" s="112">
        <v>556377000</v>
      </c>
      <c r="AY36" s="112">
        <v>355523900</v>
      </c>
      <c r="AZ36" s="113">
        <v>175088000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75"/>
      <c r="B37" s="68" t="s">
        <v>44</v>
      </c>
      <c r="C37" s="73">
        <f t="shared" ref="C37:J37" si="37">C32</f>
        <v>245431000</v>
      </c>
      <c r="D37" s="74">
        <f t="shared" si="37"/>
        <v>2289370</v>
      </c>
      <c r="E37" s="74">
        <f t="shared" si="37"/>
        <v>5470070</v>
      </c>
      <c r="F37" s="75">
        <f t="shared" si="37"/>
        <v>9156700</v>
      </c>
      <c r="G37" s="73">
        <f t="shared" si="37"/>
        <v>317916000</v>
      </c>
      <c r="H37" s="74">
        <f t="shared" si="37"/>
        <v>2823390</v>
      </c>
      <c r="I37" s="74">
        <f t="shared" si="37"/>
        <v>8315540</v>
      </c>
      <c r="J37" s="75">
        <f t="shared" si="37"/>
        <v>13699400</v>
      </c>
      <c r="K37" s="179"/>
      <c r="L37" s="180"/>
      <c r="M37" s="180"/>
      <c r="N37" s="180"/>
      <c r="O37" s="185"/>
      <c r="P37" s="185"/>
      <c r="Q37" s="14" t="s">
        <v>7</v>
      </c>
      <c r="R37" s="40">
        <f>R32</f>
        <v>1328063600</v>
      </c>
      <c r="S37" s="57"/>
      <c r="T37" s="188"/>
      <c r="U37" s="191"/>
      <c r="V37" s="57"/>
      <c r="W37" s="87" t="s">
        <v>7</v>
      </c>
      <c r="X37" s="5">
        <f t="shared" ref="X37:AE37" si="38">X32</f>
        <v>3251.6</v>
      </c>
      <c r="Y37" s="5">
        <f t="shared" si="38"/>
        <v>4282.8999999999996</v>
      </c>
      <c r="Z37" s="5">
        <f t="shared" si="38"/>
        <v>45.4</v>
      </c>
      <c r="AA37" s="5">
        <f t="shared" si="38"/>
        <v>60.6</v>
      </c>
      <c r="AB37" s="5">
        <f t="shared" si="38"/>
        <v>3416.1</v>
      </c>
      <c r="AC37" s="5">
        <f t="shared" si="38"/>
        <v>4508.6000000000004</v>
      </c>
      <c r="AD37" s="5">
        <f t="shared" si="38"/>
        <v>77.3</v>
      </c>
      <c r="AE37" s="81">
        <f t="shared" si="38"/>
        <v>11</v>
      </c>
      <c r="AF37" s="7"/>
      <c r="AG37" s="87" t="s">
        <v>26</v>
      </c>
      <c r="AH37" s="6">
        <f>(AH36*10.74)</f>
        <v>12.0825</v>
      </c>
      <c r="AI37" s="6">
        <f>(AI36*2.2)</f>
        <v>14.850000000000001</v>
      </c>
      <c r="AJ37" s="6">
        <f>(AJ36*0.25)</f>
        <v>0.375</v>
      </c>
      <c r="AK37" s="154">
        <f>AK36+AL36</f>
        <v>8</v>
      </c>
      <c r="AL37" s="155"/>
      <c r="AM37" s="10"/>
      <c r="AN37" s="22" t="s">
        <v>41</v>
      </c>
      <c r="AO37" s="23">
        <v>7.9</v>
      </c>
      <c r="AP37" s="24">
        <v>7.77</v>
      </c>
      <c r="AQ37" s="7"/>
      <c r="AR37" s="33" t="s">
        <v>36</v>
      </c>
      <c r="AS37" s="12">
        <v>0.34699999999999998</v>
      </c>
      <c r="AT37" s="2" t="s">
        <v>39</v>
      </c>
      <c r="AU37" s="36" t="s">
        <v>75</v>
      </c>
      <c r="AV37" s="1"/>
      <c r="AW37" s="118" t="s">
        <v>71</v>
      </c>
      <c r="AX37" s="111">
        <f t="shared" ref="AX37:AZ37" si="39">AX32</f>
        <v>555201000</v>
      </c>
      <c r="AY37" s="111">
        <f t="shared" si="39"/>
        <v>355523900</v>
      </c>
      <c r="AZ37" s="114">
        <f t="shared" si="39"/>
        <v>175053000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76"/>
      <c r="B38" s="66" t="s">
        <v>3</v>
      </c>
      <c r="C38" s="76">
        <f t="shared" ref="C38:J38" si="40">C36-C37</f>
        <v>1027000</v>
      </c>
      <c r="D38" s="76">
        <f t="shared" si="40"/>
        <v>10000</v>
      </c>
      <c r="E38" s="76">
        <f t="shared" si="40"/>
        <v>33000</v>
      </c>
      <c r="F38" s="77">
        <f t="shared" si="40"/>
        <v>45020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81"/>
      <c r="L38" s="182"/>
      <c r="M38" s="182"/>
      <c r="N38" s="182"/>
      <c r="O38" s="186"/>
      <c r="P38" s="186"/>
      <c r="Q38" s="48" t="s">
        <v>3</v>
      </c>
      <c r="R38" s="41">
        <f>R36-R37</f>
        <v>796100</v>
      </c>
      <c r="S38" s="58"/>
      <c r="T38" s="189"/>
      <c r="U38" s="192"/>
      <c r="V38" s="58"/>
      <c r="W38" s="45" t="s">
        <v>3</v>
      </c>
      <c r="X38" s="46">
        <f t="shared" ref="X38:AE38" si="41">X36-X37</f>
        <v>13.300000000000182</v>
      </c>
      <c r="Y38" s="46">
        <f t="shared" si="41"/>
        <v>0</v>
      </c>
      <c r="Z38" s="46">
        <f t="shared" si="41"/>
        <v>0.10000000000000142</v>
      </c>
      <c r="AA38" s="46">
        <f t="shared" si="41"/>
        <v>0</v>
      </c>
      <c r="AB38" s="46">
        <f t="shared" si="41"/>
        <v>14.099999999999909</v>
      </c>
      <c r="AC38" s="46">
        <f t="shared" si="41"/>
        <v>0</v>
      </c>
      <c r="AD38" s="46">
        <f t="shared" si="41"/>
        <v>0.10000000000000853</v>
      </c>
      <c r="AE38" s="83">
        <f t="shared" si="41"/>
        <v>9.9999999999999645E-2</v>
      </c>
      <c r="AF38" s="7"/>
      <c r="AG38" s="88" t="s">
        <v>28</v>
      </c>
      <c r="AH38" s="86">
        <f>(AH37)/((K36/1000000)*8.34)</f>
        <v>1.4106533663040357</v>
      </c>
      <c r="AI38" s="86">
        <f>(AI37)/((K36/1000000)*8.34)</f>
        <v>1.7337639138932284</v>
      </c>
      <c r="AJ38" s="86">
        <f>(AJ37)/((K36/1000000)*8.34)</f>
        <v>4.3781917017505764E-2</v>
      </c>
      <c r="AK38" s="156">
        <f>(AK37)/((K36/1000000)*8.34)</f>
        <v>0.9340142297067896</v>
      </c>
      <c r="AL38" s="157"/>
      <c r="AM38" s="10"/>
      <c r="AN38" s="1"/>
      <c r="AO38" s="1"/>
      <c r="AP38" s="1"/>
      <c r="AQ38" s="7"/>
      <c r="AR38" s="89" t="s">
        <v>55</v>
      </c>
      <c r="AS38" s="79">
        <v>1.44</v>
      </c>
      <c r="AT38" s="90" t="s">
        <v>54</v>
      </c>
      <c r="AU38" s="35">
        <v>2.5000000000000001E-2</v>
      </c>
      <c r="AV38" s="1"/>
      <c r="AW38" s="110" t="s">
        <v>3</v>
      </c>
      <c r="AX38" s="115">
        <f>AX36-AX37</f>
        <v>1176000</v>
      </c>
      <c r="AY38" s="115">
        <f>AY36-AY37</f>
        <v>0</v>
      </c>
      <c r="AZ38" s="116">
        <f>AZ36-AZ37</f>
        <v>35000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74">
        <v>10</v>
      </c>
      <c r="B40" s="67" t="s">
        <v>45</v>
      </c>
      <c r="C40" s="72">
        <v>247150000</v>
      </c>
      <c r="D40" s="37">
        <v>2308370</v>
      </c>
      <c r="E40" s="37">
        <v>5503070</v>
      </c>
      <c r="F40" s="39">
        <v>9209720</v>
      </c>
      <c r="G40" s="72">
        <v>317916000</v>
      </c>
      <c r="H40" s="37">
        <v>2823390</v>
      </c>
      <c r="I40" s="37">
        <v>8315540</v>
      </c>
      <c r="J40" s="39">
        <v>13699400</v>
      </c>
      <c r="K40" s="177">
        <f>C42+G42</f>
        <v>692000</v>
      </c>
      <c r="L40" s="178"/>
      <c r="M40" s="183">
        <f>D42+E42+F42+H42+I42+J42</f>
        <v>17000</v>
      </c>
      <c r="N40" s="178"/>
      <c r="O40" s="184">
        <f>M40+K40</f>
        <v>709000</v>
      </c>
      <c r="P40" s="184"/>
      <c r="Q40" s="42" t="s">
        <v>6</v>
      </c>
      <c r="R40" s="39">
        <v>1329627600</v>
      </c>
      <c r="S40" s="57"/>
      <c r="T40" s="187">
        <v>0</v>
      </c>
      <c r="U40" s="190">
        <v>1.08</v>
      </c>
      <c r="V40" s="57"/>
      <c r="W40" s="85" t="s">
        <v>6</v>
      </c>
      <c r="X40" s="44">
        <v>3273.7</v>
      </c>
      <c r="Y40" s="44">
        <v>4282.8999999999996</v>
      </c>
      <c r="Z40" s="44">
        <v>45.6</v>
      </c>
      <c r="AA40" s="44">
        <v>60.6</v>
      </c>
      <c r="AB40" s="44">
        <v>3439.3</v>
      </c>
      <c r="AC40" s="44">
        <v>4508.6000000000004</v>
      </c>
      <c r="AD40" s="44">
        <v>77.400000000000006</v>
      </c>
      <c r="AE40" s="82">
        <v>11.1</v>
      </c>
      <c r="AF40" s="7"/>
      <c r="AG40" s="85" t="s">
        <v>29</v>
      </c>
      <c r="AH40" s="15">
        <v>1</v>
      </c>
      <c r="AI40" s="15">
        <v>5.75</v>
      </c>
      <c r="AJ40" s="15">
        <v>1.375</v>
      </c>
      <c r="AK40" s="15">
        <v>7</v>
      </c>
      <c r="AL40" s="16">
        <v>0</v>
      </c>
      <c r="AM40" s="62"/>
      <c r="AN40" s="64" t="s">
        <v>40</v>
      </c>
      <c r="AO40" s="20">
        <v>8.3000000000000007</v>
      </c>
      <c r="AP40" s="21">
        <v>7.16</v>
      </c>
      <c r="AQ40" s="7"/>
      <c r="AR40" s="31" t="s">
        <v>37</v>
      </c>
      <c r="AS40" s="52">
        <v>4.9000000000000002E-2</v>
      </c>
      <c r="AT40" s="32" t="s">
        <v>38</v>
      </c>
      <c r="AU40" s="53" t="s">
        <v>75</v>
      </c>
      <c r="AV40" s="1"/>
      <c r="AW40" s="117" t="s">
        <v>45</v>
      </c>
      <c r="AX40" s="112">
        <v>557143000</v>
      </c>
      <c r="AY40" s="112">
        <v>355523900</v>
      </c>
      <c r="AZ40" s="113">
        <v>175088000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75"/>
      <c r="B41" s="68" t="s">
        <v>44</v>
      </c>
      <c r="C41" s="73">
        <f t="shared" ref="C41:J41" si="42">C36</f>
        <v>246458000</v>
      </c>
      <c r="D41" s="74">
        <f t="shared" si="42"/>
        <v>2299370</v>
      </c>
      <c r="E41" s="74">
        <f t="shared" si="42"/>
        <v>5503070</v>
      </c>
      <c r="F41" s="75">
        <f t="shared" si="42"/>
        <v>9201720</v>
      </c>
      <c r="G41" s="73">
        <f t="shared" si="42"/>
        <v>317916000</v>
      </c>
      <c r="H41" s="74">
        <f t="shared" si="42"/>
        <v>2823390</v>
      </c>
      <c r="I41" s="74">
        <f t="shared" si="42"/>
        <v>8315540</v>
      </c>
      <c r="J41" s="75">
        <f t="shared" si="42"/>
        <v>13699400</v>
      </c>
      <c r="K41" s="179"/>
      <c r="L41" s="180"/>
      <c r="M41" s="180"/>
      <c r="N41" s="180"/>
      <c r="O41" s="185"/>
      <c r="P41" s="185"/>
      <c r="Q41" s="14" t="s">
        <v>7</v>
      </c>
      <c r="R41" s="40">
        <f>R36</f>
        <v>1328859700</v>
      </c>
      <c r="S41" s="57"/>
      <c r="T41" s="188"/>
      <c r="U41" s="191"/>
      <c r="V41" s="57"/>
      <c r="W41" s="87" t="s">
        <v>7</v>
      </c>
      <c r="X41" s="5">
        <f t="shared" ref="X41:AE41" si="43">X36</f>
        <v>3264.9</v>
      </c>
      <c r="Y41" s="5">
        <f t="shared" si="43"/>
        <v>4282.8999999999996</v>
      </c>
      <c r="Z41" s="5">
        <f t="shared" si="43"/>
        <v>45.5</v>
      </c>
      <c r="AA41" s="5">
        <f t="shared" si="43"/>
        <v>60.6</v>
      </c>
      <c r="AB41" s="5">
        <f t="shared" si="43"/>
        <v>3430.2</v>
      </c>
      <c r="AC41" s="5">
        <f t="shared" si="43"/>
        <v>4508.6000000000004</v>
      </c>
      <c r="AD41" s="5">
        <f t="shared" si="43"/>
        <v>77.400000000000006</v>
      </c>
      <c r="AE41" s="81">
        <f t="shared" si="43"/>
        <v>11.1</v>
      </c>
      <c r="AF41" s="7"/>
      <c r="AG41" s="87" t="s">
        <v>26</v>
      </c>
      <c r="AH41" s="6">
        <f>(AH40*10.74)</f>
        <v>10.74</v>
      </c>
      <c r="AI41" s="6">
        <f>(AI40*2.2)</f>
        <v>12.65</v>
      </c>
      <c r="AJ41" s="6">
        <f>(AJ40*0.25)</f>
        <v>0.34375</v>
      </c>
      <c r="AK41" s="154">
        <f>AK40+AL40</f>
        <v>7</v>
      </c>
      <c r="AL41" s="155"/>
      <c r="AM41" s="10"/>
      <c r="AN41" s="22" t="s">
        <v>41</v>
      </c>
      <c r="AO41" s="23">
        <v>8.5</v>
      </c>
      <c r="AP41" s="24">
        <v>7.6</v>
      </c>
      <c r="AQ41" s="7"/>
      <c r="AR41" s="33" t="s">
        <v>36</v>
      </c>
      <c r="AS41" s="12">
        <v>0.42899999999999999</v>
      </c>
      <c r="AT41" s="2" t="s">
        <v>39</v>
      </c>
      <c r="AU41" s="36" t="s">
        <v>75</v>
      </c>
      <c r="AV41" s="1"/>
      <c r="AW41" s="118" t="s">
        <v>71</v>
      </c>
      <c r="AX41" s="111">
        <f t="shared" ref="AX41:AZ41" si="44">AX36</f>
        <v>556377000</v>
      </c>
      <c r="AY41" s="111">
        <f t="shared" si="44"/>
        <v>355523900</v>
      </c>
      <c r="AZ41" s="114">
        <f t="shared" si="44"/>
        <v>175088000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76"/>
      <c r="B42" s="66" t="s">
        <v>3</v>
      </c>
      <c r="C42" s="76">
        <f t="shared" ref="C42:J42" si="45">C40-C41</f>
        <v>692000</v>
      </c>
      <c r="D42" s="76">
        <f t="shared" si="45"/>
        <v>9000</v>
      </c>
      <c r="E42" s="76">
        <f t="shared" si="45"/>
        <v>0</v>
      </c>
      <c r="F42" s="77">
        <f t="shared" si="45"/>
        <v>8000</v>
      </c>
      <c r="G42" s="76">
        <f t="shared" si="45"/>
        <v>0</v>
      </c>
      <c r="H42" s="76">
        <f t="shared" si="45"/>
        <v>0</v>
      </c>
      <c r="I42" s="76">
        <f t="shared" si="45"/>
        <v>0</v>
      </c>
      <c r="J42" s="77">
        <f t="shared" si="45"/>
        <v>0</v>
      </c>
      <c r="K42" s="181"/>
      <c r="L42" s="182"/>
      <c r="M42" s="182"/>
      <c r="N42" s="182"/>
      <c r="O42" s="186"/>
      <c r="P42" s="186"/>
      <c r="Q42" s="48" t="s">
        <v>3</v>
      </c>
      <c r="R42" s="41">
        <f>R40-R41</f>
        <v>767900</v>
      </c>
      <c r="S42" s="58"/>
      <c r="T42" s="189"/>
      <c r="U42" s="192"/>
      <c r="V42" s="58"/>
      <c r="W42" s="45" t="s">
        <v>3</v>
      </c>
      <c r="X42" s="46">
        <f t="shared" ref="X42:AE42" si="46">X40-X41</f>
        <v>8.7999999999997272</v>
      </c>
      <c r="Y42" s="46">
        <f t="shared" si="46"/>
        <v>0</v>
      </c>
      <c r="Z42" s="46">
        <f t="shared" si="46"/>
        <v>0.10000000000000142</v>
      </c>
      <c r="AA42" s="46">
        <f t="shared" si="46"/>
        <v>0</v>
      </c>
      <c r="AB42" s="46">
        <f t="shared" si="46"/>
        <v>9.1000000000003638</v>
      </c>
      <c r="AC42" s="46">
        <f t="shared" si="46"/>
        <v>0</v>
      </c>
      <c r="AD42" s="46">
        <f t="shared" si="46"/>
        <v>0</v>
      </c>
      <c r="AE42" s="83">
        <f t="shared" si="46"/>
        <v>0</v>
      </c>
      <c r="AF42" s="7"/>
      <c r="AG42" s="88" t="s">
        <v>28</v>
      </c>
      <c r="AH42" s="86">
        <f>(AH41)/((K40/1000000)*8.34)</f>
        <v>1.860938994469165</v>
      </c>
      <c r="AI42" s="86">
        <f>(AI41)/((K40/1000000)*8.34)</f>
        <v>2.1918881080107018</v>
      </c>
      <c r="AJ42" s="86">
        <f>(AJ41)/((K40/1000000)*8.34)</f>
        <v>5.9562176848116891E-2</v>
      </c>
      <c r="AK42" s="156">
        <f>(AK41)/((K40/1000000)*8.34)</f>
        <v>1.2129025103616531</v>
      </c>
      <c r="AL42" s="157"/>
      <c r="AM42" s="10"/>
      <c r="AN42" s="1"/>
      <c r="AO42" s="1"/>
      <c r="AP42" s="1"/>
      <c r="AQ42" s="7"/>
      <c r="AR42" s="89" t="s">
        <v>55</v>
      </c>
      <c r="AS42" s="79">
        <v>1.46</v>
      </c>
      <c r="AT42" s="90" t="s">
        <v>54</v>
      </c>
      <c r="AU42" s="35">
        <v>2.5999999999999999E-2</v>
      </c>
      <c r="AV42" s="1"/>
      <c r="AW42" s="110" t="s">
        <v>3</v>
      </c>
      <c r="AX42" s="115">
        <f>AX40-AX41</f>
        <v>766000</v>
      </c>
      <c r="AY42" s="115">
        <f>AY40-AY41</f>
        <v>0</v>
      </c>
      <c r="AZ42" s="116">
        <f>AZ40-AZ41</f>
        <v>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74">
        <v>11</v>
      </c>
      <c r="B44" s="67" t="s">
        <v>45</v>
      </c>
      <c r="C44" s="72">
        <v>248027000</v>
      </c>
      <c r="D44" s="37">
        <v>2308370</v>
      </c>
      <c r="E44" s="37">
        <v>5535060</v>
      </c>
      <c r="F44" s="39">
        <v>9239730</v>
      </c>
      <c r="G44" s="72">
        <v>317916000</v>
      </c>
      <c r="H44" s="37">
        <v>2823390</v>
      </c>
      <c r="I44" s="37">
        <v>8315540</v>
      </c>
      <c r="J44" s="39">
        <v>13699400</v>
      </c>
      <c r="K44" s="177">
        <f>C46+G46</f>
        <v>877000</v>
      </c>
      <c r="L44" s="178"/>
      <c r="M44" s="183">
        <f>D46+E46+F46+H46+I46+J46</f>
        <v>62000</v>
      </c>
      <c r="N44" s="178"/>
      <c r="O44" s="184">
        <f>M44+K44</f>
        <v>939000</v>
      </c>
      <c r="P44" s="184"/>
      <c r="Q44" s="42" t="s">
        <v>6</v>
      </c>
      <c r="R44" s="39">
        <v>1330520600</v>
      </c>
      <c r="S44" s="57"/>
      <c r="T44" s="187">
        <v>0</v>
      </c>
      <c r="U44" s="190">
        <v>1.03</v>
      </c>
      <c r="V44" s="57"/>
      <c r="W44" s="85" t="s">
        <v>6</v>
      </c>
      <c r="X44" s="44">
        <v>3284.9</v>
      </c>
      <c r="Y44" s="44">
        <v>4282.8999999999996</v>
      </c>
      <c r="Z44" s="44">
        <v>45.6</v>
      </c>
      <c r="AA44" s="44">
        <v>60.6</v>
      </c>
      <c r="AB44" s="44">
        <v>3450</v>
      </c>
      <c r="AC44" s="44">
        <v>4508.6000000000004</v>
      </c>
      <c r="AD44" s="44">
        <v>77.599999999999994</v>
      </c>
      <c r="AE44" s="82">
        <v>11.2</v>
      </c>
      <c r="AF44" s="7"/>
      <c r="AG44" s="85" t="s">
        <v>29</v>
      </c>
      <c r="AH44" s="15">
        <v>1.75</v>
      </c>
      <c r="AI44" s="15">
        <v>7.25</v>
      </c>
      <c r="AJ44" s="15">
        <v>1.875</v>
      </c>
      <c r="AK44" s="15">
        <v>8</v>
      </c>
      <c r="AL44" s="16">
        <v>0</v>
      </c>
      <c r="AM44" s="62"/>
      <c r="AN44" s="64" t="s">
        <v>40</v>
      </c>
      <c r="AO44" s="20">
        <v>8</v>
      </c>
      <c r="AP44" s="21">
        <v>7.32</v>
      </c>
      <c r="AQ44" s="7"/>
      <c r="AR44" s="31" t="s">
        <v>37</v>
      </c>
      <c r="AS44" s="52">
        <v>4.8000000000000001E-2</v>
      </c>
      <c r="AT44" s="32" t="s">
        <v>38</v>
      </c>
      <c r="AU44" s="53" t="s">
        <v>75</v>
      </c>
      <c r="AV44" s="1"/>
      <c r="AW44" s="117" t="s">
        <v>45</v>
      </c>
      <c r="AX44" s="112">
        <v>558115000</v>
      </c>
      <c r="AY44" s="112">
        <v>355523900</v>
      </c>
      <c r="AZ44" s="113">
        <v>175124000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75"/>
      <c r="B45" s="68" t="s">
        <v>44</v>
      </c>
      <c r="C45" s="73">
        <f t="shared" ref="C45:J45" si="47">C40</f>
        <v>247150000</v>
      </c>
      <c r="D45" s="74">
        <f t="shared" si="47"/>
        <v>2308370</v>
      </c>
      <c r="E45" s="74">
        <f t="shared" si="47"/>
        <v>5503070</v>
      </c>
      <c r="F45" s="75">
        <f t="shared" si="47"/>
        <v>9209720</v>
      </c>
      <c r="G45" s="73">
        <f t="shared" si="47"/>
        <v>317916000</v>
      </c>
      <c r="H45" s="74">
        <f t="shared" si="47"/>
        <v>2823390</v>
      </c>
      <c r="I45" s="74">
        <f t="shared" si="47"/>
        <v>8315540</v>
      </c>
      <c r="J45" s="75">
        <f t="shared" si="47"/>
        <v>13699400</v>
      </c>
      <c r="K45" s="179"/>
      <c r="L45" s="180"/>
      <c r="M45" s="180"/>
      <c r="N45" s="180"/>
      <c r="O45" s="185"/>
      <c r="P45" s="185"/>
      <c r="Q45" s="14" t="s">
        <v>7</v>
      </c>
      <c r="R45" s="40">
        <f>R40</f>
        <v>1329627600</v>
      </c>
      <c r="S45" s="57"/>
      <c r="T45" s="188"/>
      <c r="U45" s="191"/>
      <c r="V45" s="57"/>
      <c r="W45" s="87" t="s">
        <v>7</v>
      </c>
      <c r="X45" s="5">
        <f t="shared" ref="X45:AE45" si="48">X40</f>
        <v>3273.7</v>
      </c>
      <c r="Y45" s="5">
        <f t="shared" si="48"/>
        <v>4282.8999999999996</v>
      </c>
      <c r="Z45" s="5">
        <f t="shared" si="48"/>
        <v>45.6</v>
      </c>
      <c r="AA45" s="5">
        <f t="shared" si="48"/>
        <v>60.6</v>
      </c>
      <c r="AB45" s="5">
        <f t="shared" si="48"/>
        <v>3439.3</v>
      </c>
      <c r="AC45" s="5">
        <f t="shared" si="48"/>
        <v>4508.6000000000004</v>
      </c>
      <c r="AD45" s="5">
        <f t="shared" si="48"/>
        <v>77.400000000000006</v>
      </c>
      <c r="AE45" s="81">
        <f t="shared" si="48"/>
        <v>11.1</v>
      </c>
      <c r="AF45" s="7"/>
      <c r="AG45" s="87" t="s">
        <v>26</v>
      </c>
      <c r="AH45" s="6">
        <f>(AH44*10.74)</f>
        <v>18.795000000000002</v>
      </c>
      <c r="AI45" s="6">
        <f>(AI44*2.2)</f>
        <v>15.950000000000001</v>
      </c>
      <c r="AJ45" s="6">
        <f>(AJ44*0.25)</f>
        <v>0.46875</v>
      </c>
      <c r="AK45" s="154">
        <f>AK44+AL44</f>
        <v>8</v>
      </c>
      <c r="AL45" s="155"/>
      <c r="AM45" s="10"/>
      <c r="AN45" s="22" t="s">
        <v>41</v>
      </c>
      <c r="AO45" s="23">
        <v>7.9</v>
      </c>
      <c r="AP45" s="24">
        <v>7.79</v>
      </c>
      <c r="AQ45" s="7"/>
      <c r="AR45" s="33" t="s">
        <v>36</v>
      </c>
      <c r="AS45" s="12">
        <v>0.54600000000000004</v>
      </c>
      <c r="AT45" s="2" t="s">
        <v>39</v>
      </c>
      <c r="AU45" s="36" t="s">
        <v>75</v>
      </c>
      <c r="AV45" s="1"/>
      <c r="AW45" s="118" t="s">
        <v>71</v>
      </c>
      <c r="AX45" s="111">
        <f t="shared" ref="AX45:AZ45" si="49">AX40</f>
        <v>557143000</v>
      </c>
      <c r="AY45" s="111">
        <f t="shared" si="49"/>
        <v>355523900</v>
      </c>
      <c r="AZ45" s="114">
        <f t="shared" si="49"/>
        <v>175088000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76"/>
      <c r="B46" s="66" t="s">
        <v>3</v>
      </c>
      <c r="C46" s="76">
        <f t="shared" ref="C46:J46" si="50">C44-C45</f>
        <v>877000</v>
      </c>
      <c r="D46" s="76">
        <f t="shared" si="50"/>
        <v>0</v>
      </c>
      <c r="E46" s="76">
        <f t="shared" si="50"/>
        <v>31990</v>
      </c>
      <c r="F46" s="77">
        <f t="shared" si="50"/>
        <v>30010</v>
      </c>
      <c r="G46" s="76">
        <f t="shared" si="50"/>
        <v>0</v>
      </c>
      <c r="H46" s="76">
        <f t="shared" si="50"/>
        <v>0</v>
      </c>
      <c r="I46" s="76">
        <f t="shared" si="50"/>
        <v>0</v>
      </c>
      <c r="J46" s="77">
        <f t="shared" si="50"/>
        <v>0</v>
      </c>
      <c r="K46" s="181"/>
      <c r="L46" s="182"/>
      <c r="M46" s="182"/>
      <c r="N46" s="182"/>
      <c r="O46" s="186"/>
      <c r="P46" s="186"/>
      <c r="Q46" s="48" t="s">
        <v>3</v>
      </c>
      <c r="R46" s="41">
        <f>R44-R45</f>
        <v>893000</v>
      </c>
      <c r="S46" s="58"/>
      <c r="T46" s="189"/>
      <c r="U46" s="192"/>
      <c r="V46" s="58"/>
      <c r="W46" s="45" t="s">
        <v>3</v>
      </c>
      <c r="X46" s="46">
        <f>X44-X45</f>
        <v>11.200000000000273</v>
      </c>
      <c r="Y46" s="46">
        <f t="shared" ref="Y46:AE46" si="51">Y44-Y45</f>
        <v>0</v>
      </c>
      <c r="Z46" s="46">
        <f t="shared" si="51"/>
        <v>0</v>
      </c>
      <c r="AA46" s="46">
        <f t="shared" si="51"/>
        <v>0</v>
      </c>
      <c r="AB46" s="46">
        <f t="shared" si="51"/>
        <v>10.699999999999818</v>
      </c>
      <c r="AC46" s="46">
        <f t="shared" si="51"/>
        <v>0</v>
      </c>
      <c r="AD46" s="46">
        <f t="shared" si="51"/>
        <v>0.19999999999998863</v>
      </c>
      <c r="AE46" s="83">
        <f t="shared" si="51"/>
        <v>9.9999999999999645E-2</v>
      </c>
      <c r="AF46" s="7"/>
      <c r="AG46" s="88" t="s">
        <v>28</v>
      </c>
      <c r="AH46" s="86">
        <f>(AH45)/((K44/1000000)*8.34)</f>
        <v>2.569666045954571</v>
      </c>
      <c r="AI46" s="86">
        <f>(AI45)/((K44/1000000)*8.34)</f>
        <v>2.1806955803658101</v>
      </c>
      <c r="AJ46" s="86">
        <f>(AJ45)/((K44/1000000)*8.34)</f>
        <v>6.4087840332067297E-2</v>
      </c>
      <c r="AK46" s="156">
        <f>(AK45)/((K44/1000000)*8.34)</f>
        <v>1.0937658083339488</v>
      </c>
      <c r="AL46" s="157"/>
      <c r="AM46" s="10"/>
      <c r="AN46" s="1"/>
      <c r="AO46" s="1"/>
      <c r="AP46" s="1"/>
      <c r="AQ46" s="7"/>
      <c r="AR46" s="89" t="s">
        <v>55</v>
      </c>
      <c r="AS46" s="79">
        <v>1.44</v>
      </c>
      <c r="AT46" s="90" t="s">
        <v>54</v>
      </c>
      <c r="AU46" s="35">
        <v>2.4E-2</v>
      </c>
      <c r="AV46" s="1"/>
      <c r="AW46" s="110" t="s">
        <v>3</v>
      </c>
      <c r="AX46" s="115">
        <f>AX44-AX45</f>
        <v>972000</v>
      </c>
      <c r="AY46" s="115">
        <f>AY44-AY45</f>
        <v>0</v>
      </c>
      <c r="AZ46" s="116">
        <f>AZ44-AZ45</f>
        <v>36000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74">
        <v>12</v>
      </c>
      <c r="B48" s="67" t="s">
        <v>45</v>
      </c>
      <c r="C48" s="72">
        <v>248878000</v>
      </c>
      <c r="D48" s="37">
        <v>2317370</v>
      </c>
      <c r="E48" s="37">
        <v>5535060</v>
      </c>
      <c r="F48" s="39">
        <v>9247740</v>
      </c>
      <c r="G48" s="72">
        <v>317916000</v>
      </c>
      <c r="H48" s="37">
        <v>2823390</v>
      </c>
      <c r="I48" s="37">
        <v>8315540</v>
      </c>
      <c r="J48" s="39">
        <v>13699400</v>
      </c>
      <c r="K48" s="177">
        <f>C50+G50</f>
        <v>851000</v>
      </c>
      <c r="L48" s="178"/>
      <c r="M48" s="183">
        <f>D50+E50+F50+H50+I50+J50</f>
        <v>17010</v>
      </c>
      <c r="N48" s="178"/>
      <c r="O48" s="195">
        <f>M48+K48</f>
        <v>868010</v>
      </c>
      <c r="P48" s="196"/>
      <c r="Q48" s="42" t="s">
        <v>6</v>
      </c>
      <c r="R48" s="39">
        <v>1331318300</v>
      </c>
      <c r="S48" s="57"/>
      <c r="T48" s="187">
        <v>0</v>
      </c>
      <c r="U48" s="190">
        <v>1.01</v>
      </c>
      <c r="V48" s="57"/>
      <c r="W48" s="85" t="s">
        <v>6</v>
      </c>
      <c r="X48" s="44">
        <v>3296.2</v>
      </c>
      <c r="Y48" s="44">
        <v>4282.8999999999996</v>
      </c>
      <c r="Z48" s="44">
        <v>45.7</v>
      </c>
      <c r="AA48" s="44">
        <v>60.6</v>
      </c>
      <c r="AB48" s="44">
        <v>3462</v>
      </c>
      <c r="AC48" s="44">
        <v>4508.6000000000004</v>
      </c>
      <c r="AD48" s="44">
        <v>77.599999999999994</v>
      </c>
      <c r="AE48" s="82">
        <v>11.2</v>
      </c>
      <c r="AF48" s="7"/>
      <c r="AG48" s="85" t="s">
        <v>29</v>
      </c>
      <c r="AH48" s="15">
        <v>1.125</v>
      </c>
      <c r="AI48" s="15">
        <v>7.25</v>
      </c>
      <c r="AJ48" s="15">
        <v>1.625</v>
      </c>
      <c r="AK48" s="15">
        <v>7</v>
      </c>
      <c r="AL48" s="16">
        <v>0</v>
      </c>
      <c r="AM48" s="62"/>
      <c r="AN48" s="64" t="s">
        <v>40</v>
      </c>
      <c r="AO48" s="20">
        <v>6.5</v>
      </c>
      <c r="AP48" s="21">
        <v>7.52</v>
      </c>
      <c r="AQ48" s="7"/>
      <c r="AR48" s="31" t="s">
        <v>37</v>
      </c>
      <c r="AS48" s="52">
        <v>4.4999999999999998E-2</v>
      </c>
      <c r="AT48" s="32" t="s">
        <v>38</v>
      </c>
      <c r="AU48" s="53" t="s">
        <v>75</v>
      </c>
      <c r="AV48" s="1"/>
      <c r="AW48" s="117" t="s">
        <v>45</v>
      </c>
      <c r="AX48" s="112">
        <v>559056000</v>
      </c>
      <c r="AY48" s="112">
        <v>355523900</v>
      </c>
      <c r="AZ48" s="113">
        <v>175124000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193"/>
      <c r="B49" s="68" t="s">
        <v>44</v>
      </c>
      <c r="C49" s="73">
        <f t="shared" ref="C49:J49" si="52">C44</f>
        <v>248027000</v>
      </c>
      <c r="D49" s="74">
        <f t="shared" si="52"/>
        <v>2308370</v>
      </c>
      <c r="E49" s="74">
        <f t="shared" si="52"/>
        <v>5535060</v>
      </c>
      <c r="F49" s="75">
        <f t="shared" si="52"/>
        <v>9239730</v>
      </c>
      <c r="G49" s="73">
        <f t="shared" si="52"/>
        <v>317916000</v>
      </c>
      <c r="H49" s="74">
        <f t="shared" si="52"/>
        <v>2823390</v>
      </c>
      <c r="I49" s="74">
        <f t="shared" si="52"/>
        <v>8315540</v>
      </c>
      <c r="J49" s="75">
        <f t="shared" si="52"/>
        <v>13699400</v>
      </c>
      <c r="K49" s="179"/>
      <c r="L49" s="180"/>
      <c r="M49" s="180"/>
      <c r="N49" s="180"/>
      <c r="O49" s="197"/>
      <c r="P49" s="198"/>
      <c r="Q49" s="14" t="s">
        <v>7</v>
      </c>
      <c r="R49" s="40">
        <f>R44</f>
        <v>1330520600</v>
      </c>
      <c r="S49" s="57"/>
      <c r="T49" s="188"/>
      <c r="U49" s="191"/>
      <c r="V49" s="57"/>
      <c r="W49" s="87" t="s">
        <v>7</v>
      </c>
      <c r="X49" s="5">
        <f t="shared" ref="X49:AE49" si="53">X44</f>
        <v>3284.9</v>
      </c>
      <c r="Y49" s="5">
        <f t="shared" si="53"/>
        <v>4282.8999999999996</v>
      </c>
      <c r="Z49" s="5">
        <f t="shared" si="53"/>
        <v>45.6</v>
      </c>
      <c r="AA49" s="5">
        <f t="shared" si="53"/>
        <v>60.6</v>
      </c>
      <c r="AB49" s="5">
        <f t="shared" si="53"/>
        <v>3450</v>
      </c>
      <c r="AC49" s="5">
        <f t="shared" si="53"/>
        <v>4508.6000000000004</v>
      </c>
      <c r="AD49" s="5">
        <f t="shared" si="53"/>
        <v>77.599999999999994</v>
      </c>
      <c r="AE49" s="81">
        <f t="shared" si="53"/>
        <v>11.2</v>
      </c>
      <c r="AF49" s="7"/>
      <c r="AG49" s="87" t="s">
        <v>26</v>
      </c>
      <c r="AH49" s="6">
        <f>(AH48*10.74)</f>
        <v>12.0825</v>
      </c>
      <c r="AI49" s="6">
        <f>(AI48*2.2)</f>
        <v>15.950000000000001</v>
      </c>
      <c r="AJ49" s="6">
        <f>(AJ48*0.25)</f>
        <v>0.40625</v>
      </c>
      <c r="AK49" s="158">
        <f>AK48+AL48</f>
        <v>7</v>
      </c>
      <c r="AL49" s="159"/>
      <c r="AM49" s="10"/>
      <c r="AN49" s="22" t="s">
        <v>41</v>
      </c>
      <c r="AO49" s="23">
        <v>7</v>
      </c>
      <c r="AP49" s="24">
        <v>7.96</v>
      </c>
      <c r="AQ49" s="7"/>
      <c r="AR49" s="33" t="s">
        <v>36</v>
      </c>
      <c r="AS49" s="12">
        <v>0.26</v>
      </c>
      <c r="AT49" s="2" t="s">
        <v>39</v>
      </c>
      <c r="AU49" s="36" t="s">
        <v>75</v>
      </c>
      <c r="AV49" s="1"/>
      <c r="AW49" s="118" t="s">
        <v>71</v>
      </c>
      <c r="AX49" s="111">
        <f t="shared" ref="AX49:AZ49" si="54">AX44</f>
        <v>558115000</v>
      </c>
      <c r="AY49" s="111">
        <f t="shared" si="54"/>
        <v>355523900</v>
      </c>
      <c r="AZ49" s="114">
        <f t="shared" si="54"/>
        <v>175124000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194"/>
      <c r="B50" s="66" t="s">
        <v>3</v>
      </c>
      <c r="C50" s="76">
        <f t="shared" ref="C50:J50" si="55">C48-C49</f>
        <v>851000</v>
      </c>
      <c r="D50" s="76">
        <f t="shared" si="55"/>
        <v>9000</v>
      </c>
      <c r="E50" s="76">
        <f t="shared" si="55"/>
        <v>0</v>
      </c>
      <c r="F50" s="77">
        <f t="shared" si="55"/>
        <v>8010</v>
      </c>
      <c r="G50" s="76">
        <f t="shared" si="55"/>
        <v>0</v>
      </c>
      <c r="H50" s="76">
        <f t="shared" si="55"/>
        <v>0</v>
      </c>
      <c r="I50" s="76">
        <f t="shared" si="55"/>
        <v>0</v>
      </c>
      <c r="J50" s="77">
        <f t="shared" si="55"/>
        <v>0</v>
      </c>
      <c r="K50" s="181"/>
      <c r="L50" s="182"/>
      <c r="M50" s="182"/>
      <c r="N50" s="182"/>
      <c r="O50" s="199"/>
      <c r="P50" s="200"/>
      <c r="Q50" s="48" t="s">
        <v>3</v>
      </c>
      <c r="R50" s="41">
        <f>R48-R49</f>
        <v>797700</v>
      </c>
      <c r="S50" s="58"/>
      <c r="T50" s="189"/>
      <c r="U50" s="192"/>
      <c r="V50" s="58"/>
      <c r="W50" s="45" t="s">
        <v>3</v>
      </c>
      <c r="X50" s="46">
        <f>X48-X49</f>
        <v>11.299999999999727</v>
      </c>
      <c r="Y50" s="46">
        <f t="shared" ref="Y50:AE50" si="56">Y48-Y49</f>
        <v>0</v>
      </c>
      <c r="Z50" s="46">
        <f t="shared" si="56"/>
        <v>0.10000000000000142</v>
      </c>
      <c r="AA50" s="46">
        <f t="shared" si="56"/>
        <v>0</v>
      </c>
      <c r="AB50" s="46">
        <f t="shared" si="56"/>
        <v>12</v>
      </c>
      <c r="AC50" s="46">
        <f t="shared" si="56"/>
        <v>0</v>
      </c>
      <c r="AD50" s="46">
        <f t="shared" si="56"/>
        <v>0</v>
      </c>
      <c r="AE50" s="83">
        <f t="shared" si="56"/>
        <v>0</v>
      </c>
      <c r="AF50" s="7"/>
      <c r="AG50" s="88" t="s">
        <v>28</v>
      </c>
      <c r="AH50" s="86">
        <f>(AH49)/((K48/1000000)*8.34)</f>
        <v>1.7023983633304871</v>
      </c>
      <c r="AI50" s="86">
        <f>(AI49)/((K48/1000000)*8.34)</f>
        <v>2.2473208272395011</v>
      </c>
      <c r="AJ50" s="86">
        <f>(AJ49)/((K48/1000000)*8.34)</f>
        <v>5.7239754612291367E-2</v>
      </c>
      <c r="AK50" s="160">
        <f>(AK49)/((K48/1000000)*8.34)</f>
        <v>0.9862850025502512</v>
      </c>
      <c r="AL50" s="161"/>
      <c r="AM50" s="10"/>
      <c r="AN50" s="1"/>
      <c r="AO50" s="1"/>
      <c r="AP50" s="1"/>
      <c r="AQ50" s="7"/>
      <c r="AR50" s="89" t="s">
        <v>55</v>
      </c>
      <c r="AS50" s="79">
        <v>1.39</v>
      </c>
      <c r="AT50" s="90" t="s">
        <v>54</v>
      </c>
      <c r="AU50" s="35">
        <v>2.4E-2</v>
      </c>
      <c r="AV50" s="1"/>
      <c r="AW50" s="110" t="s">
        <v>3</v>
      </c>
      <c r="AX50" s="115">
        <f>AX48-AX49</f>
        <v>941000</v>
      </c>
      <c r="AY50" s="115">
        <f>AY48-AY49</f>
        <v>0</v>
      </c>
      <c r="AZ50" s="116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74">
        <v>13</v>
      </c>
      <c r="B52" s="67" t="s">
        <v>45</v>
      </c>
      <c r="C52" s="72">
        <v>249777000</v>
      </c>
      <c r="D52" s="37">
        <v>2317370</v>
      </c>
      <c r="E52" s="37">
        <v>5568060</v>
      </c>
      <c r="F52" s="39">
        <v>9277750</v>
      </c>
      <c r="G52" s="72">
        <v>317916000</v>
      </c>
      <c r="H52" s="37">
        <v>2823390</v>
      </c>
      <c r="I52" s="37">
        <v>8315540</v>
      </c>
      <c r="J52" s="39">
        <v>13699400</v>
      </c>
      <c r="K52" s="177">
        <f>C54+G54</f>
        <v>899000</v>
      </c>
      <c r="L52" s="178"/>
      <c r="M52" s="183">
        <f>D54+E54+F54+H54+I54+J54</f>
        <v>63010</v>
      </c>
      <c r="N52" s="178"/>
      <c r="O52" s="195">
        <f>M52+K52</f>
        <v>962010</v>
      </c>
      <c r="P52" s="196"/>
      <c r="Q52" s="42" t="s">
        <v>6</v>
      </c>
      <c r="R52" s="39">
        <v>1331985200</v>
      </c>
      <c r="S52" s="57"/>
      <c r="T52" s="187">
        <v>0.01</v>
      </c>
      <c r="U52" s="190">
        <v>0.98</v>
      </c>
      <c r="V52" s="57"/>
      <c r="W52" s="85" t="s">
        <v>6</v>
      </c>
      <c r="X52" s="44">
        <v>3307.4</v>
      </c>
      <c r="Y52" s="44">
        <v>4282.8999999999996</v>
      </c>
      <c r="Z52" s="44">
        <v>45.7</v>
      </c>
      <c r="AA52" s="44">
        <v>60.6</v>
      </c>
      <c r="AB52" s="44">
        <v>3473.9</v>
      </c>
      <c r="AC52" s="44">
        <v>4508.6000000000004</v>
      </c>
      <c r="AD52" s="44">
        <v>77.8</v>
      </c>
      <c r="AE52" s="82">
        <v>11.2</v>
      </c>
      <c r="AF52" s="7"/>
      <c r="AG52" s="85" t="s">
        <v>29</v>
      </c>
      <c r="AH52" s="15">
        <v>1.125</v>
      </c>
      <c r="AI52" s="15">
        <v>7.5</v>
      </c>
      <c r="AJ52" s="15">
        <v>1.875</v>
      </c>
      <c r="AK52" s="15">
        <v>8</v>
      </c>
      <c r="AL52" s="16">
        <v>0</v>
      </c>
      <c r="AM52" s="62"/>
      <c r="AN52" s="64" t="s">
        <v>40</v>
      </c>
      <c r="AO52" s="20">
        <v>6.6</v>
      </c>
      <c r="AP52" s="21">
        <v>7.53</v>
      </c>
      <c r="AQ52" s="7"/>
      <c r="AR52" s="31" t="s">
        <v>37</v>
      </c>
      <c r="AS52" s="52">
        <v>4.4999999999999998E-2</v>
      </c>
      <c r="AT52" s="32" t="s">
        <v>38</v>
      </c>
      <c r="AU52" s="53" t="s">
        <v>75</v>
      </c>
      <c r="AV52" s="1"/>
      <c r="AW52" s="117" t="s">
        <v>45</v>
      </c>
      <c r="AX52" s="112">
        <v>560058000</v>
      </c>
      <c r="AY52" s="112">
        <v>355523900</v>
      </c>
      <c r="AZ52" s="113">
        <v>175124000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193"/>
      <c r="B53" s="68" t="s">
        <v>44</v>
      </c>
      <c r="C53" s="73">
        <f t="shared" ref="C53:J53" si="57">C48</f>
        <v>248878000</v>
      </c>
      <c r="D53" s="74">
        <f t="shared" si="57"/>
        <v>2317370</v>
      </c>
      <c r="E53" s="74">
        <f t="shared" si="57"/>
        <v>5535060</v>
      </c>
      <c r="F53" s="75">
        <f t="shared" si="57"/>
        <v>9247740</v>
      </c>
      <c r="G53" s="73">
        <f t="shared" si="57"/>
        <v>317916000</v>
      </c>
      <c r="H53" s="74">
        <f t="shared" si="57"/>
        <v>2823390</v>
      </c>
      <c r="I53" s="74">
        <f t="shared" si="57"/>
        <v>8315540</v>
      </c>
      <c r="J53" s="75">
        <f t="shared" si="57"/>
        <v>13699400</v>
      </c>
      <c r="K53" s="179"/>
      <c r="L53" s="180"/>
      <c r="M53" s="180"/>
      <c r="N53" s="180"/>
      <c r="O53" s="197"/>
      <c r="P53" s="198"/>
      <c r="Q53" s="14" t="s">
        <v>7</v>
      </c>
      <c r="R53" s="40">
        <f>R48</f>
        <v>1331318300</v>
      </c>
      <c r="S53" s="57"/>
      <c r="T53" s="188"/>
      <c r="U53" s="191"/>
      <c r="V53" s="57"/>
      <c r="W53" s="87" t="s">
        <v>7</v>
      </c>
      <c r="X53" s="5">
        <f t="shared" ref="X53:AE53" si="58">X48</f>
        <v>3296.2</v>
      </c>
      <c r="Y53" s="5">
        <f t="shared" si="58"/>
        <v>4282.8999999999996</v>
      </c>
      <c r="Z53" s="5">
        <f t="shared" si="58"/>
        <v>45.7</v>
      </c>
      <c r="AA53" s="5">
        <f t="shared" si="58"/>
        <v>60.6</v>
      </c>
      <c r="AB53" s="5">
        <f t="shared" si="58"/>
        <v>3462</v>
      </c>
      <c r="AC53" s="5">
        <f t="shared" si="58"/>
        <v>4508.6000000000004</v>
      </c>
      <c r="AD53" s="5">
        <f t="shared" si="58"/>
        <v>77.599999999999994</v>
      </c>
      <c r="AE53" s="81">
        <f t="shared" si="58"/>
        <v>11.2</v>
      </c>
      <c r="AF53" s="7"/>
      <c r="AG53" s="87" t="s">
        <v>26</v>
      </c>
      <c r="AH53" s="6">
        <f>(AH52*10.74)</f>
        <v>12.0825</v>
      </c>
      <c r="AI53" s="6">
        <f>(AI52*2.2)</f>
        <v>16.5</v>
      </c>
      <c r="AJ53" s="6">
        <f>(AJ52*0.25)</f>
        <v>0.46875</v>
      </c>
      <c r="AK53" s="158">
        <f>AK52+AL52</f>
        <v>8</v>
      </c>
      <c r="AL53" s="159"/>
      <c r="AM53" s="10"/>
      <c r="AN53" s="22" t="s">
        <v>41</v>
      </c>
      <c r="AO53" s="23">
        <v>8</v>
      </c>
      <c r="AP53" s="24">
        <v>7.93</v>
      </c>
      <c r="AQ53" s="7"/>
      <c r="AR53" s="33" t="s">
        <v>36</v>
      </c>
      <c r="AS53" s="12">
        <v>0.43</v>
      </c>
      <c r="AT53" s="2" t="s">
        <v>39</v>
      </c>
      <c r="AU53" s="36" t="s">
        <v>75</v>
      </c>
      <c r="AV53" s="1"/>
      <c r="AW53" s="118" t="s">
        <v>71</v>
      </c>
      <c r="AX53" s="111">
        <f t="shared" ref="AX53:AZ53" si="59">AX48</f>
        <v>559056000</v>
      </c>
      <c r="AY53" s="111">
        <f t="shared" si="59"/>
        <v>355523900</v>
      </c>
      <c r="AZ53" s="114">
        <f t="shared" si="59"/>
        <v>175124000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194"/>
      <c r="B54" s="66" t="s">
        <v>3</v>
      </c>
      <c r="C54" s="76">
        <f t="shared" ref="C54:J54" si="60">C52-C53</f>
        <v>899000</v>
      </c>
      <c r="D54" s="76">
        <f t="shared" si="60"/>
        <v>0</v>
      </c>
      <c r="E54" s="76">
        <f t="shared" si="60"/>
        <v>33000</v>
      </c>
      <c r="F54" s="77">
        <f t="shared" si="60"/>
        <v>30010</v>
      </c>
      <c r="G54" s="76">
        <f t="shared" si="60"/>
        <v>0</v>
      </c>
      <c r="H54" s="76">
        <f t="shared" si="60"/>
        <v>0</v>
      </c>
      <c r="I54" s="76">
        <f t="shared" si="60"/>
        <v>0</v>
      </c>
      <c r="J54" s="77">
        <f t="shared" si="60"/>
        <v>0</v>
      </c>
      <c r="K54" s="181"/>
      <c r="L54" s="182"/>
      <c r="M54" s="182"/>
      <c r="N54" s="182"/>
      <c r="O54" s="199"/>
      <c r="P54" s="200"/>
      <c r="Q54" s="48" t="s">
        <v>3</v>
      </c>
      <c r="R54" s="41">
        <f>R52-R53</f>
        <v>666900</v>
      </c>
      <c r="S54" s="58"/>
      <c r="T54" s="189"/>
      <c r="U54" s="192"/>
      <c r="V54" s="58"/>
      <c r="W54" s="45" t="s">
        <v>3</v>
      </c>
      <c r="X54" s="46">
        <f>X52-X53</f>
        <v>11.200000000000273</v>
      </c>
      <c r="Y54" s="46">
        <f t="shared" ref="Y54:AE54" si="61">Y52-Y53</f>
        <v>0</v>
      </c>
      <c r="Z54" s="46">
        <f t="shared" si="61"/>
        <v>0</v>
      </c>
      <c r="AA54" s="46">
        <f t="shared" si="61"/>
        <v>0</v>
      </c>
      <c r="AB54" s="46">
        <f t="shared" si="61"/>
        <v>11.900000000000091</v>
      </c>
      <c r="AC54" s="46">
        <f t="shared" si="61"/>
        <v>0</v>
      </c>
      <c r="AD54" s="46">
        <f t="shared" si="61"/>
        <v>0.20000000000000284</v>
      </c>
      <c r="AE54" s="83">
        <f t="shared" si="61"/>
        <v>0</v>
      </c>
      <c r="AF54" s="7"/>
      <c r="AG54" s="88" t="s">
        <v>28</v>
      </c>
      <c r="AH54" s="86">
        <f>(AH53)/((K52/1000000)*8.34)</f>
        <v>1.6115027888701274</v>
      </c>
      <c r="AI54" s="86">
        <f>(AI53)/((K52/1000000)*8.34)</f>
        <v>2.2006866142236379</v>
      </c>
      <c r="AJ54" s="86">
        <f>(AJ53)/((K52/1000000)*8.34)</f>
        <v>6.2519506085898804E-2</v>
      </c>
      <c r="AK54" s="160">
        <f>(AK53)/((K52/1000000)*8.34)</f>
        <v>1.0669995705326729</v>
      </c>
      <c r="AL54" s="161"/>
      <c r="AM54" s="10"/>
      <c r="AN54" s="1"/>
      <c r="AO54" s="1"/>
      <c r="AP54" s="1"/>
      <c r="AQ54" s="7"/>
      <c r="AR54" s="89" t="s">
        <v>55</v>
      </c>
      <c r="AS54" s="79">
        <v>1.41</v>
      </c>
      <c r="AT54" s="90" t="s">
        <v>54</v>
      </c>
      <c r="AU54" s="35">
        <v>2.4E-2</v>
      </c>
      <c r="AV54" s="1"/>
      <c r="AW54" s="110" t="s">
        <v>3</v>
      </c>
      <c r="AX54" s="115">
        <f>AX52-AX53</f>
        <v>1002000</v>
      </c>
      <c r="AY54" s="115">
        <f>AY52-AY53</f>
        <v>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74">
        <v>14</v>
      </c>
      <c r="B56" s="67" t="s">
        <v>45</v>
      </c>
      <c r="C56" s="72">
        <v>250299000</v>
      </c>
      <c r="D56" s="37">
        <v>2327370</v>
      </c>
      <c r="E56" s="37">
        <v>5568060</v>
      </c>
      <c r="F56" s="39">
        <v>9294760</v>
      </c>
      <c r="G56" s="72">
        <v>317916000</v>
      </c>
      <c r="H56" s="37">
        <v>2823390</v>
      </c>
      <c r="I56" s="37">
        <v>8315540</v>
      </c>
      <c r="J56" s="39">
        <v>13699400</v>
      </c>
      <c r="K56" s="177">
        <f>C58+G58</f>
        <v>522000</v>
      </c>
      <c r="L56" s="178"/>
      <c r="M56" s="183">
        <f>D58+E58+F58+H58+I58+J58</f>
        <v>27010</v>
      </c>
      <c r="N56" s="178"/>
      <c r="O56" s="195">
        <f>M56+K56</f>
        <v>549010</v>
      </c>
      <c r="P56" s="196"/>
      <c r="Q56" s="42" t="s">
        <v>6</v>
      </c>
      <c r="R56" s="39">
        <v>1332765700</v>
      </c>
      <c r="S56" s="57"/>
      <c r="T56" s="187">
        <v>0.19</v>
      </c>
      <c r="U56" s="190">
        <v>0.95</v>
      </c>
      <c r="V56" s="57"/>
      <c r="W56" s="85" t="s">
        <v>6</v>
      </c>
      <c r="X56" s="44">
        <v>3314.1</v>
      </c>
      <c r="Y56" s="44">
        <v>4282.8999999999996</v>
      </c>
      <c r="Z56" s="44">
        <v>45.9</v>
      </c>
      <c r="AA56" s="44">
        <v>60.6</v>
      </c>
      <c r="AB56" s="44">
        <v>3480.9</v>
      </c>
      <c r="AC56" s="44">
        <v>4508.6000000000004</v>
      </c>
      <c r="AD56" s="44">
        <v>77.8</v>
      </c>
      <c r="AE56" s="82">
        <v>11.2</v>
      </c>
      <c r="AF56" s="7"/>
      <c r="AG56" s="85" t="s">
        <v>29</v>
      </c>
      <c r="AH56" s="15">
        <v>1</v>
      </c>
      <c r="AI56" s="15">
        <v>4.75</v>
      </c>
      <c r="AJ56" s="15">
        <v>1.625</v>
      </c>
      <c r="AK56" s="15">
        <v>5</v>
      </c>
      <c r="AL56" s="16">
        <v>0</v>
      </c>
      <c r="AM56" s="62"/>
      <c r="AN56" s="64" t="s">
        <v>40</v>
      </c>
      <c r="AO56" s="20">
        <v>9.9</v>
      </c>
      <c r="AP56" s="21">
        <v>7.46</v>
      </c>
      <c r="AQ56" s="7"/>
      <c r="AR56" s="31" t="s">
        <v>37</v>
      </c>
      <c r="AS56" s="52">
        <v>4.7E-2</v>
      </c>
      <c r="AT56" s="32" t="s">
        <v>38</v>
      </c>
      <c r="AU56" s="53" t="s">
        <v>75</v>
      </c>
      <c r="AV56" s="1"/>
      <c r="AW56" s="117" t="s">
        <v>45</v>
      </c>
      <c r="AX56" s="112">
        <v>560648000</v>
      </c>
      <c r="AY56" s="112">
        <v>355523900</v>
      </c>
      <c r="AZ56" s="113">
        <v>175160000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193"/>
      <c r="B57" s="68" t="s">
        <v>44</v>
      </c>
      <c r="C57" s="73">
        <f t="shared" ref="C57:J57" si="62">C52</f>
        <v>249777000</v>
      </c>
      <c r="D57" s="74">
        <f t="shared" si="62"/>
        <v>2317370</v>
      </c>
      <c r="E57" s="74">
        <f t="shared" si="62"/>
        <v>5568060</v>
      </c>
      <c r="F57" s="75">
        <f t="shared" si="62"/>
        <v>9277750</v>
      </c>
      <c r="G57" s="73">
        <f t="shared" si="62"/>
        <v>317916000</v>
      </c>
      <c r="H57" s="74">
        <f t="shared" si="62"/>
        <v>2823390</v>
      </c>
      <c r="I57" s="74">
        <f t="shared" si="62"/>
        <v>8315540</v>
      </c>
      <c r="J57" s="75">
        <f t="shared" si="62"/>
        <v>13699400</v>
      </c>
      <c r="K57" s="179"/>
      <c r="L57" s="180"/>
      <c r="M57" s="180"/>
      <c r="N57" s="180"/>
      <c r="O57" s="197"/>
      <c r="P57" s="198"/>
      <c r="Q57" s="14" t="s">
        <v>7</v>
      </c>
      <c r="R57" s="40">
        <f>R52</f>
        <v>1331985200</v>
      </c>
      <c r="S57" s="57"/>
      <c r="T57" s="188"/>
      <c r="U57" s="191"/>
      <c r="V57" s="57"/>
      <c r="W57" s="87" t="s">
        <v>7</v>
      </c>
      <c r="X57" s="5">
        <f t="shared" ref="X57:AE57" si="63">X52</f>
        <v>3307.4</v>
      </c>
      <c r="Y57" s="5">
        <f t="shared" si="63"/>
        <v>4282.8999999999996</v>
      </c>
      <c r="Z57" s="5">
        <f t="shared" si="63"/>
        <v>45.7</v>
      </c>
      <c r="AA57" s="5">
        <f t="shared" si="63"/>
        <v>60.6</v>
      </c>
      <c r="AB57" s="5">
        <f t="shared" si="63"/>
        <v>3473.9</v>
      </c>
      <c r="AC57" s="5">
        <f t="shared" si="63"/>
        <v>4508.6000000000004</v>
      </c>
      <c r="AD57" s="5">
        <f t="shared" si="63"/>
        <v>77.8</v>
      </c>
      <c r="AE57" s="81">
        <f t="shared" si="63"/>
        <v>11.2</v>
      </c>
      <c r="AF57" s="7"/>
      <c r="AG57" s="87" t="s">
        <v>26</v>
      </c>
      <c r="AH57" s="6">
        <f>(AH56*10.74)</f>
        <v>10.74</v>
      </c>
      <c r="AI57" s="6">
        <f>(AI56*2.2)</f>
        <v>10.450000000000001</v>
      </c>
      <c r="AJ57" s="6">
        <f>(AJ56*0.25)</f>
        <v>0.40625</v>
      </c>
      <c r="AK57" s="158">
        <f>AK56+AL56</f>
        <v>5</v>
      </c>
      <c r="AL57" s="159"/>
      <c r="AM57" s="10"/>
      <c r="AN57" s="22" t="s">
        <v>41</v>
      </c>
      <c r="AO57" s="23">
        <v>7.8</v>
      </c>
      <c r="AP57" s="24">
        <v>7.83</v>
      </c>
      <c r="AQ57" s="7"/>
      <c r="AR57" s="33" t="s">
        <v>36</v>
      </c>
      <c r="AS57" s="12">
        <v>0.36</v>
      </c>
      <c r="AT57" s="2" t="s">
        <v>39</v>
      </c>
      <c r="AU57" s="36" t="s">
        <v>75</v>
      </c>
      <c r="AV57" s="1"/>
      <c r="AW57" s="118" t="s">
        <v>71</v>
      </c>
      <c r="AX57" s="111">
        <f t="shared" ref="AX57:AZ57" si="64">AX52</f>
        <v>560058000</v>
      </c>
      <c r="AY57" s="111">
        <f t="shared" si="64"/>
        <v>355523900</v>
      </c>
      <c r="AZ57" s="114">
        <f t="shared" si="64"/>
        <v>175124000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194"/>
      <c r="B58" s="66" t="s">
        <v>3</v>
      </c>
      <c r="C58" s="76">
        <f t="shared" ref="C58:J58" si="65">C56-C57</f>
        <v>522000</v>
      </c>
      <c r="D58" s="76">
        <f t="shared" si="65"/>
        <v>10000</v>
      </c>
      <c r="E58" s="76">
        <f t="shared" si="65"/>
        <v>0</v>
      </c>
      <c r="F58" s="77">
        <f t="shared" si="65"/>
        <v>17010</v>
      </c>
      <c r="G58" s="76">
        <f t="shared" si="65"/>
        <v>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81"/>
      <c r="L58" s="182"/>
      <c r="M58" s="182"/>
      <c r="N58" s="182"/>
      <c r="O58" s="199"/>
      <c r="P58" s="200"/>
      <c r="Q58" s="48" t="s">
        <v>3</v>
      </c>
      <c r="R58" s="41">
        <f>R56-R57</f>
        <v>780500</v>
      </c>
      <c r="S58" s="58"/>
      <c r="T58" s="189"/>
      <c r="U58" s="192"/>
      <c r="V58" s="58"/>
      <c r="W58" s="45" t="s">
        <v>3</v>
      </c>
      <c r="X58" s="46">
        <f>X56-X57</f>
        <v>6.6999999999998181</v>
      </c>
      <c r="Y58" s="46">
        <f t="shared" ref="Y58:AE58" si="66">Y56-Y57</f>
        <v>0</v>
      </c>
      <c r="Z58" s="46">
        <f t="shared" si="66"/>
        <v>0.19999999999999574</v>
      </c>
      <c r="AA58" s="46">
        <f t="shared" si="66"/>
        <v>0</v>
      </c>
      <c r="AB58" s="46">
        <f t="shared" si="66"/>
        <v>7</v>
      </c>
      <c r="AC58" s="46">
        <f t="shared" si="66"/>
        <v>0</v>
      </c>
      <c r="AD58" s="46">
        <f t="shared" si="66"/>
        <v>0</v>
      </c>
      <c r="AE58" s="83">
        <f t="shared" si="66"/>
        <v>0</v>
      </c>
      <c r="AF58" s="7"/>
      <c r="AG58" s="88" t="s">
        <v>28</v>
      </c>
      <c r="AH58" s="86">
        <f>(AH57)/((K56/1000000)*8.34)</f>
        <v>2.4669919237024174</v>
      </c>
      <c r="AI58" s="86">
        <f>(AI57)/((K56/1000000)*8.34)</f>
        <v>2.4003785477365236</v>
      </c>
      <c r="AJ58" s="86">
        <f>(AJ57)/((K56/1000000)*8.34)</f>
        <v>9.3316151676360051E-2</v>
      </c>
      <c r="AK58" s="160">
        <f>(AK57)/((K56/1000000)*8.34)</f>
        <v>1.1485064821705853</v>
      </c>
      <c r="AL58" s="161"/>
      <c r="AM58" s="10"/>
      <c r="AN58" s="1"/>
      <c r="AO58" s="1"/>
      <c r="AP58" s="1"/>
      <c r="AQ58" s="7"/>
      <c r="AR58" s="89" t="s">
        <v>55</v>
      </c>
      <c r="AS58" s="79">
        <v>1.47</v>
      </c>
      <c r="AT58" s="90" t="s">
        <v>54</v>
      </c>
      <c r="AU58" s="35">
        <v>3.4000000000000002E-2</v>
      </c>
      <c r="AV58" s="1"/>
      <c r="AW58" s="110" t="s">
        <v>3</v>
      </c>
      <c r="AX58" s="115">
        <f>AX56-AX57</f>
        <v>590000</v>
      </c>
      <c r="AY58" s="115">
        <f>AY56-AY57</f>
        <v>0</v>
      </c>
      <c r="AZ58" s="116">
        <f>AZ56-AZ57</f>
        <v>36000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74">
        <v>15</v>
      </c>
      <c r="B60" s="67" t="s">
        <v>45</v>
      </c>
      <c r="C60" s="72">
        <v>250299000</v>
      </c>
      <c r="D60" s="37">
        <v>2327370</v>
      </c>
      <c r="E60" s="37">
        <v>5568060</v>
      </c>
      <c r="F60" s="39">
        <v>9294760</v>
      </c>
      <c r="G60" s="72">
        <v>318754000</v>
      </c>
      <c r="H60" s="37">
        <v>2832390</v>
      </c>
      <c r="I60" s="37">
        <v>8348550</v>
      </c>
      <c r="J60" s="39">
        <v>13737400</v>
      </c>
      <c r="K60" s="177">
        <f>C62+G62</f>
        <v>838000</v>
      </c>
      <c r="L60" s="178"/>
      <c r="M60" s="183">
        <f>D62+E62+F62+H62+I62+J62</f>
        <v>80010</v>
      </c>
      <c r="N60" s="178"/>
      <c r="O60" s="195">
        <f>M60+K60</f>
        <v>918010</v>
      </c>
      <c r="P60" s="196"/>
      <c r="Q60" s="42" t="s">
        <v>6</v>
      </c>
      <c r="R60" s="39">
        <v>1333565900</v>
      </c>
      <c r="S60" s="57"/>
      <c r="T60" s="187">
        <v>0.02</v>
      </c>
      <c r="U60" s="190">
        <v>0.95</v>
      </c>
      <c r="V60" s="57"/>
      <c r="W60" s="85" t="s">
        <v>6</v>
      </c>
      <c r="X60" s="44">
        <v>3314.1</v>
      </c>
      <c r="Y60" s="44">
        <v>4293.6000000000004</v>
      </c>
      <c r="Z60" s="44">
        <v>46</v>
      </c>
      <c r="AA60" s="44">
        <v>60.6</v>
      </c>
      <c r="AB60" s="44">
        <v>3480.9</v>
      </c>
      <c r="AC60" s="44">
        <v>4519.8999999999996</v>
      </c>
      <c r="AD60" s="44">
        <v>77.900000000000006</v>
      </c>
      <c r="AE60" s="82">
        <v>11.2</v>
      </c>
      <c r="AF60" s="7"/>
      <c r="AG60" s="85" t="s">
        <v>29</v>
      </c>
      <c r="AH60" s="15">
        <v>1.5</v>
      </c>
      <c r="AI60" s="15">
        <v>6.75</v>
      </c>
      <c r="AJ60" s="15">
        <v>1.625</v>
      </c>
      <c r="AK60" s="15">
        <v>0</v>
      </c>
      <c r="AL60" s="16">
        <v>8</v>
      </c>
      <c r="AM60" s="62"/>
      <c r="AN60" s="64" t="s">
        <v>40</v>
      </c>
      <c r="AO60" s="20">
        <v>6</v>
      </c>
      <c r="AP60" s="21">
        <v>7.45</v>
      </c>
      <c r="AQ60" s="7"/>
      <c r="AR60" s="31" t="s">
        <v>37</v>
      </c>
      <c r="AS60" s="52">
        <v>4.4999999999999998E-2</v>
      </c>
      <c r="AT60" s="32" t="s">
        <v>38</v>
      </c>
      <c r="AU60" s="53" t="s">
        <v>75</v>
      </c>
      <c r="AV60" s="1"/>
      <c r="AW60" s="117" t="s">
        <v>45</v>
      </c>
      <c r="AX60" s="112">
        <v>560648000</v>
      </c>
      <c r="AY60" s="112">
        <v>356463700</v>
      </c>
      <c r="AZ60" s="113">
        <v>175195000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193"/>
      <c r="B61" s="68" t="s">
        <v>44</v>
      </c>
      <c r="C61" s="73">
        <f t="shared" ref="C61:J61" si="67">C56</f>
        <v>250299000</v>
      </c>
      <c r="D61" s="74">
        <f t="shared" si="67"/>
        <v>2327370</v>
      </c>
      <c r="E61" s="74">
        <f t="shared" si="67"/>
        <v>5568060</v>
      </c>
      <c r="F61" s="75">
        <f t="shared" si="67"/>
        <v>9294760</v>
      </c>
      <c r="G61" s="73">
        <f t="shared" si="67"/>
        <v>317916000</v>
      </c>
      <c r="H61" s="74">
        <f t="shared" si="67"/>
        <v>2823390</v>
      </c>
      <c r="I61" s="74">
        <f t="shared" si="67"/>
        <v>8315540</v>
      </c>
      <c r="J61" s="75">
        <f t="shared" si="67"/>
        <v>13699400</v>
      </c>
      <c r="K61" s="179"/>
      <c r="L61" s="180"/>
      <c r="M61" s="180"/>
      <c r="N61" s="180"/>
      <c r="O61" s="197"/>
      <c r="P61" s="198"/>
      <c r="Q61" s="14" t="s">
        <v>7</v>
      </c>
      <c r="R61" s="40">
        <f>R56</f>
        <v>1332765700</v>
      </c>
      <c r="S61" s="57"/>
      <c r="T61" s="188"/>
      <c r="U61" s="191"/>
      <c r="V61" s="57"/>
      <c r="W61" s="87" t="s">
        <v>7</v>
      </c>
      <c r="X61" s="5">
        <f t="shared" ref="X61:AE61" si="68">X56</f>
        <v>3314.1</v>
      </c>
      <c r="Y61" s="5">
        <f t="shared" si="68"/>
        <v>4282.8999999999996</v>
      </c>
      <c r="Z61" s="5">
        <f t="shared" si="68"/>
        <v>45.9</v>
      </c>
      <c r="AA61" s="5">
        <f t="shared" si="68"/>
        <v>60.6</v>
      </c>
      <c r="AB61" s="5">
        <f t="shared" si="68"/>
        <v>3480.9</v>
      </c>
      <c r="AC61" s="5">
        <f t="shared" si="68"/>
        <v>4508.6000000000004</v>
      </c>
      <c r="AD61" s="5">
        <f t="shared" si="68"/>
        <v>77.8</v>
      </c>
      <c r="AE61" s="81">
        <f t="shared" si="68"/>
        <v>11.2</v>
      </c>
      <c r="AF61" s="7"/>
      <c r="AG61" s="87" t="s">
        <v>26</v>
      </c>
      <c r="AH61" s="6">
        <f>(AH60*10.74)</f>
        <v>16.11</v>
      </c>
      <c r="AI61" s="6">
        <f>(AI60*2.2)</f>
        <v>14.850000000000001</v>
      </c>
      <c r="AJ61" s="6">
        <f>(AJ60*0.25)</f>
        <v>0.40625</v>
      </c>
      <c r="AK61" s="158">
        <f>AK60+AL60</f>
        <v>8</v>
      </c>
      <c r="AL61" s="159"/>
      <c r="AM61" s="10"/>
      <c r="AN61" s="22" t="s">
        <v>41</v>
      </c>
      <c r="AO61" s="23">
        <v>7.1</v>
      </c>
      <c r="AP61" s="24">
        <v>7.96</v>
      </c>
      <c r="AQ61" s="7"/>
      <c r="AR61" s="33" t="s">
        <v>36</v>
      </c>
      <c r="AS61" s="12">
        <v>0.6</v>
      </c>
      <c r="AT61" s="2" t="s">
        <v>39</v>
      </c>
      <c r="AU61" s="36" t="s">
        <v>75</v>
      </c>
      <c r="AV61" s="1"/>
      <c r="AW61" s="118" t="s">
        <v>71</v>
      </c>
      <c r="AX61" s="111">
        <f t="shared" ref="AX61:AZ61" si="69">AX56</f>
        <v>560648000</v>
      </c>
      <c r="AY61" s="111">
        <f t="shared" si="69"/>
        <v>355523900</v>
      </c>
      <c r="AZ61" s="114">
        <f t="shared" si="69"/>
        <v>175160000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194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838000</v>
      </c>
      <c r="H62" s="76">
        <f t="shared" si="70"/>
        <v>9000</v>
      </c>
      <c r="I62" s="76">
        <f t="shared" si="70"/>
        <v>33010</v>
      </c>
      <c r="J62" s="77">
        <f t="shared" si="70"/>
        <v>38000</v>
      </c>
      <c r="K62" s="181"/>
      <c r="L62" s="182"/>
      <c r="M62" s="182"/>
      <c r="N62" s="182"/>
      <c r="O62" s="199"/>
      <c r="P62" s="200"/>
      <c r="Q62" s="48" t="s">
        <v>3</v>
      </c>
      <c r="R62" s="41">
        <f>R60-R61</f>
        <v>800200</v>
      </c>
      <c r="S62" s="58"/>
      <c r="T62" s="189"/>
      <c r="U62" s="192"/>
      <c r="V62" s="58"/>
      <c r="W62" s="45" t="s">
        <v>3</v>
      </c>
      <c r="X62" s="46">
        <f>X60-X61</f>
        <v>0</v>
      </c>
      <c r="Y62" s="46">
        <f t="shared" ref="Y62:AE62" si="71">Y60-Y61</f>
        <v>10.700000000000728</v>
      </c>
      <c r="Z62" s="46">
        <f t="shared" si="71"/>
        <v>0.10000000000000142</v>
      </c>
      <c r="AA62" s="46">
        <f t="shared" si="71"/>
        <v>0</v>
      </c>
      <c r="AB62" s="46">
        <f t="shared" si="71"/>
        <v>0</v>
      </c>
      <c r="AC62" s="46">
        <f t="shared" si="71"/>
        <v>11.299999999999272</v>
      </c>
      <c r="AD62" s="46">
        <f t="shared" si="71"/>
        <v>0.10000000000000853</v>
      </c>
      <c r="AE62" s="83">
        <f t="shared" si="71"/>
        <v>0</v>
      </c>
      <c r="AF62" s="7"/>
      <c r="AG62" s="88" t="s">
        <v>28</v>
      </c>
      <c r="AH62" s="86">
        <f>(AH61)/((K60/1000000)*8.34)</f>
        <v>2.3050771793066742</v>
      </c>
      <c r="AI62" s="86">
        <f>(AI61)/((K60/1000000)*8.34)</f>
        <v>2.1247918133273815</v>
      </c>
      <c r="AJ62" s="86">
        <f>(AJ61)/((K60/1000000)*8.34)</f>
        <v>5.8127722165942669E-2</v>
      </c>
      <c r="AK62" s="160">
        <f>(AK61)/((K60/1000000)*8.34)</f>
        <v>1.1446689903447171</v>
      </c>
      <c r="AL62" s="161"/>
      <c r="AM62" s="10"/>
      <c r="AN62" s="1"/>
      <c r="AO62" s="1"/>
      <c r="AP62" s="1"/>
      <c r="AQ62" s="7"/>
      <c r="AR62" s="89" t="s">
        <v>55</v>
      </c>
      <c r="AS62" s="79">
        <v>1.69</v>
      </c>
      <c r="AT62" s="90" t="s">
        <v>54</v>
      </c>
      <c r="AU62" s="35">
        <v>2.4E-2</v>
      </c>
      <c r="AV62" s="1"/>
      <c r="AW62" s="110" t="s">
        <v>3</v>
      </c>
      <c r="AX62" s="115">
        <f>AX60-AX61</f>
        <v>0</v>
      </c>
      <c r="AY62" s="115">
        <f>AY60-AY61</f>
        <v>939800</v>
      </c>
      <c r="AZ62" s="116">
        <f>AZ60-AZ61</f>
        <v>35000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74">
        <v>16</v>
      </c>
      <c r="B64" s="67" t="s">
        <v>45</v>
      </c>
      <c r="C64" s="72">
        <v>250299000</v>
      </c>
      <c r="D64" s="37">
        <v>2327370</v>
      </c>
      <c r="E64" s="37">
        <v>5568060</v>
      </c>
      <c r="F64" s="39">
        <v>9294760</v>
      </c>
      <c r="G64" s="72">
        <v>319412000</v>
      </c>
      <c r="H64" s="37">
        <v>2841390</v>
      </c>
      <c r="I64" s="37">
        <v>8348550</v>
      </c>
      <c r="J64" s="39">
        <v>13745400</v>
      </c>
      <c r="K64" s="177">
        <f>C66+G66</f>
        <v>658000</v>
      </c>
      <c r="L64" s="178"/>
      <c r="M64" s="183">
        <f>D66+E66+F66+H66+I66+J66</f>
        <v>17000</v>
      </c>
      <c r="N64" s="178"/>
      <c r="O64" s="195">
        <f>M64+K64</f>
        <v>675000</v>
      </c>
      <c r="P64" s="196"/>
      <c r="Q64" s="42" t="s">
        <v>6</v>
      </c>
      <c r="R64" s="39">
        <v>1334312900</v>
      </c>
      <c r="S64" s="57"/>
      <c r="T64" s="187">
        <v>0</v>
      </c>
      <c r="U64" s="190">
        <v>0.96</v>
      </c>
      <c r="V64" s="57"/>
      <c r="W64" s="85" t="s">
        <v>6</v>
      </c>
      <c r="X64" s="44">
        <v>3314.1</v>
      </c>
      <c r="Y64" s="44">
        <v>4302.1000000000004</v>
      </c>
      <c r="Z64" s="44">
        <v>46</v>
      </c>
      <c r="AA64" s="44">
        <v>60.7</v>
      </c>
      <c r="AB64" s="44">
        <v>3480.9</v>
      </c>
      <c r="AC64" s="44">
        <v>4528.6000000000004</v>
      </c>
      <c r="AD64" s="44">
        <v>77.900000000000006</v>
      </c>
      <c r="AE64" s="82">
        <v>11.2</v>
      </c>
      <c r="AF64" s="7"/>
      <c r="AG64" s="85" t="s">
        <v>29</v>
      </c>
      <c r="AH64" s="15">
        <v>0.9375</v>
      </c>
      <c r="AI64" s="15">
        <v>5.375</v>
      </c>
      <c r="AJ64" s="15">
        <v>1.25</v>
      </c>
      <c r="AK64" s="15">
        <v>0</v>
      </c>
      <c r="AL64" s="16">
        <v>7</v>
      </c>
      <c r="AM64" s="62"/>
      <c r="AN64" s="64" t="s">
        <v>40</v>
      </c>
      <c r="AO64" s="20">
        <v>8.3000000000000007</v>
      </c>
      <c r="AP64" s="21">
        <v>7.24</v>
      </c>
      <c r="AQ64" s="7"/>
      <c r="AR64" s="31" t="s">
        <v>37</v>
      </c>
      <c r="AS64" s="52" t="s">
        <v>75</v>
      </c>
      <c r="AT64" s="32" t="s">
        <v>38</v>
      </c>
      <c r="AU64" s="53">
        <v>4.5999999999999999E-2</v>
      </c>
      <c r="AV64" s="1"/>
      <c r="AW64" s="117" t="s">
        <v>45</v>
      </c>
      <c r="AX64" s="112">
        <v>560648000</v>
      </c>
      <c r="AY64" s="112">
        <v>357177200</v>
      </c>
      <c r="AZ64" s="113">
        <v>175195000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193"/>
      <c r="B65" s="68" t="s">
        <v>44</v>
      </c>
      <c r="C65" s="73">
        <f t="shared" ref="C65:J65" si="72">C60</f>
        <v>250299000</v>
      </c>
      <c r="D65" s="74">
        <f t="shared" si="72"/>
        <v>2327370</v>
      </c>
      <c r="E65" s="74">
        <f t="shared" si="72"/>
        <v>5568060</v>
      </c>
      <c r="F65" s="75">
        <f t="shared" si="72"/>
        <v>9294760</v>
      </c>
      <c r="G65" s="73">
        <f t="shared" si="72"/>
        <v>318754000</v>
      </c>
      <c r="H65" s="74">
        <f t="shared" si="72"/>
        <v>2832390</v>
      </c>
      <c r="I65" s="74">
        <f t="shared" si="72"/>
        <v>8348550</v>
      </c>
      <c r="J65" s="75">
        <f t="shared" si="72"/>
        <v>13737400</v>
      </c>
      <c r="K65" s="179"/>
      <c r="L65" s="180"/>
      <c r="M65" s="180"/>
      <c r="N65" s="180"/>
      <c r="O65" s="197"/>
      <c r="P65" s="198"/>
      <c r="Q65" s="14" t="s">
        <v>7</v>
      </c>
      <c r="R65" s="40">
        <f>R60</f>
        <v>1333565900</v>
      </c>
      <c r="S65" s="57"/>
      <c r="T65" s="188"/>
      <c r="U65" s="191"/>
      <c r="V65" s="57"/>
      <c r="W65" s="87" t="s">
        <v>7</v>
      </c>
      <c r="X65" s="5">
        <f t="shared" ref="X65:AE65" si="73">X60</f>
        <v>3314.1</v>
      </c>
      <c r="Y65" s="5">
        <f t="shared" si="73"/>
        <v>4293.6000000000004</v>
      </c>
      <c r="Z65" s="5">
        <f t="shared" si="73"/>
        <v>46</v>
      </c>
      <c r="AA65" s="5">
        <f t="shared" si="73"/>
        <v>60.6</v>
      </c>
      <c r="AB65" s="5">
        <f t="shared" si="73"/>
        <v>3480.9</v>
      </c>
      <c r="AC65" s="5">
        <f t="shared" si="73"/>
        <v>4519.8999999999996</v>
      </c>
      <c r="AD65" s="5">
        <f t="shared" si="73"/>
        <v>77.900000000000006</v>
      </c>
      <c r="AE65" s="81">
        <f t="shared" si="73"/>
        <v>11.2</v>
      </c>
      <c r="AF65" s="7"/>
      <c r="AG65" s="87" t="s">
        <v>26</v>
      </c>
      <c r="AH65" s="6">
        <f>(AH64*10.74)</f>
        <v>10.06875</v>
      </c>
      <c r="AI65" s="6">
        <f>(AI64*2.2)</f>
        <v>11.825000000000001</v>
      </c>
      <c r="AJ65" s="6">
        <f>(AJ64*0.25)</f>
        <v>0.3125</v>
      </c>
      <c r="AK65" s="158">
        <f>AK64+AL64</f>
        <v>7</v>
      </c>
      <c r="AL65" s="159"/>
      <c r="AM65" s="10"/>
      <c r="AN65" s="22" t="s">
        <v>41</v>
      </c>
      <c r="AO65" s="23">
        <v>8.9</v>
      </c>
      <c r="AP65" s="24">
        <v>7.91</v>
      </c>
      <c r="AQ65" s="7"/>
      <c r="AR65" s="33" t="s">
        <v>36</v>
      </c>
      <c r="AS65" s="12" t="s">
        <v>75</v>
      </c>
      <c r="AT65" s="2" t="s">
        <v>39</v>
      </c>
      <c r="AU65" s="36">
        <v>0.39900000000000002</v>
      </c>
      <c r="AV65" s="1"/>
      <c r="AW65" s="118" t="s">
        <v>71</v>
      </c>
      <c r="AX65" s="111">
        <f t="shared" ref="AX65:AZ65" si="74">AX60</f>
        <v>560648000</v>
      </c>
      <c r="AY65" s="111">
        <f t="shared" si="74"/>
        <v>356463700</v>
      </c>
      <c r="AZ65" s="114">
        <f t="shared" si="74"/>
        <v>175195000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194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658000</v>
      </c>
      <c r="H66" s="76">
        <f t="shared" si="75"/>
        <v>9000</v>
      </c>
      <c r="I66" s="76">
        <f t="shared" si="75"/>
        <v>0</v>
      </c>
      <c r="J66" s="77">
        <f t="shared" si="75"/>
        <v>8000</v>
      </c>
      <c r="K66" s="181"/>
      <c r="L66" s="182"/>
      <c r="M66" s="182"/>
      <c r="N66" s="182"/>
      <c r="O66" s="199"/>
      <c r="P66" s="200"/>
      <c r="Q66" s="48" t="s">
        <v>3</v>
      </c>
      <c r="R66" s="41">
        <f>R64-R65</f>
        <v>747000</v>
      </c>
      <c r="S66" s="58"/>
      <c r="T66" s="189"/>
      <c r="U66" s="192"/>
      <c r="V66" s="58"/>
      <c r="W66" s="45" t="s">
        <v>3</v>
      </c>
      <c r="X66" s="46">
        <f>X64-X65</f>
        <v>0</v>
      </c>
      <c r="Y66" s="46">
        <f t="shared" ref="Y66:AE66" si="76">Y64-Y65</f>
        <v>8.5</v>
      </c>
      <c r="Z66" s="46">
        <f t="shared" si="76"/>
        <v>0</v>
      </c>
      <c r="AA66" s="46">
        <f t="shared" si="76"/>
        <v>0.10000000000000142</v>
      </c>
      <c r="AB66" s="46">
        <f t="shared" si="76"/>
        <v>0</v>
      </c>
      <c r="AC66" s="46">
        <f t="shared" si="76"/>
        <v>8.7000000000007276</v>
      </c>
      <c r="AD66" s="46">
        <f t="shared" si="76"/>
        <v>0</v>
      </c>
      <c r="AE66" s="83">
        <f t="shared" si="76"/>
        <v>0</v>
      </c>
      <c r="AF66" s="7"/>
      <c r="AG66" s="88" t="s">
        <v>28</v>
      </c>
      <c r="AH66" s="86">
        <f>(AH65)/((K64/1000000)*8.34)</f>
        <v>1.8347783779055782</v>
      </c>
      <c r="AI66" s="86">
        <f>(AI65)/((K64/1000000)*8.34)</f>
        <v>2.1548111055228767</v>
      </c>
      <c r="AJ66" s="86">
        <f>(AJ65)/((K64/1000000)*8.34)</f>
        <v>5.6945325198807517E-2</v>
      </c>
      <c r="AK66" s="160">
        <f>(AK65)/((K64/1000000)*8.34)</f>
        <v>1.2755752844532884</v>
      </c>
      <c r="AL66" s="161"/>
      <c r="AM66" s="10"/>
      <c r="AN66" s="1"/>
      <c r="AO66" s="1"/>
      <c r="AP66" s="1"/>
      <c r="AQ66" s="7"/>
      <c r="AR66" s="89" t="s">
        <v>55</v>
      </c>
      <c r="AS66" s="79">
        <v>1.45</v>
      </c>
      <c r="AT66" s="90" t="s">
        <v>54</v>
      </c>
      <c r="AU66" s="35">
        <v>2.7E-2</v>
      </c>
      <c r="AV66" s="1"/>
      <c r="AW66" s="110" t="s">
        <v>3</v>
      </c>
      <c r="AX66" s="115">
        <f>AX64-AX65</f>
        <v>0</v>
      </c>
      <c r="AY66" s="115">
        <f>AY64-AY65</f>
        <v>713500</v>
      </c>
      <c r="AZ66" s="116">
        <f>AZ64-AZ65</f>
        <v>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74">
        <v>17</v>
      </c>
      <c r="B68" s="67" t="s">
        <v>45</v>
      </c>
      <c r="C68" s="72">
        <v>250299000</v>
      </c>
      <c r="D68" s="37">
        <v>2327370</v>
      </c>
      <c r="E68" s="37">
        <v>5568060</v>
      </c>
      <c r="F68" s="39">
        <v>9294760</v>
      </c>
      <c r="G68" s="72">
        <v>320175000</v>
      </c>
      <c r="H68" s="37">
        <v>2841390</v>
      </c>
      <c r="I68" s="37">
        <v>8380570</v>
      </c>
      <c r="J68" s="39">
        <v>13775400</v>
      </c>
      <c r="K68" s="177">
        <f>C70+G70</f>
        <v>763000</v>
      </c>
      <c r="L68" s="178"/>
      <c r="M68" s="183">
        <f>D70+E70+F70+H70+I70+J70</f>
        <v>62020</v>
      </c>
      <c r="N68" s="178"/>
      <c r="O68" s="195">
        <f>M68+K68</f>
        <v>825020</v>
      </c>
      <c r="P68" s="196"/>
      <c r="Q68" s="42" t="s">
        <v>6</v>
      </c>
      <c r="R68" s="39">
        <v>1335052500</v>
      </c>
      <c r="S68" s="57"/>
      <c r="T68" s="187">
        <v>0</v>
      </c>
      <c r="U68" s="190">
        <v>1.01</v>
      </c>
      <c r="V68" s="57"/>
      <c r="W68" s="85" t="s">
        <v>6</v>
      </c>
      <c r="X68" s="44">
        <v>3314.1</v>
      </c>
      <c r="Y68" s="44">
        <v>4311.8</v>
      </c>
      <c r="Z68" s="44">
        <v>46.1</v>
      </c>
      <c r="AA68" s="44">
        <v>60.8</v>
      </c>
      <c r="AB68" s="44">
        <v>3480.9</v>
      </c>
      <c r="AC68" s="44">
        <v>4538.8999999999996</v>
      </c>
      <c r="AD68" s="44">
        <v>78.099999999999994</v>
      </c>
      <c r="AE68" s="82">
        <v>11.2</v>
      </c>
      <c r="AF68" s="7"/>
      <c r="AG68" s="85" t="s">
        <v>29</v>
      </c>
      <c r="AH68" s="15">
        <v>1.25</v>
      </c>
      <c r="AI68" s="15">
        <v>6.25</v>
      </c>
      <c r="AJ68" s="15">
        <v>1.5</v>
      </c>
      <c r="AK68" s="15">
        <v>0</v>
      </c>
      <c r="AL68" s="16">
        <v>7</v>
      </c>
      <c r="AM68" s="62"/>
      <c r="AN68" s="64" t="s">
        <v>40</v>
      </c>
      <c r="AO68" s="20">
        <v>8.3000000000000007</v>
      </c>
      <c r="AP68" s="21">
        <v>7.33</v>
      </c>
      <c r="AQ68" s="7"/>
      <c r="AR68" s="31" t="s">
        <v>37</v>
      </c>
      <c r="AS68" s="52" t="s">
        <v>75</v>
      </c>
      <c r="AT68" s="32" t="s">
        <v>38</v>
      </c>
      <c r="AU68" s="53">
        <v>4.2999999999999997E-2</v>
      </c>
      <c r="AV68" s="1"/>
      <c r="AW68" s="117" t="s">
        <v>45</v>
      </c>
      <c r="AX68" s="112">
        <v>560648000</v>
      </c>
      <c r="AY68" s="112">
        <v>358014100</v>
      </c>
      <c r="AZ68" s="113">
        <v>175230000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193"/>
      <c r="B69" s="68" t="s">
        <v>44</v>
      </c>
      <c r="C69" s="73">
        <f t="shared" ref="C69:J69" si="77">C64</f>
        <v>250299000</v>
      </c>
      <c r="D69" s="73">
        <f t="shared" si="77"/>
        <v>2327370</v>
      </c>
      <c r="E69" s="73">
        <f t="shared" si="77"/>
        <v>5568060</v>
      </c>
      <c r="F69" s="73">
        <f t="shared" si="77"/>
        <v>9294760</v>
      </c>
      <c r="G69" s="73">
        <f t="shared" si="77"/>
        <v>319412000</v>
      </c>
      <c r="H69" s="73">
        <f t="shared" si="77"/>
        <v>2841390</v>
      </c>
      <c r="I69" s="73">
        <f t="shared" si="77"/>
        <v>8348550</v>
      </c>
      <c r="J69" s="73">
        <f t="shared" si="77"/>
        <v>13745400</v>
      </c>
      <c r="K69" s="179"/>
      <c r="L69" s="180"/>
      <c r="M69" s="180"/>
      <c r="N69" s="180"/>
      <c r="O69" s="197"/>
      <c r="P69" s="198"/>
      <c r="Q69" s="14" t="s">
        <v>7</v>
      </c>
      <c r="R69" s="40">
        <f>R64</f>
        <v>1334312900</v>
      </c>
      <c r="S69" s="57"/>
      <c r="T69" s="188"/>
      <c r="U69" s="191"/>
      <c r="V69" s="57"/>
      <c r="W69" s="87" t="s">
        <v>7</v>
      </c>
      <c r="X69" s="5">
        <f>X64</f>
        <v>3314.1</v>
      </c>
      <c r="Y69" s="5">
        <f t="shared" ref="Y69:AE69" si="78">Y64</f>
        <v>4302.1000000000004</v>
      </c>
      <c r="Z69" s="5">
        <f t="shared" si="78"/>
        <v>46</v>
      </c>
      <c r="AA69" s="5">
        <f t="shared" si="78"/>
        <v>60.7</v>
      </c>
      <c r="AB69" s="5">
        <f t="shared" si="78"/>
        <v>3480.9</v>
      </c>
      <c r="AC69" s="5">
        <f t="shared" si="78"/>
        <v>4528.6000000000004</v>
      </c>
      <c r="AD69" s="5">
        <f t="shared" si="78"/>
        <v>77.900000000000006</v>
      </c>
      <c r="AE69" s="5">
        <f t="shared" si="78"/>
        <v>11.2</v>
      </c>
      <c r="AF69" s="7"/>
      <c r="AG69" s="87" t="s">
        <v>26</v>
      </c>
      <c r="AH69" s="6">
        <f>(AH68*10.74)</f>
        <v>13.425000000000001</v>
      </c>
      <c r="AI69" s="6">
        <f>(AI68*2.2)</f>
        <v>13.750000000000002</v>
      </c>
      <c r="AJ69" s="6">
        <f>(AJ68*0.25)</f>
        <v>0.375</v>
      </c>
      <c r="AK69" s="158">
        <f>AK68+AL68</f>
        <v>7</v>
      </c>
      <c r="AL69" s="159"/>
      <c r="AM69" s="10"/>
      <c r="AN69" s="22" t="s">
        <v>41</v>
      </c>
      <c r="AO69" s="23">
        <v>8.4</v>
      </c>
      <c r="AP69" s="24">
        <v>7.68</v>
      </c>
      <c r="AQ69" s="7"/>
      <c r="AR69" s="33" t="s">
        <v>36</v>
      </c>
      <c r="AS69" s="12" t="s">
        <v>75</v>
      </c>
      <c r="AT69" s="2" t="s">
        <v>39</v>
      </c>
      <c r="AU69" s="36">
        <v>0.44600000000000001</v>
      </c>
      <c r="AV69" s="1"/>
      <c r="AW69" s="118" t="s">
        <v>71</v>
      </c>
      <c r="AX69" s="111">
        <f t="shared" ref="AX69:AZ69" si="79">AX64</f>
        <v>560648000</v>
      </c>
      <c r="AY69" s="111">
        <f t="shared" si="79"/>
        <v>357177200</v>
      </c>
      <c r="AZ69" s="114">
        <f t="shared" si="79"/>
        <v>175195000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194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763000</v>
      </c>
      <c r="H70" s="76">
        <f t="shared" si="80"/>
        <v>0</v>
      </c>
      <c r="I70" s="76">
        <f t="shared" si="80"/>
        <v>32020</v>
      </c>
      <c r="J70" s="77">
        <f t="shared" si="80"/>
        <v>30000</v>
      </c>
      <c r="K70" s="181"/>
      <c r="L70" s="182"/>
      <c r="M70" s="182"/>
      <c r="N70" s="182"/>
      <c r="O70" s="199"/>
      <c r="P70" s="200"/>
      <c r="Q70" s="48" t="s">
        <v>3</v>
      </c>
      <c r="R70" s="41">
        <f>R68-R69</f>
        <v>739600</v>
      </c>
      <c r="S70" s="58"/>
      <c r="T70" s="189"/>
      <c r="U70" s="192"/>
      <c r="V70" s="58"/>
      <c r="W70" s="45" t="s">
        <v>3</v>
      </c>
      <c r="X70" s="46">
        <f>X68-X69</f>
        <v>0</v>
      </c>
      <c r="Y70" s="46">
        <f t="shared" ref="Y70:AE70" si="81">Y68-Y69</f>
        <v>9.6999999999998181</v>
      </c>
      <c r="Z70" s="46">
        <f t="shared" si="81"/>
        <v>0.10000000000000142</v>
      </c>
      <c r="AA70" s="46">
        <f t="shared" si="81"/>
        <v>9.9999999999994316E-2</v>
      </c>
      <c r="AB70" s="46">
        <f t="shared" si="81"/>
        <v>0</v>
      </c>
      <c r="AC70" s="46">
        <f t="shared" si="81"/>
        <v>10.299999999999272</v>
      </c>
      <c r="AD70" s="46">
        <f t="shared" si="81"/>
        <v>0.19999999999998863</v>
      </c>
      <c r="AE70" s="83">
        <f t="shared" si="81"/>
        <v>0</v>
      </c>
      <c r="AF70" s="7"/>
      <c r="AG70" s="88" t="s">
        <v>28</v>
      </c>
      <c r="AH70" s="86">
        <f>(AH69)/((K68/1000000)*8.34)</f>
        <v>2.1097145874388303</v>
      </c>
      <c r="AI70" s="86">
        <f>(AI69)/((K68/1000000)*8.34)</f>
        <v>2.1607877524978711</v>
      </c>
      <c r="AJ70" s="86">
        <f>(AJ69)/((K68/1000000)*8.34)</f>
        <v>5.8930575068123749E-2</v>
      </c>
      <c r="AK70" s="160">
        <f>(AK69)/((K68/1000000)*8.34)</f>
        <v>1.1000374012716434</v>
      </c>
      <c r="AL70" s="161"/>
      <c r="AM70" s="10"/>
      <c r="AN70" s="1"/>
      <c r="AO70" s="1"/>
      <c r="AP70" s="1"/>
      <c r="AQ70" s="7"/>
      <c r="AR70" s="89" t="s">
        <v>55</v>
      </c>
      <c r="AS70" s="79">
        <v>1.44</v>
      </c>
      <c r="AT70" s="90" t="s">
        <v>54</v>
      </c>
      <c r="AU70" s="35">
        <v>2.7E-2</v>
      </c>
      <c r="AV70" s="1"/>
      <c r="AW70" s="110" t="s">
        <v>3</v>
      </c>
      <c r="AX70" s="115">
        <f>AX68-AX69</f>
        <v>0</v>
      </c>
      <c r="AY70" s="115">
        <f>AY68-AY69</f>
        <v>836900</v>
      </c>
      <c r="AZ70" s="116">
        <f>AZ68-AZ69</f>
        <v>35000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74">
        <v>18</v>
      </c>
      <c r="B72" s="67" t="s">
        <v>45</v>
      </c>
      <c r="C72" s="72">
        <v>250299000</v>
      </c>
      <c r="D72" s="37">
        <v>2327370</v>
      </c>
      <c r="E72" s="37">
        <v>5568060</v>
      </c>
      <c r="F72" s="39">
        <v>9294760</v>
      </c>
      <c r="G72" s="72">
        <v>320870000</v>
      </c>
      <c r="H72" s="37">
        <v>2859390</v>
      </c>
      <c r="I72" s="37">
        <v>8380570</v>
      </c>
      <c r="J72" s="39">
        <v>13783400</v>
      </c>
      <c r="K72" s="177">
        <f>C74+G74</f>
        <v>695000</v>
      </c>
      <c r="L72" s="178"/>
      <c r="M72" s="183">
        <f>D74+E74+F74+H74+I74+J74</f>
        <v>26000</v>
      </c>
      <c r="N72" s="178"/>
      <c r="O72" s="195">
        <f>M72+K72</f>
        <v>721000</v>
      </c>
      <c r="P72" s="196"/>
      <c r="Q72" s="42" t="s">
        <v>6</v>
      </c>
      <c r="R72" s="39">
        <v>1335852800</v>
      </c>
      <c r="S72" s="57"/>
      <c r="T72" s="187">
        <v>0</v>
      </c>
      <c r="U72" s="190">
        <v>0.95</v>
      </c>
      <c r="V72" s="57"/>
      <c r="W72" s="85" t="s">
        <v>6</v>
      </c>
      <c r="X72" s="44">
        <v>3314.1</v>
      </c>
      <c r="Y72" s="44">
        <v>4320.6000000000004</v>
      </c>
      <c r="Z72" s="44">
        <v>46.3</v>
      </c>
      <c r="AA72" s="44">
        <v>60.8</v>
      </c>
      <c r="AB72" s="44">
        <v>3480.9</v>
      </c>
      <c r="AC72" s="44">
        <v>4547.8</v>
      </c>
      <c r="AD72" s="44">
        <v>78.099999999999994</v>
      </c>
      <c r="AE72" s="82">
        <v>11.2</v>
      </c>
      <c r="AF72" s="7"/>
      <c r="AG72" s="85" t="s">
        <v>29</v>
      </c>
      <c r="AH72" s="15">
        <v>0.9375</v>
      </c>
      <c r="AI72" s="15">
        <v>5.9375</v>
      </c>
      <c r="AJ72" s="15">
        <v>1.375</v>
      </c>
      <c r="AK72" s="15">
        <v>0</v>
      </c>
      <c r="AL72" s="16">
        <v>7</v>
      </c>
      <c r="AM72" s="62"/>
      <c r="AN72" s="64" t="s">
        <v>40</v>
      </c>
      <c r="AO72" s="20">
        <v>7.7</v>
      </c>
      <c r="AP72" s="21">
        <v>7.36</v>
      </c>
      <c r="AQ72" s="7"/>
      <c r="AR72" s="31" t="s">
        <v>37</v>
      </c>
      <c r="AS72" s="52" t="s">
        <v>75</v>
      </c>
      <c r="AT72" s="32" t="s">
        <v>38</v>
      </c>
      <c r="AU72" s="53">
        <v>4.7E-2</v>
      </c>
      <c r="AV72" s="1"/>
      <c r="AW72" s="117" t="s">
        <v>45</v>
      </c>
      <c r="AX72" s="112">
        <v>560648000</v>
      </c>
      <c r="AY72" s="112">
        <v>358776000</v>
      </c>
      <c r="AZ72" s="113">
        <v>175230000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193"/>
      <c r="B73" s="68" t="s">
        <v>44</v>
      </c>
      <c r="C73" s="73">
        <f t="shared" ref="C73:J73" si="82">C68</f>
        <v>250299000</v>
      </c>
      <c r="D73" s="74">
        <f t="shared" si="82"/>
        <v>2327370</v>
      </c>
      <c r="E73" s="74">
        <f t="shared" si="82"/>
        <v>5568060</v>
      </c>
      <c r="F73" s="75">
        <f t="shared" si="82"/>
        <v>9294760</v>
      </c>
      <c r="G73" s="73">
        <f t="shared" si="82"/>
        <v>320175000</v>
      </c>
      <c r="H73" s="74">
        <f t="shared" si="82"/>
        <v>2841390</v>
      </c>
      <c r="I73" s="74">
        <f t="shared" si="82"/>
        <v>8380570</v>
      </c>
      <c r="J73" s="75">
        <f t="shared" si="82"/>
        <v>13775400</v>
      </c>
      <c r="K73" s="179"/>
      <c r="L73" s="180"/>
      <c r="M73" s="180"/>
      <c r="N73" s="180"/>
      <c r="O73" s="197"/>
      <c r="P73" s="198"/>
      <c r="Q73" s="14" t="s">
        <v>7</v>
      </c>
      <c r="R73" s="40">
        <f>R68</f>
        <v>1335052500</v>
      </c>
      <c r="S73" s="57"/>
      <c r="T73" s="188"/>
      <c r="U73" s="191"/>
      <c r="V73" s="57"/>
      <c r="W73" s="87" t="s">
        <v>7</v>
      </c>
      <c r="X73" s="5">
        <f t="shared" ref="X73:AE73" si="83">X68</f>
        <v>3314.1</v>
      </c>
      <c r="Y73" s="5">
        <f t="shared" si="83"/>
        <v>4311.8</v>
      </c>
      <c r="Z73" s="5">
        <f t="shared" si="83"/>
        <v>46.1</v>
      </c>
      <c r="AA73" s="5">
        <f t="shared" si="83"/>
        <v>60.8</v>
      </c>
      <c r="AB73" s="5">
        <f t="shared" si="83"/>
        <v>3480.9</v>
      </c>
      <c r="AC73" s="5">
        <f t="shared" si="83"/>
        <v>4538.8999999999996</v>
      </c>
      <c r="AD73" s="5">
        <f t="shared" si="83"/>
        <v>78.099999999999994</v>
      </c>
      <c r="AE73" s="81">
        <f t="shared" si="83"/>
        <v>11.2</v>
      </c>
      <c r="AF73" s="7"/>
      <c r="AG73" s="87" t="s">
        <v>26</v>
      </c>
      <c r="AH73" s="6">
        <f>(AH72*10.74)</f>
        <v>10.06875</v>
      </c>
      <c r="AI73" s="6">
        <f>(AI72*2.2)</f>
        <v>13.062500000000002</v>
      </c>
      <c r="AJ73" s="6">
        <f>(AJ72*0.25)</f>
        <v>0.34375</v>
      </c>
      <c r="AK73" s="158">
        <f>AK72+AL72</f>
        <v>7</v>
      </c>
      <c r="AL73" s="159"/>
      <c r="AM73" s="10"/>
      <c r="AN73" s="22" t="s">
        <v>41</v>
      </c>
      <c r="AO73" s="23">
        <v>8.1999999999999993</v>
      </c>
      <c r="AP73" s="24">
        <v>7.84</v>
      </c>
      <c r="AQ73" s="7"/>
      <c r="AR73" s="33" t="s">
        <v>36</v>
      </c>
      <c r="AS73" s="12" t="s">
        <v>75</v>
      </c>
      <c r="AT73" s="2" t="s">
        <v>39</v>
      </c>
      <c r="AU73" s="36">
        <v>0.36399999999999999</v>
      </c>
      <c r="AV73" s="1"/>
      <c r="AW73" s="118" t="s">
        <v>71</v>
      </c>
      <c r="AX73" s="111">
        <f t="shared" ref="AX73:AZ73" si="84">AX68</f>
        <v>560648000</v>
      </c>
      <c r="AY73" s="111">
        <f t="shared" si="84"/>
        <v>358014100</v>
      </c>
      <c r="AZ73" s="114">
        <f t="shared" si="84"/>
        <v>175230000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194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695000</v>
      </c>
      <c r="H74" s="76">
        <f t="shared" si="85"/>
        <v>18000</v>
      </c>
      <c r="I74" s="76">
        <f t="shared" si="85"/>
        <v>0</v>
      </c>
      <c r="J74" s="77">
        <f t="shared" si="85"/>
        <v>8000</v>
      </c>
      <c r="K74" s="181"/>
      <c r="L74" s="182"/>
      <c r="M74" s="182"/>
      <c r="N74" s="182"/>
      <c r="O74" s="199"/>
      <c r="P74" s="200"/>
      <c r="Q74" s="48" t="s">
        <v>3</v>
      </c>
      <c r="R74" s="41">
        <f>R72-R73</f>
        <v>800300</v>
      </c>
      <c r="S74" s="58"/>
      <c r="T74" s="189"/>
      <c r="U74" s="192"/>
      <c r="V74" s="58"/>
      <c r="W74" s="45" t="s">
        <v>3</v>
      </c>
      <c r="X74" s="46">
        <f>X72-X73</f>
        <v>0</v>
      </c>
      <c r="Y74" s="46">
        <f t="shared" ref="Y74:AE74" si="86">Y72-Y73</f>
        <v>8.8000000000001819</v>
      </c>
      <c r="Z74" s="46">
        <f t="shared" si="86"/>
        <v>0.19999999999999574</v>
      </c>
      <c r="AA74" s="46">
        <f t="shared" si="86"/>
        <v>0</v>
      </c>
      <c r="AB74" s="46">
        <f t="shared" si="86"/>
        <v>0</v>
      </c>
      <c r="AC74" s="46">
        <f t="shared" si="86"/>
        <v>8.9000000000005457</v>
      </c>
      <c r="AD74" s="46">
        <f t="shared" si="86"/>
        <v>0</v>
      </c>
      <c r="AE74" s="83">
        <f t="shared" si="86"/>
        <v>0</v>
      </c>
      <c r="AF74" s="7"/>
      <c r="AG74" s="88" t="s">
        <v>28</v>
      </c>
      <c r="AH74" s="86">
        <f>(AH73)/((K72/1000000)*8.34)</f>
        <v>1.7370995290098856</v>
      </c>
      <c r="AI74" s="86">
        <f>(AI73)/((K72/1000000)*8.34)</f>
        <v>2.2535928092058732</v>
      </c>
      <c r="AJ74" s="86">
        <f>(AJ73)/((K72/1000000)*8.34)</f>
        <v>5.9305073926470338E-2</v>
      </c>
      <c r="AK74" s="160">
        <f>(AK73)/((K72/1000000)*8.34)</f>
        <v>1.2076669599572141</v>
      </c>
      <c r="AL74" s="161"/>
      <c r="AM74" s="10"/>
      <c r="AN74" s="1"/>
      <c r="AO74" s="1"/>
      <c r="AP74" s="1"/>
      <c r="AQ74" s="7"/>
      <c r="AR74" s="89" t="s">
        <v>55</v>
      </c>
      <c r="AS74" s="79">
        <v>1.42</v>
      </c>
      <c r="AT74" s="90" t="s">
        <v>54</v>
      </c>
      <c r="AU74" s="35">
        <v>2.7E-2</v>
      </c>
      <c r="AV74" s="1"/>
      <c r="AW74" s="110" t="s">
        <v>3</v>
      </c>
      <c r="AX74" s="115">
        <f>AX72-AX73</f>
        <v>0</v>
      </c>
      <c r="AY74" s="115">
        <f>AY72-AY73</f>
        <v>761900</v>
      </c>
      <c r="AZ74" s="116">
        <f>AZ72-AZ73</f>
        <v>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74">
        <v>19</v>
      </c>
      <c r="B76" s="67" t="s">
        <v>45</v>
      </c>
      <c r="C76" s="72">
        <v>250299000</v>
      </c>
      <c r="D76" s="37">
        <v>2327370</v>
      </c>
      <c r="E76" s="37">
        <v>5568060</v>
      </c>
      <c r="F76" s="39">
        <v>9294760</v>
      </c>
      <c r="G76" s="72">
        <v>321641000</v>
      </c>
      <c r="H76" s="37">
        <v>2859390</v>
      </c>
      <c r="I76" s="37">
        <v>8380570</v>
      </c>
      <c r="J76" s="39">
        <v>13791400</v>
      </c>
      <c r="K76" s="177">
        <f>C78+G78</f>
        <v>771000</v>
      </c>
      <c r="L76" s="178"/>
      <c r="M76" s="183">
        <f>D78+E78+F78+H78+I78+J78</f>
        <v>8000</v>
      </c>
      <c r="N76" s="178"/>
      <c r="O76" s="195">
        <f>M76+K76</f>
        <v>779000</v>
      </c>
      <c r="P76" s="196"/>
      <c r="Q76" s="42" t="s">
        <v>6</v>
      </c>
      <c r="R76" s="39">
        <v>1336605500</v>
      </c>
      <c r="S76" s="57"/>
      <c r="T76" s="187">
        <v>0.05</v>
      </c>
      <c r="U76" s="190">
        <v>0.98</v>
      </c>
      <c r="V76" s="57"/>
      <c r="W76" s="85" t="s">
        <v>6</v>
      </c>
      <c r="X76" s="44">
        <v>3314.1</v>
      </c>
      <c r="Y76" s="44">
        <v>4330.3999999999996</v>
      </c>
      <c r="Z76" s="44">
        <v>46.3</v>
      </c>
      <c r="AA76" s="44">
        <v>60.8</v>
      </c>
      <c r="AB76" s="44">
        <v>3480.9</v>
      </c>
      <c r="AC76" s="44">
        <v>4557.7</v>
      </c>
      <c r="AD76" s="44">
        <v>78.099999999999994</v>
      </c>
      <c r="AE76" s="82">
        <v>11.2</v>
      </c>
      <c r="AF76" s="7"/>
      <c r="AG76" s="85" t="s">
        <v>29</v>
      </c>
      <c r="AH76" s="15">
        <v>1</v>
      </c>
      <c r="AI76" s="15">
        <v>6.25</v>
      </c>
      <c r="AJ76" s="15">
        <v>1.375</v>
      </c>
      <c r="AK76" s="15">
        <v>0</v>
      </c>
      <c r="AL76" s="16">
        <v>8</v>
      </c>
      <c r="AM76" s="62"/>
      <c r="AN76" s="64" t="s">
        <v>40</v>
      </c>
      <c r="AO76" s="20">
        <v>7.5</v>
      </c>
      <c r="AP76" s="21">
        <v>7.31</v>
      </c>
      <c r="AQ76" s="7"/>
      <c r="AR76" s="31" t="s">
        <v>37</v>
      </c>
      <c r="AS76" s="52" t="s">
        <v>75</v>
      </c>
      <c r="AT76" s="32" t="s">
        <v>38</v>
      </c>
      <c r="AU76" s="53">
        <v>4.3999999999999997E-2</v>
      </c>
      <c r="AV76" s="1"/>
      <c r="AW76" s="117" t="s">
        <v>45</v>
      </c>
      <c r="AX76" s="112">
        <v>560648000</v>
      </c>
      <c r="AY76" s="112">
        <v>359598300</v>
      </c>
      <c r="AZ76" s="113">
        <v>175230000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193"/>
      <c r="B77" s="68" t="s">
        <v>44</v>
      </c>
      <c r="C77" s="73">
        <f t="shared" ref="C77:J77" si="87">C72</f>
        <v>250299000</v>
      </c>
      <c r="D77" s="74">
        <f t="shared" si="87"/>
        <v>2327370</v>
      </c>
      <c r="E77" s="74">
        <f t="shared" si="87"/>
        <v>5568060</v>
      </c>
      <c r="F77" s="75">
        <f t="shared" si="87"/>
        <v>9294760</v>
      </c>
      <c r="G77" s="73">
        <f t="shared" si="87"/>
        <v>320870000</v>
      </c>
      <c r="H77" s="74">
        <f t="shared" si="87"/>
        <v>2859390</v>
      </c>
      <c r="I77" s="74">
        <f t="shared" si="87"/>
        <v>8380570</v>
      </c>
      <c r="J77" s="75">
        <f t="shared" si="87"/>
        <v>13783400</v>
      </c>
      <c r="K77" s="179"/>
      <c r="L77" s="180"/>
      <c r="M77" s="180"/>
      <c r="N77" s="180"/>
      <c r="O77" s="197"/>
      <c r="P77" s="198"/>
      <c r="Q77" s="14" t="s">
        <v>7</v>
      </c>
      <c r="R77" s="40">
        <f>R72</f>
        <v>1335852800</v>
      </c>
      <c r="S77" s="57"/>
      <c r="T77" s="188"/>
      <c r="U77" s="191"/>
      <c r="V77" s="57"/>
      <c r="W77" s="87" t="s">
        <v>7</v>
      </c>
      <c r="X77" s="5">
        <f t="shared" ref="X77:AE77" si="88">X72</f>
        <v>3314.1</v>
      </c>
      <c r="Y77" s="5">
        <f t="shared" si="88"/>
        <v>4320.6000000000004</v>
      </c>
      <c r="Z77" s="5">
        <f t="shared" si="88"/>
        <v>46.3</v>
      </c>
      <c r="AA77" s="5">
        <f t="shared" si="88"/>
        <v>60.8</v>
      </c>
      <c r="AB77" s="5">
        <f t="shared" si="88"/>
        <v>3480.9</v>
      </c>
      <c r="AC77" s="5">
        <f t="shared" si="88"/>
        <v>4547.8</v>
      </c>
      <c r="AD77" s="5">
        <f t="shared" si="88"/>
        <v>78.099999999999994</v>
      </c>
      <c r="AE77" s="81">
        <f t="shared" si="88"/>
        <v>11.2</v>
      </c>
      <c r="AF77" s="7"/>
      <c r="AG77" s="87" t="s">
        <v>26</v>
      </c>
      <c r="AH77" s="6">
        <f>(AH76*10.74)</f>
        <v>10.74</v>
      </c>
      <c r="AI77" s="6">
        <f>(AI76*2.2)</f>
        <v>13.750000000000002</v>
      </c>
      <c r="AJ77" s="6">
        <f>(AJ76*0.25)</f>
        <v>0.34375</v>
      </c>
      <c r="AK77" s="158">
        <f>AK76+AL76</f>
        <v>8</v>
      </c>
      <c r="AL77" s="159"/>
      <c r="AM77" s="10"/>
      <c r="AN77" s="22" t="s">
        <v>41</v>
      </c>
      <c r="AO77" s="23">
        <v>8.1999999999999993</v>
      </c>
      <c r="AP77" s="24">
        <v>7.6</v>
      </c>
      <c r="AQ77" s="7"/>
      <c r="AR77" s="33" t="s">
        <v>36</v>
      </c>
      <c r="AS77" s="12" t="s">
        <v>75</v>
      </c>
      <c r="AT77" s="2" t="s">
        <v>39</v>
      </c>
      <c r="AU77" s="36">
        <v>0.44900000000000001</v>
      </c>
      <c r="AV77" s="1"/>
      <c r="AW77" s="118" t="s">
        <v>71</v>
      </c>
      <c r="AX77" s="111">
        <f t="shared" ref="AX77:AZ77" si="89">AX72</f>
        <v>560648000</v>
      </c>
      <c r="AY77" s="111">
        <f t="shared" si="89"/>
        <v>358776000</v>
      </c>
      <c r="AZ77" s="114">
        <f t="shared" si="89"/>
        <v>175230000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194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771000</v>
      </c>
      <c r="H78" s="76">
        <f t="shared" si="90"/>
        <v>0</v>
      </c>
      <c r="I78" s="76">
        <f t="shared" si="90"/>
        <v>0</v>
      </c>
      <c r="J78" s="77">
        <f t="shared" si="90"/>
        <v>8000</v>
      </c>
      <c r="K78" s="181"/>
      <c r="L78" s="182"/>
      <c r="M78" s="182"/>
      <c r="N78" s="182"/>
      <c r="O78" s="199"/>
      <c r="P78" s="200"/>
      <c r="Q78" s="48" t="s">
        <v>3</v>
      </c>
      <c r="R78" s="41">
        <f>R76-R77</f>
        <v>752700</v>
      </c>
      <c r="S78" s="58"/>
      <c r="T78" s="189"/>
      <c r="U78" s="192"/>
      <c r="V78" s="58"/>
      <c r="W78" s="45" t="s">
        <v>3</v>
      </c>
      <c r="X78" s="46">
        <f>X76-X77</f>
        <v>0</v>
      </c>
      <c r="Y78" s="46">
        <f t="shared" ref="Y78:AE78" si="91">Y76-Y77</f>
        <v>9.7999999999992724</v>
      </c>
      <c r="Z78" s="46">
        <f t="shared" si="91"/>
        <v>0</v>
      </c>
      <c r="AA78" s="46">
        <f t="shared" si="91"/>
        <v>0</v>
      </c>
      <c r="AB78" s="46">
        <f t="shared" si="91"/>
        <v>0</v>
      </c>
      <c r="AC78" s="46">
        <f t="shared" si="91"/>
        <v>9.8999999999996362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1.6702591234405473</v>
      </c>
      <c r="AI78" s="86">
        <f>(AI77)/((K76/1000000)*8.34)</f>
        <v>2.1383671273098255</v>
      </c>
      <c r="AJ78" s="86">
        <f>(AJ77)/((K76/1000000)*8.34)</f>
        <v>5.3459178182745634E-2</v>
      </c>
      <c r="AK78" s="160">
        <f>(AK77)/((K76/1000000)*8.34)</f>
        <v>1.244140874071171</v>
      </c>
      <c r="AL78" s="161"/>
      <c r="AM78" s="10"/>
      <c r="AN78" s="1"/>
      <c r="AO78" s="1"/>
      <c r="AP78" s="1"/>
      <c r="AQ78" s="7"/>
      <c r="AR78" s="89" t="s">
        <v>55</v>
      </c>
      <c r="AS78" s="79">
        <v>1.0900000000000001</v>
      </c>
      <c r="AT78" s="90" t="s">
        <v>54</v>
      </c>
      <c r="AU78" s="35">
        <v>2.7E-2</v>
      </c>
      <c r="AV78" s="1"/>
      <c r="AW78" s="110" t="s">
        <v>3</v>
      </c>
      <c r="AX78" s="115">
        <f>AX76-AX77</f>
        <v>0</v>
      </c>
      <c r="AY78" s="115">
        <f>AY76-AY77</f>
        <v>822300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74">
        <v>20</v>
      </c>
      <c r="B80" s="67" t="s">
        <v>45</v>
      </c>
      <c r="C80" s="72">
        <v>250299000</v>
      </c>
      <c r="D80" s="37">
        <v>2327370</v>
      </c>
      <c r="E80" s="37">
        <v>5568060</v>
      </c>
      <c r="F80" s="39">
        <v>9294760</v>
      </c>
      <c r="G80" s="72">
        <v>322423000</v>
      </c>
      <c r="H80" s="37">
        <v>2859390</v>
      </c>
      <c r="I80" s="37">
        <v>8412580</v>
      </c>
      <c r="J80" s="39">
        <v>13821500</v>
      </c>
      <c r="K80" s="177">
        <f>C82+G82</f>
        <v>782000</v>
      </c>
      <c r="L80" s="178"/>
      <c r="M80" s="183">
        <f>D82+E82+F82+H82+I82+J82</f>
        <v>62110</v>
      </c>
      <c r="N80" s="178"/>
      <c r="O80" s="195">
        <f>M80+K80</f>
        <v>844110</v>
      </c>
      <c r="P80" s="196"/>
      <c r="Q80" s="42" t="s">
        <v>6</v>
      </c>
      <c r="R80" s="39">
        <v>1337384000</v>
      </c>
      <c r="S80" s="57"/>
      <c r="T80" s="187">
        <v>0.11</v>
      </c>
      <c r="U80" s="190">
        <v>0.96</v>
      </c>
      <c r="V80" s="57"/>
      <c r="W80" s="85" t="s">
        <v>6</v>
      </c>
      <c r="X80" s="44">
        <v>3314.1</v>
      </c>
      <c r="Y80" s="44">
        <v>4340.3999999999996</v>
      </c>
      <c r="Z80" s="44">
        <v>46.4</v>
      </c>
      <c r="AA80" s="44">
        <v>60.9</v>
      </c>
      <c r="AB80" s="44">
        <v>3480.9</v>
      </c>
      <c r="AC80" s="44">
        <v>4568</v>
      </c>
      <c r="AD80" s="44">
        <v>78.3</v>
      </c>
      <c r="AE80" s="82">
        <v>11.2</v>
      </c>
      <c r="AF80" s="7"/>
      <c r="AG80" s="85" t="s">
        <v>29</v>
      </c>
      <c r="AH80" s="15">
        <v>1.375</v>
      </c>
      <c r="AI80" s="15">
        <v>6.375</v>
      </c>
      <c r="AJ80" s="15">
        <v>1.5</v>
      </c>
      <c r="AK80" s="15">
        <v>0</v>
      </c>
      <c r="AL80" s="16">
        <v>8</v>
      </c>
      <c r="AM80" s="62"/>
      <c r="AN80" s="64" t="s">
        <v>40</v>
      </c>
      <c r="AO80" s="20">
        <v>7.6</v>
      </c>
      <c r="AP80" s="21">
        <v>7.32</v>
      </c>
      <c r="AQ80" s="7"/>
      <c r="AR80" s="31" t="s">
        <v>37</v>
      </c>
      <c r="AS80" s="52" t="s">
        <v>75</v>
      </c>
      <c r="AT80" s="32" t="s">
        <v>38</v>
      </c>
      <c r="AU80" s="53">
        <v>4.4999999999999998E-2</v>
      </c>
      <c r="AV80" s="1"/>
      <c r="AW80" s="117" t="s">
        <v>45</v>
      </c>
      <c r="AX80" s="112">
        <v>560648000</v>
      </c>
      <c r="AY80" s="112">
        <v>360451500</v>
      </c>
      <c r="AZ80" s="113">
        <v>175266000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193"/>
      <c r="B81" s="68" t="s">
        <v>44</v>
      </c>
      <c r="C81" s="73">
        <f t="shared" ref="C81:J81" si="92">C76</f>
        <v>250299000</v>
      </c>
      <c r="D81" s="74">
        <f t="shared" si="92"/>
        <v>2327370</v>
      </c>
      <c r="E81" s="74">
        <f t="shared" si="92"/>
        <v>5568060</v>
      </c>
      <c r="F81" s="75">
        <f t="shared" si="92"/>
        <v>9294760</v>
      </c>
      <c r="G81" s="73">
        <f t="shared" si="92"/>
        <v>321641000</v>
      </c>
      <c r="H81" s="74">
        <f t="shared" si="92"/>
        <v>2859390</v>
      </c>
      <c r="I81" s="74">
        <f t="shared" si="92"/>
        <v>8380570</v>
      </c>
      <c r="J81" s="75">
        <f t="shared" si="92"/>
        <v>13791400</v>
      </c>
      <c r="K81" s="179"/>
      <c r="L81" s="180"/>
      <c r="M81" s="180"/>
      <c r="N81" s="180"/>
      <c r="O81" s="197"/>
      <c r="P81" s="198"/>
      <c r="Q81" s="14" t="s">
        <v>7</v>
      </c>
      <c r="R81" s="40">
        <f>R76</f>
        <v>1336605500</v>
      </c>
      <c r="S81" s="57"/>
      <c r="T81" s="188"/>
      <c r="U81" s="191"/>
      <c r="V81" s="57"/>
      <c r="W81" s="87" t="s">
        <v>7</v>
      </c>
      <c r="X81" s="5">
        <f t="shared" ref="X81:AE81" si="93">X76</f>
        <v>3314.1</v>
      </c>
      <c r="Y81" s="5">
        <f t="shared" si="93"/>
        <v>4330.3999999999996</v>
      </c>
      <c r="Z81" s="5">
        <f t="shared" si="93"/>
        <v>46.3</v>
      </c>
      <c r="AA81" s="5">
        <f t="shared" si="93"/>
        <v>60.8</v>
      </c>
      <c r="AB81" s="5">
        <f t="shared" si="93"/>
        <v>3480.9</v>
      </c>
      <c r="AC81" s="5">
        <f t="shared" si="93"/>
        <v>4557.7</v>
      </c>
      <c r="AD81" s="5">
        <f t="shared" si="93"/>
        <v>78.099999999999994</v>
      </c>
      <c r="AE81" s="81">
        <f t="shared" si="93"/>
        <v>11.2</v>
      </c>
      <c r="AF81" s="7"/>
      <c r="AG81" s="87" t="s">
        <v>26</v>
      </c>
      <c r="AH81" s="6">
        <f>(AH80*10.74)</f>
        <v>14.7675</v>
      </c>
      <c r="AI81" s="6">
        <f>(AI80*2.2)</f>
        <v>14.025</v>
      </c>
      <c r="AJ81" s="6">
        <f>(AJ80*0.25)</f>
        <v>0.375</v>
      </c>
      <c r="AK81" s="158">
        <f>AK80+AL80</f>
        <v>8</v>
      </c>
      <c r="AL81" s="159"/>
      <c r="AM81" s="10"/>
      <c r="AN81" s="22" t="s">
        <v>41</v>
      </c>
      <c r="AO81" s="23">
        <v>7.3</v>
      </c>
      <c r="AP81" s="24">
        <v>7.72</v>
      </c>
      <c r="AQ81" s="7"/>
      <c r="AR81" s="33" t="s">
        <v>36</v>
      </c>
      <c r="AS81" s="12" t="s">
        <v>75</v>
      </c>
      <c r="AT81" s="2" t="s">
        <v>39</v>
      </c>
      <c r="AU81" s="36">
        <v>0.38800000000000001</v>
      </c>
      <c r="AV81" s="1"/>
      <c r="AW81" s="118" t="s">
        <v>71</v>
      </c>
      <c r="AX81" s="111">
        <f t="shared" ref="AX81:AZ81" si="94">AX76</f>
        <v>560648000</v>
      </c>
      <c r="AY81" s="111">
        <f t="shared" si="94"/>
        <v>359598300</v>
      </c>
      <c r="AZ81" s="114">
        <f t="shared" si="94"/>
        <v>175230000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194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782000</v>
      </c>
      <c r="H82" s="76">
        <f t="shared" si="95"/>
        <v>0</v>
      </c>
      <c r="I82" s="76">
        <f t="shared" si="95"/>
        <v>32010</v>
      </c>
      <c r="J82" s="77">
        <f t="shared" si="95"/>
        <v>30100</v>
      </c>
      <c r="K82" s="181"/>
      <c r="L82" s="182"/>
      <c r="M82" s="182"/>
      <c r="N82" s="182"/>
      <c r="O82" s="199"/>
      <c r="P82" s="200"/>
      <c r="Q82" s="48" t="s">
        <v>3</v>
      </c>
      <c r="R82" s="41">
        <f>R80-R81</f>
        <v>778500</v>
      </c>
      <c r="S82" s="58"/>
      <c r="T82" s="189"/>
      <c r="U82" s="192"/>
      <c r="V82" s="58"/>
      <c r="W82" s="45" t="s">
        <v>3</v>
      </c>
      <c r="X82" s="46">
        <f>X80-X81</f>
        <v>0</v>
      </c>
      <c r="Y82" s="46">
        <f t="shared" ref="Y82:AE82" si="96">Y80-Y81</f>
        <v>10</v>
      </c>
      <c r="Z82" s="46">
        <f t="shared" si="96"/>
        <v>0.10000000000000142</v>
      </c>
      <c r="AA82" s="46">
        <f t="shared" si="96"/>
        <v>0.10000000000000142</v>
      </c>
      <c r="AB82" s="46">
        <f t="shared" si="96"/>
        <v>0</v>
      </c>
      <c r="AC82" s="46">
        <f t="shared" si="96"/>
        <v>10.300000000000182</v>
      </c>
      <c r="AD82" s="46">
        <f t="shared" si="96"/>
        <v>0.20000000000000284</v>
      </c>
      <c r="AE82" s="83">
        <f t="shared" si="96"/>
        <v>0</v>
      </c>
      <c r="AF82" s="7"/>
      <c r="AG82" s="88" t="s">
        <v>28</v>
      </c>
      <c r="AH82" s="86">
        <f>(AH81)/((K80/1000000)*8.34)</f>
        <v>2.2643010910964323</v>
      </c>
      <c r="AI82" s="86">
        <f>(AI81)/((K80/1000000)*8.34)</f>
        <v>2.1504535502033155</v>
      </c>
      <c r="AJ82" s="86">
        <f>(AJ81)/((K80/1000000)*8.34)</f>
        <v>5.7498758026826614E-2</v>
      </c>
      <c r="AK82" s="160">
        <f>(AK81)/((K80/1000000)*8.34)</f>
        <v>1.2266401712389678</v>
      </c>
      <c r="AL82" s="161"/>
      <c r="AM82" s="10"/>
      <c r="AN82" s="1"/>
      <c r="AO82" s="1"/>
      <c r="AP82" s="1"/>
      <c r="AQ82" s="7"/>
      <c r="AR82" s="89" t="s">
        <v>55</v>
      </c>
      <c r="AS82" s="79">
        <v>1.1399999999999999</v>
      </c>
      <c r="AT82" s="90" t="s">
        <v>54</v>
      </c>
      <c r="AU82" s="35">
        <v>2.9000000000000001E-2</v>
      </c>
      <c r="AV82" s="1"/>
      <c r="AW82" s="110" t="s">
        <v>3</v>
      </c>
      <c r="AX82" s="115">
        <f>AX80-AX81</f>
        <v>0</v>
      </c>
      <c r="AY82" s="115">
        <f>AY80-AY81</f>
        <v>853200</v>
      </c>
      <c r="AZ82" s="116">
        <f>AZ80-AZ81</f>
        <v>36000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74">
        <v>21</v>
      </c>
      <c r="B84" s="67" t="s">
        <v>45</v>
      </c>
      <c r="C84" s="72">
        <v>250299000</v>
      </c>
      <c r="D84" s="37">
        <v>2327370</v>
      </c>
      <c r="E84" s="37">
        <v>5568060</v>
      </c>
      <c r="F84" s="39">
        <v>9294760</v>
      </c>
      <c r="G84" s="72">
        <v>323116000</v>
      </c>
      <c r="H84" s="37">
        <v>2863800</v>
      </c>
      <c r="I84" s="37">
        <v>8444590</v>
      </c>
      <c r="J84" s="39">
        <v>13851500</v>
      </c>
      <c r="K84" s="177">
        <f>C86+G86</f>
        <v>693000</v>
      </c>
      <c r="L84" s="178"/>
      <c r="M84" s="183">
        <f>D86+E86+F86+H86+I86+J86</f>
        <v>66420</v>
      </c>
      <c r="N84" s="178"/>
      <c r="O84" s="195">
        <f>M84+K84</f>
        <v>759420</v>
      </c>
      <c r="P84" s="196"/>
      <c r="Q84" s="42" t="s">
        <v>6</v>
      </c>
      <c r="R84" s="39">
        <v>1338103700</v>
      </c>
      <c r="S84" s="57"/>
      <c r="T84" s="187">
        <v>0.1</v>
      </c>
      <c r="U84" s="190">
        <v>0.98</v>
      </c>
      <c r="V84" s="57"/>
      <c r="W84" s="85" t="s">
        <v>6</v>
      </c>
      <c r="X84" s="44">
        <v>3314.1</v>
      </c>
      <c r="Y84" s="44">
        <v>4349.3</v>
      </c>
      <c r="Z84" s="44">
        <v>46.6</v>
      </c>
      <c r="AA84" s="44">
        <v>60.9</v>
      </c>
      <c r="AB84" s="44">
        <v>3480.9</v>
      </c>
      <c r="AC84" s="44">
        <v>4577.3</v>
      </c>
      <c r="AD84" s="44">
        <v>78.5</v>
      </c>
      <c r="AE84" s="82">
        <v>11.2</v>
      </c>
      <c r="AF84" s="7"/>
      <c r="AG84" s="85" t="s">
        <v>29</v>
      </c>
      <c r="AH84" s="15">
        <v>1.3125</v>
      </c>
      <c r="AI84" s="15">
        <v>5.5</v>
      </c>
      <c r="AJ84" s="15">
        <v>1.375</v>
      </c>
      <c r="AK84" s="15">
        <v>7</v>
      </c>
      <c r="AL84" s="16">
        <v>0</v>
      </c>
      <c r="AM84" s="62"/>
      <c r="AN84" s="64" t="s">
        <v>40</v>
      </c>
      <c r="AO84" s="20">
        <v>7.1</v>
      </c>
      <c r="AP84" s="21">
        <v>7.45</v>
      </c>
      <c r="AQ84" s="7"/>
      <c r="AR84" s="31" t="s">
        <v>37</v>
      </c>
      <c r="AS84" s="52" t="s">
        <v>75</v>
      </c>
      <c r="AT84" s="32" t="s">
        <v>38</v>
      </c>
      <c r="AU84" s="53">
        <v>4.3999999999999997E-2</v>
      </c>
      <c r="AV84" s="1"/>
      <c r="AW84" s="117" t="s">
        <v>45</v>
      </c>
      <c r="AX84" s="112">
        <v>560648000</v>
      </c>
      <c r="AY84" s="112">
        <v>361231000</v>
      </c>
      <c r="AZ84" s="113">
        <v>175301000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193"/>
      <c r="B85" s="68" t="s">
        <v>44</v>
      </c>
      <c r="C85" s="73">
        <f t="shared" ref="C85:J85" si="97">C80</f>
        <v>250299000</v>
      </c>
      <c r="D85" s="74">
        <f t="shared" si="97"/>
        <v>2327370</v>
      </c>
      <c r="E85" s="74">
        <f t="shared" si="97"/>
        <v>5568060</v>
      </c>
      <c r="F85" s="75">
        <f t="shared" si="97"/>
        <v>9294760</v>
      </c>
      <c r="G85" s="73">
        <f t="shared" si="97"/>
        <v>322423000</v>
      </c>
      <c r="H85" s="74">
        <f t="shared" si="97"/>
        <v>2859390</v>
      </c>
      <c r="I85" s="74">
        <f t="shared" si="97"/>
        <v>8412580</v>
      </c>
      <c r="J85" s="75">
        <f t="shared" si="97"/>
        <v>13821500</v>
      </c>
      <c r="K85" s="179"/>
      <c r="L85" s="180"/>
      <c r="M85" s="180"/>
      <c r="N85" s="180"/>
      <c r="O85" s="197"/>
      <c r="P85" s="198"/>
      <c r="Q85" s="14" t="s">
        <v>7</v>
      </c>
      <c r="R85" s="40">
        <f>R80</f>
        <v>1337384000</v>
      </c>
      <c r="S85" s="57"/>
      <c r="T85" s="188"/>
      <c r="U85" s="191"/>
      <c r="V85" s="57"/>
      <c r="W85" s="87" t="s">
        <v>7</v>
      </c>
      <c r="X85" s="5">
        <f t="shared" ref="X85:AE85" si="98">X80</f>
        <v>3314.1</v>
      </c>
      <c r="Y85" s="5">
        <f t="shared" si="98"/>
        <v>4340.3999999999996</v>
      </c>
      <c r="Z85" s="5">
        <f t="shared" si="98"/>
        <v>46.4</v>
      </c>
      <c r="AA85" s="5">
        <f t="shared" si="98"/>
        <v>60.9</v>
      </c>
      <c r="AB85" s="5">
        <f t="shared" si="98"/>
        <v>3480.9</v>
      </c>
      <c r="AC85" s="5">
        <f t="shared" si="98"/>
        <v>4568</v>
      </c>
      <c r="AD85" s="5">
        <f t="shared" si="98"/>
        <v>78.3</v>
      </c>
      <c r="AE85" s="81">
        <f t="shared" si="98"/>
        <v>11.2</v>
      </c>
      <c r="AF85" s="7"/>
      <c r="AG85" s="87" t="s">
        <v>26</v>
      </c>
      <c r="AH85" s="6">
        <f>(AH84*10.74)</f>
        <v>14.09625</v>
      </c>
      <c r="AI85" s="6">
        <f>(AI84*2.2)</f>
        <v>12.100000000000001</v>
      </c>
      <c r="AJ85" s="6">
        <f>(AJ84*0.25)</f>
        <v>0.34375</v>
      </c>
      <c r="AK85" s="158">
        <f>AK84+AL84</f>
        <v>7</v>
      </c>
      <c r="AL85" s="159"/>
      <c r="AM85" s="10"/>
      <c r="AN85" s="22" t="s">
        <v>41</v>
      </c>
      <c r="AO85" s="23">
        <v>7.2</v>
      </c>
      <c r="AP85" s="24">
        <v>7.65</v>
      </c>
      <c r="AQ85" s="7"/>
      <c r="AR85" s="33" t="s">
        <v>36</v>
      </c>
      <c r="AS85" s="12" t="s">
        <v>75</v>
      </c>
      <c r="AT85" s="2" t="s">
        <v>39</v>
      </c>
      <c r="AU85" s="36">
        <v>0.35299999999999998</v>
      </c>
      <c r="AV85" s="1"/>
      <c r="AW85" s="118" t="s">
        <v>71</v>
      </c>
      <c r="AX85" s="111">
        <f t="shared" ref="AX85:AZ85" si="99">AX80</f>
        <v>560648000</v>
      </c>
      <c r="AY85" s="111">
        <f t="shared" si="99"/>
        <v>360451500</v>
      </c>
      <c r="AZ85" s="114">
        <f t="shared" si="99"/>
        <v>175266000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194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693000</v>
      </c>
      <c r="H86" s="76">
        <f t="shared" si="100"/>
        <v>4410</v>
      </c>
      <c r="I86" s="76">
        <f t="shared" si="100"/>
        <v>32010</v>
      </c>
      <c r="J86" s="77">
        <f t="shared" si="100"/>
        <v>30000</v>
      </c>
      <c r="K86" s="181"/>
      <c r="L86" s="182"/>
      <c r="M86" s="182"/>
      <c r="N86" s="182"/>
      <c r="O86" s="199"/>
      <c r="P86" s="200"/>
      <c r="Q86" s="48" t="s">
        <v>3</v>
      </c>
      <c r="R86" s="41">
        <f>R84-R85</f>
        <v>719700</v>
      </c>
      <c r="S86" s="58"/>
      <c r="T86" s="189"/>
      <c r="U86" s="192"/>
      <c r="V86" s="58"/>
      <c r="W86" s="45" t="s">
        <v>3</v>
      </c>
      <c r="X86" s="46">
        <f>X84-X85</f>
        <v>0</v>
      </c>
      <c r="Y86" s="46">
        <f t="shared" ref="Y86:AE86" si="101">Y84-Y85</f>
        <v>8.9000000000005457</v>
      </c>
      <c r="Z86" s="46">
        <f t="shared" si="101"/>
        <v>0.20000000000000284</v>
      </c>
      <c r="AA86" s="46">
        <f t="shared" si="101"/>
        <v>0</v>
      </c>
      <c r="AB86" s="46">
        <f t="shared" si="101"/>
        <v>0</v>
      </c>
      <c r="AC86" s="46">
        <f t="shared" si="101"/>
        <v>9.3000000000001819</v>
      </c>
      <c r="AD86" s="46">
        <f t="shared" si="101"/>
        <v>0.20000000000000284</v>
      </c>
      <c r="AE86" s="83">
        <f t="shared" si="101"/>
        <v>0</v>
      </c>
      <c r="AF86" s="7"/>
      <c r="AG86" s="88" t="s">
        <v>28</v>
      </c>
      <c r="AH86" s="86">
        <f>(AH85)/((K84/1000000)*8.34)</f>
        <v>2.4389579245694355</v>
      </c>
      <c r="AI86" s="86">
        <f>(AI85)/((K84/1000000)*8.34)</f>
        <v>2.0935632446423815</v>
      </c>
      <c r="AJ86" s="86">
        <f>(AJ85)/((K84/1000000)*8.34)</f>
        <v>5.9476228540976749E-2</v>
      </c>
      <c r="AK86" s="160">
        <f>(AK85)/((K84/1000000)*8.34)</f>
        <v>1.2111522902889811</v>
      </c>
      <c r="AL86" s="161"/>
      <c r="AM86" s="10"/>
      <c r="AN86" s="1"/>
      <c r="AO86" s="1"/>
      <c r="AP86" s="1"/>
      <c r="AQ86" s="7"/>
      <c r="AR86" s="89" t="s">
        <v>55</v>
      </c>
      <c r="AS86" s="79">
        <v>1.1599999999999999</v>
      </c>
      <c r="AT86" s="90" t="s">
        <v>54</v>
      </c>
      <c r="AU86" s="35">
        <v>2.7E-2</v>
      </c>
      <c r="AV86" s="1"/>
      <c r="AW86" s="110" t="s">
        <v>3</v>
      </c>
      <c r="AX86" s="115">
        <f>AX84-AX85</f>
        <v>0</v>
      </c>
      <c r="AY86" s="115">
        <f>AY84-AY85</f>
        <v>779500</v>
      </c>
      <c r="AZ86" s="116">
        <f>AZ84-AZ85</f>
        <v>35000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74">
        <v>22</v>
      </c>
      <c r="B88" s="67" t="s">
        <v>45</v>
      </c>
      <c r="C88" s="72">
        <v>250299000</v>
      </c>
      <c r="D88" s="37">
        <v>2327370</v>
      </c>
      <c r="E88" s="37">
        <v>5568060</v>
      </c>
      <c r="F88" s="39">
        <v>9294760</v>
      </c>
      <c r="G88" s="72">
        <v>323809000</v>
      </c>
      <c r="H88" s="37">
        <v>2884380</v>
      </c>
      <c r="I88" s="37">
        <v>8477610</v>
      </c>
      <c r="J88" s="39">
        <v>13903500</v>
      </c>
      <c r="K88" s="177">
        <f>C90+G90</f>
        <v>693000</v>
      </c>
      <c r="L88" s="178"/>
      <c r="M88" s="183">
        <f>D90+E90+F90+H90+I90+J90</f>
        <v>105600</v>
      </c>
      <c r="N88" s="178"/>
      <c r="O88" s="195">
        <f>M88+K88</f>
        <v>798600</v>
      </c>
      <c r="P88" s="196"/>
      <c r="Q88" s="42" t="s">
        <v>6</v>
      </c>
      <c r="R88" s="39">
        <v>1338903600</v>
      </c>
      <c r="S88" s="57"/>
      <c r="T88" s="187">
        <v>0</v>
      </c>
      <c r="U88" s="190">
        <v>0.97</v>
      </c>
      <c r="V88" s="57"/>
      <c r="W88" s="85" t="s">
        <v>6</v>
      </c>
      <c r="X88" s="44">
        <v>3314.1</v>
      </c>
      <c r="Y88" s="44">
        <v>4358.3999999999996</v>
      </c>
      <c r="Z88" s="44">
        <v>46.6</v>
      </c>
      <c r="AA88" s="44">
        <v>61</v>
      </c>
      <c r="AB88" s="44">
        <v>3480.9</v>
      </c>
      <c r="AC88" s="44">
        <v>4586.8999999999996</v>
      </c>
      <c r="AD88" s="44">
        <v>78.7</v>
      </c>
      <c r="AE88" s="82">
        <v>11.2</v>
      </c>
      <c r="AF88" s="7"/>
      <c r="AG88" s="85" t="s">
        <v>29</v>
      </c>
      <c r="AH88" s="15">
        <v>1.3333333333333333</v>
      </c>
      <c r="AI88" s="15">
        <v>3.75</v>
      </c>
      <c r="AJ88" s="15">
        <v>1.5</v>
      </c>
      <c r="AK88" s="15">
        <v>0</v>
      </c>
      <c r="AL88" s="16">
        <v>6</v>
      </c>
      <c r="AM88" s="62"/>
      <c r="AN88" s="64" t="s">
        <v>40</v>
      </c>
      <c r="AO88" s="20">
        <v>5.5</v>
      </c>
      <c r="AP88" s="21">
        <v>7.67</v>
      </c>
      <c r="AQ88" s="7"/>
      <c r="AR88" s="31" t="s">
        <v>37</v>
      </c>
      <c r="AS88" s="52" t="s">
        <v>75</v>
      </c>
      <c r="AT88" s="32" t="s">
        <v>38</v>
      </c>
      <c r="AU88" s="53">
        <v>4.4999999999999998E-2</v>
      </c>
      <c r="AV88" s="1"/>
      <c r="AW88" s="117" t="s">
        <v>45</v>
      </c>
      <c r="AX88" s="112">
        <v>560648000</v>
      </c>
      <c r="AY88" s="112">
        <v>362031600</v>
      </c>
      <c r="AZ88" s="113">
        <v>175336000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193"/>
      <c r="B89" s="68" t="s">
        <v>44</v>
      </c>
      <c r="C89" s="73">
        <f t="shared" ref="C89:J89" si="102">C84</f>
        <v>250299000</v>
      </c>
      <c r="D89" s="74">
        <f t="shared" si="102"/>
        <v>2327370</v>
      </c>
      <c r="E89" s="74">
        <f t="shared" si="102"/>
        <v>5568060</v>
      </c>
      <c r="F89" s="75">
        <f t="shared" si="102"/>
        <v>9294760</v>
      </c>
      <c r="G89" s="73">
        <f t="shared" si="102"/>
        <v>323116000</v>
      </c>
      <c r="H89" s="74">
        <f t="shared" si="102"/>
        <v>2863800</v>
      </c>
      <c r="I89" s="74">
        <f t="shared" si="102"/>
        <v>8444590</v>
      </c>
      <c r="J89" s="75">
        <f t="shared" si="102"/>
        <v>13851500</v>
      </c>
      <c r="K89" s="179"/>
      <c r="L89" s="180"/>
      <c r="M89" s="180"/>
      <c r="N89" s="180"/>
      <c r="O89" s="197"/>
      <c r="P89" s="198"/>
      <c r="Q89" s="14" t="s">
        <v>7</v>
      </c>
      <c r="R89" s="40">
        <f>R84</f>
        <v>1338103700</v>
      </c>
      <c r="S89" s="57"/>
      <c r="T89" s="188"/>
      <c r="U89" s="191"/>
      <c r="V89" s="57"/>
      <c r="W89" s="87" t="s">
        <v>7</v>
      </c>
      <c r="X89" s="5">
        <f t="shared" ref="X89:AE89" si="103">X84</f>
        <v>3314.1</v>
      </c>
      <c r="Y89" s="5">
        <f t="shared" si="103"/>
        <v>4349.3</v>
      </c>
      <c r="Z89" s="5">
        <f t="shared" si="103"/>
        <v>46.6</v>
      </c>
      <c r="AA89" s="5">
        <f t="shared" si="103"/>
        <v>60.9</v>
      </c>
      <c r="AB89" s="5">
        <f t="shared" si="103"/>
        <v>3480.9</v>
      </c>
      <c r="AC89" s="5">
        <f t="shared" si="103"/>
        <v>4577.3</v>
      </c>
      <c r="AD89" s="5">
        <f t="shared" si="103"/>
        <v>78.5</v>
      </c>
      <c r="AE89" s="81">
        <f t="shared" si="103"/>
        <v>11.2</v>
      </c>
      <c r="AF89" s="7"/>
      <c r="AG89" s="87" t="s">
        <v>26</v>
      </c>
      <c r="AH89" s="6">
        <f>(AH88*10.74)</f>
        <v>14.32</v>
      </c>
      <c r="AI89" s="6">
        <f>(AI88*2.2)</f>
        <v>8.25</v>
      </c>
      <c r="AJ89" s="6">
        <f>(AJ88*0.25)</f>
        <v>0.375</v>
      </c>
      <c r="AK89" s="158">
        <f>AK88+AL88</f>
        <v>6</v>
      </c>
      <c r="AL89" s="159"/>
      <c r="AM89" s="10"/>
      <c r="AN89" s="22" t="s">
        <v>41</v>
      </c>
      <c r="AO89" s="23">
        <v>7.3</v>
      </c>
      <c r="AP89" s="24">
        <v>8.0399999999999991</v>
      </c>
      <c r="AQ89" s="7"/>
      <c r="AR89" s="33" t="s">
        <v>36</v>
      </c>
      <c r="AS89" s="12" t="s">
        <v>75</v>
      </c>
      <c r="AT89" s="2" t="s">
        <v>39</v>
      </c>
      <c r="AU89" s="36">
        <v>0.5</v>
      </c>
      <c r="AV89" s="1"/>
      <c r="AW89" s="118" t="s">
        <v>71</v>
      </c>
      <c r="AX89" s="111">
        <f t="shared" ref="AX89:AZ89" si="104">AX84</f>
        <v>560648000</v>
      </c>
      <c r="AY89" s="111">
        <f t="shared" si="104"/>
        <v>361231000</v>
      </c>
      <c r="AZ89" s="114">
        <f t="shared" si="104"/>
        <v>175301000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194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693000</v>
      </c>
      <c r="H90" s="76">
        <f t="shared" si="105"/>
        <v>20580</v>
      </c>
      <c r="I90" s="76">
        <f t="shared" si="105"/>
        <v>33020</v>
      </c>
      <c r="J90" s="77">
        <f t="shared" si="105"/>
        <v>52000</v>
      </c>
      <c r="K90" s="181"/>
      <c r="L90" s="182"/>
      <c r="M90" s="182"/>
      <c r="N90" s="182"/>
      <c r="O90" s="199"/>
      <c r="P90" s="200"/>
      <c r="Q90" s="48" t="s">
        <v>3</v>
      </c>
      <c r="R90" s="41">
        <f>R88-R89</f>
        <v>799900</v>
      </c>
      <c r="S90" s="58"/>
      <c r="T90" s="189"/>
      <c r="U90" s="192"/>
      <c r="V90" s="58"/>
      <c r="W90" s="45" t="s">
        <v>3</v>
      </c>
      <c r="X90" s="46">
        <f>X88-X89</f>
        <v>0</v>
      </c>
      <c r="Y90" s="46">
        <f t="shared" ref="Y90:AE90" si="106">Y88-Y89</f>
        <v>9.0999999999994543</v>
      </c>
      <c r="Z90" s="46">
        <f t="shared" si="106"/>
        <v>0</v>
      </c>
      <c r="AA90" s="46">
        <f t="shared" si="106"/>
        <v>0.10000000000000142</v>
      </c>
      <c r="AB90" s="46">
        <f t="shared" si="106"/>
        <v>0</v>
      </c>
      <c r="AC90" s="46">
        <f t="shared" si="106"/>
        <v>9.5999999999994543</v>
      </c>
      <c r="AD90" s="46">
        <f t="shared" si="106"/>
        <v>0.20000000000000284</v>
      </c>
      <c r="AE90" s="83">
        <f t="shared" si="106"/>
        <v>0</v>
      </c>
      <c r="AF90" s="7"/>
      <c r="AG90" s="88" t="s">
        <v>28</v>
      </c>
      <c r="AH90" s="86">
        <f>(AH89)/((K88/1000000)*8.34)</f>
        <v>2.4776715424197442</v>
      </c>
      <c r="AI90" s="86">
        <f>(AI89)/((K88/1000000)*8.34)</f>
        <v>1.4274294849834419</v>
      </c>
      <c r="AJ90" s="86">
        <f>(AJ89)/((K88/1000000)*8.34)</f>
        <v>6.4883158408338276E-2</v>
      </c>
      <c r="AK90" s="160">
        <f>(AK89)/((K88/1000000)*8.34)</f>
        <v>1.0381305345334124</v>
      </c>
      <c r="AL90" s="161"/>
      <c r="AM90" s="10"/>
      <c r="AN90" s="1"/>
      <c r="AO90" s="1"/>
      <c r="AP90" s="1"/>
      <c r="AQ90" s="7"/>
      <c r="AR90" s="89" t="s">
        <v>55</v>
      </c>
      <c r="AS90" s="79">
        <v>1.33</v>
      </c>
      <c r="AT90" s="90" t="s">
        <v>54</v>
      </c>
      <c r="AU90" s="35">
        <v>2.4E-2</v>
      </c>
      <c r="AV90" s="1"/>
      <c r="AW90" s="110" t="s">
        <v>3</v>
      </c>
      <c r="AX90" s="115">
        <f>AX88-AX89</f>
        <v>0</v>
      </c>
      <c r="AY90" s="115">
        <f>AY88-AY89</f>
        <v>800600</v>
      </c>
      <c r="AZ90" s="116">
        <f>AZ88-AZ89</f>
        <v>35000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74">
        <v>23</v>
      </c>
      <c r="B92" s="67" t="s">
        <v>45</v>
      </c>
      <c r="C92" s="72">
        <v>250299000</v>
      </c>
      <c r="D92" s="37">
        <v>2327370</v>
      </c>
      <c r="E92" s="37">
        <v>5568060</v>
      </c>
      <c r="F92" s="39">
        <v>9294760</v>
      </c>
      <c r="G92" s="72">
        <v>324569000</v>
      </c>
      <c r="H92" s="37">
        <v>2893380</v>
      </c>
      <c r="I92" s="37">
        <v>8477610</v>
      </c>
      <c r="J92" s="39">
        <v>13903500</v>
      </c>
      <c r="K92" s="177">
        <f>C94+G94</f>
        <v>760000</v>
      </c>
      <c r="L92" s="178"/>
      <c r="M92" s="183">
        <f>D94+E94+F94+H94+I94+J94</f>
        <v>9000</v>
      </c>
      <c r="N92" s="178"/>
      <c r="O92" s="195">
        <f>M92+K92</f>
        <v>769000</v>
      </c>
      <c r="P92" s="196"/>
      <c r="Q92" s="42" t="s">
        <v>6</v>
      </c>
      <c r="R92" s="39">
        <v>1339784900</v>
      </c>
      <c r="S92" s="57"/>
      <c r="T92" s="187">
        <v>0</v>
      </c>
      <c r="U92" s="190">
        <v>0.96</v>
      </c>
      <c r="V92" s="57"/>
      <c r="W92" s="85" t="s">
        <v>6</v>
      </c>
      <c r="X92" s="44">
        <v>3314.1</v>
      </c>
      <c r="Y92" s="44">
        <v>4368</v>
      </c>
      <c r="Z92" s="44">
        <v>46.6</v>
      </c>
      <c r="AA92" s="44">
        <v>61.1</v>
      </c>
      <c r="AB92" s="44">
        <v>3480.9</v>
      </c>
      <c r="AC92" s="44">
        <v>4596.7</v>
      </c>
      <c r="AD92" s="44">
        <v>78.7</v>
      </c>
      <c r="AE92" s="82">
        <v>11.2</v>
      </c>
      <c r="AF92" s="7"/>
      <c r="AG92" s="85" t="s">
        <v>29</v>
      </c>
      <c r="AH92" s="15">
        <v>1.3333333333333333</v>
      </c>
      <c r="AI92" s="15">
        <v>4.5</v>
      </c>
      <c r="AJ92" s="15">
        <v>1.75</v>
      </c>
      <c r="AK92" s="15">
        <v>0</v>
      </c>
      <c r="AL92" s="16">
        <v>8</v>
      </c>
      <c r="AM92" s="62"/>
      <c r="AN92" s="64" t="s">
        <v>40</v>
      </c>
      <c r="AO92" s="20">
        <v>4.9000000000000004</v>
      </c>
      <c r="AP92" s="21">
        <v>7.38</v>
      </c>
      <c r="AQ92" s="7"/>
      <c r="AR92" s="31" t="s">
        <v>37</v>
      </c>
      <c r="AS92" s="52" t="s">
        <v>75</v>
      </c>
      <c r="AT92" s="32" t="s">
        <v>38</v>
      </c>
      <c r="AU92" s="53">
        <v>6.0999999999999999E-2</v>
      </c>
      <c r="AV92" s="1"/>
      <c r="AW92" s="117" t="s">
        <v>45</v>
      </c>
      <c r="AX92" s="112">
        <v>560648000</v>
      </c>
      <c r="AY92" s="112">
        <v>362842900</v>
      </c>
      <c r="AZ92" s="113">
        <v>175336000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193"/>
      <c r="B93" s="68" t="s">
        <v>44</v>
      </c>
      <c r="C93" s="73">
        <f t="shared" ref="C93:J93" si="107">C88</f>
        <v>250299000</v>
      </c>
      <c r="D93" s="74">
        <f t="shared" si="107"/>
        <v>2327370</v>
      </c>
      <c r="E93" s="74">
        <f t="shared" si="107"/>
        <v>5568060</v>
      </c>
      <c r="F93" s="75">
        <f t="shared" si="107"/>
        <v>9294760</v>
      </c>
      <c r="G93" s="73">
        <f t="shared" si="107"/>
        <v>323809000</v>
      </c>
      <c r="H93" s="74">
        <f t="shared" si="107"/>
        <v>2884380</v>
      </c>
      <c r="I93" s="74">
        <f t="shared" si="107"/>
        <v>8477610</v>
      </c>
      <c r="J93" s="75">
        <f t="shared" si="107"/>
        <v>13903500</v>
      </c>
      <c r="K93" s="179"/>
      <c r="L93" s="180"/>
      <c r="M93" s="180"/>
      <c r="N93" s="180"/>
      <c r="O93" s="197"/>
      <c r="P93" s="198"/>
      <c r="Q93" s="14" t="s">
        <v>7</v>
      </c>
      <c r="R93" s="40">
        <f>R88</f>
        <v>1338903600</v>
      </c>
      <c r="S93" s="57"/>
      <c r="T93" s="188"/>
      <c r="U93" s="191"/>
      <c r="V93" s="57"/>
      <c r="W93" s="87" t="s">
        <v>7</v>
      </c>
      <c r="X93" s="5">
        <f t="shared" ref="X93:AE93" si="108">X88</f>
        <v>3314.1</v>
      </c>
      <c r="Y93" s="5">
        <f t="shared" si="108"/>
        <v>4358.3999999999996</v>
      </c>
      <c r="Z93" s="5">
        <f t="shared" si="108"/>
        <v>46.6</v>
      </c>
      <c r="AA93" s="5">
        <f t="shared" si="108"/>
        <v>61</v>
      </c>
      <c r="AB93" s="5">
        <f t="shared" si="108"/>
        <v>3480.9</v>
      </c>
      <c r="AC93" s="5">
        <f t="shared" si="108"/>
        <v>4586.8999999999996</v>
      </c>
      <c r="AD93" s="5">
        <f t="shared" si="108"/>
        <v>78.7</v>
      </c>
      <c r="AE93" s="81">
        <f t="shared" si="108"/>
        <v>11.2</v>
      </c>
      <c r="AF93" s="7"/>
      <c r="AG93" s="87" t="s">
        <v>26</v>
      </c>
      <c r="AH93" s="6">
        <f>(AH92*10.74)</f>
        <v>14.32</v>
      </c>
      <c r="AI93" s="6">
        <f>(AI92*2.2)</f>
        <v>9.9</v>
      </c>
      <c r="AJ93" s="6">
        <f>(AJ92*0.25)</f>
        <v>0.4375</v>
      </c>
      <c r="AK93" s="158">
        <f>AK92+AL92</f>
        <v>8</v>
      </c>
      <c r="AL93" s="159"/>
      <c r="AM93" s="10"/>
      <c r="AN93" s="22" t="s">
        <v>41</v>
      </c>
      <c r="AO93" s="23">
        <v>6.6</v>
      </c>
      <c r="AP93" s="24">
        <v>7.83</v>
      </c>
      <c r="AQ93" s="7"/>
      <c r="AR93" s="33" t="s">
        <v>36</v>
      </c>
      <c r="AS93" s="12" t="s">
        <v>75</v>
      </c>
      <c r="AT93" s="2" t="s">
        <v>39</v>
      </c>
      <c r="AU93" s="36">
        <v>0.51700000000000002</v>
      </c>
      <c r="AV93" s="1"/>
      <c r="AW93" s="118" t="s">
        <v>71</v>
      </c>
      <c r="AX93" s="111">
        <f t="shared" ref="AX93:AZ93" si="109">AX88</f>
        <v>560648000</v>
      </c>
      <c r="AY93" s="111">
        <f t="shared" si="109"/>
        <v>362031600</v>
      </c>
      <c r="AZ93" s="114">
        <f t="shared" si="109"/>
        <v>175336000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194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760000</v>
      </c>
      <c r="H94" s="76">
        <f t="shared" si="110"/>
        <v>9000</v>
      </c>
      <c r="I94" s="76">
        <f t="shared" si="110"/>
        <v>0</v>
      </c>
      <c r="J94" s="77">
        <f t="shared" si="110"/>
        <v>0</v>
      </c>
      <c r="K94" s="181"/>
      <c r="L94" s="182"/>
      <c r="M94" s="182"/>
      <c r="N94" s="182"/>
      <c r="O94" s="199"/>
      <c r="P94" s="200"/>
      <c r="Q94" s="48" t="s">
        <v>3</v>
      </c>
      <c r="R94" s="41">
        <f>R92-R93</f>
        <v>881300</v>
      </c>
      <c r="S94" s="58"/>
      <c r="T94" s="189"/>
      <c r="U94" s="192"/>
      <c r="V94" s="58"/>
      <c r="W94" s="45" t="s">
        <v>3</v>
      </c>
      <c r="X94" s="46">
        <f>X92-X93</f>
        <v>0</v>
      </c>
      <c r="Y94" s="46">
        <f t="shared" ref="Y94:AE94" si="111">Y92-Y93</f>
        <v>9.6000000000003638</v>
      </c>
      <c r="Z94" s="46">
        <f t="shared" si="111"/>
        <v>0</v>
      </c>
      <c r="AA94" s="46">
        <f t="shared" si="111"/>
        <v>0.10000000000000142</v>
      </c>
      <c r="AB94" s="46">
        <f t="shared" si="111"/>
        <v>0</v>
      </c>
      <c r="AC94" s="46">
        <f t="shared" si="111"/>
        <v>9.8000000000001819</v>
      </c>
      <c r="AD94" s="46">
        <f t="shared" si="111"/>
        <v>0</v>
      </c>
      <c r="AE94" s="83">
        <f t="shared" si="111"/>
        <v>0</v>
      </c>
      <c r="AF94" s="7"/>
      <c r="AG94" s="88" t="s">
        <v>28</v>
      </c>
      <c r="AH94" s="86">
        <f>(AH93)/((K92/1000000)*8.34)</f>
        <v>2.2592452353906349</v>
      </c>
      <c r="AI94" s="86">
        <f>(AI93)/((K92/1000000)*8.34)</f>
        <v>1.5619083680424082</v>
      </c>
      <c r="AJ94" s="86">
        <f>(AJ93)/((K92/1000000)*8.34)</f>
        <v>6.9023728385712482E-2</v>
      </c>
      <c r="AK94" s="160">
        <f>(AK93)/((K92/1000000)*8.34)</f>
        <v>1.2621481761958855</v>
      </c>
      <c r="AL94" s="161"/>
      <c r="AM94" s="10"/>
      <c r="AN94" s="1"/>
      <c r="AO94" s="1"/>
      <c r="AP94" s="1"/>
      <c r="AQ94" s="7"/>
      <c r="AR94" s="89" t="s">
        <v>55</v>
      </c>
      <c r="AS94" s="79">
        <v>1.25</v>
      </c>
      <c r="AT94" s="90" t="s">
        <v>54</v>
      </c>
      <c r="AU94" s="35">
        <v>4.3999999999999997E-2</v>
      </c>
      <c r="AV94" s="1"/>
      <c r="AW94" s="110" t="s">
        <v>3</v>
      </c>
      <c r="AX94" s="115">
        <f>AX92-AX93</f>
        <v>0</v>
      </c>
      <c r="AY94" s="115">
        <f>AY92-AY93</f>
        <v>811300</v>
      </c>
      <c r="AZ94" s="116">
        <f>AZ92-AZ93</f>
        <v>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74">
        <v>24</v>
      </c>
      <c r="B96" s="67" t="s">
        <v>45</v>
      </c>
      <c r="C96" s="72">
        <v>251287000</v>
      </c>
      <c r="D96" s="37">
        <v>2336370</v>
      </c>
      <c r="E96" s="37">
        <v>5600060</v>
      </c>
      <c r="F96" s="39">
        <v>9365780</v>
      </c>
      <c r="G96" s="72">
        <v>324569000</v>
      </c>
      <c r="H96" s="37">
        <v>2893380</v>
      </c>
      <c r="I96" s="37">
        <v>8477610</v>
      </c>
      <c r="J96" s="39">
        <v>13903500</v>
      </c>
      <c r="K96" s="177">
        <f>C98+G98</f>
        <v>988000</v>
      </c>
      <c r="L96" s="178"/>
      <c r="M96" s="183">
        <f>D98+E98+F98+H98+I98+J98</f>
        <v>112020</v>
      </c>
      <c r="N96" s="178"/>
      <c r="O96" s="195">
        <f>M96+K96</f>
        <v>1100020</v>
      </c>
      <c r="P96" s="196"/>
      <c r="Q96" s="42" t="s">
        <v>6</v>
      </c>
      <c r="R96" s="39">
        <v>1340604800</v>
      </c>
      <c r="S96" s="57"/>
      <c r="T96" s="187">
        <v>0.01</v>
      </c>
      <c r="U96" s="190">
        <v>0.94</v>
      </c>
      <c r="V96" s="57"/>
      <c r="W96" s="85" t="s">
        <v>6</v>
      </c>
      <c r="X96" s="44">
        <v>3326.7</v>
      </c>
      <c r="Y96" s="44">
        <v>4368</v>
      </c>
      <c r="Z96" s="44">
        <v>46.6</v>
      </c>
      <c r="AA96" s="44">
        <v>61.2</v>
      </c>
      <c r="AB96" s="44">
        <v>3494.7</v>
      </c>
      <c r="AC96" s="44">
        <v>4596.7</v>
      </c>
      <c r="AD96" s="44">
        <v>78.8</v>
      </c>
      <c r="AE96" s="82">
        <v>11.3</v>
      </c>
      <c r="AF96" s="7"/>
      <c r="AG96" s="85" t="s">
        <v>29</v>
      </c>
      <c r="AH96" s="15">
        <v>0.9375</v>
      </c>
      <c r="AI96" s="15">
        <v>4.875</v>
      </c>
      <c r="AJ96" s="15">
        <v>1.9375</v>
      </c>
      <c r="AK96" s="15">
        <v>8</v>
      </c>
      <c r="AL96" s="16">
        <v>0</v>
      </c>
      <c r="AM96" s="62"/>
      <c r="AN96" s="64" t="s">
        <v>40</v>
      </c>
      <c r="AO96" s="20">
        <v>5.4</v>
      </c>
      <c r="AP96" s="21">
        <v>7.38</v>
      </c>
      <c r="AQ96" s="7"/>
      <c r="AR96" s="31" t="s">
        <v>37</v>
      </c>
      <c r="AS96" s="52">
        <v>5.7000000000000002E-2</v>
      </c>
      <c r="AT96" s="32" t="s">
        <v>38</v>
      </c>
      <c r="AU96" s="53" t="s">
        <v>75</v>
      </c>
      <c r="AV96" s="1"/>
      <c r="AW96" s="117" t="s">
        <v>45</v>
      </c>
      <c r="AX96" s="112">
        <v>561812000</v>
      </c>
      <c r="AY96" s="112">
        <v>362842900</v>
      </c>
      <c r="AZ96" s="113">
        <v>175372000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193"/>
      <c r="B97" s="68" t="s">
        <v>44</v>
      </c>
      <c r="C97" s="73">
        <f t="shared" ref="C97:J97" si="112">C92</f>
        <v>250299000</v>
      </c>
      <c r="D97" s="74">
        <f t="shared" si="112"/>
        <v>2327370</v>
      </c>
      <c r="E97" s="74">
        <f t="shared" si="112"/>
        <v>5568060</v>
      </c>
      <c r="F97" s="75">
        <f t="shared" si="112"/>
        <v>9294760</v>
      </c>
      <c r="G97" s="73">
        <f t="shared" si="112"/>
        <v>324569000</v>
      </c>
      <c r="H97" s="74">
        <f t="shared" si="112"/>
        <v>2893380</v>
      </c>
      <c r="I97" s="74">
        <f t="shared" si="112"/>
        <v>8477610</v>
      </c>
      <c r="J97" s="75">
        <f t="shared" si="112"/>
        <v>13903500</v>
      </c>
      <c r="K97" s="179"/>
      <c r="L97" s="180"/>
      <c r="M97" s="180"/>
      <c r="N97" s="180"/>
      <c r="O97" s="197"/>
      <c r="P97" s="198"/>
      <c r="Q97" s="14" t="s">
        <v>7</v>
      </c>
      <c r="R97" s="40">
        <f>R92</f>
        <v>1339784900</v>
      </c>
      <c r="S97" s="57"/>
      <c r="T97" s="188"/>
      <c r="U97" s="191"/>
      <c r="V97" s="57"/>
      <c r="W97" s="87" t="s">
        <v>7</v>
      </c>
      <c r="X97" s="5">
        <f t="shared" ref="X97:AE97" si="113">X92</f>
        <v>3314.1</v>
      </c>
      <c r="Y97" s="5">
        <f t="shared" si="113"/>
        <v>4368</v>
      </c>
      <c r="Z97" s="5">
        <f t="shared" si="113"/>
        <v>46.6</v>
      </c>
      <c r="AA97" s="5">
        <f t="shared" si="113"/>
        <v>61.1</v>
      </c>
      <c r="AB97" s="5">
        <f t="shared" si="113"/>
        <v>3480.9</v>
      </c>
      <c r="AC97" s="5">
        <f t="shared" si="113"/>
        <v>4596.7</v>
      </c>
      <c r="AD97" s="5">
        <f t="shared" si="113"/>
        <v>78.7</v>
      </c>
      <c r="AE97" s="81">
        <f t="shared" si="113"/>
        <v>11.2</v>
      </c>
      <c r="AF97" s="7"/>
      <c r="AG97" s="87" t="s">
        <v>26</v>
      </c>
      <c r="AH97" s="6">
        <f>(AH96*10.74)</f>
        <v>10.06875</v>
      </c>
      <c r="AI97" s="6">
        <f>(AI96*2.2)</f>
        <v>10.725000000000001</v>
      </c>
      <c r="AJ97" s="6">
        <f>(AJ96*0.25)</f>
        <v>0.484375</v>
      </c>
      <c r="AK97" s="158">
        <f>AK96+AL96</f>
        <v>8</v>
      </c>
      <c r="AL97" s="159"/>
      <c r="AM97" s="10"/>
      <c r="AN97" s="22" t="s">
        <v>41</v>
      </c>
      <c r="AO97" s="23">
        <v>7</v>
      </c>
      <c r="AP97" s="24">
        <v>7.6</v>
      </c>
      <c r="AQ97" s="7"/>
      <c r="AR97" s="33" t="s">
        <v>36</v>
      </c>
      <c r="AS97" s="12">
        <v>0.50800000000000001</v>
      </c>
      <c r="AT97" s="2" t="s">
        <v>39</v>
      </c>
      <c r="AU97" s="36" t="s">
        <v>75</v>
      </c>
      <c r="AV97" s="1"/>
      <c r="AW97" s="118" t="s">
        <v>71</v>
      </c>
      <c r="AX97" s="111">
        <f t="shared" ref="AX97:AY97" si="114">AX92</f>
        <v>560648000</v>
      </c>
      <c r="AY97" s="111">
        <f t="shared" si="114"/>
        <v>362842900</v>
      </c>
      <c r="AZ97" s="114">
        <f>AZ92</f>
        <v>175336000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194"/>
      <c r="B98" s="66" t="s">
        <v>3</v>
      </c>
      <c r="C98" s="76">
        <f t="shared" ref="C98:J98" si="115">C96-C97</f>
        <v>988000</v>
      </c>
      <c r="D98" s="76">
        <f t="shared" si="115"/>
        <v>9000</v>
      </c>
      <c r="E98" s="76">
        <f t="shared" si="115"/>
        <v>32000</v>
      </c>
      <c r="F98" s="77">
        <f t="shared" si="115"/>
        <v>71020</v>
      </c>
      <c r="G98" s="76">
        <f t="shared" si="115"/>
        <v>0</v>
      </c>
      <c r="H98" s="76">
        <f t="shared" si="115"/>
        <v>0</v>
      </c>
      <c r="I98" s="76">
        <f t="shared" si="115"/>
        <v>0</v>
      </c>
      <c r="J98" s="77">
        <f t="shared" si="115"/>
        <v>0</v>
      </c>
      <c r="K98" s="181"/>
      <c r="L98" s="182"/>
      <c r="M98" s="182"/>
      <c r="N98" s="182"/>
      <c r="O98" s="199"/>
      <c r="P98" s="200"/>
      <c r="Q98" s="48" t="s">
        <v>3</v>
      </c>
      <c r="R98" s="41">
        <f>R96-R97</f>
        <v>819900</v>
      </c>
      <c r="S98" s="58"/>
      <c r="T98" s="189"/>
      <c r="U98" s="192"/>
      <c r="V98" s="58"/>
      <c r="W98" s="45" t="s">
        <v>3</v>
      </c>
      <c r="X98" s="46">
        <f>X96-X97</f>
        <v>12.599999999999909</v>
      </c>
      <c r="Y98" s="46">
        <f t="shared" ref="Y98:AE98" si="116">Y96-Y97</f>
        <v>0</v>
      </c>
      <c r="Z98" s="46">
        <f t="shared" si="116"/>
        <v>0</v>
      </c>
      <c r="AA98" s="46">
        <f t="shared" si="116"/>
        <v>0.10000000000000142</v>
      </c>
      <c r="AB98" s="46">
        <f t="shared" si="116"/>
        <v>13.799999999999727</v>
      </c>
      <c r="AC98" s="46">
        <f t="shared" si="116"/>
        <v>0</v>
      </c>
      <c r="AD98" s="46">
        <f t="shared" si="116"/>
        <v>9.9999999999994316E-2</v>
      </c>
      <c r="AE98" s="83">
        <f t="shared" si="116"/>
        <v>0.10000000000000142</v>
      </c>
      <c r="AF98" s="7"/>
      <c r="AG98" s="88" t="s">
        <v>28</v>
      </c>
      <c r="AH98" s="86">
        <f>(AH97)/((K96/1000000)*8.34)</f>
        <v>1.2219475431800308</v>
      </c>
      <c r="AI98" s="86">
        <f>(AI97)/((K96/1000000)*8.34)</f>
        <v>1.3015903067020069</v>
      </c>
      <c r="AJ98" s="86">
        <f>(AJ97)/((K96/1000000)*8.34)</f>
        <v>5.878394450431558E-2</v>
      </c>
      <c r="AK98" s="160">
        <f>(AK97)/((K96/1000000)*8.34)</f>
        <v>0.97088321245837339</v>
      </c>
      <c r="AL98" s="161"/>
      <c r="AM98" s="10"/>
      <c r="AN98" s="1"/>
      <c r="AO98" s="1"/>
      <c r="AP98" s="1"/>
      <c r="AQ98" s="7"/>
      <c r="AR98" s="89" t="s">
        <v>55</v>
      </c>
      <c r="AS98" s="79">
        <v>1.48</v>
      </c>
      <c r="AT98" s="90" t="s">
        <v>54</v>
      </c>
      <c r="AU98" s="35">
        <v>3.3000000000000002E-2</v>
      </c>
      <c r="AV98" s="1"/>
      <c r="AW98" s="110" t="s">
        <v>3</v>
      </c>
      <c r="AX98" s="115">
        <f>AX96-AX97</f>
        <v>1164000</v>
      </c>
      <c r="AY98" s="115">
        <f>AY96-AY97</f>
        <v>0</v>
      </c>
      <c r="AZ98" s="116">
        <f>AZ96-AZ97</f>
        <v>36000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74">
        <v>25</v>
      </c>
      <c r="B100" s="67" t="s">
        <v>45</v>
      </c>
      <c r="C100" s="72">
        <v>252020000</v>
      </c>
      <c r="D100" s="37">
        <v>2336370</v>
      </c>
      <c r="E100" s="37">
        <v>5633060</v>
      </c>
      <c r="F100" s="39">
        <v>9365780</v>
      </c>
      <c r="G100" s="72">
        <v>324569000</v>
      </c>
      <c r="H100" s="37">
        <v>2893380</v>
      </c>
      <c r="I100" s="37">
        <v>8477610</v>
      </c>
      <c r="J100" s="39">
        <v>13903500</v>
      </c>
      <c r="K100" s="177">
        <f>C102+G102</f>
        <v>733000</v>
      </c>
      <c r="L100" s="178"/>
      <c r="M100" s="183">
        <f>D102+E102+F102+H102+I102+J102</f>
        <v>33000</v>
      </c>
      <c r="N100" s="178"/>
      <c r="O100" s="195">
        <f>M100+K100</f>
        <v>766000</v>
      </c>
      <c r="P100" s="196"/>
      <c r="Q100" s="42" t="s">
        <v>6</v>
      </c>
      <c r="R100" s="39">
        <v>1341461400</v>
      </c>
      <c r="S100" s="57"/>
      <c r="T100" s="187">
        <v>0</v>
      </c>
      <c r="U100" s="190">
        <v>0.94</v>
      </c>
      <c r="V100" s="57"/>
      <c r="W100" s="85" t="s">
        <v>6</v>
      </c>
      <c r="X100" s="44">
        <v>3336.1</v>
      </c>
      <c r="Y100" s="44">
        <v>4368</v>
      </c>
      <c r="Z100" s="44">
        <v>46.6</v>
      </c>
      <c r="AA100" s="44">
        <v>61.2</v>
      </c>
      <c r="AB100" s="44">
        <v>3504.8</v>
      </c>
      <c r="AC100" s="44">
        <v>4596.7</v>
      </c>
      <c r="AD100" s="44">
        <v>79</v>
      </c>
      <c r="AE100" s="82">
        <v>11.3</v>
      </c>
      <c r="AF100" s="7"/>
      <c r="AG100" s="85" t="s">
        <v>29</v>
      </c>
      <c r="AH100" s="15">
        <v>1.125</v>
      </c>
      <c r="AI100" s="15">
        <v>3.75</v>
      </c>
      <c r="AJ100" s="15">
        <v>1.625</v>
      </c>
      <c r="AK100" s="15">
        <v>6</v>
      </c>
      <c r="AL100" s="16">
        <v>0</v>
      </c>
      <c r="AM100" s="62"/>
      <c r="AN100" s="64" t="s">
        <v>40</v>
      </c>
      <c r="AO100" s="20">
        <v>5</v>
      </c>
      <c r="AP100" s="21">
        <v>7.39</v>
      </c>
      <c r="AQ100" s="7"/>
      <c r="AR100" s="31" t="s">
        <v>37</v>
      </c>
      <c r="AS100" s="52">
        <v>5.2999999999999999E-2</v>
      </c>
      <c r="AT100" s="32" t="s">
        <v>38</v>
      </c>
      <c r="AU100" s="53" t="s">
        <v>75</v>
      </c>
      <c r="AV100" s="1"/>
      <c r="AW100" s="117" t="s">
        <v>45</v>
      </c>
      <c r="AX100" s="112">
        <v>562656000</v>
      </c>
      <c r="AY100" s="112">
        <v>362842900</v>
      </c>
      <c r="AZ100" s="113">
        <v>175408000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193"/>
      <c r="B101" s="68" t="s">
        <v>44</v>
      </c>
      <c r="C101" s="73">
        <f t="shared" ref="C101:J101" si="117">C96</f>
        <v>251287000</v>
      </c>
      <c r="D101" s="74">
        <f t="shared" si="117"/>
        <v>2336370</v>
      </c>
      <c r="E101" s="74">
        <f t="shared" si="117"/>
        <v>5600060</v>
      </c>
      <c r="F101" s="75">
        <f t="shared" si="117"/>
        <v>9365780</v>
      </c>
      <c r="G101" s="73">
        <f t="shared" si="117"/>
        <v>324569000</v>
      </c>
      <c r="H101" s="74">
        <f t="shared" si="117"/>
        <v>2893380</v>
      </c>
      <c r="I101" s="74">
        <f t="shared" si="117"/>
        <v>8477610</v>
      </c>
      <c r="J101" s="75">
        <f t="shared" si="117"/>
        <v>13903500</v>
      </c>
      <c r="K101" s="179"/>
      <c r="L101" s="180"/>
      <c r="M101" s="180"/>
      <c r="N101" s="180"/>
      <c r="O101" s="197"/>
      <c r="P101" s="198"/>
      <c r="Q101" s="14" t="s">
        <v>7</v>
      </c>
      <c r="R101" s="40">
        <f>R96</f>
        <v>1340604800</v>
      </c>
      <c r="S101" s="57"/>
      <c r="T101" s="188"/>
      <c r="U101" s="191"/>
      <c r="V101" s="57"/>
      <c r="W101" s="87" t="s">
        <v>7</v>
      </c>
      <c r="X101" s="5">
        <f t="shared" ref="X101:AE101" si="118">X96</f>
        <v>3326.7</v>
      </c>
      <c r="Y101" s="5">
        <f t="shared" si="118"/>
        <v>4368</v>
      </c>
      <c r="Z101" s="5">
        <f t="shared" si="118"/>
        <v>46.6</v>
      </c>
      <c r="AA101" s="5">
        <f t="shared" si="118"/>
        <v>61.2</v>
      </c>
      <c r="AB101" s="5">
        <f t="shared" si="118"/>
        <v>3494.7</v>
      </c>
      <c r="AC101" s="5">
        <f t="shared" si="118"/>
        <v>4596.7</v>
      </c>
      <c r="AD101" s="5">
        <f t="shared" si="118"/>
        <v>78.8</v>
      </c>
      <c r="AE101" s="81">
        <f t="shared" si="118"/>
        <v>11.3</v>
      </c>
      <c r="AF101" s="7"/>
      <c r="AG101" s="87" t="s">
        <v>26</v>
      </c>
      <c r="AH101" s="6">
        <f>(AH100*10.74)</f>
        <v>12.0825</v>
      </c>
      <c r="AI101" s="6">
        <f>(AI100*2.2)</f>
        <v>8.25</v>
      </c>
      <c r="AJ101" s="6">
        <f>(AJ100*0.25)</f>
        <v>0.40625</v>
      </c>
      <c r="AK101" s="158">
        <f>AK100+AL100</f>
        <v>6</v>
      </c>
      <c r="AL101" s="159"/>
      <c r="AM101" s="10"/>
      <c r="AN101" s="22" t="s">
        <v>41</v>
      </c>
      <c r="AO101" s="23">
        <v>7.2</v>
      </c>
      <c r="AP101" s="24">
        <v>7.81</v>
      </c>
      <c r="AQ101" s="7"/>
      <c r="AR101" s="33" t="s">
        <v>36</v>
      </c>
      <c r="AS101" s="12">
        <v>0.53400000000000003</v>
      </c>
      <c r="AT101" s="2" t="s">
        <v>39</v>
      </c>
      <c r="AU101" s="36" t="s">
        <v>75</v>
      </c>
      <c r="AV101" s="1"/>
      <c r="AW101" s="118" t="s">
        <v>71</v>
      </c>
      <c r="AX101" s="111">
        <f t="shared" ref="AX101:AZ101" si="119">AX96</f>
        <v>561812000</v>
      </c>
      <c r="AY101" s="111">
        <f t="shared" si="119"/>
        <v>362842900</v>
      </c>
      <c r="AZ101" s="114">
        <f t="shared" si="119"/>
        <v>175372000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194"/>
      <c r="B102" s="66" t="s">
        <v>3</v>
      </c>
      <c r="C102" s="76">
        <f t="shared" ref="C102:J102" si="120">C100-C101</f>
        <v>733000</v>
      </c>
      <c r="D102" s="76">
        <f t="shared" si="120"/>
        <v>0</v>
      </c>
      <c r="E102" s="76">
        <f t="shared" si="120"/>
        <v>33000</v>
      </c>
      <c r="F102" s="77">
        <f t="shared" si="120"/>
        <v>0</v>
      </c>
      <c r="G102" s="76">
        <f t="shared" si="120"/>
        <v>0</v>
      </c>
      <c r="H102" s="76">
        <f t="shared" si="120"/>
        <v>0</v>
      </c>
      <c r="I102" s="76">
        <f t="shared" si="120"/>
        <v>0</v>
      </c>
      <c r="J102" s="77">
        <f t="shared" si="120"/>
        <v>0</v>
      </c>
      <c r="K102" s="181"/>
      <c r="L102" s="182"/>
      <c r="M102" s="182"/>
      <c r="N102" s="182"/>
      <c r="O102" s="199"/>
      <c r="P102" s="200"/>
      <c r="Q102" s="48" t="s">
        <v>3</v>
      </c>
      <c r="R102" s="41">
        <f>R100-R101</f>
        <v>856600</v>
      </c>
      <c r="S102" s="58"/>
      <c r="T102" s="189"/>
      <c r="U102" s="192"/>
      <c r="V102" s="58"/>
      <c r="W102" s="45" t="s">
        <v>3</v>
      </c>
      <c r="X102" s="46">
        <f>X100-X101</f>
        <v>9.4000000000000909</v>
      </c>
      <c r="Y102" s="46">
        <f t="shared" ref="Y102:AE102" si="121">Y100-Y101</f>
        <v>0</v>
      </c>
      <c r="Z102" s="46">
        <f t="shared" si="121"/>
        <v>0</v>
      </c>
      <c r="AA102" s="46">
        <f t="shared" si="121"/>
        <v>0</v>
      </c>
      <c r="AB102" s="46">
        <f t="shared" si="121"/>
        <v>10.100000000000364</v>
      </c>
      <c r="AC102" s="46">
        <f t="shared" si="121"/>
        <v>0</v>
      </c>
      <c r="AD102" s="46">
        <f t="shared" si="121"/>
        <v>0.20000000000000284</v>
      </c>
      <c r="AE102" s="83">
        <f t="shared" si="121"/>
        <v>0</v>
      </c>
      <c r="AF102" s="7"/>
      <c r="AG102" s="88" t="s">
        <v>28</v>
      </c>
      <c r="AH102" s="86">
        <f>(AH101)/((K100/1000000)*8.34)</f>
        <v>1.9764543072227074</v>
      </c>
      <c r="AI102" s="86">
        <f>(AI101)/((K100/1000000)*8.34)</f>
        <v>1.3495342879857097</v>
      </c>
      <c r="AJ102" s="86">
        <f>(AJ101)/((K100/1000000)*8.34)</f>
        <v>6.6454339938690252E-2</v>
      </c>
      <c r="AK102" s="160">
        <f>(AK101)/((K100/1000000)*8.34)</f>
        <v>0.98147948217142522</v>
      </c>
      <c r="AL102" s="161"/>
      <c r="AM102" s="10"/>
      <c r="AN102" s="1"/>
      <c r="AO102" s="1"/>
      <c r="AP102" s="1"/>
      <c r="AQ102" s="7"/>
      <c r="AR102" s="89" t="s">
        <v>55</v>
      </c>
      <c r="AS102" s="79">
        <v>0.87</v>
      </c>
      <c r="AT102" s="90" t="s">
        <v>54</v>
      </c>
      <c r="AU102" s="35">
        <v>2.9000000000000001E-2</v>
      </c>
      <c r="AV102" s="1"/>
      <c r="AW102" s="110" t="s">
        <v>3</v>
      </c>
      <c r="AX102" s="115">
        <f>AX100-AX101</f>
        <v>844000</v>
      </c>
      <c r="AY102" s="115">
        <f>AY100-AY101</f>
        <v>0</v>
      </c>
      <c r="AZ102" s="116">
        <f>AZ100-AZ101</f>
        <v>36000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74">
        <v>26</v>
      </c>
      <c r="B104" s="67" t="s">
        <v>45</v>
      </c>
      <c r="C104" s="72">
        <v>252853000</v>
      </c>
      <c r="D104" s="37">
        <v>2345370</v>
      </c>
      <c r="E104" s="37">
        <v>5633060</v>
      </c>
      <c r="F104" s="39">
        <v>9365780</v>
      </c>
      <c r="G104" s="72">
        <v>324569000</v>
      </c>
      <c r="H104" s="37">
        <v>2893380</v>
      </c>
      <c r="I104" s="37">
        <v>8477610</v>
      </c>
      <c r="J104" s="39">
        <v>13903500</v>
      </c>
      <c r="K104" s="177">
        <f>C106+G106</f>
        <v>833000</v>
      </c>
      <c r="L104" s="178"/>
      <c r="M104" s="183">
        <f>D106+E106+F106+H106+I106+J106</f>
        <v>9000</v>
      </c>
      <c r="N104" s="178"/>
      <c r="O104" s="195">
        <f>M104+K104</f>
        <v>842000</v>
      </c>
      <c r="P104" s="196"/>
      <c r="Q104" s="42" t="s">
        <v>6</v>
      </c>
      <c r="R104" s="39">
        <v>1342296500</v>
      </c>
      <c r="S104" s="57"/>
      <c r="T104" s="187">
        <v>0.12</v>
      </c>
      <c r="U104" s="190">
        <v>0.95</v>
      </c>
      <c r="V104" s="57"/>
      <c r="W104" s="85" t="s">
        <v>6</v>
      </c>
      <c r="X104" s="44">
        <v>3346.8</v>
      </c>
      <c r="Y104" s="44">
        <v>4368</v>
      </c>
      <c r="Z104" s="44">
        <v>46.6</v>
      </c>
      <c r="AA104" s="44">
        <v>61.3</v>
      </c>
      <c r="AB104" s="44">
        <v>3515.6</v>
      </c>
      <c r="AC104" s="44">
        <v>4596.7</v>
      </c>
      <c r="AD104" s="44">
        <v>79</v>
      </c>
      <c r="AE104" s="82">
        <v>11.3</v>
      </c>
      <c r="AF104" s="7"/>
      <c r="AG104" s="85" t="s">
        <v>29</v>
      </c>
      <c r="AH104" s="15">
        <v>0.875</v>
      </c>
      <c r="AI104" s="15">
        <v>4</v>
      </c>
      <c r="AJ104" s="15">
        <v>1.625</v>
      </c>
      <c r="AK104" s="15">
        <v>7</v>
      </c>
      <c r="AL104" s="16">
        <v>0</v>
      </c>
      <c r="AM104" s="62"/>
      <c r="AN104" s="64" t="s">
        <v>40</v>
      </c>
      <c r="AO104" s="20">
        <v>2.8</v>
      </c>
      <c r="AP104" s="21">
        <v>7.62</v>
      </c>
      <c r="AQ104" s="7"/>
      <c r="AR104" s="31" t="s">
        <v>37</v>
      </c>
      <c r="AS104" s="52">
        <v>4.4999999999999998E-2</v>
      </c>
      <c r="AT104" s="32" t="s">
        <v>38</v>
      </c>
      <c r="AU104" s="53" t="s">
        <v>75</v>
      </c>
      <c r="AV104" s="1"/>
      <c r="AW104" s="117" t="s">
        <v>45</v>
      </c>
      <c r="AX104" s="112">
        <v>563571000</v>
      </c>
      <c r="AY104" s="112">
        <v>362842900</v>
      </c>
      <c r="AZ104" s="113">
        <v>175408000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193"/>
      <c r="B105" s="68" t="s">
        <v>44</v>
      </c>
      <c r="C105" s="73">
        <f t="shared" ref="C105:J105" si="122">C100</f>
        <v>252020000</v>
      </c>
      <c r="D105" s="74">
        <f t="shared" si="122"/>
        <v>2336370</v>
      </c>
      <c r="E105" s="74">
        <f t="shared" si="122"/>
        <v>5633060</v>
      </c>
      <c r="F105" s="75">
        <f t="shared" si="122"/>
        <v>9365780</v>
      </c>
      <c r="G105" s="73">
        <f t="shared" si="122"/>
        <v>324569000</v>
      </c>
      <c r="H105" s="74">
        <f t="shared" si="122"/>
        <v>2893380</v>
      </c>
      <c r="I105" s="74">
        <f t="shared" si="122"/>
        <v>8477610</v>
      </c>
      <c r="J105" s="75">
        <f t="shared" si="122"/>
        <v>13903500</v>
      </c>
      <c r="K105" s="179"/>
      <c r="L105" s="180"/>
      <c r="M105" s="180"/>
      <c r="N105" s="180"/>
      <c r="O105" s="197"/>
      <c r="P105" s="198"/>
      <c r="Q105" s="14" t="s">
        <v>7</v>
      </c>
      <c r="R105" s="40">
        <f>R100</f>
        <v>1341461400</v>
      </c>
      <c r="S105" s="57"/>
      <c r="T105" s="188"/>
      <c r="U105" s="191"/>
      <c r="V105" s="57"/>
      <c r="W105" s="87" t="s">
        <v>7</v>
      </c>
      <c r="X105" s="5">
        <f t="shared" ref="X105:AE105" si="123">X100</f>
        <v>3336.1</v>
      </c>
      <c r="Y105" s="5">
        <f t="shared" si="123"/>
        <v>4368</v>
      </c>
      <c r="Z105" s="5">
        <f t="shared" si="123"/>
        <v>46.6</v>
      </c>
      <c r="AA105" s="5">
        <f t="shared" si="123"/>
        <v>61.2</v>
      </c>
      <c r="AB105" s="5">
        <f t="shared" si="123"/>
        <v>3504.8</v>
      </c>
      <c r="AC105" s="5">
        <f t="shared" si="123"/>
        <v>4596.7</v>
      </c>
      <c r="AD105" s="5">
        <f t="shared" si="123"/>
        <v>79</v>
      </c>
      <c r="AE105" s="81">
        <f t="shared" si="123"/>
        <v>11.3</v>
      </c>
      <c r="AF105" s="7"/>
      <c r="AG105" s="87" t="s">
        <v>26</v>
      </c>
      <c r="AH105" s="6">
        <f>(AH104*10.74)</f>
        <v>9.3975000000000009</v>
      </c>
      <c r="AI105" s="6">
        <f>(AI104*2.2)</f>
        <v>8.8000000000000007</v>
      </c>
      <c r="AJ105" s="6">
        <f>(AJ104*0.25)</f>
        <v>0.40625</v>
      </c>
      <c r="AK105" s="158">
        <f>AK104+AL104</f>
        <v>7</v>
      </c>
      <c r="AL105" s="159"/>
      <c r="AM105" s="10"/>
      <c r="AN105" s="22" t="s">
        <v>41</v>
      </c>
      <c r="AO105" s="23">
        <v>5.2</v>
      </c>
      <c r="AP105" s="24">
        <v>7.89</v>
      </c>
      <c r="AQ105" s="7"/>
      <c r="AR105" s="33" t="s">
        <v>36</v>
      </c>
      <c r="AS105" s="12">
        <v>0.43</v>
      </c>
      <c r="AT105" s="2" t="s">
        <v>39</v>
      </c>
      <c r="AU105" s="36" t="s">
        <v>75</v>
      </c>
      <c r="AV105" s="1"/>
      <c r="AW105" s="118" t="s">
        <v>71</v>
      </c>
      <c r="AX105" s="111">
        <f t="shared" ref="AX105:AZ105" si="124">AX100</f>
        <v>562656000</v>
      </c>
      <c r="AY105" s="111">
        <f t="shared" si="124"/>
        <v>362842900</v>
      </c>
      <c r="AZ105" s="114">
        <f t="shared" si="124"/>
        <v>175408000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194"/>
      <c r="B106" s="66" t="s">
        <v>3</v>
      </c>
      <c r="C106" s="76">
        <f t="shared" ref="C106:J106" si="125">C104-C105</f>
        <v>833000</v>
      </c>
      <c r="D106" s="76">
        <f t="shared" si="125"/>
        <v>9000</v>
      </c>
      <c r="E106" s="76">
        <f t="shared" si="125"/>
        <v>0</v>
      </c>
      <c r="F106" s="77">
        <f t="shared" si="125"/>
        <v>0</v>
      </c>
      <c r="G106" s="76">
        <f t="shared" si="125"/>
        <v>0</v>
      </c>
      <c r="H106" s="76">
        <f t="shared" si="125"/>
        <v>0</v>
      </c>
      <c r="I106" s="76">
        <f t="shared" si="125"/>
        <v>0</v>
      </c>
      <c r="J106" s="77">
        <f t="shared" si="125"/>
        <v>0</v>
      </c>
      <c r="K106" s="181"/>
      <c r="L106" s="182"/>
      <c r="M106" s="182"/>
      <c r="N106" s="182"/>
      <c r="O106" s="199"/>
      <c r="P106" s="200"/>
      <c r="Q106" s="48" t="s">
        <v>3</v>
      </c>
      <c r="R106" s="41">
        <f>R104-R105</f>
        <v>835100</v>
      </c>
      <c r="S106" s="58"/>
      <c r="T106" s="189"/>
      <c r="U106" s="192"/>
      <c r="V106" s="58"/>
      <c r="W106" s="45" t="s">
        <v>3</v>
      </c>
      <c r="X106" s="46">
        <f>X104-X105</f>
        <v>10.700000000000273</v>
      </c>
      <c r="Y106" s="46">
        <f t="shared" ref="Y106:AE106" si="126">Y104-Y105</f>
        <v>0</v>
      </c>
      <c r="Z106" s="46">
        <f t="shared" si="126"/>
        <v>0</v>
      </c>
      <c r="AA106" s="46">
        <f t="shared" si="126"/>
        <v>9.9999999999994316E-2</v>
      </c>
      <c r="AB106" s="46">
        <f t="shared" si="126"/>
        <v>10.799999999999727</v>
      </c>
      <c r="AC106" s="46">
        <f t="shared" si="126"/>
        <v>0</v>
      </c>
      <c r="AD106" s="46">
        <f t="shared" si="126"/>
        <v>0</v>
      </c>
      <c r="AE106" s="83">
        <f t="shared" si="126"/>
        <v>0</v>
      </c>
      <c r="AF106" s="7"/>
      <c r="AG106" s="88" t="s">
        <v>28</v>
      </c>
      <c r="AH106" s="86">
        <f>(AH105)/((K104/1000000)*8.34)</f>
        <v>1.3526993531225442</v>
      </c>
      <c r="AI106" s="86">
        <f>(AI105)/((K104/1000000)*8.34)</f>
        <v>1.2666937278508528</v>
      </c>
      <c r="AJ106" s="86">
        <f>(AJ105)/((K104/1000000)*8.34)</f>
        <v>5.8476628061296464E-2</v>
      </c>
      <c r="AK106" s="160">
        <f>(AK105)/((K104/1000000)*8.34)</f>
        <v>1.0075972835177236</v>
      </c>
      <c r="AL106" s="161"/>
      <c r="AM106" s="10"/>
      <c r="AN106" s="1"/>
      <c r="AO106" s="1"/>
      <c r="AP106" s="1"/>
      <c r="AQ106" s="7"/>
      <c r="AR106" s="89" t="s">
        <v>55</v>
      </c>
      <c r="AS106" s="79">
        <v>0.93</v>
      </c>
      <c r="AT106" s="90" t="s">
        <v>54</v>
      </c>
      <c r="AU106" s="35">
        <v>3.4000000000000002E-2</v>
      </c>
      <c r="AV106" s="1"/>
      <c r="AW106" s="110" t="s">
        <v>3</v>
      </c>
      <c r="AX106" s="115">
        <f>AX104-AX105</f>
        <v>915000</v>
      </c>
      <c r="AY106" s="115">
        <f>AY104-AY105</f>
        <v>0</v>
      </c>
      <c r="AZ106" s="116">
        <f>AZ104-AZ105</f>
        <v>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74">
        <v>27</v>
      </c>
      <c r="B108" s="67" t="s">
        <v>45</v>
      </c>
      <c r="C108" s="72">
        <v>253865000</v>
      </c>
      <c r="D108" s="37">
        <v>2355370</v>
      </c>
      <c r="E108" s="37">
        <v>5665050</v>
      </c>
      <c r="F108" s="39">
        <v>9467830</v>
      </c>
      <c r="G108" s="72">
        <v>324569000</v>
      </c>
      <c r="H108" s="37">
        <v>2893380</v>
      </c>
      <c r="I108" s="37">
        <v>8477610</v>
      </c>
      <c r="J108" s="39">
        <v>13903500</v>
      </c>
      <c r="K108" s="177">
        <f>C110+G110</f>
        <v>1012000</v>
      </c>
      <c r="L108" s="178"/>
      <c r="M108" s="183">
        <f>D110+E110+F110+H110+I110+J110</f>
        <v>144040</v>
      </c>
      <c r="N108" s="178"/>
      <c r="O108" s="195">
        <f>M108+K108</f>
        <v>1156040</v>
      </c>
      <c r="P108" s="196"/>
      <c r="Q108" s="42" t="s">
        <v>6</v>
      </c>
      <c r="R108" s="39">
        <v>1343060600</v>
      </c>
      <c r="S108" s="57"/>
      <c r="T108" s="187">
        <v>0.39</v>
      </c>
      <c r="U108" s="190">
        <v>0.93</v>
      </c>
      <c r="V108" s="57"/>
      <c r="W108" s="85" t="s">
        <v>6</v>
      </c>
      <c r="X108" s="44">
        <v>3359.7</v>
      </c>
      <c r="Y108" s="44">
        <v>4368</v>
      </c>
      <c r="Z108" s="44">
        <v>46.6</v>
      </c>
      <c r="AA108" s="44">
        <v>61.4</v>
      </c>
      <c r="AB108" s="44">
        <v>3529.3</v>
      </c>
      <c r="AC108" s="44">
        <v>4596.7</v>
      </c>
      <c r="AD108" s="44">
        <v>79.099999999999994</v>
      </c>
      <c r="AE108" s="82">
        <v>11.4</v>
      </c>
      <c r="AF108" s="7"/>
      <c r="AG108" s="85" t="s">
        <v>29</v>
      </c>
      <c r="AH108" s="15">
        <v>1.75</v>
      </c>
      <c r="AI108" s="15">
        <v>5.25</v>
      </c>
      <c r="AJ108" s="15">
        <v>1.875</v>
      </c>
      <c r="AK108" s="15">
        <v>9</v>
      </c>
      <c r="AL108" s="16">
        <v>0</v>
      </c>
      <c r="AM108" s="62"/>
      <c r="AN108" s="64" t="s">
        <v>40</v>
      </c>
      <c r="AO108" s="20">
        <v>4.9000000000000004</v>
      </c>
      <c r="AP108" s="21">
        <v>7.79</v>
      </c>
      <c r="AQ108" s="7"/>
      <c r="AR108" s="31" t="s">
        <v>37</v>
      </c>
      <c r="AS108" s="52">
        <v>4.4999999999999998E-2</v>
      </c>
      <c r="AT108" s="32" t="s">
        <v>38</v>
      </c>
      <c r="AU108" s="53" t="s">
        <v>75</v>
      </c>
      <c r="AV108" s="1"/>
      <c r="AW108" s="117" t="s">
        <v>45</v>
      </c>
      <c r="AX108" s="112">
        <v>564723000</v>
      </c>
      <c r="AY108" s="112">
        <v>362842900</v>
      </c>
      <c r="AZ108" s="113">
        <v>175444000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193"/>
      <c r="B109" s="68" t="s">
        <v>44</v>
      </c>
      <c r="C109" s="73">
        <f t="shared" ref="C109:J109" si="127">C104</f>
        <v>252853000</v>
      </c>
      <c r="D109" s="74">
        <f t="shared" si="127"/>
        <v>2345370</v>
      </c>
      <c r="E109" s="74">
        <f t="shared" si="127"/>
        <v>5633060</v>
      </c>
      <c r="F109" s="75">
        <f t="shared" si="127"/>
        <v>9365780</v>
      </c>
      <c r="G109" s="73">
        <f t="shared" si="127"/>
        <v>324569000</v>
      </c>
      <c r="H109" s="74">
        <f t="shared" si="127"/>
        <v>2893380</v>
      </c>
      <c r="I109" s="74">
        <f t="shared" si="127"/>
        <v>8477610</v>
      </c>
      <c r="J109" s="75">
        <f t="shared" si="127"/>
        <v>13903500</v>
      </c>
      <c r="K109" s="179"/>
      <c r="L109" s="180"/>
      <c r="M109" s="180"/>
      <c r="N109" s="180"/>
      <c r="O109" s="197"/>
      <c r="P109" s="198"/>
      <c r="Q109" s="14" t="s">
        <v>7</v>
      </c>
      <c r="R109" s="40">
        <f>R104</f>
        <v>1342296500</v>
      </c>
      <c r="S109" s="57"/>
      <c r="T109" s="188"/>
      <c r="U109" s="191"/>
      <c r="V109" s="57"/>
      <c r="W109" s="87" t="s">
        <v>7</v>
      </c>
      <c r="X109" s="5">
        <f t="shared" ref="X109:AE109" si="128">X104</f>
        <v>3346.8</v>
      </c>
      <c r="Y109" s="5">
        <f t="shared" si="128"/>
        <v>4368</v>
      </c>
      <c r="Z109" s="5">
        <f t="shared" si="128"/>
        <v>46.6</v>
      </c>
      <c r="AA109" s="5">
        <f t="shared" si="128"/>
        <v>61.3</v>
      </c>
      <c r="AB109" s="5">
        <f t="shared" si="128"/>
        <v>3515.6</v>
      </c>
      <c r="AC109" s="5">
        <f t="shared" si="128"/>
        <v>4596.7</v>
      </c>
      <c r="AD109" s="5">
        <f t="shared" si="128"/>
        <v>79</v>
      </c>
      <c r="AE109" s="81">
        <f t="shared" si="128"/>
        <v>11.3</v>
      </c>
      <c r="AF109" s="7"/>
      <c r="AG109" s="87" t="s">
        <v>26</v>
      </c>
      <c r="AH109" s="6">
        <f>(AH108*10.74)</f>
        <v>18.795000000000002</v>
      </c>
      <c r="AI109" s="6">
        <f>(AI108*2.2)</f>
        <v>11.55</v>
      </c>
      <c r="AJ109" s="6">
        <f>(AJ108*0.25)</f>
        <v>0.46875</v>
      </c>
      <c r="AK109" s="158">
        <f>AK108+AL108</f>
        <v>9</v>
      </c>
      <c r="AL109" s="159"/>
      <c r="AM109" s="10"/>
      <c r="AN109" s="22" t="s">
        <v>41</v>
      </c>
      <c r="AO109" s="23">
        <v>5.7</v>
      </c>
      <c r="AP109" s="24">
        <v>7.89</v>
      </c>
      <c r="AQ109" s="7"/>
      <c r="AR109" s="33" t="s">
        <v>36</v>
      </c>
      <c r="AS109" s="12">
        <v>0.45</v>
      </c>
      <c r="AT109" s="2" t="s">
        <v>39</v>
      </c>
      <c r="AU109" s="36" t="s">
        <v>75</v>
      </c>
      <c r="AV109" s="1"/>
      <c r="AW109" s="118" t="s">
        <v>71</v>
      </c>
      <c r="AX109" s="111">
        <f t="shared" ref="AX109:AZ109" si="129">AX104</f>
        <v>563571000</v>
      </c>
      <c r="AY109" s="111">
        <f t="shared" si="129"/>
        <v>362842900</v>
      </c>
      <c r="AZ109" s="114">
        <f t="shared" si="129"/>
        <v>175408000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194"/>
      <c r="B110" s="66" t="s">
        <v>3</v>
      </c>
      <c r="C110" s="76">
        <f t="shared" ref="C110:J110" si="130">C108-C109</f>
        <v>1012000</v>
      </c>
      <c r="D110" s="76">
        <f t="shared" si="130"/>
        <v>10000</v>
      </c>
      <c r="E110" s="76">
        <f t="shared" si="130"/>
        <v>31990</v>
      </c>
      <c r="F110" s="77">
        <f t="shared" si="130"/>
        <v>102050</v>
      </c>
      <c r="G110" s="76">
        <f t="shared" si="130"/>
        <v>0</v>
      </c>
      <c r="H110" s="76">
        <f t="shared" si="130"/>
        <v>0</v>
      </c>
      <c r="I110" s="76">
        <f t="shared" si="130"/>
        <v>0</v>
      </c>
      <c r="J110" s="77">
        <f t="shared" si="130"/>
        <v>0</v>
      </c>
      <c r="K110" s="181"/>
      <c r="L110" s="182"/>
      <c r="M110" s="182"/>
      <c r="N110" s="182"/>
      <c r="O110" s="199"/>
      <c r="P110" s="200"/>
      <c r="Q110" s="48" t="s">
        <v>3</v>
      </c>
      <c r="R110" s="41">
        <f>R108-R109</f>
        <v>764100</v>
      </c>
      <c r="S110" s="58"/>
      <c r="T110" s="189"/>
      <c r="U110" s="192"/>
      <c r="V110" s="58"/>
      <c r="W110" s="45" t="s">
        <v>3</v>
      </c>
      <c r="X110" s="46">
        <f>X108-X109</f>
        <v>12.899999999999636</v>
      </c>
      <c r="Y110" s="46">
        <f t="shared" ref="Y110:AE110" si="131">Y108-Y109</f>
        <v>0</v>
      </c>
      <c r="Z110" s="46">
        <f t="shared" si="131"/>
        <v>0</v>
      </c>
      <c r="AA110" s="46">
        <f t="shared" si="131"/>
        <v>0.10000000000000142</v>
      </c>
      <c r="AB110" s="46">
        <f t="shared" si="131"/>
        <v>13.700000000000273</v>
      </c>
      <c r="AC110" s="46">
        <f t="shared" si="131"/>
        <v>0</v>
      </c>
      <c r="AD110" s="46">
        <f t="shared" si="131"/>
        <v>9.9999999999994316E-2</v>
      </c>
      <c r="AE110" s="83">
        <f t="shared" si="131"/>
        <v>9.9999999999999645E-2</v>
      </c>
      <c r="AF110" s="7"/>
      <c r="AG110" s="88" t="s">
        <v>28</v>
      </c>
      <c r="AH110" s="86">
        <f>(AH109)/((K108/1000000)*8.34)</f>
        <v>2.2268746267807891</v>
      </c>
      <c r="AI110" s="86">
        <f>(AI109)/((K108/1000000)*8.34)</f>
        <v>1.3684704410384736</v>
      </c>
      <c r="AJ110" s="86">
        <f>(AJ109)/((K108/1000000)*8.34)</f>
        <v>5.5538573094093893E-2</v>
      </c>
      <c r="AK110" s="160">
        <f>(AK109)/((K108/1000000)*8.34)</f>
        <v>1.0663406034066027</v>
      </c>
      <c r="AL110" s="161"/>
      <c r="AM110" s="10"/>
      <c r="AN110" s="1"/>
      <c r="AO110" s="1"/>
      <c r="AP110" s="1"/>
      <c r="AQ110" s="7"/>
      <c r="AR110" s="89" t="s">
        <v>55</v>
      </c>
      <c r="AS110" s="79">
        <v>0.88</v>
      </c>
      <c r="AT110" s="90" t="s">
        <v>54</v>
      </c>
      <c r="AU110" s="35">
        <v>2.4E-2</v>
      </c>
      <c r="AV110" s="1"/>
      <c r="AW110" s="110" t="s">
        <v>3</v>
      </c>
      <c r="AX110" s="115">
        <f>AX108-AX109</f>
        <v>1152000</v>
      </c>
      <c r="AY110" s="115">
        <f>AY108-AY109</f>
        <v>0</v>
      </c>
      <c r="AZ110" s="116">
        <f>AZ108-AZ109</f>
        <v>36000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74">
        <v>28</v>
      </c>
      <c r="B112" s="67" t="s">
        <v>45</v>
      </c>
      <c r="C112" s="72">
        <v>254357000</v>
      </c>
      <c r="D112" s="37">
        <v>2375370</v>
      </c>
      <c r="E112" s="37">
        <v>5731050</v>
      </c>
      <c r="F112" s="39">
        <v>9533850</v>
      </c>
      <c r="G112" s="72">
        <v>324936000</v>
      </c>
      <c r="H112" s="37">
        <v>2936380</v>
      </c>
      <c r="I112" s="37">
        <v>8477610</v>
      </c>
      <c r="J112" s="39">
        <v>13919500</v>
      </c>
      <c r="K112" s="177">
        <f>C114+G114</f>
        <v>859000</v>
      </c>
      <c r="L112" s="178"/>
      <c r="M112" s="183">
        <f>D114+E114+F114+H114+I114+J114</f>
        <v>211020</v>
      </c>
      <c r="N112" s="178"/>
      <c r="O112" s="195">
        <f>M112+K112</f>
        <v>1070020</v>
      </c>
      <c r="P112" s="196"/>
      <c r="Q112" s="42" t="s">
        <v>6</v>
      </c>
      <c r="R112" s="39">
        <v>1343913000</v>
      </c>
      <c r="S112" s="57"/>
      <c r="T112" s="187">
        <v>0.75</v>
      </c>
      <c r="U112" s="190">
        <v>0.94</v>
      </c>
      <c r="V112" s="57"/>
      <c r="W112" s="85" t="s">
        <v>6</v>
      </c>
      <c r="X112" s="44">
        <v>3366</v>
      </c>
      <c r="Y112" s="44">
        <v>4373.3999999999996</v>
      </c>
      <c r="Z112" s="44">
        <v>46.6</v>
      </c>
      <c r="AA112" s="44">
        <v>61.8</v>
      </c>
      <c r="AB112" s="44">
        <v>3536.8</v>
      </c>
      <c r="AC112" s="44">
        <v>4602.7</v>
      </c>
      <c r="AD112" s="44">
        <v>79.400000000000006</v>
      </c>
      <c r="AE112" s="82">
        <v>11.5</v>
      </c>
      <c r="AF112" s="7"/>
      <c r="AG112" s="85" t="s">
        <v>29</v>
      </c>
      <c r="AH112" s="15">
        <v>3.75</v>
      </c>
      <c r="AI112" s="15">
        <v>5</v>
      </c>
      <c r="AJ112" s="15">
        <v>2.125</v>
      </c>
      <c r="AK112" s="15">
        <v>9</v>
      </c>
      <c r="AL112" s="16">
        <v>0</v>
      </c>
      <c r="AM112" s="62"/>
      <c r="AN112" s="64" t="s">
        <v>40</v>
      </c>
      <c r="AO112" s="20">
        <v>9.1999999999999993</v>
      </c>
      <c r="AP112" s="21">
        <v>7.33</v>
      </c>
      <c r="AQ112" s="7"/>
      <c r="AR112" s="31" t="s">
        <v>37</v>
      </c>
      <c r="AS112" s="52">
        <v>4.4999999999999998E-2</v>
      </c>
      <c r="AT112" s="32" t="s">
        <v>38</v>
      </c>
      <c r="AU112" s="53" t="s">
        <v>75</v>
      </c>
      <c r="AV112" s="1"/>
      <c r="AW112" s="117" t="s">
        <v>45</v>
      </c>
      <c r="AX112" s="112">
        <v>565350000</v>
      </c>
      <c r="AY112" s="112">
        <v>363300600</v>
      </c>
      <c r="AZ112" s="113">
        <v>175516000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193"/>
      <c r="B113" s="68" t="s">
        <v>44</v>
      </c>
      <c r="C113" s="73">
        <f t="shared" ref="C113:J113" si="132">C108</f>
        <v>253865000</v>
      </c>
      <c r="D113" s="74">
        <f t="shared" si="132"/>
        <v>2355370</v>
      </c>
      <c r="E113" s="74">
        <f t="shared" si="132"/>
        <v>5665050</v>
      </c>
      <c r="F113" s="75">
        <f t="shared" si="132"/>
        <v>9467830</v>
      </c>
      <c r="G113" s="73">
        <f t="shared" si="132"/>
        <v>324569000</v>
      </c>
      <c r="H113" s="74">
        <f t="shared" si="132"/>
        <v>2893380</v>
      </c>
      <c r="I113" s="74">
        <f t="shared" si="132"/>
        <v>8477610</v>
      </c>
      <c r="J113" s="75">
        <f t="shared" si="132"/>
        <v>13903500</v>
      </c>
      <c r="K113" s="179"/>
      <c r="L113" s="180"/>
      <c r="M113" s="180"/>
      <c r="N113" s="180"/>
      <c r="O113" s="197"/>
      <c r="P113" s="198"/>
      <c r="Q113" s="14" t="s">
        <v>7</v>
      </c>
      <c r="R113" s="40">
        <f>R108</f>
        <v>1343060600</v>
      </c>
      <c r="S113" s="57"/>
      <c r="T113" s="188"/>
      <c r="U113" s="191"/>
      <c r="V113" s="57"/>
      <c r="W113" s="87" t="s">
        <v>7</v>
      </c>
      <c r="X113" s="5">
        <f t="shared" ref="X113:AE113" si="133">X108</f>
        <v>3359.7</v>
      </c>
      <c r="Y113" s="5">
        <f t="shared" si="133"/>
        <v>4368</v>
      </c>
      <c r="Z113" s="5">
        <f t="shared" si="133"/>
        <v>46.6</v>
      </c>
      <c r="AA113" s="5">
        <f t="shared" si="133"/>
        <v>61.4</v>
      </c>
      <c r="AB113" s="5">
        <f t="shared" si="133"/>
        <v>3529.3</v>
      </c>
      <c r="AC113" s="5">
        <f t="shared" si="133"/>
        <v>4596.7</v>
      </c>
      <c r="AD113" s="5">
        <f t="shared" si="133"/>
        <v>79.099999999999994</v>
      </c>
      <c r="AE113" s="81">
        <f t="shared" si="133"/>
        <v>11.4</v>
      </c>
      <c r="AF113" s="7"/>
      <c r="AG113" s="87" t="s">
        <v>26</v>
      </c>
      <c r="AH113" s="6">
        <f>(AH112*10.74)</f>
        <v>40.274999999999999</v>
      </c>
      <c r="AI113" s="6">
        <f>(AI112*2.2)</f>
        <v>11</v>
      </c>
      <c r="AJ113" s="6">
        <f>(AJ112*0.25)</f>
        <v>0.53125</v>
      </c>
      <c r="AK113" s="158">
        <f>AK112+AL112</f>
        <v>9</v>
      </c>
      <c r="AL113" s="159"/>
      <c r="AM113" s="10"/>
      <c r="AN113" s="22" t="s">
        <v>41</v>
      </c>
      <c r="AO113" s="23">
        <v>6.9</v>
      </c>
      <c r="AP113" s="24">
        <v>7.63</v>
      </c>
      <c r="AQ113" s="7"/>
      <c r="AR113" s="33" t="s">
        <v>36</v>
      </c>
      <c r="AS113" s="12">
        <v>1.08</v>
      </c>
      <c r="AT113" s="2" t="s">
        <v>39</v>
      </c>
      <c r="AU113" s="36" t="s">
        <v>75</v>
      </c>
      <c r="AV113" s="1"/>
      <c r="AW113" s="118" t="s">
        <v>71</v>
      </c>
      <c r="AX113" s="111">
        <f t="shared" ref="AX113:AZ113" si="134">AX108</f>
        <v>564723000</v>
      </c>
      <c r="AY113" s="111">
        <f t="shared" si="134"/>
        <v>362842900</v>
      </c>
      <c r="AZ113" s="114">
        <f t="shared" si="134"/>
        <v>175444000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194"/>
      <c r="B114" s="66" t="s">
        <v>3</v>
      </c>
      <c r="C114" s="76">
        <f t="shared" ref="C114:J114" si="135">C112-C113</f>
        <v>492000</v>
      </c>
      <c r="D114" s="76">
        <f t="shared" si="135"/>
        <v>20000</v>
      </c>
      <c r="E114" s="76">
        <f t="shared" si="135"/>
        <v>66000</v>
      </c>
      <c r="F114" s="77">
        <f t="shared" si="135"/>
        <v>66020</v>
      </c>
      <c r="G114" s="76">
        <f t="shared" si="135"/>
        <v>367000</v>
      </c>
      <c r="H114" s="76">
        <f t="shared" si="135"/>
        <v>43000</v>
      </c>
      <c r="I114" s="76">
        <f t="shared" si="135"/>
        <v>0</v>
      </c>
      <c r="J114" s="77">
        <f t="shared" si="135"/>
        <v>16000</v>
      </c>
      <c r="K114" s="181"/>
      <c r="L114" s="182"/>
      <c r="M114" s="182"/>
      <c r="N114" s="182"/>
      <c r="O114" s="199"/>
      <c r="P114" s="200"/>
      <c r="Q114" s="48" t="s">
        <v>3</v>
      </c>
      <c r="R114" s="41">
        <f>R112-R113</f>
        <v>852400</v>
      </c>
      <c r="S114" s="58"/>
      <c r="T114" s="189"/>
      <c r="U114" s="192"/>
      <c r="V114" s="58"/>
      <c r="W114" s="45" t="s">
        <v>3</v>
      </c>
      <c r="X114" s="46">
        <f>X112-X113</f>
        <v>6.3000000000001819</v>
      </c>
      <c r="Y114" s="46">
        <f t="shared" ref="Y114:AE114" si="136">Y112-Y113</f>
        <v>5.3999999999996362</v>
      </c>
      <c r="Z114" s="46">
        <f t="shared" si="136"/>
        <v>0</v>
      </c>
      <c r="AA114" s="46">
        <f t="shared" si="136"/>
        <v>0.39999999999999858</v>
      </c>
      <c r="AB114" s="46">
        <f t="shared" si="136"/>
        <v>7.5</v>
      </c>
      <c r="AC114" s="46">
        <f t="shared" si="136"/>
        <v>6</v>
      </c>
      <c r="AD114" s="46">
        <f t="shared" si="136"/>
        <v>0.30000000000001137</v>
      </c>
      <c r="AE114" s="83">
        <f t="shared" si="136"/>
        <v>9.9999999999999645E-2</v>
      </c>
      <c r="AF114" s="7"/>
      <c r="AG114" s="88" t="s">
        <v>28</v>
      </c>
      <c r="AH114" s="86">
        <f>(AH113)/((K112/1000000)*8.34)</f>
        <v>5.6218122126280345</v>
      </c>
      <c r="AI114" s="86">
        <f>(AI113)/((K112/1000000)*8.34)</f>
        <v>1.5354421933931317</v>
      </c>
      <c r="AJ114" s="86">
        <f>(AJ113)/((K112/1000000)*8.34)</f>
        <v>7.4154878658191023E-2</v>
      </c>
      <c r="AK114" s="160">
        <f>(AK113)/((K112/1000000)*8.34)</f>
        <v>1.2562708855034714</v>
      </c>
      <c r="AL114" s="161"/>
      <c r="AM114" s="10"/>
      <c r="AN114" s="1"/>
      <c r="AO114" s="1"/>
      <c r="AP114" s="1"/>
      <c r="AQ114" s="7"/>
      <c r="AR114" s="89" t="s">
        <v>55</v>
      </c>
      <c r="AS114" s="79">
        <v>3.3</v>
      </c>
      <c r="AT114" s="90" t="s">
        <v>54</v>
      </c>
      <c r="AU114" s="35">
        <v>2.4E-2</v>
      </c>
      <c r="AV114" s="1"/>
      <c r="AW114" s="110" t="s">
        <v>3</v>
      </c>
      <c r="AX114" s="115">
        <f>AX112-AX113</f>
        <v>627000</v>
      </c>
      <c r="AY114" s="115">
        <f>AY112-AY113</f>
        <v>457700</v>
      </c>
      <c r="AZ114" s="116">
        <f>AZ112-AZ113</f>
        <v>72000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x14ac:dyDescent="0.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x14ac:dyDescent="0.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53" t="s">
        <v>60</v>
      </c>
      <c r="L116" s="153"/>
      <c r="M116" s="153"/>
      <c r="N116" s="153"/>
      <c r="O116" s="153"/>
      <c r="P116" s="153"/>
      <c r="Q116" s="153"/>
      <c r="R116" s="153"/>
      <c r="S116" s="153"/>
      <c r="T116" s="153"/>
      <c r="U116" s="105" t="s">
        <v>64</v>
      </c>
      <c r="V116" s="13"/>
      <c r="W116" s="3"/>
      <c r="X116" s="3"/>
      <c r="Y116" s="3"/>
      <c r="Z116" s="3"/>
      <c r="AA116" s="3"/>
      <c r="AB116" s="3"/>
      <c r="AC116" s="3"/>
      <c r="AD116" s="3"/>
      <c r="AE116" s="3"/>
      <c r="AF116" s="1"/>
      <c r="AG116" s="1"/>
      <c r="AH116" s="153" t="s">
        <v>60</v>
      </c>
      <c r="AI116" s="153"/>
      <c r="AJ116" s="153"/>
      <c r="AK116" s="153"/>
      <c r="AL116" s="153"/>
      <c r="AM116" s="1"/>
      <c r="AN116" s="1"/>
      <c r="AO116" s="153" t="s">
        <v>67</v>
      </c>
      <c r="AP116" s="153"/>
      <c r="AQ116" s="1"/>
      <c r="AR116" s="7"/>
      <c r="AS116" s="7"/>
      <c r="AT116" s="7"/>
      <c r="AU116" s="7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8.75" x14ac:dyDescent="0.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47">
        <f>SUM(K4:L114)</f>
        <v>21727000</v>
      </c>
      <c r="L117" s="148"/>
      <c r="M117" s="147">
        <f>SUM(M4:N114)</f>
        <v>1550440</v>
      </c>
      <c r="N117" s="148"/>
      <c r="O117" s="147">
        <f>SUM(O4:P114)</f>
        <v>23277440</v>
      </c>
      <c r="P117" s="148"/>
      <c r="Q117" s="1"/>
      <c r="R117" s="106">
        <f>R112-R5</f>
        <v>22194000</v>
      </c>
      <c r="S117" s="1"/>
      <c r="T117" s="93">
        <f>SUM(T4:T114)</f>
        <v>1.9100000000000001</v>
      </c>
      <c r="U117" s="107">
        <f>AVERAGE(U4:U114)</f>
        <v>0.98214285714285732</v>
      </c>
      <c r="V117" s="13"/>
      <c r="W117" s="3"/>
      <c r="X117" s="3"/>
      <c r="Y117" s="3"/>
      <c r="Z117" s="3"/>
      <c r="AA117" s="3"/>
      <c r="AB117" s="84">
        <f>AB112-AB5</f>
        <v>121.60000000000036</v>
      </c>
      <c r="AC117" s="84">
        <f>AC112-AC5</f>
        <v>169.59999999999945</v>
      </c>
      <c r="AD117" s="3"/>
      <c r="AE117" s="3"/>
      <c r="AF117" s="1"/>
      <c r="AG117" s="1"/>
      <c r="AH117" s="93">
        <f>SUM(AH113,AH109,AH105,AH101,AH97,AH93,AH89,AH85,AH81,AH77,AH73,AH69,AH65,AH61,AH57,AH53,AH49,AH45,AH41,AH37,AH33,AH29,AH25,AH21,AH17,AH13,AH9,AH5)</f>
        <v>383.06000000000012</v>
      </c>
      <c r="AI117" s="93">
        <f t="shared" ref="AI117:AJ117" si="137">SUM(AI113,AI109,AI105,AI101,AI97,AI93,AI89,AI85,AI81,AI77,AI73,AI69,AI65,AI61,AI57,AI53,AI49,AI45,AI41,AI37,AI33,AI29,AI25,AI21,AI17,AI13,AI9,AI5)</f>
        <v>357.22499999999997</v>
      </c>
      <c r="AJ117" s="93">
        <f t="shared" si="137"/>
        <v>11.130208333333334</v>
      </c>
      <c r="AK117" s="151">
        <f>SUM(AK113,AK109,AK105,AK101,AK97,AK93,AK89,AK85,AK81,AK77,AK73,AK69,AK65,AK61,AK57,AK53,AK49,AK45,AK41,AK37,AK33,AK29,AK25,AK21,AK17,AK13,AK9,AK5)</f>
        <v>210</v>
      </c>
      <c r="AL117" s="148"/>
      <c r="AM117" s="1"/>
      <c r="AN117" s="1"/>
      <c r="AO117" s="108">
        <f>AVERAGE(AO113,AO109,AO105,AO101,AO97,AO93,AO89,AO85,AO81,AO77,AO73,AO69,AO65,AO61,AO57,AO53,AO49,AO45,AO41,AO37,AO33,AO29,AO25,AO21,AO17,AO13,AO9,AO5)</f>
        <v>7.4321428571428569</v>
      </c>
      <c r="AP117" s="97">
        <f>AVERAGE(AP113,AP109,AP105,AP101,AP97,AP93,AP89,AP85,AP81,AP77,AP73,AP69,AP65,AP61,AP57,AP53,AP49,AP45,AP41,AP37,AP33,AP29,AP25,AP21,AP17,AP13,AP9,AP5)</f>
        <v>7.7835714285714275</v>
      </c>
      <c r="AQ117" s="1"/>
      <c r="AR117" s="7"/>
      <c r="AS117" s="153" t="s">
        <v>66</v>
      </c>
      <c r="AT117" s="153"/>
      <c r="AU117" s="103">
        <f>AVERAGE(AU114,AU110,AU106,AU102,AU98,AU94,AU90,AU86,AU82,AU78,AU74,AU70,AU66,AU62,AU58,AU54,AU50,AU46,AU42,AU38,AU34,AU30,AU26,AU22,AU18,AU14,AU10,AU6)</f>
        <v>2.7000000000000017E-2</v>
      </c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8.75" x14ac:dyDescent="0.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3"/>
      <c r="W118" s="3"/>
      <c r="X118" s="3"/>
      <c r="Y118" s="3"/>
      <c r="Z118" s="3"/>
      <c r="AA118" s="105" t="s">
        <v>65</v>
      </c>
      <c r="AB118" s="162">
        <f>AB117+AC117</f>
        <v>291.19999999999982</v>
      </c>
      <c r="AC118" s="163"/>
      <c r="AD118" s="3"/>
      <c r="AE118" s="3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7"/>
      <c r="AS118" s="7"/>
      <c r="AT118" s="7"/>
      <c r="AU118" s="7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18.75" x14ac:dyDescent="0.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3"/>
      <c r="W119" s="3"/>
      <c r="X119" s="3"/>
      <c r="Y119" s="3"/>
      <c r="Z119" s="3"/>
      <c r="AA119" s="3"/>
      <c r="AB119" s="3"/>
      <c r="AC119" s="3"/>
      <c r="AD119" s="3"/>
      <c r="AE119" s="3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x14ac:dyDescent="0.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3"/>
      <c r="W120" s="3"/>
      <c r="X120" s="3"/>
      <c r="Y120" s="3"/>
      <c r="Z120" s="3"/>
      <c r="AA120" s="3"/>
      <c r="AB120" s="3"/>
      <c r="AC120" s="3"/>
      <c r="AD120" s="3"/>
      <c r="AE120" s="3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7"/>
      <c r="AS120" s="7"/>
      <c r="AT120" s="7"/>
      <c r="AU120" s="7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8.75" x14ac:dyDescent="0.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3"/>
      <c r="W121" s="3"/>
      <c r="X121" s="3"/>
      <c r="Y121" s="3"/>
      <c r="Z121" s="3"/>
      <c r="AA121" s="3"/>
      <c r="AB121" s="3"/>
      <c r="AC121" s="3"/>
      <c r="AD121" s="3"/>
      <c r="AE121" s="3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7"/>
      <c r="AS121" s="7"/>
      <c r="AT121" s="7"/>
      <c r="AU121" s="7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8.75" x14ac:dyDescent="0.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3"/>
      <c r="W122" s="3"/>
      <c r="X122" s="3"/>
      <c r="Y122" s="3"/>
      <c r="Z122" s="3"/>
      <c r="AA122" s="3"/>
      <c r="AB122" s="3"/>
      <c r="AC122" s="3"/>
      <c r="AD122" s="3"/>
      <c r="AE122" s="3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7"/>
      <c r="AS122" s="7"/>
      <c r="AT122" s="7"/>
      <c r="AU122" s="7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18.75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3"/>
      <c r="W123" s="3"/>
      <c r="X123" s="3"/>
      <c r="Y123" s="3"/>
      <c r="Z123" s="3"/>
      <c r="AA123" s="3"/>
      <c r="AB123" s="3"/>
      <c r="AC123" s="3"/>
      <c r="AD123" s="3"/>
      <c r="AE123" s="3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3"/>
      <c r="W124" s="3"/>
      <c r="X124" s="3"/>
      <c r="Y124" s="3"/>
      <c r="Z124" s="3"/>
      <c r="AA124" s="3"/>
      <c r="AB124" s="3"/>
      <c r="AC124" s="3"/>
      <c r="AD124" s="3"/>
      <c r="AE124" s="3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7"/>
      <c r="AS124" s="7"/>
      <c r="AT124" s="7"/>
      <c r="AU124" s="7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3"/>
      <c r="W125" s="3"/>
      <c r="X125" s="3"/>
      <c r="Y125" s="3"/>
      <c r="Z125" s="3"/>
      <c r="AA125" s="3"/>
      <c r="AB125" s="3"/>
      <c r="AC125" s="3"/>
      <c r="AD125" s="3"/>
      <c r="AE125" s="3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7"/>
      <c r="AS125" s="7"/>
      <c r="AT125" s="7"/>
      <c r="AU125" s="7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3"/>
      <c r="W126" s="3"/>
      <c r="X126" s="3"/>
      <c r="Y126" s="3"/>
      <c r="Z126" s="3"/>
      <c r="AA126" s="3"/>
      <c r="AB126" s="3"/>
      <c r="AC126" s="3"/>
      <c r="AD126" s="3"/>
      <c r="AE126" s="3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7"/>
      <c r="AS126" s="7"/>
      <c r="AT126" s="7"/>
      <c r="AU126" s="7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7"/>
      <c r="AS127" s="7"/>
      <c r="AT127" s="7"/>
      <c r="AU127" s="7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3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7"/>
      <c r="AS128" s="7"/>
      <c r="AT128" s="7"/>
      <c r="AU128" s="7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</sheetData>
  <sheetProtection algorithmName="SHA-512" hashValue="Pt8oan/IjYyoxGGAOIYAHfqVMaNc7RY2+90BCLRFZxrdzINHxbNgiFahN3h7mmIPPp8qwlvBYkJGm4oO17qSNw==" saltValue="lDuEN9mxzIadBXtuGOfqCQ==" spinCount="100000" sheet="1" selectLockedCells="1" selectUnlockedCells="1"/>
  <mergeCells count="246"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W2:AZ2"/>
    <mergeCell ref="O117:P117"/>
    <mergeCell ref="M117:N117"/>
    <mergeCell ref="K117:L117"/>
    <mergeCell ref="K116:T116"/>
    <mergeCell ref="AB118:AC118"/>
    <mergeCell ref="AK117:AL117"/>
    <mergeCell ref="AH116:AL116"/>
    <mergeCell ref="AS117:AT117"/>
    <mergeCell ref="AO116:AP116"/>
    <mergeCell ref="AK109:AL109"/>
    <mergeCell ref="AK110:AL110"/>
    <mergeCell ref="AK101:AL101"/>
    <mergeCell ref="AK102:AL102"/>
    <mergeCell ref="AK93:AL93"/>
    <mergeCell ref="AK94:AL94"/>
    <mergeCell ref="AK85:AL85"/>
    <mergeCell ref="AK86:AL86"/>
    <mergeCell ref="AK77:AL77"/>
    <mergeCell ref="AK78:AL78"/>
    <mergeCell ref="AK69:AL69"/>
    <mergeCell ref="AK70:AL70"/>
    <mergeCell ref="AK61:AL61"/>
    <mergeCell ref="AK62:AL6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509F6-4452-45BD-8237-202E2B046A80}">
  <dimension ref="A1:CC58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7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customWidth="1"/>
    <col min="50" max="52" width="17.7109375" customWidth="1"/>
  </cols>
  <sheetData>
    <row r="1" spans="1:81" ht="30.75" thickBot="1" x14ac:dyDescent="0.45">
      <c r="A1" s="169" t="s">
        <v>87</v>
      </c>
      <c r="B1" s="169"/>
      <c r="C1" s="169"/>
      <c r="D1" s="169"/>
      <c r="E1" s="169"/>
      <c r="F1" s="169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70" t="s">
        <v>43</v>
      </c>
      <c r="B2" s="171"/>
      <c r="C2" s="172"/>
      <c r="D2" s="172"/>
      <c r="E2" s="172"/>
      <c r="F2" s="172"/>
      <c r="G2" s="172"/>
      <c r="H2" s="172"/>
      <c r="I2" s="172"/>
      <c r="J2" s="172"/>
      <c r="K2" s="171"/>
      <c r="L2" s="171"/>
      <c r="M2" s="171"/>
      <c r="N2" s="171"/>
      <c r="O2" s="171"/>
      <c r="P2" s="171"/>
      <c r="Q2" s="171"/>
      <c r="R2" s="173"/>
      <c r="S2" s="55"/>
      <c r="T2" s="49" t="s">
        <v>34</v>
      </c>
      <c r="U2" s="49" t="s">
        <v>56</v>
      </c>
      <c r="V2" s="59"/>
      <c r="W2" s="170" t="s">
        <v>10</v>
      </c>
      <c r="X2" s="171"/>
      <c r="Y2" s="171"/>
      <c r="Z2" s="171"/>
      <c r="AA2" s="171"/>
      <c r="AB2" s="171"/>
      <c r="AC2" s="171"/>
      <c r="AD2" s="171"/>
      <c r="AE2" s="173"/>
      <c r="AF2" s="1"/>
      <c r="AG2" s="142" t="s">
        <v>27</v>
      </c>
      <c r="AH2" s="143"/>
      <c r="AI2" s="143"/>
      <c r="AJ2" s="143"/>
      <c r="AK2" s="143"/>
      <c r="AL2" s="144"/>
      <c r="AM2" s="59"/>
      <c r="AN2" s="142" t="s">
        <v>31</v>
      </c>
      <c r="AO2" s="143"/>
      <c r="AP2" s="144"/>
      <c r="AQ2" s="1"/>
      <c r="AR2" s="142" t="s">
        <v>30</v>
      </c>
      <c r="AS2" s="143"/>
      <c r="AT2" s="143"/>
      <c r="AU2" s="144"/>
      <c r="AV2" s="1"/>
      <c r="AW2" s="142" t="s">
        <v>72</v>
      </c>
      <c r="AX2" s="143"/>
      <c r="AY2" s="143"/>
      <c r="AZ2" s="14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64" t="s">
        <v>4</v>
      </c>
      <c r="L3" s="165"/>
      <c r="M3" s="165" t="s">
        <v>8</v>
      </c>
      <c r="N3" s="165"/>
      <c r="O3" s="165" t="s">
        <v>9</v>
      </c>
      <c r="P3" s="165"/>
      <c r="Q3" s="166" t="s">
        <v>5</v>
      </c>
      <c r="R3" s="167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68" t="s">
        <v>0</v>
      </c>
      <c r="AS3" s="166"/>
      <c r="AT3" s="166" t="s">
        <v>1</v>
      </c>
      <c r="AU3" s="167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74">
        <v>1</v>
      </c>
      <c r="B4" s="67" t="s">
        <v>45</v>
      </c>
      <c r="C4" s="72">
        <v>254357000</v>
      </c>
      <c r="D4" s="37">
        <v>2375370</v>
      </c>
      <c r="E4" s="37">
        <v>5731050</v>
      </c>
      <c r="F4" s="39">
        <v>9533850</v>
      </c>
      <c r="G4" s="72">
        <v>325613000</v>
      </c>
      <c r="H4" s="37">
        <v>2954380</v>
      </c>
      <c r="I4" s="37">
        <v>8509620</v>
      </c>
      <c r="J4" s="39">
        <v>13969500</v>
      </c>
      <c r="K4" s="177">
        <f>C6+G6</f>
        <v>677000</v>
      </c>
      <c r="L4" s="178"/>
      <c r="M4" s="183">
        <f>D6+E6+F6+H6+I6+J6</f>
        <v>100010</v>
      </c>
      <c r="N4" s="178"/>
      <c r="O4" s="183">
        <f>M4+K4</f>
        <v>777010</v>
      </c>
      <c r="P4" s="178"/>
      <c r="Q4" s="38" t="s">
        <v>6</v>
      </c>
      <c r="R4" s="39">
        <v>1344751200</v>
      </c>
      <c r="S4" s="57"/>
      <c r="T4" s="187">
        <v>0.5</v>
      </c>
      <c r="U4" s="190">
        <v>1.01</v>
      </c>
      <c r="V4" s="57"/>
      <c r="W4" s="85" t="s">
        <v>6</v>
      </c>
      <c r="X4" s="44">
        <v>3366</v>
      </c>
      <c r="Y4" s="44">
        <v>4382.8</v>
      </c>
      <c r="Z4" s="44">
        <v>46.8</v>
      </c>
      <c r="AA4" s="44">
        <v>62</v>
      </c>
      <c r="AB4" s="44">
        <v>3536.8</v>
      </c>
      <c r="AC4" s="44">
        <v>4612.8999999999996</v>
      </c>
      <c r="AD4" s="44">
        <v>79.599999999999994</v>
      </c>
      <c r="AE4" s="82">
        <v>11.5</v>
      </c>
      <c r="AF4" s="7"/>
      <c r="AG4" s="17" t="s">
        <v>29</v>
      </c>
      <c r="AH4" s="18">
        <v>1.375</v>
      </c>
      <c r="AI4" s="18">
        <v>3.5</v>
      </c>
      <c r="AJ4" s="18">
        <v>1.5</v>
      </c>
      <c r="AK4" s="18">
        <v>0</v>
      </c>
      <c r="AL4" s="19">
        <v>7</v>
      </c>
      <c r="AM4" s="62"/>
      <c r="AN4" s="63" t="s">
        <v>40</v>
      </c>
      <c r="AO4" s="25">
        <v>9.9</v>
      </c>
      <c r="AP4" s="21">
        <v>7.12</v>
      </c>
      <c r="AQ4" s="7"/>
      <c r="AR4" s="31" t="s">
        <v>37</v>
      </c>
      <c r="AS4" s="50" t="s">
        <v>75</v>
      </c>
      <c r="AT4" s="32" t="s">
        <v>38</v>
      </c>
      <c r="AU4" s="53">
        <v>4.7E-2</v>
      </c>
      <c r="AV4" s="1"/>
      <c r="AW4" s="117" t="s">
        <v>45</v>
      </c>
      <c r="AX4" s="112">
        <v>565350000</v>
      </c>
      <c r="AY4" s="112">
        <v>364088900</v>
      </c>
      <c r="AZ4" s="113">
        <v>175551000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75"/>
      <c r="B5" s="68" t="s">
        <v>44</v>
      </c>
      <c r="C5" s="73">
        <f>'Feb, 2022'!C112</f>
        <v>254357000</v>
      </c>
      <c r="D5" s="73">
        <f>'Feb, 2022'!D112</f>
        <v>2375370</v>
      </c>
      <c r="E5" s="73">
        <f>'Feb, 2022'!E112</f>
        <v>5731050</v>
      </c>
      <c r="F5" s="73">
        <f>'Feb, 2022'!F112</f>
        <v>9533850</v>
      </c>
      <c r="G5" s="73">
        <f>'Feb, 2022'!G112</f>
        <v>324936000</v>
      </c>
      <c r="H5" s="73">
        <f>'Feb, 2022'!H112</f>
        <v>2936380</v>
      </c>
      <c r="I5" s="73">
        <f>'Feb, 2022'!I112</f>
        <v>8477610</v>
      </c>
      <c r="J5" s="73">
        <f>'Feb, 2022'!J112</f>
        <v>13919500</v>
      </c>
      <c r="K5" s="179"/>
      <c r="L5" s="180"/>
      <c r="M5" s="180"/>
      <c r="N5" s="180"/>
      <c r="O5" s="180"/>
      <c r="P5" s="180"/>
      <c r="Q5" s="9" t="s">
        <v>7</v>
      </c>
      <c r="R5" s="73">
        <f>'Feb, 2022'!R112</f>
        <v>1343913000</v>
      </c>
      <c r="S5" s="57"/>
      <c r="T5" s="188"/>
      <c r="U5" s="191"/>
      <c r="V5" s="57"/>
      <c r="W5" s="87" t="s">
        <v>7</v>
      </c>
      <c r="X5" s="104">
        <f>'Feb, 2022'!X112</f>
        <v>3366</v>
      </c>
      <c r="Y5" s="104">
        <f>'Feb, 2022'!Y112</f>
        <v>4373.3999999999996</v>
      </c>
      <c r="Z5" s="104">
        <f>'Feb, 2022'!Z112</f>
        <v>46.6</v>
      </c>
      <c r="AA5" s="104">
        <f>'Feb, 2022'!AA112</f>
        <v>61.8</v>
      </c>
      <c r="AB5" s="104">
        <f>'Feb, 2022'!AB112</f>
        <v>3536.8</v>
      </c>
      <c r="AC5" s="104">
        <f>'Feb, 2022'!AC112</f>
        <v>4602.7</v>
      </c>
      <c r="AD5" s="104">
        <f>'Feb, 2022'!AD112</f>
        <v>79.400000000000006</v>
      </c>
      <c r="AE5" s="104">
        <f>'Feb, 2022'!AE112</f>
        <v>11.5</v>
      </c>
      <c r="AF5" s="7"/>
      <c r="AG5" s="87" t="s">
        <v>26</v>
      </c>
      <c r="AH5" s="6">
        <f>(AH4*10.74)</f>
        <v>14.7675</v>
      </c>
      <c r="AI5" s="6">
        <f>(AI4*2.2)</f>
        <v>7.7000000000000011</v>
      </c>
      <c r="AJ5" s="6">
        <f>(AJ4*0.25)</f>
        <v>0.375</v>
      </c>
      <c r="AK5" s="154">
        <f>AK4+AL4</f>
        <v>7</v>
      </c>
      <c r="AL5" s="155"/>
      <c r="AM5" s="10"/>
      <c r="AN5" s="27" t="s">
        <v>41</v>
      </c>
      <c r="AO5" s="26">
        <v>9.6999999999999993</v>
      </c>
      <c r="AP5" s="24">
        <v>7.56</v>
      </c>
      <c r="AQ5" s="7"/>
      <c r="AR5" s="33" t="s">
        <v>36</v>
      </c>
      <c r="AS5" s="11" t="s">
        <v>75</v>
      </c>
      <c r="AT5" s="2" t="s">
        <v>39</v>
      </c>
      <c r="AU5" s="36">
        <v>2.5179999999999998</v>
      </c>
      <c r="AV5" s="1"/>
      <c r="AW5" s="118" t="s">
        <v>71</v>
      </c>
      <c r="AX5" s="128">
        <f>'Feb, 2022'!AX112</f>
        <v>565350000</v>
      </c>
      <c r="AY5" s="128">
        <f>'Feb, 2022'!AY112</f>
        <v>363300600</v>
      </c>
      <c r="AZ5" s="128">
        <f>'Feb, 2022'!AZ112</f>
        <v>175516000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76"/>
      <c r="B6" s="66" t="s">
        <v>3</v>
      </c>
      <c r="C6" s="76">
        <f>C4-C5</f>
        <v>0</v>
      </c>
      <c r="D6" s="76">
        <f t="shared" ref="D6:J6" si="0">D4-D5</f>
        <v>0</v>
      </c>
      <c r="E6" s="76">
        <f t="shared" si="0"/>
        <v>0</v>
      </c>
      <c r="F6" s="76">
        <f t="shared" si="0"/>
        <v>0</v>
      </c>
      <c r="G6" s="76">
        <f t="shared" si="0"/>
        <v>677000</v>
      </c>
      <c r="H6" s="76">
        <f t="shared" si="0"/>
        <v>18000</v>
      </c>
      <c r="I6" s="76">
        <f t="shared" si="0"/>
        <v>32010</v>
      </c>
      <c r="J6" s="76">
        <f t="shared" si="0"/>
        <v>50000</v>
      </c>
      <c r="K6" s="181"/>
      <c r="L6" s="182"/>
      <c r="M6" s="182"/>
      <c r="N6" s="182"/>
      <c r="O6" s="182"/>
      <c r="P6" s="182"/>
      <c r="Q6" s="47" t="s">
        <v>3</v>
      </c>
      <c r="R6" s="41">
        <f>R4-R5</f>
        <v>838200</v>
      </c>
      <c r="S6" s="58"/>
      <c r="T6" s="189"/>
      <c r="U6" s="192"/>
      <c r="V6" s="58"/>
      <c r="W6" s="45" t="s">
        <v>3</v>
      </c>
      <c r="X6" s="46">
        <f>X4-X5</f>
        <v>0</v>
      </c>
      <c r="Y6" s="46">
        <f t="shared" ref="Y6:AE6" si="1">Y4-Y5</f>
        <v>9.4000000000005457</v>
      </c>
      <c r="Z6" s="46">
        <f t="shared" si="1"/>
        <v>0.19999999999999574</v>
      </c>
      <c r="AA6" s="46">
        <f t="shared" si="1"/>
        <v>0.20000000000000284</v>
      </c>
      <c r="AB6" s="46">
        <f t="shared" si="1"/>
        <v>0</v>
      </c>
      <c r="AC6" s="46">
        <f t="shared" si="1"/>
        <v>10.199999999999818</v>
      </c>
      <c r="AD6" s="46">
        <f t="shared" si="1"/>
        <v>0.19999999999998863</v>
      </c>
      <c r="AE6" s="83">
        <f t="shared" si="1"/>
        <v>0</v>
      </c>
      <c r="AF6" s="7"/>
      <c r="AG6" s="88" t="s">
        <v>28</v>
      </c>
      <c r="AH6" s="86">
        <f>(AH5)/((K4/1000000)*8.34)</f>
        <v>2.615485159878006</v>
      </c>
      <c r="AI6" s="86">
        <f>(AI5)/((K4/1000000)*8.34)</f>
        <v>1.3637539008674893</v>
      </c>
      <c r="AJ6" s="86">
        <f>(AJ5)/((K4/1000000)*8.34)</f>
        <v>6.6416586081208887E-2</v>
      </c>
      <c r="AK6" s="156">
        <f>(AK5)/((K4/1000000)*8.34)</f>
        <v>1.2397762735158993</v>
      </c>
      <c r="AL6" s="157"/>
      <c r="AM6" s="10"/>
      <c r="AN6" s="1"/>
      <c r="AO6" s="1"/>
      <c r="AP6" s="1"/>
      <c r="AQ6" s="7"/>
      <c r="AR6" s="89" t="s">
        <v>55</v>
      </c>
      <c r="AS6" s="79">
        <v>12.62</v>
      </c>
      <c r="AT6" s="90" t="s">
        <v>54</v>
      </c>
      <c r="AU6" s="35">
        <v>2.8000000000000001E-2</v>
      </c>
      <c r="AV6" s="1"/>
      <c r="AW6" s="110" t="s">
        <v>3</v>
      </c>
      <c r="AX6" s="115">
        <f>AX4-AX5</f>
        <v>0</v>
      </c>
      <c r="AY6" s="115">
        <f>AY4-AY5</f>
        <v>788300</v>
      </c>
      <c r="AZ6" s="116">
        <f>AZ4-AZ5</f>
        <v>35000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74">
        <v>2</v>
      </c>
      <c r="B8" s="67" t="s">
        <v>45</v>
      </c>
      <c r="C8" s="72">
        <v>254357000</v>
      </c>
      <c r="D8" s="37">
        <v>2375370</v>
      </c>
      <c r="E8" s="37">
        <v>5731050</v>
      </c>
      <c r="F8" s="39">
        <v>9533850</v>
      </c>
      <c r="G8" s="72">
        <v>326533000</v>
      </c>
      <c r="H8" s="37">
        <v>2963380</v>
      </c>
      <c r="I8" s="37">
        <v>8541630</v>
      </c>
      <c r="J8" s="39">
        <v>14008500</v>
      </c>
      <c r="K8" s="177">
        <f>C10+G10</f>
        <v>920000</v>
      </c>
      <c r="L8" s="178"/>
      <c r="M8" s="183">
        <f>D10+E10+F10+H10+I10+J10</f>
        <v>80010</v>
      </c>
      <c r="N8" s="178"/>
      <c r="O8" s="184">
        <f>M8+K8</f>
        <v>1000010</v>
      </c>
      <c r="P8" s="184"/>
      <c r="Q8" s="42" t="s">
        <v>6</v>
      </c>
      <c r="R8" s="39">
        <v>1345589800</v>
      </c>
      <c r="S8" s="57"/>
      <c r="T8" s="187">
        <v>0.52</v>
      </c>
      <c r="U8" s="190">
        <v>1.03</v>
      </c>
      <c r="V8" s="57"/>
      <c r="W8" s="85" t="s">
        <v>6</v>
      </c>
      <c r="X8" s="44">
        <v>3366</v>
      </c>
      <c r="Y8" s="44">
        <v>4394.5</v>
      </c>
      <c r="Z8" s="44">
        <v>47</v>
      </c>
      <c r="AA8" s="44">
        <v>62</v>
      </c>
      <c r="AB8" s="44">
        <v>3536.8</v>
      </c>
      <c r="AC8" s="44">
        <v>4625.3</v>
      </c>
      <c r="AD8" s="44">
        <v>79.8</v>
      </c>
      <c r="AE8" s="82">
        <v>11.5</v>
      </c>
      <c r="AF8" s="7"/>
      <c r="AG8" s="85" t="s">
        <v>29</v>
      </c>
      <c r="AH8" s="15">
        <v>3</v>
      </c>
      <c r="AI8" s="15">
        <v>4.9375</v>
      </c>
      <c r="AJ8" s="15">
        <v>1.9375</v>
      </c>
      <c r="AK8" s="15">
        <v>0</v>
      </c>
      <c r="AL8" s="16">
        <v>9</v>
      </c>
      <c r="AM8" s="62"/>
      <c r="AN8" s="64" t="s">
        <v>40</v>
      </c>
      <c r="AO8" s="20">
        <v>10.3</v>
      </c>
      <c r="AP8" s="21">
        <v>7.2</v>
      </c>
      <c r="AQ8" s="7"/>
      <c r="AR8" s="31" t="s">
        <v>37</v>
      </c>
      <c r="AS8" s="52" t="s">
        <v>75</v>
      </c>
      <c r="AT8" s="32" t="s">
        <v>38</v>
      </c>
      <c r="AU8" s="53">
        <v>4.7E-2</v>
      </c>
      <c r="AV8" s="1"/>
      <c r="AW8" s="117" t="s">
        <v>45</v>
      </c>
      <c r="AX8" s="112">
        <v>565350000</v>
      </c>
      <c r="AY8" s="112">
        <v>365111500</v>
      </c>
      <c r="AZ8" s="113">
        <v>175586000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75"/>
      <c r="B9" s="68" t="s">
        <v>44</v>
      </c>
      <c r="C9" s="73">
        <f>C4</f>
        <v>254357000</v>
      </c>
      <c r="D9" s="74">
        <f t="shared" ref="D9:J9" si="2">D4</f>
        <v>2375370</v>
      </c>
      <c r="E9" s="74">
        <f t="shared" si="2"/>
        <v>5731050</v>
      </c>
      <c r="F9" s="75">
        <f t="shared" si="2"/>
        <v>9533850</v>
      </c>
      <c r="G9" s="73">
        <f t="shared" si="2"/>
        <v>325613000</v>
      </c>
      <c r="H9" s="74">
        <f t="shared" si="2"/>
        <v>2954380</v>
      </c>
      <c r="I9" s="74">
        <f t="shared" si="2"/>
        <v>8509620</v>
      </c>
      <c r="J9" s="75">
        <f t="shared" si="2"/>
        <v>13969500</v>
      </c>
      <c r="K9" s="179"/>
      <c r="L9" s="180"/>
      <c r="M9" s="180"/>
      <c r="N9" s="180"/>
      <c r="O9" s="185"/>
      <c r="P9" s="185"/>
      <c r="Q9" s="14" t="s">
        <v>7</v>
      </c>
      <c r="R9" s="40">
        <f>R4</f>
        <v>1344751200</v>
      </c>
      <c r="S9" s="57"/>
      <c r="T9" s="188"/>
      <c r="U9" s="191"/>
      <c r="V9" s="57"/>
      <c r="W9" s="87" t="s">
        <v>7</v>
      </c>
      <c r="X9" s="5">
        <f>X4</f>
        <v>3366</v>
      </c>
      <c r="Y9" s="5">
        <f t="shared" ref="Y9:AE9" si="3">Y4</f>
        <v>4382.8</v>
      </c>
      <c r="Z9" s="5">
        <f t="shared" si="3"/>
        <v>46.8</v>
      </c>
      <c r="AA9" s="5">
        <f t="shared" si="3"/>
        <v>62</v>
      </c>
      <c r="AB9" s="5">
        <f>AB4</f>
        <v>3536.8</v>
      </c>
      <c r="AC9" s="5">
        <f t="shared" si="3"/>
        <v>4612.8999999999996</v>
      </c>
      <c r="AD9" s="5">
        <f t="shared" si="3"/>
        <v>79.599999999999994</v>
      </c>
      <c r="AE9" s="81">
        <f t="shared" si="3"/>
        <v>11.5</v>
      </c>
      <c r="AF9" s="7"/>
      <c r="AG9" s="87" t="s">
        <v>26</v>
      </c>
      <c r="AH9" s="6">
        <f>(AH8*10.74)</f>
        <v>32.22</v>
      </c>
      <c r="AI9" s="6">
        <f>(AI8*2.2)</f>
        <v>10.862500000000001</v>
      </c>
      <c r="AJ9" s="6">
        <f>(AJ8*0.25)</f>
        <v>0.484375</v>
      </c>
      <c r="AK9" s="154">
        <f>AK8+AL8</f>
        <v>9</v>
      </c>
      <c r="AL9" s="155"/>
      <c r="AM9" s="10"/>
      <c r="AN9" s="22" t="s">
        <v>41</v>
      </c>
      <c r="AO9" s="23">
        <v>8.9</v>
      </c>
      <c r="AP9" s="24">
        <v>7.47</v>
      </c>
      <c r="AQ9" s="7"/>
      <c r="AR9" s="33" t="s">
        <v>36</v>
      </c>
      <c r="AS9" s="12" t="s">
        <v>75</v>
      </c>
      <c r="AT9" s="2" t="s">
        <v>39</v>
      </c>
      <c r="AU9" s="36">
        <v>1.792</v>
      </c>
      <c r="AV9" s="1"/>
      <c r="AW9" s="118" t="s">
        <v>71</v>
      </c>
      <c r="AX9" s="111">
        <f>AX4</f>
        <v>565350000</v>
      </c>
      <c r="AY9" s="111">
        <f t="shared" ref="AY9:AZ9" si="4">AY4</f>
        <v>364088900</v>
      </c>
      <c r="AZ9" s="114">
        <f t="shared" si="4"/>
        <v>175551000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76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920000</v>
      </c>
      <c r="H10" s="76">
        <f t="shared" si="5"/>
        <v>9000</v>
      </c>
      <c r="I10" s="76">
        <f t="shared" si="5"/>
        <v>32010</v>
      </c>
      <c r="J10" s="77">
        <f t="shared" si="5"/>
        <v>39000</v>
      </c>
      <c r="K10" s="181"/>
      <c r="L10" s="182"/>
      <c r="M10" s="182"/>
      <c r="N10" s="182"/>
      <c r="O10" s="186"/>
      <c r="P10" s="186"/>
      <c r="Q10" s="48" t="s">
        <v>3</v>
      </c>
      <c r="R10" s="41">
        <f>R8-R9</f>
        <v>838600</v>
      </c>
      <c r="S10" s="58"/>
      <c r="T10" s="189"/>
      <c r="U10" s="192"/>
      <c r="V10" s="58"/>
      <c r="W10" s="45" t="s">
        <v>3</v>
      </c>
      <c r="X10" s="46">
        <f>X8-X9</f>
        <v>0</v>
      </c>
      <c r="Y10" s="46">
        <f t="shared" ref="Y10:AE10" si="6">Y8-Y9</f>
        <v>11.699999999999818</v>
      </c>
      <c r="Z10" s="46">
        <f t="shared" si="6"/>
        <v>0.20000000000000284</v>
      </c>
      <c r="AA10" s="46">
        <f t="shared" si="6"/>
        <v>0</v>
      </c>
      <c r="AB10" s="46">
        <f t="shared" si="6"/>
        <v>0</v>
      </c>
      <c r="AC10" s="46">
        <f t="shared" si="6"/>
        <v>12.400000000000546</v>
      </c>
      <c r="AD10" s="46">
        <f t="shared" si="6"/>
        <v>0.20000000000000284</v>
      </c>
      <c r="AE10" s="83">
        <f t="shared" si="6"/>
        <v>0</v>
      </c>
      <c r="AF10" s="7"/>
      <c r="AG10" s="88" t="s">
        <v>28</v>
      </c>
      <c r="AH10" s="86">
        <f>(AH9)/((K8/1000000)*8.34)</f>
        <v>4.1992492962152017</v>
      </c>
      <c r="AI10" s="86">
        <f>(AI9)/((K8/1000000)*8.34)</f>
        <v>1.4157152538838493</v>
      </c>
      <c r="AJ10" s="86">
        <f>(AJ9)/((K8/1000000)*8.34)</f>
        <v>6.3128844750286725E-2</v>
      </c>
      <c r="AK10" s="156">
        <f>(AK9)/((K8/1000000)*8.34)</f>
        <v>1.1729746637472629</v>
      </c>
      <c r="AL10" s="157"/>
      <c r="AM10" s="10"/>
      <c r="AN10" s="1"/>
      <c r="AO10" s="1"/>
      <c r="AP10" s="1"/>
      <c r="AQ10" s="7"/>
      <c r="AR10" s="89" t="s">
        <v>55</v>
      </c>
      <c r="AS10" s="79">
        <v>9.98</v>
      </c>
      <c r="AT10" s="90" t="s">
        <v>54</v>
      </c>
      <c r="AU10" s="35">
        <v>2.7E-2</v>
      </c>
      <c r="AV10" s="1"/>
      <c r="AW10" s="110" t="s">
        <v>3</v>
      </c>
      <c r="AX10" s="115">
        <f>AX8-AX9</f>
        <v>0</v>
      </c>
      <c r="AY10" s="115">
        <f>AY8-AY9</f>
        <v>1022600</v>
      </c>
      <c r="AZ10" s="116">
        <f>AZ8-AZ9</f>
        <v>35000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74">
        <v>3</v>
      </c>
      <c r="B12" s="67" t="s">
        <v>45</v>
      </c>
      <c r="C12" s="72">
        <v>254357000</v>
      </c>
      <c r="D12" s="37">
        <v>2375370</v>
      </c>
      <c r="E12" s="37">
        <v>5731050</v>
      </c>
      <c r="F12" s="39">
        <v>9533850</v>
      </c>
      <c r="G12" s="72">
        <v>327408000</v>
      </c>
      <c r="H12" s="37">
        <v>2972380</v>
      </c>
      <c r="I12" s="37">
        <v>8573650</v>
      </c>
      <c r="J12" s="39">
        <v>14060500</v>
      </c>
      <c r="K12" s="177">
        <f>C14+G14</f>
        <v>875000</v>
      </c>
      <c r="L12" s="178"/>
      <c r="M12" s="183">
        <f>D14+E14+F14+H14+I14+J14</f>
        <v>93020</v>
      </c>
      <c r="N12" s="178"/>
      <c r="O12" s="184">
        <f>M12+K12</f>
        <v>968020</v>
      </c>
      <c r="P12" s="184"/>
      <c r="Q12" s="42" t="s">
        <v>6</v>
      </c>
      <c r="R12" s="39">
        <v>1346487300</v>
      </c>
      <c r="S12" s="57"/>
      <c r="T12" s="187">
        <v>0.02</v>
      </c>
      <c r="U12" s="190">
        <v>1.04</v>
      </c>
      <c r="V12" s="57"/>
      <c r="W12" s="85" t="s">
        <v>6</v>
      </c>
      <c r="X12" s="44">
        <v>3366</v>
      </c>
      <c r="Y12" s="44">
        <v>4405.8999999999996</v>
      </c>
      <c r="Z12" s="44">
        <v>47</v>
      </c>
      <c r="AA12" s="44">
        <v>62.2</v>
      </c>
      <c r="AB12" s="44">
        <v>3536.8</v>
      </c>
      <c r="AC12" s="44">
        <v>4637.2</v>
      </c>
      <c r="AD12" s="44">
        <v>80</v>
      </c>
      <c r="AE12" s="82">
        <v>11.5</v>
      </c>
      <c r="AF12" s="7"/>
      <c r="AG12" s="85" t="s">
        <v>29</v>
      </c>
      <c r="AH12" s="15">
        <v>2.5</v>
      </c>
      <c r="AI12" s="15">
        <v>4.75</v>
      </c>
      <c r="AJ12" s="15">
        <v>1.5</v>
      </c>
      <c r="AK12" s="15">
        <v>0</v>
      </c>
      <c r="AL12" s="16">
        <v>8</v>
      </c>
      <c r="AM12" s="62"/>
      <c r="AN12" s="64" t="s">
        <v>40</v>
      </c>
      <c r="AO12" s="20">
        <v>9.9</v>
      </c>
      <c r="AP12" s="21">
        <v>7.26</v>
      </c>
      <c r="AQ12" s="7"/>
      <c r="AR12" s="31" t="s">
        <v>37</v>
      </c>
      <c r="AS12" s="52" t="s">
        <v>75</v>
      </c>
      <c r="AT12" s="32" t="s">
        <v>38</v>
      </c>
      <c r="AU12" s="53">
        <v>4.9000000000000002E-2</v>
      </c>
      <c r="AV12" s="1"/>
      <c r="AW12" s="117" t="s">
        <v>45</v>
      </c>
      <c r="AX12" s="112">
        <v>565350000</v>
      </c>
      <c r="AY12" s="112">
        <v>366089900</v>
      </c>
      <c r="AZ12" s="113">
        <v>175621000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75"/>
      <c r="B13" s="68" t="s">
        <v>44</v>
      </c>
      <c r="C13" s="73">
        <f>C8</f>
        <v>254357000</v>
      </c>
      <c r="D13" s="74">
        <f t="shared" ref="D13:J13" si="7">D8</f>
        <v>2375370</v>
      </c>
      <c r="E13" s="74">
        <f t="shared" si="7"/>
        <v>5731050</v>
      </c>
      <c r="F13" s="75">
        <f t="shared" si="7"/>
        <v>9533850</v>
      </c>
      <c r="G13" s="73">
        <f t="shared" si="7"/>
        <v>326533000</v>
      </c>
      <c r="H13" s="74">
        <f t="shared" si="7"/>
        <v>2963380</v>
      </c>
      <c r="I13" s="74">
        <f t="shared" si="7"/>
        <v>8541630</v>
      </c>
      <c r="J13" s="75">
        <f t="shared" si="7"/>
        <v>14008500</v>
      </c>
      <c r="K13" s="179"/>
      <c r="L13" s="180"/>
      <c r="M13" s="180"/>
      <c r="N13" s="180"/>
      <c r="O13" s="185"/>
      <c r="P13" s="185"/>
      <c r="Q13" s="14" t="s">
        <v>7</v>
      </c>
      <c r="R13" s="40">
        <f>R8</f>
        <v>1345589800</v>
      </c>
      <c r="S13" s="57"/>
      <c r="T13" s="188"/>
      <c r="U13" s="191"/>
      <c r="V13" s="57"/>
      <c r="W13" s="87" t="s">
        <v>7</v>
      </c>
      <c r="X13" s="5">
        <f t="shared" ref="X13:AE13" si="8">X8</f>
        <v>3366</v>
      </c>
      <c r="Y13" s="5">
        <f t="shared" si="8"/>
        <v>4394.5</v>
      </c>
      <c r="Z13" s="5">
        <f t="shared" si="8"/>
        <v>47</v>
      </c>
      <c r="AA13" s="5">
        <f t="shared" si="8"/>
        <v>62</v>
      </c>
      <c r="AB13" s="5">
        <f t="shared" si="8"/>
        <v>3536.8</v>
      </c>
      <c r="AC13" s="5">
        <f t="shared" si="8"/>
        <v>4625.3</v>
      </c>
      <c r="AD13" s="5">
        <f t="shared" si="8"/>
        <v>79.8</v>
      </c>
      <c r="AE13" s="81">
        <f t="shared" si="8"/>
        <v>11.5</v>
      </c>
      <c r="AF13" s="7"/>
      <c r="AG13" s="87" t="s">
        <v>26</v>
      </c>
      <c r="AH13" s="6">
        <f>(AH12*10.74)</f>
        <v>26.85</v>
      </c>
      <c r="AI13" s="6">
        <f>(AI12*2.2)</f>
        <v>10.450000000000001</v>
      </c>
      <c r="AJ13" s="6">
        <f>(AJ12*0.25)</f>
        <v>0.375</v>
      </c>
      <c r="AK13" s="154">
        <f>AK12+AL12</f>
        <v>8</v>
      </c>
      <c r="AL13" s="155"/>
      <c r="AM13" s="10"/>
      <c r="AN13" s="22" t="s">
        <v>41</v>
      </c>
      <c r="AO13" s="23">
        <v>9</v>
      </c>
      <c r="AP13" s="24">
        <v>7.51</v>
      </c>
      <c r="AQ13" s="7"/>
      <c r="AR13" s="33" t="s">
        <v>36</v>
      </c>
      <c r="AS13" s="12" t="s">
        <v>75</v>
      </c>
      <c r="AT13" s="2" t="s">
        <v>39</v>
      </c>
      <c r="AU13" s="36">
        <v>2.38</v>
      </c>
      <c r="AV13" s="1"/>
      <c r="AW13" s="118" t="s">
        <v>71</v>
      </c>
      <c r="AX13" s="111">
        <f>AX8</f>
        <v>565350000</v>
      </c>
      <c r="AY13" s="111">
        <f t="shared" ref="AY13:AZ13" si="9">AY8</f>
        <v>365111500</v>
      </c>
      <c r="AZ13" s="114">
        <f t="shared" si="9"/>
        <v>175586000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76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875000</v>
      </c>
      <c r="H14" s="76">
        <f t="shared" si="10"/>
        <v>9000</v>
      </c>
      <c r="I14" s="76">
        <f t="shared" si="10"/>
        <v>32020</v>
      </c>
      <c r="J14" s="77">
        <f t="shared" si="10"/>
        <v>52000</v>
      </c>
      <c r="K14" s="181"/>
      <c r="L14" s="182"/>
      <c r="M14" s="182"/>
      <c r="N14" s="182"/>
      <c r="O14" s="186"/>
      <c r="P14" s="186"/>
      <c r="Q14" s="48" t="s">
        <v>3</v>
      </c>
      <c r="R14" s="41">
        <f>R12-R13</f>
        <v>897500</v>
      </c>
      <c r="S14" s="58"/>
      <c r="T14" s="189"/>
      <c r="U14" s="192"/>
      <c r="V14" s="58"/>
      <c r="W14" s="45" t="s">
        <v>3</v>
      </c>
      <c r="X14" s="46">
        <f>X12-X13</f>
        <v>0</v>
      </c>
      <c r="Y14" s="46">
        <f t="shared" ref="Y14:AE14" si="11">Y12-Y13</f>
        <v>11.399999999999636</v>
      </c>
      <c r="Z14" s="46">
        <f t="shared" si="11"/>
        <v>0</v>
      </c>
      <c r="AA14" s="46">
        <f t="shared" si="11"/>
        <v>0.20000000000000284</v>
      </c>
      <c r="AB14" s="46">
        <f t="shared" si="11"/>
        <v>0</v>
      </c>
      <c r="AC14" s="46">
        <f t="shared" si="11"/>
        <v>11.899999999999636</v>
      </c>
      <c r="AD14" s="46">
        <f t="shared" si="11"/>
        <v>0.20000000000000284</v>
      </c>
      <c r="AE14" s="83">
        <f t="shared" si="11"/>
        <v>0</v>
      </c>
      <c r="AF14" s="7"/>
      <c r="AG14" s="88" t="s">
        <v>28</v>
      </c>
      <c r="AH14" s="86">
        <f>(AH13)/((K12/1000000)*8.34)</f>
        <v>3.67934224049332</v>
      </c>
      <c r="AI14" s="86">
        <f>(AI13)/((K12/1000000)*8.34)</f>
        <v>1.4319972593353891</v>
      </c>
      <c r="AJ14" s="86">
        <f>(AJ13)/((K12/1000000)*8.34)</f>
        <v>5.1387461459403906E-2</v>
      </c>
      <c r="AK14" s="156">
        <f>(AK13)/((K12/1000000)*8.34)</f>
        <v>1.0962658444672835</v>
      </c>
      <c r="AL14" s="157"/>
      <c r="AM14" s="10"/>
      <c r="AN14" s="1"/>
      <c r="AO14" s="1"/>
      <c r="AP14" s="1"/>
      <c r="AQ14" s="7"/>
      <c r="AR14" s="89" t="s">
        <v>55</v>
      </c>
      <c r="AS14" s="79">
        <v>10.77</v>
      </c>
      <c r="AT14" s="90" t="s">
        <v>54</v>
      </c>
      <c r="AU14" s="35">
        <v>2.8000000000000001E-2</v>
      </c>
      <c r="AV14" s="1"/>
      <c r="AW14" s="110" t="s">
        <v>3</v>
      </c>
      <c r="AX14" s="115">
        <f>AX12-AX13</f>
        <v>0</v>
      </c>
      <c r="AY14" s="115">
        <f>AY12-AY13</f>
        <v>978400</v>
      </c>
      <c r="AZ14" s="116">
        <f>AZ12-AZ13</f>
        <v>35000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74">
        <v>4</v>
      </c>
      <c r="B16" s="67" t="s">
        <v>45</v>
      </c>
      <c r="C16" s="72">
        <v>254357000</v>
      </c>
      <c r="D16" s="37">
        <v>2375370</v>
      </c>
      <c r="E16" s="37">
        <v>5731050</v>
      </c>
      <c r="F16" s="39">
        <v>9533850</v>
      </c>
      <c r="G16" s="72">
        <v>327880000</v>
      </c>
      <c r="H16" s="37">
        <v>2981380</v>
      </c>
      <c r="I16" s="37">
        <v>8573650</v>
      </c>
      <c r="J16" s="39">
        <v>14068600</v>
      </c>
      <c r="K16" s="177">
        <f>C18+G18</f>
        <v>472000</v>
      </c>
      <c r="L16" s="178"/>
      <c r="M16" s="183">
        <f>D18+E18+F18+H18+I18+J18</f>
        <v>17100</v>
      </c>
      <c r="N16" s="178"/>
      <c r="O16" s="184">
        <f>M16+K16</f>
        <v>489100</v>
      </c>
      <c r="P16" s="184"/>
      <c r="Q16" s="42" t="s">
        <v>6</v>
      </c>
      <c r="R16" s="39">
        <v>1347155900</v>
      </c>
      <c r="S16" s="57"/>
      <c r="T16" s="187">
        <v>0.05</v>
      </c>
      <c r="U16" s="190">
        <v>0.97</v>
      </c>
      <c r="V16" s="57"/>
      <c r="W16" s="85" t="s">
        <v>6</v>
      </c>
      <c r="X16" s="44">
        <v>3366</v>
      </c>
      <c r="Y16" s="44">
        <v>4411.8999999999996</v>
      </c>
      <c r="Z16" s="44">
        <v>47.2</v>
      </c>
      <c r="AA16" s="44">
        <v>62.2</v>
      </c>
      <c r="AB16" s="44">
        <v>3536.8</v>
      </c>
      <c r="AC16" s="44">
        <v>4643.5</v>
      </c>
      <c r="AD16" s="44">
        <v>80</v>
      </c>
      <c r="AE16" s="82">
        <v>11.5</v>
      </c>
      <c r="AF16" s="7"/>
      <c r="AG16" s="85" t="s">
        <v>29</v>
      </c>
      <c r="AH16" s="15">
        <v>1</v>
      </c>
      <c r="AI16" s="15">
        <v>2.75</v>
      </c>
      <c r="AJ16" s="15">
        <v>1.125</v>
      </c>
      <c r="AK16" s="15">
        <v>0</v>
      </c>
      <c r="AL16" s="16">
        <v>4</v>
      </c>
      <c r="AM16" s="62"/>
      <c r="AN16" s="64" t="s">
        <v>40</v>
      </c>
      <c r="AO16" s="20">
        <v>9.6</v>
      </c>
      <c r="AP16" s="21">
        <v>7.2</v>
      </c>
      <c r="AQ16" s="7"/>
      <c r="AR16" s="2" t="s">
        <v>37</v>
      </c>
      <c r="AS16" s="12" t="s">
        <v>75</v>
      </c>
      <c r="AT16" s="2" t="s">
        <v>38</v>
      </c>
      <c r="AU16" s="12">
        <v>0.05</v>
      </c>
      <c r="AV16" s="1"/>
      <c r="AW16" s="117" t="s">
        <v>45</v>
      </c>
      <c r="AX16" s="112">
        <v>565350000</v>
      </c>
      <c r="AY16" s="112">
        <v>366619300</v>
      </c>
      <c r="AZ16" s="113">
        <v>175621000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75"/>
      <c r="B17" s="68" t="s">
        <v>44</v>
      </c>
      <c r="C17" s="73">
        <f>C12</f>
        <v>254357000</v>
      </c>
      <c r="D17" s="74">
        <f t="shared" ref="D17:J17" si="12">D12</f>
        <v>2375370</v>
      </c>
      <c r="E17" s="74">
        <f t="shared" si="12"/>
        <v>5731050</v>
      </c>
      <c r="F17" s="75">
        <f t="shared" si="12"/>
        <v>9533850</v>
      </c>
      <c r="G17" s="73">
        <f t="shared" si="12"/>
        <v>327408000</v>
      </c>
      <c r="H17" s="74">
        <f t="shared" si="12"/>
        <v>2972380</v>
      </c>
      <c r="I17" s="74">
        <f t="shared" si="12"/>
        <v>8573650</v>
      </c>
      <c r="J17" s="75">
        <f t="shared" si="12"/>
        <v>14060500</v>
      </c>
      <c r="K17" s="179"/>
      <c r="L17" s="180"/>
      <c r="M17" s="180"/>
      <c r="N17" s="180"/>
      <c r="O17" s="185"/>
      <c r="P17" s="185"/>
      <c r="Q17" s="14" t="s">
        <v>7</v>
      </c>
      <c r="R17" s="40">
        <f>R12</f>
        <v>1346487300</v>
      </c>
      <c r="S17" s="57"/>
      <c r="T17" s="188"/>
      <c r="U17" s="191"/>
      <c r="V17" s="57"/>
      <c r="W17" s="87" t="s">
        <v>7</v>
      </c>
      <c r="X17" s="5">
        <f t="shared" ref="X17:AE17" si="13">X12</f>
        <v>3366</v>
      </c>
      <c r="Y17" s="5">
        <f t="shared" si="13"/>
        <v>4405.8999999999996</v>
      </c>
      <c r="Z17" s="5">
        <f t="shared" si="13"/>
        <v>47</v>
      </c>
      <c r="AA17" s="5">
        <f t="shared" si="13"/>
        <v>62.2</v>
      </c>
      <c r="AB17" s="5">
        <f t="shared" si="13"/>
        <v>3536.8</v>
      </c>
      <c r="AC17" s="5">
        <f t="shared" si="13"/>
        <v>4637.2</v>
      </c>
      <c r="AD17" s="5">
        <f t="shared" si="13"/>
        <v>80</v>
      </c>
      <c r="AE17" s="81">
        <f t="shared" si="13"/>
        <v>11.5</v>
      </c>
      <c r="AF17" s="7"/>
      <c r="AG17" s="87" t="s">
        <v>26</v>
      </c>
      <c r="AH17" s="6">
        <f>(AH16*10.74)</f>
        <v>10.74</v>
      </c>
      <c r="AI17" s="6">
        <f>(AI16*2.2)</f>
        <v>6.0500000000000007</v>
      </c>
      <c r="AJ17" s="6">
        <f>(AJ16*0.25)</f>
        <v>0.28125</v>
      </c>
      <c r="AK17" s="154">
        <f>AK16+AL16</f>
        <v>4</v>
      </c>
      <c r="AL17" s="155"/>
      <c r="AM17" s="10"/>
      <c r="AN17" s="22" t="s">
        <v>41</v>
      </c>
      <c r="AO17" s="23">
        <v>9.1</v>
      </c>
      <c r="AP17" s="24">
        <v>7.51</v>
      </c>
      <c r="AQ17" s="7"/>
      <c r="AR17" s="2" t="s">
        <v>36</v>
      </c>
      <c r="AS17" s="12" t="s">
        <v>75</v>
      </c>
      <c r="AT17" s="2" t="s">
        <v>39</v>
      </c>
      <c r="AU17" s="12">
        <v>1.4319999999999999</v>
      </c>
      <c r="AV17" s="1"/>
      <c r="AW17" s="118" t="s">
        <v>71</v>
      </c>
      <c r="AX17" s="111">
        <f t="shared" ref="AX17:AZ17" si="14">AX12</f>
        <v>565350000</v>
      </c>
      <c r="AY17" s="111">
        <f t="shared" si="14"/>
        <v>366089900</v>
      </c>
      <c r="AZ17" s="114">
        <f t="shared" si="14"/>
        <v>175621000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76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472000</v>
      </c>
      <c r="H18" s="76">
        <f t="shared" si="15"/>
        <v>9000</v>
      </c>
      <c r="I18" s="76">
        <f t="shared" si="15"/>
        <v>0</v>
      </c>
      <c r="J18" s="77">
        <f t="shared" si="15"/>
        <v>8100</v>
      </c>
      <c r="K18" s="181"/>
      <c r="L18" s="182"/>
      <c r="M18" s="182"/>
      <c r="N18" s="182"/>
      <c r="O18" s="186"/>
      <c r="P18" s="186"/>
      <c r="Q18" s="48" t="s">
        <v>3</v>
      </c>
      <c r="R18" s="41">
        <f>R16-R17</f>
        <v>668600</v>
      </c>
      <c r="S18" s="58"/>
      <c r="T18" s="189"/>
      <c r="U18" s="192"/>
      <c r="V18" s="58"/>
      <c r="W18" s="45" t="s">
        <v>3</v>
      </c>
      <c r="X18" s="46">
        <f>X16-X17</f>
        <v>0</v>
      </c>
      <c r="Y18" s="46">
        <f t="shared" ref="Y18:AE18" si="16">Y16-Y17</f>
        <v>6</v>
      </c>
      <c r="Z18" s="46">
        <f t="shared" si="16"/>
        <v>0.20000000000000284</v>
      </c>
      <c r="AA18" s="46">
        <f t="shared" si="16"/>
        <v>0</v>
      </c>
      <c r="AB18" s="46">
        <f t="shared" si="16"/>
        <v>0</v>
      </c>
      <c r="AC18" s="46">
        <f t="shared" si="16"/>
        <v>6.3000000000001819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2.7283258139251316</v>
      </c>
      <c r="AI18" s="86">
        <f>(AI17)/((K16/1000000)*8.34)</f>
        <v>1.5369060683656468</v>
      </c>
      <c r="AJ18" s="86">
        <f>(AJ17)/((K16/1000000)*8.34)</f>
        <v>7.1447079624436055E-2</v>
      </c>
      <c r="AK18" s="156">
        <f>(AK17)/((K16/1000000)*8.34)</f>
        <v>1.016136243547535</v>
      </c>
      <c r="AL18" s="157"/>
      <c r="AM18" s="10"/>
      <c r="AN18" s="1"/>
      <c r="AO18" s="1"/>
      <c r="AP18" s="1"/>
      <c r="AQ18" s="7"/>
      <c r="AR18" s="89" t="s">
        <v>55</v>
      </c>
      <c r="AS18" s="79">
        <v>6.14</v>
      </c>
      <c r="AT18" s="90" t="s">
        <v>54</v>
      </c>
      <c r="AU18" s="11">
        <v>3.1E-2</v>
      </c>
      <c r="AV18" s="1"/>
      <c r="AW18" s="110" t="s">
        <v>3</v>
      </c>
      <c r="AX18" s="115">
        <f>AX16-AX17</f>
        <v>0</v>
      </c>
      <c r="AY18" s="115">
        <f>AY16-AY17</f>
        <v>529400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74">
        <v>5</v>
      </c>
      <c r="B20" s="67" t="s">
        <v>45</v>
      </c>
      <c r="C20" s="72">
        <v>254357000</v>
      </c>
      <c r="D20" s="37">
        <v>2375370</v>
      </c>
      <c r="E20" s="37">
        <v>5731050</v>
      </c>
      <c r="F20" s="39">
        <v>9533850</v>
      </c>
      <c r="G20" s="72">
        <v>328727000</v>
      </c>
      <c r="H20" s="37">
        <v>2981380</v>
      </c>
      <c r="I20" s="37">
        <v>8573650</v>
      </c>
      <c r="J20" s="39">
        <v>14076600</v>
      </c>
      <c r="K20" s="177">
        <f>C22+G22</f>
        <v>847000</v>
      </c>
      <c r="L20" s="178"/>
      <c r="M20" s="183">
        <f>D22+E22+F22+H22+I22+J22</f>
        <v>8000</v>
      </c>
      <c r="N20" s="178"/>
      <c r="O20" s="184">
        <f>M20+K20</f>
        <v>855000</v>
      </c>
      <c r="P20" s="184"/>
      <c r="Q20" s="42" t="s">
        <v>6</v>
      </c>
      <c r="R20" s="39">
        <v>1347961800</v>
      </c>
      <c r="S20" s="57">
        <v>0</v>
      </c>
      <c r="T20" s="187">
        <v>0</v>
      </c>
      <c r="U20" s="190">
        <v>0.93</v>
      </c>
      <c r="V20" s="57"/>
      <c r="W20" s="85" t="s">
        <v>6</v>
      </c>
      <c r="X20" s="44">
        <v>3366</v>
      </c>
      <c r="Y20" s="44">
        <v>4422.7</v>
      </c>
      <c r="Z20" s="44">
        <v>47.2</v>
      </c>
      <c r="AA20" s="44">
        <v>62.2</v>
      </c>
      <c r="AB20" s="44">
        <v>3536.8</v>
      </c>
      <c r="AC20" s="44">
        <v>4654.3999999999996</v>
      </c>
      <c r="AD20" s="44">
        <v>80</v>
      </c>
      <c r="AE20" s="82">
        <v>11.5</v>
      </c>
      <c r="AF20" s="7"/>
      <c r="AG20" s="85" t="s">
        <v>29</v>
      </c>
      <c r="AH20" s="15">
        <v>1.625</v>
      </c>
      <c r="AI20" s="15">
        <v>4.5</v>
      </c>
      <c r="AJ20" s="15">
        <v>1.625</v>
      </c>
      <c r="AK20" s="15">
        <v>0</v>
      </c>
      <c r="AL20" s="16">
        <v>8</v>
      </c>
      <c r="AM20" s="62"/>
      <c r="AN20" s="64" t="s">
        <v>40</v>
      </c>
      <c r="AO20" s="20">
        <v>9</v>
      </c>
      <c r="AP20" s="21">
        <v>7.15</v>
      </c>
      <c r="AQ20" s="7"/>
      <c r="AR20" s="31" t="s">
        <v>37</v>
      </c>
      <c r="AS20" s="52" t="s">
        <v>75</v>
      </c>
      <c r="AT20" s="32" t="s">
        <v>38</v>
      </c>
      <c r="AU20" s="53">
        <v>4.4999999999999998E-2</v>
      </c>
      <c r="AV20" s="1"/>
      <c r="AW20" s="117" t="s">
        <v>45</v>
      </c>
      <c r="AX20" s="112">
        <v>565350000</v>
      </c>
      <c r="AY20" s="112">
        <v>367520800</v>
      </c>
      <c r="AZ20" s="113">
        <v>175621000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75"/>
      <c r="B21" s="68" t="s">
        <v>44</v>
      </c>
      <c r="C21" s="73">
        <f>C16</f>
        <v>254357000</v>
      </c>
      <c r="D21" s="74">
        <f t="shared" ref="D21:J21" si="17">D16</f>
        <v>2375370</v>
      </c>
      <c r="E21" s="74">
        <f t="shared" si="17"/>
        <v>5731050</v>
      </c>
      <c r="F21" s="75">
        <f t="shared" si="17"/>
        <v>9533850</v>
      </c>
      <c r="G21" s="73">
        <f t="shared" si="17"/>
        <v>327880000</v>
      </c>
      <c r="H21" s="74">
        <f t="shared" si="17"/>
        <v>2981380</v>
      </c>
      <c r="I21" s="74">
        <f t="shared" si="17"/>
        <v>8573650</v>
      </c>
      <c r="J21" s="75">
        <f t="shared" si="17"/>
        <v>14068600</v>
      </c>
      <c r="K21" s="179"/>
      <c r="L21" s="180"/>
      <c r="M21" s="180"/>
      <c r="N21" s="180"/>
      <c r="O21" s="185"/>
      <c r="P21" s="185"/>
      <c r="Q21" s="14" t="s">
        <v>7</v>
      </c>
      <c r="R21" s="40">
        <f>R16</f>
        <v>1347155900</v>
      </c>
      <c r="S21" s="57"/>
      <c r="T21" s="188"/>
      <c r="U21" s="191"/>
      <c r="V21" s="57"/>
      <c r="W21" s="87" t="s">
        <v>7</v>
      </c>
      <c r="X21" s="5">
        <f t="shared" ref="X21:AE21" si="18">X16</f>
        <v>3366</v>
      </c>
      <c r="Y21" s="5">
        <f t="shared" si="18"/>
        <v>4411.8999999999996</v>
      </c>
      <c r="Z21" s="5">
        <f t="shared" si="18"/>
        <v>47.2</v>
      </c>
      <c r="AA21" s="5">
        <f t="shared" si="18"/>
        <v>62.2</v>
      </c>
      <c r="AB21" s="5">
        <f t="shared" si="18"/>
        <v>3536.8</v>
      </c>
      <c r="AC21" s="5">
        <f t="shared" si="18"/>
        <v>4643.5</v>
      </c>
      <c r="AD21" s="5">
        <f t="shared" si="18"/>
        <v>80</v>
      </c>
      <c r="AE21" s="81">
        <f t="shared" si="18"/>
        <v>11.5</v>
      </c>
      <c r="AF21" s="7"/>
      <c r="AG21" s="87" t="s">
        <v>26</v>
      </c>
      <c r="AH21" s="6">
        <f>(AH20*10.74)</f>
        <v>17.452500000000001</v>
      </c>
      <c r="AI21" s="6">
        <f>(AI20*2.2)</f>
        <v>9.9</v>
      </c>
      <c r="AJ21" s="6">
        <f>(AJ20*0.25)</f>
        <v>0.40625</v>
      </c>
      <c r="AK21" s="154">
        <f>AK20+AL20</f>
        <v>8</v>
      </c>
      <c r="AL21" s="155"/>
      <c r="AM21" s="10"/>
      <c r="AN21" s="22" t="s">
        <v>41</v>
      </c>
      <c r="AO21" s="23">
        <v>7.5</v>
      </c>
      <c r="AP21" s="24">
        <v>7.55</v>
      </c>
      <c r="AQ21" s="7"/>
      <c r="AR21" s="33" t="s">
        <v>36</v>
      </c>
      <c r="AS21" s="12" t="s">
        <v>75</v>
      </c>
      <c r="AT21" s="2" t="s">
        <v>39</v>
      </c>
      <c r="AU21" s="36">
        <v>1.1659999999999999</v>
      </c>
      <c r="AV21" s="1"/>
      <c r="AW21" s="118" t="s">
        <v>71</v>
      </c>
      <c r="AX21" s="111">
        <f t="shared" ref="AX21:AZ21" si="19">AX16</f>
        <v>565350000</v>
      </c>
      <c r="AY21" s="111">
        <f t="shared" si="19"/>
        <v>366619300</v>
      </c>
      <c r="AZ21" s="114">
        <f t="shared" si="19"/>
        <v>175621000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76"/>
      <c r="B22" s="66" t="s">
        <v>3</v>
      </c>
      <c r="C22" s="76">
        <f t="shared" ref="C22:J22" si="20">C20-C21</f>
        <v>0</v>
      </c>
      <c r="D22" s="76">
        <f t="shared" si="20"/>
        <v>0</v>
      </c>
      <c r="E22" s="76">
        <f t="shared" si="20"/>
        <v>0</v>
      </c>
      <c r="F22" s="77">
        <f t="shared" si="20"/>
        <v>0</v>
      </c>
      <c r="G22" s="76">
        <f t="shared" si="20"/>
        <v>847000</v>
      </c>
      <c r="H22" s="76">
        <f t="shared" si="20"/>
        <v>0</v>
      </c>
      <c r="I22" s="76">
        <f t="shared" si="20"/>
        <v>0</v>
      </c>
      <c r="J22" s="77">
        <f t="shared" si="20"/>
        <v>8000</v>
      </c>
      <c r="K22" s="181"/>
      <c r="L22" s="182"/>
      <c r="M22" s="182"/>
      <c r="N22" s="182"/>
      <c r="O22" s="186"/>
      <c r="P22" s="186"/>
      <c r="Q22" s="48" t="s">
        <v>3</v>
      </c>
      <c r="R22" s="41">
        <f>R20-R21</f>
        <v>805900</v>
      </c>
      <c r="S22" s="58"/>
      <c r="T22" s="189"/>
      <c r="U22" s="192"/>
      <c r="V22" s="58"/>
      <c r="W22" s="45" t="s">
        <v>3</v>
      </c>
      <c r="X22" s="46">
        <f>X20-X21</f>
        <v>0</v>
      </c>
      <c r="Y22" s="46">
        <f t="shared" ref="Y22:AE22" si="21">Y20-Y21</f>
        <v>10.800000000000182</v>
      </c>
      <c r="Z22" s="46">
        <f t="shared" si="21"/>
        <v>0</v>
      </c>
      <c r="AA22" s="46">
        <f t="shared" si="21"/>
        <v>0</v>
      </c>
      <c r="AB22" s="46">
        <f t="shared" si="21"/>
        <v>0</v>
      </c>
      <c r="AC22" s="46">
        <f t="shared" si="21"/>
        <v>10.899999999999636</v>
      </c>
      <c r="AD22" s="46">
        <f t="shared" si="21"/>
        <v>0</v>
      </c>
      <c r="AE22" s="83">
        <f t="shared" si="21"/>
        <v>0</v>
      </c>
      <c r="AF22" s="7"/>
      <c r="AG22" s="88" t="s">
        <v>28</v>
      </c>
      <c r="AH22" s="86">
        <f>(AH21)/((K20/1000000)*8.34)</f>
        <v>2.470632702810597</v>
      </c>
      <c r="AI22" s="86">
        <f>(AI21)/((K20/1000000)*8.34)</f>
        <v>1.4014762216201067</v>
      </c>
      <c r="AJ22" s="86">
        <f>(AJ21)/((K20/1000000)*8.34)</f>
        <v>5.7510072225572556E-2</v>
      </c>
      <c r="AK22" s="156">
        <f>(AK21)/((K20/1000000)*8.34)</f>
        <v>1.1325060376728133</v>
      </c>
      <c r="AL22" s="157"/>
      <c r="AM22" s="10"/>
      <c r="AN22" s="1"/>
      <c r="AO22" s="1"/>
      <c r="AP22" s="1"/>
      <c r="AQ22" s="7"/>
      <c r="AR22" s="89" t="s">
        <v>55</v>
      </c>
      <c r="AS22" s="79">
        <v>4.6500000000000004</v>
      </c>
      <c r="AT22" s="90" t="s">
        <v>54</v>
      </c>
      <c r="AU22" s="35">
        <v>2.5000000000000001E-2</v>
      </c>
      <c r="AV22" s="1"/>
      <c r="AW22" s="110" t="s">
        <v>3</v>
      </c>
      <c r="AX22" s="115">
        <f>AX20-AX21</f>
        <v>0</v>
      </c>
      <c r="AY22" s="115">
        <f>AY20-AY21</f>
        <v>901500</v>
      </c>
      <c r="AZ22" s="116">
        <f>AZ20-AZ21</f>
        <v>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74">
        <v>6</v>
      </c>
      <c r="B24" s="67" t="s">
        <v>45</v>
      </c>
      <c r="C24" s="72">
        <v>254357000</v>
      </c>
      <c r="D24" s="37">
        <v>2375370</v>
      </c>
      <c r="E24" s="37">
        <v>5731050</v>
      </c>
      <c r="F24" s="39">
        <v>9533850</v>
      </c>
      <c r="G24" s="72">
        <v>329475000</v>
      </c>
      <c r="H24" s="37">
        <v>2990380</v>
      </c>
      <c r="I24" s="37">
        <v>8605660</v>
      </c>
      <c r="J24" s="39">
        <v>14114600</v>
      </c>
      <c r="K24" s="177">
        <f>C26+G26</f>
        <v>748000</v>
      </c>
      <c r="L24" s="178"/>
      <c r="M24" s="183">
        <f>D26+E26+F26+H26+I26+J26</f>
        <v>79010</v>
      </c>
      <c r="N24" s="178"/>
      <c r="O24" s="184">
        <f>M24+K24</f>
        <v>827010</v>
      </c>
      <c r="P24" s="184"/>
      <c r="Q24" s="42" t="s">
        <v>6</v>
      </c>
      <c r="R24" s="39">
        <v>1348833400</v>
      </c>
      <c r="S24" s="57"/>
      <c r="T24" s="187">
        <v>0</v>
      </c>
      <c r="U24" s="190">
        <v>1</v>
      </c>
      <c r="V24" s="57"/>
      <c r="W24" s="85" t="s">
        <v>6</v>
      </c>
      <c r="X24" s="44">
        <v>3366</v>
      </c>
      <c r="Y24" s="44">
        <v>4432.3</v>
      </c>
      <c r="Z24" s="44">
        <v>47.2</v>
      </c>
      <c r="AA24" s="44">
        <v>62.4</v>
      </c>
      <c r="AB24" s="44">
        <v>3536.8</v>
      </c>
      <c r="AC24" s="44">
        <v>4664.5</v>
      </c>
      <c r="AD24" s="44">
        <v>80.2</v>
      </c>
      <c r="AE24" s="82">
        <v>11.5</v>
      </c>
      <c r="AF24" s="7"/>
      <c r="AG24" s="85" t="s">
        <v>29</v>
      </c>
      <c r="AH24" s="15">
        <v>1.375</v>
      </c>
      <c r="AI24" s="15">
        <v>4.5</v>
      </c>
      <c r="AJ24" s="15">
        <v>1.75</v>
      </c>
      <c r="AK24" s="15">
        <v>8</v>
      </c>
      <c r="AL24" s="16">
        <v>0</v>
      </c>
      <c r="AM24" s="62"/>
      <c r="AN24" s="64" t="s">
        <v>40</v>
      </c>
      <c r="AO24" s="20">
        <v>8.6999999999999993</v>
      </c>
      <c r="AP24" s="21">
        <v>7.22</v>
      </c>
      <c r="AQ24" s="7"/>
      <c r="AR24" s="31" t="s">
        <v>37</v>
      </c>
      <c r="AS24" s="52" t="s">
        <v>75</v>
      </c>
      <c r="AT24" s="32" t="s">
        <v>38</v>
      </c>
      <c r="AU24" s="53">
        <v>4.4999999999999998E-2</v>
      </c>
      <c r="AV24" s="1"/>
      <c r="AW24" s="117" t="s">
        <v>45</v>
      </c>
      <c r="AX24" s="112">
        <v>565350000</v>
      </c>
      <c r="AY24" s="112">
        <v>368360400</v>
      </c>
      <c r="AZ24" s="113">
        <v>175656000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75"/>
      <c r="B25" s="68" t="s">
        <v>44</v>
      </c>
      <c r="C25" s="73">
        <f t="shared" ref="C25:J25" si="22">C20</f>
        <v>254357000</v>
      </c>
      <c r="D25" s="74">
        <f t="shared" si="22"/>
        <v>2375370</v>
      </c>
      <c r="E25" s="74">
        <f t="shared" si="22"/>
        <v>5731050</v>
      </c>
      <c r="F25" s="75">
        <f t="shared" si="22"/>
        <v>9533850</v>
      </c>
      <c r="G25" s="73">
        <f t="shared" si="22"/>
        <v>328727000</v>
      </c>
      <c r="H25" s="74">
        <f t="shared" si="22"/>
        <v>2981380</v>
      </c>
      <c r="I25" s="74">
        <f t="shared" si="22"/>
        <v>8573650</v>
      </c>
      <c r="J25" s="75">
        <f t="shared" si="22"/>
        <v>14076600</v>
      </c>
      <c r="K25" s="179"/>
      <c r="L25" s="180"/>
      <c r="M25" s="180"/>
      <c r="N25" s="180"/>
      <c r="O25" s="185"/>
      <c r="P25" s="185"/>
      <c r="Q25" s="14" t="s">
        <v>7</v>
      </c>
      <c r="R25" s="40">
        <f>R20</f>
        <v>1347961800</v>
      </c>
      <c r="S25" s="57"/>
      <c r="T25" s="188"/>
      <c r="U25" s="191"/>
      <c r="V25" s="57"/>
      <c r="W25" s="87" t="s">
        <v>7</v>
      </c>
      <c r="X25" s="5">
        <f t="shared" ref="X25:AE25" si="23">X20</f>
        <v>3366</v>
      </c>
      <c r="Y25" s="5">
        <f t="shared" si="23"/>
        <v>4422.7</v>
      </c>
      <c r="Z25" s="5">
        <f t="shared" si="23"/>
        <v>47.2</v>
      </c>
      <c r="AA25" s="5">
        <f t="shared" si="23"/>
        <v>62.2</v>
      </c>
      <c r="AB25" s="5">
        <f t="shared" si="23"/>
        <v>3536.8</v>
      </c>
      <c r="AC25" s="5">
        <f t="shared" si="23"/>
        <v>4654.3999999999996</v>
      </c>
      <c r="AD25" s="5">
        <f t="shared" si="23"/>
        <v>80</v>
      </c>
      <c r="AE25" s="81">
        <f t="shared" si="23"/>
        <v>11.5</v>
      </c>
      <c r="AF25" s="7"/>
      <c r="AG25" s="87" t="s">
        <v>26</v>
      </c>
      <c r="AH25" s="6">
        <f>(AH24*10.74)</f>
        <v>14.7675</v>
      </c>
      <c r="AI25" s="6">
        <f>(AI24*2.2)</f>
        <v>9.9</v>
      </c>
      <c r="AJ25" s="6">
        <f>(AJ24*0.25)</f>
        <v>0.4375</v>
      </c>
      <c r="AK25" s="154">
        <f>AK24+AL24</f>
        <v>8</v>
      </c>
      <c r="AL25" s="155"/>
      <c r="AM25" s="10"/>
      <c r="AN25" s="22" t="s">
        <v>41</v>
      </c>
      <c r="AO25" s="23">
        <v>9.1999999999999993</v>
      </c>
      <c r="AP25" s="24">
        <v>7.44</v>
      </c>
      <c r="AQ25" s="7"/>
      <c r="AR25" s="33" t="s">
        <v>36</v>
      </c>
      <c r="AS25" s="12" t="s">
        <v>75</v>
      </c>
      <c r="AT25" s="2" t="s">
        <v>39</v>
      </c>
      <c r="AU25" s="36">
        <v>0.72199999999999998</v>
      </c>
      <c r="AV25" s="1"/>
      <c r="AW25" s="118" t="s">
        <v>71</v>
      </c>
      <c r="AX25" s="111">
        <f t="shared" ref="AX25:AZ25" si="24">AX20</f>
        <v>565350000</v>
      </c>
      <c r="AY25" s="111">
        <f t="shared" si="24"/>
        <v>367520800</v>
      </c>
      <c r="AZ25" s="114">
        <f t="shared" si="24"/>
        <v>175621000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76"/>
      <c r="B26" s="66" t="s">
        <v>3</v>
      </c>
      <c r="C26" s="76">
        <f t="shared" ref="C26:J26" si="25">C24-C25</f>
        <v>0</v>
      </c>
      <c r="D26" s="76">
        <f t="shared" si="25"/>
        <v>0</v>
      </c>
      <c r="E26" s="76">
        <f t="shared" si="25"/>
        <v>0</v>
      </c>
      <c r="F26" s="77">
        <f t="shared" si="25"/>
        <v>0</v>
      </c>
      <c r="G26" s="76">
        <f t="shared" si="25"/>
        <v>748000</v>
      </c>
      <c r="H26" s="76">
        <f t="shared" si="25"/>
        <v>9000</v>
      </c>
      <c r="I26" s="76">
        <f t="shared" si="25"/>
        <v>32010</v>
      </c>
      <c r="J26" s="77">
        <f t="shared" si="25"/>
        <v>38000</v>
      </c>
      <c r="K26" s="181"/>
      <c r="L26" s="182"/>
      <c r="M26" s="182"/>
      <c r="N26" s="182"/>
      <c r="O26" s="186"/>
      <c r="P26" s="186"/>
      <c r="Q26" s="48" t="s">
        <v>3</v>
      </c>
      <c r="R26" s="41">
        <f>R24-R25</f>
        <v>871600</v>
      </c>
      <c r="S26" s="58"/>
      <c r="T26" s="189"/>
      <c r="U26" s="192"/>
      <c r="V26" s="58"/>
      <c r="W26" s="45" t="s">
        <v>3</v>
      </c>
      <c r="X26" s="46">
        <f>X24-X25</f>
        <v>0</v>
      </c>
      <c r="Y26" s="46">
        <f t="shared" ref="Y26:AE26" si="26">Y24-Y25</f>
        <v>9.6000000000003638</v>
      </c>
      <c r="Z26" s="46">
        <f t="shared" si="26"/>
        <v>0</v>
      </c>
      <c r="AA26" s="46">
        <f t="shared" si="26"/>
        <v>0.19999999999999574</v>
      </c>
      <c r="AB26" s="46">
        <f t="shared" si="26"/>
        <v>0</v>
      </c>
      <c r="AC26" s="46">
        <f t="shared" si="26"/>
        <v>10.100000000000364</v>
      </c>
      <c r="AD26" s="46">
        <f t="shared" si="26"/>
        <v>0.20000000000000284</v>
      </c>
      <c r="AE26" s="83">
        <f t="shared" si="26"/>
        <v>0</v>
      </c>
      <c r="AF26" s="7"/>
      <c r="AG26" s="88" t="s">
        <v>28</v>
      </c>
      <c r="AH26" s="86">
        <f>(AH25)/((K24/1000000)*8.34)</f>
        <v>2.3672238679644519</v>
      </c>
      <c r="AI26" s="86">
        <f>(AI25)/((K24/1000000)*8.34)</f>
        <v>1.5869657215404147</v>
      </c>
      <c r="AJ26" s="86">
        <f>(AJ25)/((K24/1000000)*8.34)</f>
        <v>7.0131060926659744E-2</v>
      </c>
      <c r="AK26" s="156">
        <f>(AK25)/((K24/1000000)*8.34)</f>
        <v>1.282396542658921</v>
      </c>
      <c r="AL26" s="157"/>
      <c r="AM26" s="10"/>
      <c r="AN26" s="1"/>
      <c r="AO26" s="1"/>
      <c r="AP26" s="1"/>
      <c r="AQ26" s="7"/>
      <c r="AR26" s="89" t="s">
        <v>55</v>
      </c>
      <c r="AS26" s="79">
        <v>3.49</v>
      </c>
      <c r="AT26" s="90" t="s">
        <v>54</v>
      </c>
      <c r="AU26" s="35">
        <v>2.4E-2</v>
      </c>
      <c r="AV26" s="1"/>
      <c r="AW26" s="110" t="s">
        <v>3</v>
      </c>
      <c r="AX26" s="115">
        <f>AX24-AX25</f>
        <v>0</v>
      </c>
      <c r="AY26" s="115">
        <f>AY24-AY25</f>
        <v>839600</v>
      </c>
      <c r="AZ26" s="116">
        <f>AZ24-AZ25</f>
        <v>35000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74">
        <v>7</v>
      </c>
      <c r="B28" s="67" t="s">
        <v>45</v>
      </c>
      <c r="C28" s="72">
        <v>255194000</v>
      </c>
      <c r="D28" s="37">
        <v>2385370</v>
      </c>
      <c r="E28" s="37">
        <v>5731050</v>
      </c>
      <c r="F28" s="39">
        <v>9579870</v>
      </c>
      <c r="G28" s="72">
        <v>329475000</v>
      </c>
      <c r="H28" s="37">
        <v>2990380</v>
      </c>
      <c r="I28" s="37">
        <v>8605660</v>
      </c>
      <c r="J28" s="39">
        <v>14114600</v>
      </c>
      <c r="K28" s="177">
        <f>C30+G30</f>
        <v>837000</v>
      </c>
      <c r="L28" s="178"/>
      <c r="M28" s="183">
        <f>D30+E30+F30+H30+I30+J30</f>
        <v>56020</v>
      </c>
      <c r="N28" s="178"/>
      <c r="O28" s="184">
        <f>M28+K28</f>
        <v>893020</v>
      </c>
      <c r="P28" s="184"/>
      <c r="Q28" s="42" t="s">
        <v>6</v>
      </c>
      <c r="R28" s="39">
        <v>1349651300</v>
      </c>
      <c r="S28" s="57"/>
      <c r="T28" s="187">
        <v>0</v>
      </c>
      <c r="U28" s="190">
        <v>1</v>
      </c>
      <c r="V28" s="57"/>
      <c r="W28" s="85" t="s">
        <v>6</v>
      </c>
      <c r="X28" s="44">
        <v>3376.7</v>
      </c>
      <c r="Y28" s="44">
        <v>4432.3</v>
      </c>
      <c r="Z28" s="44">
        <v>47.2</v>
      </c>
      <c r="AA28" s="44">
        <v>62.5</v>
      </c>
      <c r="AB28" s="44">
        <v>3548.3</v>
      </c>
      <c r="AC28" s="44">
        <v>4664.5</v>
      </c>
      <c r="AD28" s="44">
        <v>80.2</v>
      </c>
      <c r="AE28" s="82">
        <v>11.5</v>
      </c>
      <c r="AF28" s="7"/>
      <c r="AG28" s="85" t="s">
        <v>29</v>
      </c>
      <c r="AH28" s="15">
        <v>1.125</v>
      </c>
      <c r="AI28" s="15">
        <v>5.25</v>
      </c>
      <c r="AJ28" s="15">
        <v>1.5</v>
      </c>
      <c r="AK28" s="15">
        <v>7</v>
      </c>
      <c r="AL28" s="16">
        <v>0</v>
      </c>
      <c r="AM28" s="62"/>
      <c r="AN28" s="64" t="s">
        <v>40</v>
      </c>
      <c r="AO28" s="20">
        <v>8.6</v>
      </c>
      <c r="AP28" s="21">
        <v>7.21</v>
      </c>
      <c r="AQ28" s="7"/>
      <c r="AR28" s="31" t="s">
        <v>37</v>
      </c>
      <c r="AS28" s="52" t="s">
        <v>75</v>
      </c>
      <c r="AT28" s="32" t="s">
        <v>38</v>
      </c>
      <c r="AU28" s="53">
        <v>7.3999999999999996E-2</v>
      </c>
      <c r="AV28" s="1"/>
      <c r="AW28" s="117" t="s">
        <v>45</v>
      </c>
      <c r="AX28" s="112">
        <v>566321000</v>
      </c>
      <c r="AY28" s="112">
        <v>368360400</v>
      </c>
      <c r="AZ28" s="113">
        <v>175656000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75"/>
      <c r="B29" s="68" t="s">
        <v>44</v>
      </c>
      <c r="C29" s="73">
        <f t="shared" ref="C29:J29" si="27">C24</f>
        <v>254357000</v>
      </c>
      <c r="D29" s="74">
        <f t="shared" si="27"/>
        <v>2375370</v>
      </c>
      <c r="E29" s="74">
        <f t="shared" si="27"/>
        <v>5731050</v>
      </c>
      <c r="F29" s="75">
        <f t="shared" si="27"/>
        <v>9533850</v>
      </c>
      <c r="G29" s="73">
        <f t="shared" si="27"/>
        <v>329475000</v>
      </c>
      <c r="H29" s="74">
        <f t="shared" si="27"/>
        <v>2990380</v>
      </c>
      <c r="I29" s="74">
        <f t="shared" si="27"/>
        <v>8605660</v>
      </c>
      <c r="J29" s="75">
        <f t="shared" si="27"/>
        <v>14114600</v>
      </c>
      <c r="K29" s="179"/>
      <c r="L29" s="180"/>
      <c r="M29" s="180"/>
      <c r="N29" s="180"/>
      <c r="O29" s="185"/>
      <c r="P29" s="185"/>
      <c r="Q29" s="14" t="s">
        <v>7</v>
      </c>
      <c r="R29" s="40">
        <f>R24</f>
        <v>1348833400</v>
      </c>
      <c r="S29" s="57"/>
      <c r="T29" s="188"/>
      <c r="U29" s="191"/>
      <c r="V29" s="57"/>
      <c r="W29" s="87" t="s">
        <v>7</v>
      </c>
      <c r="X29" s="5">
        <f t="shared" ref="X29:AE29" si="28">X24</f>
        <v>3366</v>
      </c>
      <c r="Y29" s="5">
        <f t="shared" si="28"/>
        <v>4432.3</v>
      </c>
      <c r="Z29" s="5">
        <f t="shared" si="28"/>
        <v>47.2</v>
      </c>
      <c r="AA29" s="5">
        <f t="shared" si="28"/>
        <v>62.4</v>
      </c>
      <c r="AB29" s="5">
        <f t="shared" si="28"/>
        <v>3536.8</v>
      </c>
      <c r="AC29" s="5">
        <f t="shared" si="28"/>
        <v>4664.5</v>
      </c>
      <c r="AD29" s="5">
        <f t="shared" si="28"/>
        <v>80.2</v>
      </c>
      <c r="AE29" s="81">
        <f t="shared" si="28"/>
        <v>11.5</v>
      </c>
      <c r="AF29" s="7"/>
      <c r="AG29" s="87" t="s">
        <v>26</v>
      </c>
      <c r="AH29" s="6">
        <f>(AH28*10.74)</f>
        <v>12.0825</v>
      </c>
      <c r="AI29" s="6">
        <f>(AI28*2.2)</f>
        <v>11.55</v>
      </c>
      <c r="AJ29" s="6">
        <f>(AJ28*0.25)</f>
        <v>0.375</v>
      </c>
      <c r="AK29" s="154">
        <f>AK28+AL28</f>
        <v>7</v>
      </c>
      <c r="AL29" s="155"/>
      <c r="AM29" s="10"/>
      <c r="AN29" s="22" t="s">
        <v>41</v>
      </c>
      <c r="AO29" s="23">
        <v>8.1</v>
      </c>
      <c r="AP29" s="24">
        <v>7.44</v>
      </c>
      <c r="AQ29" s="7"/>
      <c r="AR29" s="33" t="s">
        <v>36</v>
      </c>
      <c r="AS29" s="12" t="s">
        <v>75</v>
      </c>
      <c r="AT29" s="2" t="s">
        <v>39</v>
      </c>
      <c r="AU29" s="36">
        <v>0.8</v>
      </c>
      <c r="AV29" s="1"/>
      <c r="AW29" s="118" t="s">
        <v>71</v>
      </c>
      <c r="AX29" s="111">
        <f t="shared" ref="AX29:AZ29" si="29">AX24</f>
        <v>565350000</v>
      </c>
      <c r="AY29" s="111">
        <f t="shared" si="29"/>
        <v>368360400</v>
      </c>
      <c r="AZ29" s="114">
        <f t="shared" si="29"/>
        <v>175656000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76"/>
      <c r="B30" s="66" t="s">
        <v>3</v>
      </c>
      <c r="C30" s="76">
        <f t="shared" ref="C30:J30" si="30">C28-C29</f>
        <v>837000</v>
      </c>
      <c r="D30" s="76">
        <f t="shared" si="30"/>
        <v>10000</v>
      </c>
      <c r="E30" s="76">
        <f t="shared" si="30"/>
        <v>0</v>
      </c>
      <c r="F30" s="77">
        <f t="shared" si="30"/>
        <v>46020</v>
      </c>
      <c r="G30" s="76">
        <f t="shared" si="30"/>
        <v>0</v>
      </c>
      <c r="H30" s="76">
        <f t="shared" si="30"/>
        <v>0</v>
      </c>
      <c r="I30" s="76">
        <f t="shared" si="30"/>
        <v>0</v>
      </c>
      <c r="J30" s="77">
        <f t="shared" si="30"/>
        <v>0</v>
      </c>
      <c r="K30" s="181"/>
      <c r="L30" s="182"/>
      <c r="M30" s="182"/>
      <c r="N30" s="182"/>
      <c r="O30" s="186"/>
      <c r="P30" s="186"/>
      <c r="Q30" s="48" t="s">
        <v>3</v>
      </c>
      <c r="R30" s="41">
        <f>R28-R29</f>
        <v>817900</v>
      </c>
      <c r="S30" s="58"/>
      <c r="T30" s="189"/>
      <c r="U30" s="192"/>
      <c r="V30" s="58"/>
      <c r="W30" s="45" t="s">
        <v>3</v>
      </c>
      <c r="X30" s="46">
        <f>X28-X29</f>
        <v>10.699999999999818</v>
      </c>
      <c r="Y30" s="46">
        <f t="shared" ref="Y30:AE30" si="31">Y28-Y29</f>
        <v>0</v>
      </c>
      <c r="Z30" s="46">
        <f t="shared" si="31"/>
        <v>0</v>
      </c>
      <c r="AA30" s="46">
        <f t="shared" si="31"/>
        <v>0.10000000000000142</v>
      </c>
      <c r="AB30" s="46">
        <f t="shared" si="31"/>
        <v>11.5</v>
      </c>
      <c r="AC30" s="46">
        <f t="shared" si="31"/>
        <v>0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>
        <f>(AH29)/((K28/1000000)*8.34)</f>
        <v>1.7308733658234703</v>
      </c>
      <c r="AI30" s="86">
        <f>(AI29)/((K28/1000000)*8.34)</f>
        <v>1.6545903062496241</v>
      </c>
      <c r="AJ30" s="86">
        <f>(AJ29)/((K28/1000000)*8.34)</f>
        <v>5.3720464488624158E-2</v>
      </c>
      <c r="AK30" s="156">
        <f>(AK29)/((K28/1000000)*8.34)</f>
        <v>1.0027820037876509</v>
      </c>
      <c r="AL30" s="157"/>
      <c r="AM30" s="10"/>
      <c r="AN30" s="1"/>
      <c r="AO30" s="1"/>
      <c r="AP30" s="1"/>
      <c r="AQ30" s="7"/>
      <c r="AR30" s="89" t="s">
        <v>55</v>
      </c>
      <c r="AS30" s="79">
        <v>2.92</v>
      </c>
      <c r="AT30" s="90" t="s">
        <v>54</v>
      </c>
      <c r="AU30" s="35">
        <v>4.2000000000000003E-2</v>
      </c>
      <c r="AV30" s="1"/>
      <c r="AW30" s="110" t="s">
        <v>3</v>
      </c>
      <c r="AX30" s="115">
        <f>AX28-AX29</f>
        <v>971000</v>
      </c>
      <c r="AY30" s="115">
        <f>AY28-AY29</f>
        <v>0</v>
      </c>
      <c r="AZ30" s="116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74">
        <v>8</v>
      </c>
      <c r="B32" s="67" t="s">
        <v>45</v>
      </c>
      <c r="C32" s="72">
        <v>256172000</v>
      </c>
      <c r="D32" s="37">
        <v>2385370</v>
      </c>
      <c r="E32" s="37">
        <v>5763050</v>
      </c>
      <c r="F32" s="39">
        <v>9625890</v>
      </c>
      <c r="G32" s="72">
        <v>329475000</v>
      </c>
      <c r="H32" s="37">
        <v>2990380</v>
      </c>
      <c r="I32" s="37">
        <v>8605660</v>
      </c>
      <c r="J32" s="39">
        <v>14114600</v>
      </c>
      <c r="K32" s="177">
        <f>C34+G34</f>
        <v>978000</v>
      </c>
      <c r="L32" s="178"/>
      <c r="M32" s="183">
        <f>D34+E34+F34+H34+I34+J34</f>
        <v>78020</v>
      </c>
      <c r="N32" s="178"/>
      <c r="O32" s="184">
        <f>M32+K32</f>
        <v>1056020</v>
      </c>
      <c r="P32" s="184"/>
      <c r="Q32" s="42" t="s">
        <v>6</v>
      </c>
      <c r="R32" s="39">
        <v>1350429500</v>
      </c>
      <c r="S32" s="57"/>
      <c r="T32" s="187">
        <v>0.16</v>
      </c>
      <c r="U32" s="190">
        <v>1.03</v>
      </c>
      <c r="V32" s="57"/>
      <c r="W32" s="85" t="s">
        <v>6</v>
      </c>
      <c r="X32" s="44">
        <v>3389.3</v>
      </c>
      <c r="Y32" s="44">
        <v>4432.3</v>
      </c>
      <c r="Z32" s="44">
        <v>47.2</v>
      </c>
      <c r="AA32" s="44">
        <v>62.5</v>
      </c>
      <c r="AB32" s="44">
        <v>3561.4</v>
      </c>
      <c r="AC32" s="44">
        <v>4664.5</v>
      </c>
      <c r="AD32" s="44">
        <v>80.3</v>
      </c>
      <c r="AE32" s="82">
        <v>11.6</v>
      </c>
      <c r="AF32" s="7"/>
      <c r="AG32" s="85" t="s">
        <v>29</v>
      </c>
      <c r="AH32" s="15">
        <v>1.375</v>
      </c>
      <c r="AI32" s="15">
        <v>8.125</v>
      </c>
      <c r="AJ32" s="15">
        <v>2</v>
      </c>
      <c r="AK32" s="15">
        <v>8</v>
      </c>
      <c r="AL32" s="16">
        <v>0</v>
      </c>
      <c r="AM32" s="62"/>
      <c r="AN32" s="64" t="s">
        <v>40</v>
      </c>
      <c r="AO32" s="20">
        <v>8.9</v>
      </c>
      <c r="AP32" s="21">
        <v>7.3</v>
      </c>
      <c r="AQ32" s="7"/>
      <c r="AR32" s="31" t="s">
        <v>37</v>
      </c>
      <c r="AS32" s="52">
        <v>5.2999999999999999E-2</v>
      </c>
      <c r="AT32" s="32" t="s">
        <v>38</v>
      </c>
      <c r="AU32" s="53" t="s">
        <v>75</v>
      </c>
      <c r="AV32" s="1"/>
      <c r="AW32" s="117" t="s">
        <v>45</v>
      </c>
      <c r="AX32" s="112">
        <v>567428000</v>
      </c>
      <c r="AY32" s="112">
        <v>368360400</v>
      </c>
      <c r="AZ32" s="113">
        <v>175692000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75"/>
      <c r="B33" s="68" t="s">
        <v>44</v>
      </c>
      <c r="C33" s="73">
        <f t="shared" ref="C33:J33" si="32">C28</f>
        <v>255194000</v>
      </c>
      <c r="D33" s="74">
        <f t="shared" si="32"/>
        <v>2385370</v>
      </c>
      <c r="E33" s="74">
        <f t="shared" si="32"/>
        <v>5731050</v>
      </c>
      <c r="F33" s="75">
        <f t="shared" si="32"/>
        <v>9579870</v>
      </c>
      <c r="G33" s="73">
        <f t="shared" si="32"/>
        <v>329475000</v>
      </c>
      <c r="H33" s="74">
        <f t="shared" si="32"/>
        <v>2990380</v>
      </c>
      <c r="I33" s="74">
        <f t="shared" si="32"/>
        <v>8605660</v>
      </c>
      <c r="J33" s="75">
        <f t="shared" si="32"/>
        <v>14114600</v>
      </c>
      <c r="K33" s="179"/>
      <c r="L33" s="180"/>
      <c r="M33" s="180"/>
      <c r="N33" s="180"/>
      <c r="O33" s="185"/>
      <c r="P33" s="185"/>
      <c r="Q33" s="14" t="s">
        <v>7</v>
      </c>
      <c r="R33" s="40">
        <f>R28</f>
        <v>1349651300</v>
      </c>
      <c r="S33" s="57"/>
      <c r="T33" s="188"/>
      <c r="U33" s="191"/>
      <c r="V33" s="57"/>
      <c r="W33" s="87" t="s">
        <v>7</v>
      </c>
      <c r="X33" s="5">
        <f t="shared" ref="X33:AE33" si="33">X28</f>
        <v>3376.7</v>
      </c>
      <c r="Y33" s="5">
        <f t="shared" si="33"/>
        <v>4432.3</v>
      </c>
      <c r="Z33" s="5">
        <f t="shared" si="33"/>
        <v>47.2</v>
      </c>
      <c r="AA33" s="5">
        <f t="shared" si="33"/>
        <v>62.5</v>
      </c>
      <c r="AB33" s="5">
        <f t="shared" si="33"/>
        <v>3548.3</v>
      </c>
      <c r="AC33" s="5">
        <f t="shared" si="33"/>
        <v>4664.5</v>
      </c>
      <c r="AD33" s="5">
        <f t="shared" si="33"/>
        <v>80.2</v>
      </c>
      <c r="AE33" s="81">
        <f t="shared" si="33"/>
        <v>11.5</v>
      </c>
      <c r="AF33" s="7"/>
      <c r="AG33" s="87" t="s">
        <v>26</v>
      </c>
      <c r="AH33" s="6">
        <f>(AH32*10.74)</f>
        <v>14.7675</v>
      </c>
      <c r="AI33" s="6">
        <f>(AI32*2.2)</f>
        <v>17.875</v>
      </c>
      <c r="AJ33" s="6">
        <f>(AJ32*0.25)</f>
        <v>0.5</v>
      </c>
      <c r="AK33" s="154">
        <f>AK32+AL32</f>
        <v>8</v>
      </c>
      <c r="AL33" s="155"/>
      <c r="AM33" s="10"/>
      <c r="AN33" s="22" t="s">
        <v>41</v>
      </c>
      <c r="AO33" s="23">
        <v>8.9</v>
      </c>
      <c r="AP33" s="24">
        <v>7.55</v>
      </c>
      <c r="AQ33" s="7"/>
      <c r="AR33" s="33" t="s">
        <v>36</v>
      </c>
      <c r="AS33" s="12">
        <v>0.84299999999999997</v>
      </c>
      <c r="AT33" s="2" t="s">
        <v>39</v>
      </c>
      <c r="AU33" s="36" t="s">
        <v>75</v>
      </c>
      <c r="AV33" s="1"/>
      <c r="AW33" s="118" t="s">
        <v>71</v>
      </c>
      <c r="AX33" s="111">
        <f t="shared" ref="AX33:AZ33" si="34">AX28</f>
        <v>566321000</v>
      </c>
      <c r="AY33" s="111">
        <f t="shared" si="34"/>
        <v>368360400</v>
      </c>
      <c r="AZ33" s="114">
        <f t="shared" si="34"/>
        <v>175656000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76"/>
      <c r="B34" s="66" t="s">
        <v>3</v>
      </c>
      <c r="C34" s="76">
        <f t="shared" ref="C34:J34" si="35">C32-C33</f>
        <v>978000</v>
      </c>
      <c r="D34" s="76">
        <f t="shared" si="35"/>
        <v>0</v>
      </c>
      <c r="E34" s="76">
        <f t="shared" si="35"/>
        <v>32000</v>
      </c>
      <c r="F34" s="77">
        <f t="shared" si="35"/>
        <v>46020</v>
      </c>
      <c r="G34" s="76">
        <f t="shared" si="35"/>
        <v>0</v>
      </c>
      <c r="H34" s="76">
        <f t="shared" si="35"/>
        <v>0</v>
      </c>
      <c r="I34" s="76">
        <f t="shared" si="35"/>
        <v>0</v>
      </c>
      <c r="J34" s="77">
        <f t="shared" si="35"/>
        <v>0</v>
      </c>
      <c r="K34" s="181"/>
      <c r="L34" s="182"/>
      <c r="M34" s="182"/>
      <c r="N34" s="182"/>
      <c r="O34" s="186"/>
      <c r="P34" s="186"/>
      <c r="Q34" s="48" t="s">
        <v>3</v>
      </c>
      <c r="R34" s="41">
        <f>R32-R33</f>
        <v>778200</v>
      </c>
      <c r="S34" s="58"/>
      <c r="T34" s="189"/>
      <c r="U34" s="192"/>
      <c r="V34" s="58"/>
      <c r="W34" s="45" t="s">
        <v>3</v>
      </c>
      <c r="X34" s="46">
        <f>X32-X33</f>
        <v>12.600000000000364</v>
      </c>
      <c r="Y34" s="46">
        <f t="shared" ref="Y34:AE34" si="36">Y32-Y33</f>
        <v>0</v>
      </c>
      <c r="Z34" s="46">
        <f t="shared" si="36"/>
        <v>0</v>
      </c>
      <c r="AA34" s="46">
        <f t="shared" si="36"/>
        <v>0</v>
      </c>
      <c r="AB34" s="46">
        <f t="shared" si="36"/>
        <v>13.099999999999909</v>
      </c>
      <c r="AC34" s="46">
        <f t="shared" si="36"/>
        <v>0</v>
      </c>
      <c r="AD34" s="46">
        <f t="shared" si="36"/>
        <v>9.9999999999994316E-2</v>
      </c>
      <c r="AE34" s="83">
        <f t="shared" si="36"/>
        <v>9.9999999999999645E-2</v>
      </c>
      <c r="AF34" s="7"/>
      <c r="AG34" s="88" t="s">
        <v>28</v>
      </c>
      <c r="AH34" s="86">
        <f>(AH33)/((K32/1000000)*8.34)</f>
        <v>1.81051477836136</v>
      </c>
      <c r="AI34" s="86">
        <f>(AI33)/((K32/1000000)*8.34)</f>
        <v>2.1914983350742716</v>
      </c>
      <c r="AJ34" s="86">
        <f>(AJ33)/((K32/1000000)*8.34)</f>
        <v>6.1300652729350258E-2</v>
      </c>
      <c r="AK34" s="156">
        <f>(AK33)/((K32/1000000)*8.34)</f>
        <v>0.98081044366960413</v>
      </c>
      <c r="AL34" s="157"/>
      <c r="AM34" s="10"/>
      <c r="AN34" s="1"/>
      <c r="AO34" s="1"/>
      <c r="AP34" s="1"/>
      <c r="AQ34" s="7"/>
      <c r="AR34" s="89" t="s">
        <v>55</v>
      </c>
      <c r="AS34" s="79">
        <v>2.68</v>
      </c>
      <c r="AT34" s="90" t="s">
        <v>54</v>
      </c>
      <c r="AU34" s="35">
        <v>2.5999999999999999E-2</v>
      </c>
      <c r="AV34" s="1"/>
      <c r="AW34" s="110" t="s">
        <v>3</v>
      </c>
      <c r="AX34" s="115">
        <f>AX32-AX33</f>
        <v>1107000</v>
      </c>
      <c r="AY34" s="115">
        <f>AY32-AY33</f>
        <v>0</v>
      </c>
      <c r="AZ34" s="116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74">
        <v>9</v>
      </c>
      <c r="B36" s="67" t="s">
        <v>45</v>
      </c>
      <c r="C36" s="72">
        <v>256886000</v>
      </c>
      <c r="D36" s="37">
        <v>2394370</v>
      </c>
      <c r="E36" s="37">
        <v>5763050</v>
      </c>
      <c r="F36" s="39">
        <v>9641900</v>
      </c>
      <c r="G36" s="72">
        <v>329475000</v>
      </c>
      <c r="H36" s="37">
        <v>2990380</v>
      </c>
      <c r="I36" s="37">
        <v>8605660</v>
      </c>
      <c r="J36" s="39">
        <v>14114600</v>
      </c>
      <c r="K36" s="177">
        <f>C38+G38</f>
        <v>714000</v>
      </c>
      <c r="L36" s="178"/>
      <c r="M36" s="183">
        <f>D38+E38+F38+H38+I38+J38</f>
        <v>25010</v>
      </c>
      <c r="N36" s="178"/>
      <c r="O36" s="184">
        <f>M36+K36</f>
        <v>739010</v>
      </c>
      <c r="P36" s="184"/>
      <c r="Q36" s="42" t="s">
        <v>6</v>
      </c>
      <c r="R36" s="39">
        <v>1351262200</v>
      </c>
      <c r="S36" s="57"/>
      <c r="T36" s="187">
        <v>0</v>
      </c>
      <c r="U36" s="190">
        <v>1.02</v>
      </c>
      <c r="V36" s="57"/>
      <c r="W36" s="85" t="s">
        <v>6</v>
      </c>
      <c r="X36" s="44">
        <v>3398.5</v>
      </c>
      <c r="Y36" s="44">
        <v>4432.3</v>
      </c>
      <c r="Z36" s="44">
        <v>47.2</v>
      </c>
      <c r="AA36" s="44">
        <v>62.6</v>
      </c>
      <c r="AB36" s="44">
        <v>3570.9</v>
      </c>
      <c r="AC36" s="44">
        <v>4664.5</v>
      </c>
      <c r="AD36" s="44">
        <v>80.3</v>
      </c>
      <c r="AE36" s="82">
        <v>11.6</v>
      </c>
      <c r="AF36" s="7"/>
      <c r="AG36" s="85" t="s">
        <v>29</v>
      </c>
      <c r="AH36" s="15">
        <v>1.25</v>
      </c>
      <c r="AI36" s="15">
        <v>6</v>
      </c>
      <c r="AJ36" s="15">
        <v>1.5</v>
      </c>
      <c r="AK36" s="15">
        <v>6</v>
      </c>
      <c r="AL36" s="16">
        <v>0</v>
      </c>
      <c r="AM36" s="62"/>
      <c r="AN36" s="64" t="s">
        <v>40</v>
      </c>
      <c r="AO36" s="20">
        <v>9.6999999999999993</v>
      </c>
      <c r="AP36" s="21">
        <v>7.3</v>
      </c>
      <c r="AQ36" s="7"/>
      <c r="AR36" s="31" t="s">
        <v>37</v>
      </c>
      <c r="AS36" s="52">
        <v>5.3999999999999999E-2</v>
      </c>
      <c r="AT36" s="32" t="s">
        <v>38</v>
      </c>
      <c r="AU36" s="53" t="s">
        <v>75</v>
      </c>
      <c r="AV36" s="1"/>
      <c r="AW36" s="117" t="s">
        <v>45</v>
      </c>
      <c r="AX36" s="112">
        <v>568225000</v>
      </c>
      <c r="AY36" s="112">
        <v>368360400</v>
      </c>
      <c r="AZ36" s="113">
        <v>175692000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75"/>
      <c r="B37" s="68" t="s">
        <v>44</v>
      </c>
      <c r="C37" s="73">
        <f t="shared" ref="C37:J37" si="37">C32</f>
        <v>256172000</v>
      </c>
      <c r="D37" s="74">
        <f t="shared" si="37"/>
        <v>2385370</v>
      </c>
      <c r="E37" s="74">
        <f t="shared" si="37"/>
        <v>5763050</v>
      </c>
      <c r="F37" s="75">
        <f t="shared" si="37"/>
        <v>9625890</v>
      </c>
      <c r="G37" s="73">
        <f t="shared" si="37"/>
        <v>329475000</v>
      </c>
      <c r="H37" s="74">
        <f t="shared" si="37"/>
        <v>2990380</v>
      </c>
      <c r="I37" s="74">
        <f t="shared" si="37"/>
        <v>8605660</v>
      </c>
      <c r="J37" s="75">
        <f t="shared" si="37"/>
        <v>14114600</v>
      </c>
      <c r="K37" s="179"/>
      <c r="L37" s="180"/>
      <c r="M37" s="180"/>
      <c r="N37" s="180"/>
      <c r="O37" s="185"/>
      <c r="P37" s="185"/>
      <c r="Q37" s="14" t="s">
        <v>7</v>
      </c>
      <c r="R37" s="40">
        <f>R32</f>
        <v>1350429500</v>
      </c>
      <c r="S37" s="57"/>
      <c r="T37" s="188"/>
      <c r="U37" s="191"/>
      <c r="V37" s="57"/>
      <c r="W37" s="87" t="s">
        <v>7</v>
      </c>
      <c r="X37" s="5">
        <f t="shared" ref="X37:AE37" si="38">X32</f>
        <v>3389.3</v>
      </c>
      <c r="Y37" s="5">
        <f t="shared" si="38"/>
        <v>4432.3</v>
      </c>
      <c r="Z37" s="5">
        <f t="shared" si="38"/>
        <v>47.2</v>
      </c>
      <c r="AA37" s="5">
        <f t="shared" si="38"/>
        <v>62.5</v>
      </c>
      <c r="AB37" s="5">
        <f t="shared" si="38"/>
        <v>3561.4</v>
      </c>
      <c r="AC37" s="5">
        <f t="shared" si="38"/>
        <v>4664.5</v>
      </c>
      <c r="AD37" s="5">
        <f t="shared" si="38"/>
        <v>80.3</v>
      </c>
      <c r="AE37" s="81">
        <f t="shared" si="38"/>
        <v>11.6</v>
      </c>
      <c r="AF37" s="7"/>
      <c r="AG37" s="87" t="s">
        <v>26</v>
      </c>
      <c r="AH37" s="6">
        <f>(AH36*10.74)</f>
        <v>13.425000000000001</v>
      </c>
      <c r="AI37" s="6">
        <f>(AI36*2.2)</f>
        <v>13.200000000000001</v>
      </c>
      <c r="AJ37" s="6">
        <f>(AJ36*0.25)</f>
        <v>0.375</v>
      </c>
      <c r="AK37" s="154">
        <f>AK36+AL36</f>
        <v>6</v>
      </c>
      <c r="AL37" s="155"/>
      <c r="AM37" s="10"/>
      <c r="AN37" s="22" t="s">
        <v>41</v>
      </c>
      <c r="AO37" s="23">
        <v>9.4</v>
      </c>
      <c r="AP37" s="24">
        <v>7.49</v>
      </c>
      <c r="AQ37" s="7"/>
      <c r="AR37" s="33" t="s">
        <v>36</v>
      </c>
      <c r="AS37" s="12">
        <v>0.56999999999999995</v>
      </c>
      <c r="AT37" s="2" t="s">
        <v>39</v>
      </c>
      <c r="AU37" s="36" t="s">
        <v>75</v>
      </c>
      <c r="AV37" s="1"/>
      <c r="AW37" s="118" t="s">
        <v>71</v>
      </c>
      <c r="AX37" s="111">
        <f t="shared" ref="AX37:AZ37" si="39">AX32</f>
        <v>567428000</v>
      </c>
      <c r="AY37" s="111">
        <f t="shared" si="39"/>
        <v>368360400</v>
      </c>
      <c r="AZ37" s="114">
        <f t="shared" si="39"/>
        <v>175692000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76"/>
      <c r="B38" s="66" t="s">
        <v>3</v>
      </c>
      <c r="C38" s="76">
        <f t="shared" ref="C38:J38" si="40">C36-C37</f>
        <v>714000</v>
      </c>
      <c r="D38" s="76">
        <f t="shared" si="40"/>
        <v>9000</v>
      </c>
      <c r="E38" s="76">
        <f t="shared" si="40"/>
        <v>0</v>
      </c>
      <c r="F38" s="77">
        <f t="shared" si="40"/>
        <v>16010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81"/>
      <c r="L38" s="182"/>
      <c r="M38" s="182"/>
      <c r="N38" s="182"/>
      <c r="O38" s="186"/>
      <c r="P38" s="186"/>
      <c r="Q38" s="48" t="s">
        <v>3</v>
      </c>
      <c r="R38" s="41">
        <f>R36-R37</f>
        <v>832700</v>
      </c>
      <c r="S38" s="58"/>
      <c r="T38" s="189"/>
      <c r="U38" s="192"/>
      <c r="V38" s="58"/>
      <c r="W38" s="45" t="s">
        <v>3</v>
      </c>
      <c r="X38" s="46">
        <f t="shared" ref="X38:AE38" si="41">X36-X37</f>
        <v>9.1999999999998181</v>
      </c>
      <c r="Y38" s="46">
        <f t="shared" si="41"/>
        <v>0</v>
      </c>
      <c r="Z38" s="46">
        <f t="shared" si="41"/>
        <v>0</v>
      </c>
      <c r="AA38" s="46">
        <f t="shared" si="41"/>
        <v>0.10000000000000142</v>
      </c>
      <c r="AB38" s="46">
        <f t="shared" si="41"/>
        <v>9.5</v>
      </c>
      <c r="AC38" s="46">
        <f t="shared" si="41"/>
        <v>0</v>
      </c>
      <c r="AD38" s="46">
        <f t="shared" si="41"/>
        <v>0</v>
      </c>
      <c r="AE38" s="83">
        <f t="shared" si="41"/>
        <v>0</v>
      </c>
      <c r="AF38" s="7"/>
      <c r="AG38" s="88" t="s">
        <v>28</v>
      </c>
      <c r="AH38" s="86">
        <f>(AH37)/((K36/1000000)*8.34)</f>
        <v>2.2544989218709071</v>
      </c>
      <c r="AI38" s="86">
        <f>(AI37)/((K36/1000000)*8.34)</f>
        <v>2.2167140237389926</v>
      </c>
      <c r="AJ38" s="86">
        <f>(AJ37)/((K36/1000000)*8.34)</f>
        <v>6.2974830219857739E-2</v>
      </c>
      <c r="AK38" s="156">
        <f>(AK37)/((K36/1000000)*8.34)</f>
        <v>1.0075972835177238</v>
      </c>
      <c r="AL38" s="157"/>
      <c r="AM38" s="10"/>
      <c r="AN38" s="1"/>
      <c r="AO38" s="1"/>
      <c r="AP38" s="1"/>
      <c r="AQ38" s="7"/>
      <c r="AR38" s="89" t="s">
        <v>55</v>
      </c>
      <c r="AS38" s="79">
        <v>2.61</v>
      </c>
      <c r="AT38" s="90" t="s">
        <v>54</v>
      </c>
      <c r="AU38" s="35">
        <v>2.7E-2</v>
      </c>
      <c r="AV38" s="1"/>
      <c r="AW38" s="110" t="s">
        <v>3</v>
      </c>
      <c r="AX38" s="115">
        <f>AX36-AX37</f>
        <v>797000</v>
      </c>
      <c r="AY38" s="115">
        <f>AY36-AY37</f>
        <v>0</v>
      </c>
      <c r="AZ38" s="116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74">
        <v>10</v>
      </c>
      <c r="B40" s="67" t="s">
        <v>45</v>
      </c>
      <c r="C40" s="72">
        <v>257740000</v>
      </c>
      <c r="D40" s="37">
        <v>2394370</v>
      </c>
      <c r="E40" s="37">
        <v>5795040</v>
      </c>
      <c r="F40" s="39">
        <v>9686910</v>
      </c>
      <c r="G40" s="72">
        <v>329475000</v>
      </c>
      <c r="H40" s="37">
        <v>2990380</v>
      </c>
      <c r="I40" s="37">
        <v>8605660</v>
      </c>
      <c r="J40" s="39">
        <v>14114600</v>
      </c>
      <c r="K40" s="177">
        <f>C42+G42</f>
        <v>854000</v>
      </c>
      <c r="L40" s="178"/>
      <c r="M40" s="183">
        <f>D42+E42+F42+H42+I42+J42</f>
        <v>77000</v>
      </c>
      <c r="N40" s="178"/>
      <c r="O40" s="184">
        <f>M40+K40</f>
        <v>931000</v>
      </c>
      <c r="P40" s="184"/>
      <c r="Q40" s="42" t="s">
        <v>6</v>
      </c>
      <c r="R40" s="39">
        <v>1352069100</v>
      </c>
      <c r="S40" s="57"/>
      <c r="T40" s="187">
        <v>0</v>
      </c>
      <c r="U40" s="190">
        <v>1</v>
      </c>
      <c r="V40" s="57"/>
      <c r="W40" s="85" t="s">
        <v>6</v>
      </c>
      <c r="X40" s="44">
        <v>3409.4</v>
      </c>
      <c r="Y40" s="44">
        <v>4432.3</v>
      </c>
      <c r="Z40" s="44">
        <v>47.2</v>
      </c>
      <c r="AA40" s="44">
        <v>62.6</v>
      </c>
      <c r="AB40" s="44">
        <v>3582.5</v>
      </c>
      <c r="AC40" s="44">
        <v>4664.5</v>
      </c>
      <c r="AD40" s="44">
        <v>80.5</v>
      </c>
      <c r="AE40" s="82">
        <v>11.6</v>
      </c>
      <c r="AF40" s="7"/>
      <c r="AG40" s="85" t="s">
        <v>29</v>
      </c>
      <c r="AH40" s="15">
        <v>1.25</v>
      </c>
      <c r="AI40" s="15">
        <v>7.125</v>
      </c>
      <c r="AJ40" s="15">
        <v>1.75</v>
      </c>
      <c r="AK40" s="15">
        <v>7</v>
      </c>
      <c r="AL40" s="16">
        <v>0</v>
      </c>
      <c r="AM40" s="62"/>
      <c r="AN40" s="64" t="s">
        <v>40</v>
      </c>
      <c r="AO40" s="20">
        <v>7.8</v>
      </c>
      <c r="AP40" s="21">
        <v>7.31</v>
      </c>
      <c r="AQ40" s="7"/>
      <c r="AR40" s="31" t="s">
        <v>37</v>
      </c>
      <c r="AS40" s="52">
        <v>5.1999999999999998E-2</v>
      </c>
      <c r="AT40" s="32" t="s">
        <v>38</v>
      </c>
      <c r="AU40" s="53" t="s">
        <v>75</v>
      </c>
      <c r="AV40" s="1"/>
      <c r="AW40" s="117" t="s">
        <v>45</v>
      </c>
      <c r="AX40" s="112">
        <v>569195000</v>
      </c>
      <c r="AY40" s="112">
        <v>368360400</v>
      </c>
      <c r="AZ40" s="113">
        <v>175728000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75"/>
      <c r="B41" s="68" t="s">
        <v>44</v>
      </c>
      <c r="C41" s="73">
        <f t="shared" ref="C41:J41" si="42">C36</f>
        <v>256886000</v>
      </c>
      <c r="D41" s="74">
        <f t="shared" si="42"/>
        <v>2394370</v>
      </c>
      <c r="E41" s="74">
        <f t="shared" si="42"/>
        <v>5763050</v>
      </c>
      <c r="F41" s="75">
        <f t="shared" si="42"/>
        <v>9641900</v>
      </c>
      <c r="G41" s="73">
        <f t="shared" si="42"/>
        <v>329475000</v>
      </c>
      <c r="H41" s="74">
        <f t="shared" si="42"/>
        <v>2990380</v>
      </c>
      <c r="I41" s="74">
        <f t="shared" si="42"/>
        <v>8605660</v>
      </c>
      <c r="J41" s="75">
        <f t="shared" si="42"/>
        <v>14114600</v>
      </c>
      <c r="K41" s="179"/>
      <c r="L41" s="180"/>
      <c r="M41" s="180"/>
      <c r="N41" s="180"/>
      <c r="O41" s="185"/>
      <c r="P41" s="185"/>
      <c r="Q41" s="14" t="s">
        <v>7</v>
      </c>
      <c r="R41" s="40">
        <f>R36</f>
        <v>1351262200</v>
      </c>
      <c r="S41" s="57"/>
      <c r="T41" s="188"/>
      <c r="U41" s="191"/>
      <c r="V41" s="57"/>
      <c r="W41" s="87" t="s">
        <v>7</v>
      </c>
      <c r="X41" s="5">
        <f t="shared" ref="X41:AE41" si="43">X36</f>
        <v>3398.5</v>
      </c>
      <c r="Y41" s="5">
        <f t="shared" si="43"/>
        <v>4432.3</v>
      </c>
      <c r="Z41" s="5">
        <f t="shared" si="43"/>
        <v>47.2</v>
      </c>
      <c r="AA41" s="5">
        <f t="shared" si="43"/>
        <v>62.6</v>
      </c>
      <c r="AB41" s="5">
        <f t="shared" si="43"/>
        <v>3570.9</v>
      </c>
      <c r="AC41" s="5">
        <f t="shared" si="43"/>
        <v>4664.5</v>
      </c>
      <c r="AD41" s="5">
        <f t="shared" si="43"/>
        <v>80.3</v>
      </c>
      <c r="AE41" s="81">
        <f t="shared" si="43"/>
        <v>11.6</v>
      </c>
      <c r="AF41" s="7"/>
      <c r="AG41" s="87" t="s">
        <v>26</v>
      </c>
      <c r="AH41" s="6">
        <f>(AH40*10.74)</f>
        <v>13.425000000000001</v>
      </c>
      <c r="AI41" s="6">
        <f>(AI40*2.2)</f>
        <v>15.675000000000001</v>
      </c>
      <c r="AJ41" s="6">
        <f>(AJ40*0.25)</f>
        <v>0.4375</v>
      </c>
      <c r="AK41" s="154">
        <f>AK40+AL40</f>
        <v>7</v>
      </c>
      <c r="AL41" s="155"/>
      <c r="AM41" s="10"/>
      <c r="AN41" s="22" t="s">
        <v>41</v>
      </c>
      <c r="AO41" s="23">
        <v>8.8000000000000007</v>
      </c>
      <c r="AP41" s="24">
        <v>7.47</v>
      </c>
      <c r="AQ41" s="7"/>
      <c r="AR41" s="33" t="s">
        <v>36</v>
      </c>
      <c r="AS41" s="12">
        <v>0.86499999999999999</v>
      </c>
      <c r="AT41" s="2" t="s">
        <v>39</v>
      </c>
      <c r="AU41" s="36" t="s">
        <v>75</v>
      </c>
      <c r="AV41" s="1"/>
      <c r="AW41" s="118" t="s">
        <v>71</v>
      </c>
      <c r="AX41" s="111">
        <f t="shared" ref="AX41:AZ41" si="44">AX36</f>
        <v>568225000</v>
      </c>
      <c r="AY41" s="111">
        <f t="shared" si="44"/>
        <v>368360400</v>
      </c>
      <c r="AZ41" s="114">
        <f t="shared" si="44"/>
        <v>175692000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76"/>
      <c r="B42" s="66" t="s">
        <v>3</v>
      </c>
      <c r="C42" s="76">
        <f t="shared" ref="C42:J42" si="45">C40-C41</f>
        <v>854000</v>
      </c>
      <c r="D42" s="76">
        <f t="shared" si="45"/>
        <v>0</v>
      </c>
      <c r="E42" s="76">
        <f t="shared" si="45"/>
        <v>31990</v>
      </c>
      <c r="F42" s="77">
        <f t="shared" si="45"/>
        <v>45010</v>
      </c>
      <c r="G42" s="76">
        <f t="shared" si="45"/>
        <v>0</v>
      </c>
      <c r="H42" s="76">
        <f t="shared" si="45"/>
        <v>0</v>
      </c>
      <c r="I42" s="76">
        <f t="shared" si="45"/>
        <v>0</v>
      </c>
      <c r="J42" s="77">
        <f t="shared" si="45"/>
        <v>0</v>
      </c>
      <c r="K42" s="181"/>
      <c r="L42" s="182"/>
      <c r="M42" s="182"/>
      <c r="N42" s="182"/>
      <c r="O42" s="186"/>
      <c r="P42" s="186"/>
      <c r="Q42" s="48" t="s">
        <v>3</v>
      </c>
      <c r="R42" s="41">
        <f>R40-R41</f>
        <v>806900</v>
      </c>
      <c r="S42" s="58"/>
      <c r="T42" s="189"/>
      <c r="U42" s="192"/>
      <c r="V42" s="58"/>
      <c r="W42" s="45" t="s">
        <v>3</v>
      </c>
      <c r="X42" s="46">
        <f t="shared" ref="X42:AE42" si="46">X40-X41</f>
        <v>10.900000000000091</v>
      </c>
      <c r="Y42" s="46">
        <f t="shared" si="46"/>
        <v>0</v>
      </c>
      <c r="Z42" s="46">
        <f t="shared" si="46"/>
        <v>0</v>
      </c>
      <c r="AA42" s="46">
        <f t="shared" si="46"/>
        <v>0</v>
      </c>
      <c r="AB42" s="46">
        <f t="shared" si="46"/>
        <v>11.599999999999909</v>
      </c>
      <c r="AC42" s="46">
        <f t="shared" si="46"/>
        <v>0</v>
      </c>
      <c r="AD42" s="46">
        <f t="shared" si="46"/>
        <v>0.20000000000000284</v>
      </c>
      <c r="AE42" s="83">
        <f t="shared" si="46"/>
        <v>0</v>
      </c>
      <c r="AF42" s="7"/>
      <c r="AG42" s="88" t="s">
        <v>28</v>
      </c>
      <c r="AH42" s="86">
        <f>(AH41)/((K40/1000000)*8.34)</f>
        <v>1.8849089346789549</v>
      </c>
      <c r="AI42" s="86">
        <f>(AI41)/((K40/1000000)*8.34)</f>
        <v>2.2008154600441427</v>
      </c>
      <c r="AJ42" s="86">
        <f>(AJ41)/((K40/1000000)*8.34)</f>
        <v>6.1426268821008767E-2</v>
      </c>
      <c r="AK42" s="156">
        <f>(AK41)/((K40/1000000)*8.34)</f>
        <v>0.98282030113614027</v>
      </c>
      <c r="AL42" s="157"/>
      <c r="AM42" s="10"/>
      <c r="AN42" s="1"/>
      <c r="AO42" s="1"/>
      <c r="AP42" s="1"/>
      <c r="AQ42" s="7"/>
      <c r="AR42" s="89" t="s">
        <v>55</v>
      </c>
      <c r="AS42" s="79">
        <v>2.96</v>
      </c>
      <c r="AT42" s="90" t="s">
        <v>54</v>
      </c>
      <c r="AU42" s="35">
        <v>2.8000000000000001E-2</v>
      </c>
      <c r="AV42" s="1"/>
      <c r="AW42" s="110" t="s">
        <v>3</v>
      </c>
      <c r="AX42" s="115">
        <f>AX40-AX41</f>
        <v>970000</v>
      </c>
      <c r="AY42" s="115">
        <f>AY40-AY41</f>
        <v>0</v>
      </c>
      <c r="AZ42" s="116">
        <f>AZ40-AZ41</f>
        <v>36000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74">
        <v>11</v>
      </c>
      <c r="B44" s="67" t="s">
        <v>45</v>
      </c>
      <c r="C44" s="72">
        <v>258465000</v>
      </c>
      <c r="D44" s="37">
        <v>2403360</v>
      </c>
      <c r="E44" s="37">
        <v>5795040</v>
      </c>
      <c r="F44" s="39">
        <v>9694920</v>
      </c>
      <c r="G44" s="72">
        <v>329475000</v>
      </c>
      <c r="H44" s="37">
        <v>2990380</v>
      </c>
      <c r="I44" s="37">
        <v>8605660</v>
      </c>
      <c r="J44" s="39">
        <v>14114600</v>
      </c>
      <c r="K44" s="177">
        <f>C46+G46</f>
        <v>725000</v>
      </c>
      <c r="L44" s="178"/>
      <c r="M44" s="183">
        <f>D46+E46+F46+H46+I46+J46</f>
        <v>17000</v>
      </c>
      <c r="N44" s="178"/>
      <c r="O44" s="184">
        <f>M44+K44</f>
        <v>742000</v>
      </c>
      <c r="P44" s="184"/>
      <c r="Q44" s="42" t="s">
        <v>6</v>
      </c>
      <c r="R44" s="39">
        <v>1352894500</v>
      </c>
      <c r="S44" s="57"/>
      <c r="T44" s="187">
        <v>0</v>
      </c>
      <c r="U44" s="190">
        <v>0.96</v>
      </c>
      <c r="V44" s="57"/>
      <c r="W44" s="85" t="s">
        <v>6</v>
      </c>
      <c r="X44" s="44">
        <v>3418.8</v>
      </c>
      <c r="Y44" s="44">
        <v>4432.3</v>
      </c>
      <c r="Z44" s="44">
        <v>47.2</v>
      </c>
      <c r="AA44" s="44">
        <v>62.8</v>
      </c>
      <c r="AB44" s="44">
        <v>3592.1</v>
      </c>
      <c r="AC44" s="44">
        <v>4664.5</v>
      </c>
      <c r="AD44" s="44">
        <v>80.5</v>
      </c>
      <c r="AE44" s="82">
        <v>11.6</v>
      </c>
      <c r="AF44" s="7"/>
      <c r="AG44" s="85" t="s">
        <v>29</v>
      </c>
      <c r="AH44" s="15">
        <v>1</v>
      </c>
      <c r="AI44" s="15">
        <v>5.875</v>
      </c>
      <c r="AJ44" s="15">
        <v>1.875</v>
      </c>
      <c r="AK44" s="15">
        <v>0</v>
      </c>
      <c r="AL44" s="16">
        <v>6</v>
      </c>
      <c r="AM44" s="62"/>
      <c r="AN44" s="64" t="s">
        <v>40</v>
      </c>
      <c r="AO44" s="20">
        <v>7.5</v>
      </c>
      <c r="AP44" s="21">
        <v>7.3</v>
      </c>
      <c r="AQ44" s="7"/>
      <c r="AR44" s="31" t="s">
        <v>37</v>
      </c>
      <c r="AS44" s="52">
        <v>5.5E-2</v>
      </c>
      <c r="AT44" s="32" t="s">
        <v>38</v>
      </c>
      <c r="AU44" s="53" t="s">
        <v>75</v>
      </c>
      <c r="AV44" s="1"/>
      <c r="AW44" s="117" t="s">
        <v>45</v>
      </c>
      <c r="AX44" s="112">
        <v>569990000</v>
      </c>
      <c r="AY44" s="112">
        <v>368360400</v>
      </c>
      <c r="AZ44" s="113">
        <v>175728000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75"/>
      <c r="B45" s="68" t="s">
        <v>44</v>
      </c>
      <c r="C45" s="73">
        <f t="shared" ref="C45:J45" si="47">C40</f>
        <v>257740000</v>
      </c>
      <c r="D45" s="74">
        <f t="shared" si="47"/>
        <v>2394370</v>
      </c>
      <c r="E45" s="74">
        <f t="shared" si="47"/>
        <v>5795040</v>
      </c>
      <c r="F45" s="75">
        <f t="shared" si="47"/>
        <v>9686910</v>
      </c>
      <c r="G45" s="73">
        <f t="shared" si="47"/>
        <v>329475000</v>
      </c>
      <c r="H45" s="74">
        <f t="shared" si="47"/>
        <v>2990380</v>
      </c>
      <c r="I45" s="74">
        <f t="shared" si="47"/>
        <v>8605660</v>
      </c>
      <c r="J45" s="75">
        <f t="shared" si="47"/>
        <v>14114600</v>
      </c>
      <c r="K45" s="179"/>
      <c r="L45" s="180"/>
      <c r="M45" s="180"/>
      <c r="N45" s="180"/>
      <c r="O45" s="185"/>
      <c r="P45" s="185"/>
      <c r="Q45" s="14" t="s">
        <v>7</v>
      </c>
      <c r="R45" s="40">
        <f>R40</f>
        <v>1352069100</v>
      </c>
      <c r="S45" s="57"/>
      <c r="T45" s="188"/>
      <c r="U45" s="191"/>
      <c r="V45" s="57"/>
      <c r="W45" s="87" t="s">
        <v>7</v>
      </c>
      <c r="X45" s="5">
        <f t="shared" ref="X45:AE45" si="48">X40</f>
        <v>3409.4</v>
      </c>
      <c r="Y45" s="5">
        <f t="shared" si="48"/>
        <v>4432.3</v>
      </c>
      <c r="Z45" s="5">
        <f t="shared" si="48"/>
        <v>47.2</v>
      </c>
      <c r="AA45" s="5">
        <f t="shared" si="48"/>
        <v>62.6</v>
      </c>
      <c r="AB45" s="5">
        <f t="shared" si="48"/>
        <v>3582.5</v>
      </c>
      <c r="AC45" s="5">
        <f t="shared" si="48"/>
        <v>4664.5</v>
      </c>
      <c r="AD45" s="5">
        <f t="shared" si="48"/>
        <v>80.5</v>
      </c>
      <c r="AE45" s="81">
        <f t="shared" si="48"/>
        <v>11.6</v>
      </c>
      <c r="AF45" s="7"/>
      <c r="AG45" s="87" t="s">
        <v>26</v>
      </c>
      <c r="AH45" s="6">
        <f>(AH44*10.74)</f>
        <v>10.74</v>
      </c>
      <c r="AI45" s="6">
        <f>(AI44*2.2)</f>
        <v>12.925000000000001</v>
      </c>
      <c r="AJ45" s="6">
        <f>(AJ44*0.25)</f>
        <v>0.46875</v>
      </c>
      <c r="AK45" s="154">
        <f>AK44+AL44</f>
        <v>6</v>
      </c>
      <c r="AL45" s="155"/>
      <c r="AM45" s="10"/>
      <c r="AN45" s="22" t="s">
        <v>41</v>
      </c>
      <c r="AO45" s="23">
        <v>7.9</v>
      </c>
      <c r="AP45" s="24">
        <v>7.51</v>
      </c>
      <c r="AQ45" s="7"/>
      <c r="AR45" s="33" t="s">
        <v>36</v>
      </c>
      <c r="AS45" s="12">
        <v>0.53100000000000003</v>
      </c>
      <c r="AT45" s="2" t="s">
        <v>39</v>
      </c>
      <c r="AU45" s="36" t="s">
        <v>75</v>
      </c>
      <c r="AV45" s="1"/>
      <c r="AW45" s="118" t="s">
        <v>71</v>
      </c>
      <c r="AX45" s="111">
        <f t="shared" ref="AX45:AZ45" si="49">AX40</f>
        <v>569195000</v>
      </c>
      <c r="AY45" s="111">
        <f t="shared" si="49"/>
        <v>368360400</v>
      </c>
      <c r="AZ45" s="114">
        <f t="shared" si="49"/>
        <v>175728000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76"/>
      <c r="B46" s="66" t="s">
        <v>3</v>
      </c>
      <c r="C46" s="76">
        <f t="shared" ref="C46:J46" si="50">C44-C45</f>
        <v>725000</v>
      </c>
      <c r="D46" s="76">
        <f t="shared" si="50"/>
        <v>8990</v>
      </c>
      <c r="E46" s="76">
        <f t="shared" si="50"/>
        <v>0</v>
      </c>
      <c r="F46" s="77">
        <f t="shared" si="50"/>
        <v>8010</v>
      </c>
      <c r="G46" s="76">
        <f t="shared" si="50"/>
        <v>0</v>
      </c>
      <c r="H46" s="76">
        <f t="shared" si="50"/>
        <v>0</v>
      </c>
      <c r="I46" s="76">
        <f t="shared" si="50"/>
        <v>0</v>
      </c>
      <c r="J46" s="77">
        <f t="shared" si="50"/>
        <v>0</v>
      </c>
      <c r="K46" s="181"/>
      <c r="L46" s="182"/>
      <c r="M46" s="182"/>
      <c r="N46" s="182"/>
      <c r="O46" s="186"/>
      <c r="P46" s="186"/>
      <c r="Q46" s="48" t="s">
        <v>3</v>
      </c>
      <c r="R46" s="41">
        <f>R44-R45</f>
        <v>825400</v>
      </c>
      <c r="S46" s="58"/>
      <c r="T46" s="189"/>
      <c r="U46" s="192"/>
      <c r="V46" s="58"/>
      <c r="W46" s="45" t="s">
        <v>3</v>
      </c>
      <c r="X46" s="46">
        <f>X44-X45</f>
        <v>9.4000000000000909</v>
      </c>
      <c r="Y46" s="46">
        <f t="shared" ref="Y46:AE46" si="51">Y44-Y45</f>
        <v>0</v>
      </c>
      <c r="Z46" s="46">
        <f t="shared" si="51"/>
        <v>0</v>
      </c>
      <c r="AA46" s="46">
        <f t="shared" si="51"/>
        <v>0.19999999999999574</v>
      </c>
      <c r="AB46" s="46">
        <f t="shared" si="51"/>
        <v>9.5999999999999091</v>
      </c>
      <c r="AC46" s="46">
        <f t="shared" si="51"/>
        <v>0</v>
      </c>
      <c r="AD46" s="46">
        <f t="shared" si="51"/>
        <v>0</v>
      </c>
      <c r="AE46" s="83">
        <f t="shared" si="51"/>
        <v>0</v>
      </c>
      <c r="AF46" s="7"/>
      <c r="AG46" s="88" t="s">
        <v>28</v>
      </c>
      <c r="AH46" s="86">
        <f>(AH45)/((K44/1000000)*8.34)</f>
        <v>1.7762341850657406</v>
      </c>
      <c r="AI46" s="86">
        <f>(AI45)/((K44/1000000)*8.34)</f>
        <v>2.1376002646158936</v>
      </c>
      <c r="AJ46" s="86">
        <f>(AJ45)/((K44/1000000)*8.34)</f>
        <v>7.7524187546514509E-2</v>
      </c>
      <c r="AK46" s="156">
        <f>(AK45)/((K44/1000000)*8.34)</f>
        <v>0.99230960059538575</v>
      </c>
      <c r="AL46" s="157"/>
      <c r="AM46" s="10"/>
      <c r="AN46" s="1"/>
      <c r="AO46" s="1"/>
      <c r="AP46" s="1"/>
      <c r="AQ46" s="7"/>
      <c r="AR46" s="89" t="s">
        <v>55</v>
      </c>
      <c r="AS46" s="79">
        <v>2.21</v>
      </c>
      <c r="AT46" s="90" t="s">
        <v>54</v>
      </c>
      <c r="AU46" s="35">
        <v>2.7E-2</v>
      </c>
      <c r="AV46" s="1"/>
      <c r="AW46" s="110" t="s">
        <v>3</v>
      </c>
      <c r="AX46" s="115">
        <f>AX44-AX45</f>
        <v>795000</v>
      </c>
      <c r="AY46" s="115">
        <f>AY44-AY45</f>
        <v>0</v>
      </c>
      <c r="AZ46" s="116">
        <f>AZ44-AZ45</f>
        <v>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74">
        <v>12</v>
      </c>
      <c r="B48" s="67" t="s">
        <v>45</v>
      </c>
      <c r="C48" s="72">
        <v>258465000</v>
      </c>
      <c r="D48" s="37">
        <v>2403360</v>
      </c>
      <c r="E48" s="37">
        <v>5795040</v>
      </c>
      <c r="F48" s="39">
        <v>9694920</v>
      </c>
      <c r="G48" s="72">
        <v>330229000</v>
      </c>
      <c r="H48" s="37">
        <v>2990380</v>
      </c>
      <c r="I48" s="37">
        <v>8605660</v>
      </c>
      <c r="J48" s="39">
        <v>14130600</v>
      </c>
      <c r="K48" s="177">
        <f>C50+G50</f>
        <v>754000</v>
      </c>
      <c r="L48" s="178"/>
      <c r="M48" s="183">
        <f>D50+E50+F50+H50+I50+J50</f>
        <v>16000</v>
      </c>
      <c r="N48" s="178"/>
      <c r="O48" s="195">
        <f>M48+K48</f>
        <v>770000</v>
      </c>
      <c r="P48" s="196"/>
      <c r="Q48" s="42" t="s">
        <v>6</v>
      </c>
      <c r="R48" s="39">
        <v>1353719900</v>
      </c>
      <c r="S48" s="57"/>
      <c r="T48" s="187">
        <v>0.12</v>
      </c>
      <c r="U48" s="190">
        <v>0.94</v>
      </c>
      <c r="V48" s="57"/>
      <c r="W48" s="85" t="s">
        <v>6</v>
      </c>
      <c r="X48" s="44">
        <v>3418.8</v>
      </c>
      <c r="Y48" s="44">
        <v>4441.8999999999996</v>
      </c>
      <c r="Z48" s="44">
        <v>47.2</v>
      </c>
      <c r="AA48" s="44">
        <v>62.8</v>
      </c>
      <c r="AB48" s="44">
        <v>3592.1</v>
      </c>
      <c r="AC48" s="44">
        <v>4674.3999999999996</v>
      </c>
      <c r="AD48" s="44">
        <v>80.5</v>
      </c>
      <c r="AE48" s="82">
        <v>11.6</v>
      </c>
      <c r="AF48" s="7"/>
      <c r="AG48" s="85" t="s">
        <v>29</v>
      </c>
      <c r="AH48" s="15">
        <v>1.125</v>
      </c>
      <c r="AI48" s="15">
        <v>6.25</v>
      </c>
      <c r="AJ48" s="15">
        <v>1.5</v>
      </c>
      <c r="AK48" s="15">
        <v>0</v>
      </c>
      <c r="AL48" s="16">
        <v>6</v>
      </c>
      <c r="AM48" s="62"/>
      <c r="AN48" s="64" t="s">
        <v>40</v>
      </c>
      <c r="AO48" s="20">
        <v>5.7</v>
      </c>
      <c r="AP48" s="21">
        <v>7.34</v>
      </c>
      <c r="AQ48" s="7"/>
      <c r="AR48" s="31" t="s">
        <v>37</v>
      </c>
      <c r="AS48" s="52">
        <v>4.4999999999999998E-2</v>
      </c>
      <c r="AT48" s="32" t="s">
        <v>38</v>
      </c>
      <c r="AU48" s="53" t="s">
        <v>75</v>
      </c>
      <c r="AV48" s="1"/>
      <c r="AW48" s="117" t="s">
        <v>45</v>
      </c>
      <c r="AX48" s="112">
        <v>569990000</v>
      </c>
      <c r="AY48" s="112">
        <v>369179700</v>
      </c>
      <c r="AZ48" s="113">
        <v>175728000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193"/>
      <c r="B49" s="68" t="s">
        <v>44</v>
      </c>
      <c r="C49" s="73">
        <f t="shared" ref="C49:J49" si="52">C44</f>
        <v>258465000</v>
      </c>
      <c r="D49" s="74">
        <f t="shared" si="52"/>
        <v>2403360</v>
      </c>
      <c r="E49" s="74">
        <f t="shared" si="52"/>
        <v>5795040</v>
      </c>
      <c r="F49" s="75">
        <f t="shared" si="52"/>
        <v>9694920</v>
      </c>
      <c r="G49" s="73">
        <f t="shared" si="52"/>
        <v>329475000</v>
      </c>
      <c r="H49" s="74">
        <f t="shared" si="52"/>
        <v>2990380</v>
      </c>
      <c r="I49" s="74">
        <f t="shared" si="52"/>
        <v>8605660</v>
      </c>
      <c r="J49" s="75">
        <f t="shared" si="52"/>
        <v>14114600</v>
      </c>
      <c r="K49" s="179"/>
      <c r="L49" s="180"/>
      <c r="M49" s="180"/>
      <c r="N49" s="180"/>
      <c r="O49" s="197"/>
      <c r="P49" s="198"/>
      <c r="Q49" s="14" t="s">
        <v>7</v>
      </c>
      <c r="R49" s="40">
        <f>R44</f>
        <v>1352894500</v>
      </c>
      <c r="S49" s="57"/>
      <c r="T49" s="188"/>
      <c r="U49" s="191"/>
      <c r="V49" s="57"/>
      <c r="W49" s="87" t="s">
        <v>7</v>
      </c>
      <c r="X49" s="5">
        <f t="shared" ref="X49:AE49" si="53">X44</f>
        <v>3418.8</v>
      </c>
      <c r="Y49" s="5">
        <f t="shared" si="53"/>
        <v>4432.3</v>
      </c>
      <c r="Z49" s="5">
        <f t="shared" si="53"/>
        <v>47.2</v>
      </c>
      <c r="AA49" s="5">
        <f t="shared" si="53"/>
        <v>62.8</v>
      </c>
      <c r="AB49" s="5">
        <f t="shared" si="53"/>
        <v>3592.1</v>
      </c>
      <c r="AC49" s="5">
        <f t="shared" si="53"/>
        <v>4664.5</v>
      </c>
      <c r="AD49" s="5">
        <f t="shared" si="53"/>
        <v>80.5</v>
      </c>
      <c r="AE49" s="81">
        <f t="shared" si="53"/>
        <v>11.6</v>
      </c>
      <c r="AF49" s="7"/>
      <c r="AG49" s="87" t="s">
        <v>26</v>
      </c>
      <c r="AH49" s="6">
        <f>(AH48*10.74)</f>
        <v>12.0825</v>
      </c>
      <c r="AI49" s="6">
        <f>(AI48*2.2)</f>
        <v>13.750000000000002</v>
      </c>
      <c r="AJ49" s="6">
        <f>(AJ48*0.25)</f>
        <v>0.375</v>
      </c>
      <c r="AK49" s="158">
        <f>AK48+AL48</f>
        <v>6</v>
      </c>
      <c r="AL49" s="159"/>
      <c r="AM49" s="10"/>
      <c r="AN49" s="22" t="s">
        <v>41</v>
      </c>
      <c r="AO49" s="23">
        <v>7</v>
      </c>
      <c r="AP49" s="24">
        <v>7.61</v>
      </c>
      <c r="AQ49" s="7"/>
      <c r="AR49" s="33" t="s">
        <v>36</v>
      </c>
      <c r="AS49" s="12">
        <v>0.79</v>
      </c>
      <c r="AT49" s="2" t="s">
        <v>39</v>
      </c>
      <c r="AU49" s="36" t="s">
        <v>75</v>
      </c>
      <c r="AV49" s="1"/>
      <c r="AW49" s="118" t="s">
        <v>71</v>
      </c>
      <c r="AX49" s="111">
        <f t="shared" ref="AX49:AZ49" si="54">AX44</f>
        <v>569990000</v>
      </c>
      <c r="AY49" s="111">
        <f t="shared" si="54"/>
        <v>368360400</v>
      </c>
      <c r="AZ49" s="114">
        <f t="shared" si="54"/>
        <v>175728000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194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754000</v>
      </c>
      <c r="H50" s="76">
        <f t="shared" si="55"/>
        <v>0</v>
      </c>
      <c r="I50" s="76">
        <f t="shared" si="55"/>
        <v>0</v>
      </c>
      <c r="J50" s="77">
        <f t="shared" si="55"/>
        <v>16000</v>
      </c>
      <c r="K50" s="181"/>
      <c r="L50" s="182"/>
      <c r="M50" s="182"/>
      <c r="N50" s="182"/>
      <c r="O50" s="199"/>
      <c r="P50" s="200"/>
      <c r="Q50" s="48" t="s">
        <v>3</v>
      </c>
      <c r="R50" s="41">
        <f>R48-R49</f>
        <v>825400</v>
      </c>
      <c r="S50" s="58"/>
      <c r="T50" s="189"/>
      <c r="U50" s="192"/>
      <c r="V50" s="58"/>
      <c r="W50" s="45" t="s">
        <v>3</v>
      </c>
      <c r="X50" s="46">
        <f>X48-X49</f>
        <v>0</v>
      </c>
      <c r="Y50" s="46">
        <f t="shared" ref="Y50:AE50" si="56">Y48-Y49</f>
        <v>9.5999999999994543</v>
      </c>
      <c r="Z50" s="46">
        <f t="shared" si="56"/>
        <v>0</v>
      </c>
      <c r="AA50" s="46">
        <f t="shared" si="56"/>
        <v>0</v>
      </c>
      <c r="AB50" s="46">
        <f t="shared" si="56"/>
        <v>0</v>
      </c>
      <c r="AC50" s="46">
        <f t="shared" si="56"/>
        <v>9.8999999999996362</v>
      </c>
      <c r="AD50" s="46">
        <f t="shared" si="56"/>
        <v>0</v>
      </c>
      <c r="AE50" s="83">
        <f t="shared" si="56"/>
        <v>0</v>
      </c>
      <c r="AF50" s="7"/>
      <c r="AG50" s="88" t="s">
        <v>28</v>
      </c>
      <c r="AH50" s="86">
        <f>(AH49)/((K48/1000000)*8.34)</f>
        <v>1.9214071713451519</v>
      </c>
      <c r="AI50" s="86">
        <f>(AI49)/((K48/1000000)*8.34)</f>
        <v>2.1865796487478457</v>
      </c>
      <c r="AJ50" s="86">
        <f>(AJ49)/((K48/1000000)*8.34)</f>
        <v>5.9633990420395779E-2</v>
      </c>
      <c r="AK50" s="160">
        <f>(AK49)/((K48/1000000)*8.34)</f>
        <v>0.95414384672633246</v>
      </c>
      <c r="AL50" s="161"/>
      <c r="AM50" s="10"/>
      <c r="AN50" s="1"/>
      <c r="AO50" s="1"/>
      <c r="AP50" s="1"/>
      <c r="AQ50" s="7"/>
      <c r="AR50" s="89" t="s">
        <v>55</v>
      </c>
      <c r="AS50" s="79">
        <v>2.12</v>
      </c>
      <c r="AT50" s="90" t="s">
        <v>54</v>
      </c>
      <c r="AU50" s="35">
        <v>2.4E-2</v>
      </c>
      <c r="AV50" s="1"/>
      <c r="AW50" s="110" t="s">
        <v>3</v>
      </c>
      <c r="AX50" s="115">
        <f>AX48-AX49</f>
        <v>0</v>
      </c>
      <c r="AY50" s="115">
        <f>AY48-AY49</f>
        <v>819300</v>
      </c>
      <c r="AZ50" s="116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74">
        <v>13</v>
      </c>
      <c r="B52" s="67" t="s">
        <v>45</v>
      </c>
      <c r="C52" s="72">
        <v>258465000</v>
      </c>
      <c r="D52" s="37">
        <v>2403360</v>
      </c>
      <c r="E52" s="37">
        <v>5795040</v>
      </c>
      <c r="F52" s="39">
        <v>9694920</v>
      </c>
      <c r="G52" s="72">
        <v>331097000</v>
      </c>
      <c r="H52" s="37">
        <v>2999370</v>
      </c>
      <c r="I52" s="37">
        <v>8637670</v>
      </c>
      <c r="J52" s="39">
        <v>14156600</v>
      </c>
      <c r="K52" s="177">
        <f>C54+G54</f>
        <v>868000</v>
      </c>
      <c r="L52" s="178"/>
      <c r="M52" s="183">
        <f>D54+E54+F54+H54+I54+J54</f>
        <v>67000</v>
      </c>
      <c r="N52" s="178"/>
      <c r="O52" s="195">
        <f>M52+K52</f>
        <v>935000</v>
      </c>
      <c r="P52" s="196"/>
      <c r="Q52" s="42" t="s">
        <v>6</v>
      </c>
      <c r="R52" s="39">
        <v>1354439400</v>
      </c>
      <c r="S52" s="57"/>
      <c r="T52" s="187">
        <v>0.04</v>
      </c>
      <c r="U52" s="190">
        <v>0.9</v>
      </c>
      <c r="V52" s="57"/>
      <c r="W52" s="85" t="s">
        <v>6</v>
      </c>
      <c r="X52" s="44">
        <v>3418.8</v>
      </c>
      <c r="Y52" s="44">
        <v>4453</v>
      </c>
      <c r="Z52" s="44">
        <v>47.3</v>
      </c>
      <c r="AA52" s="44">
        <v>62.9</v>
      </c>
      <c r="AB52" s="44">
        <v>3592.1</v>
      </c>
      <c r="AC52" s="44">
        <v>4685.8</v>
      </c>
      <c r="AD52" s="44">
        <v>80.7</v>
      </c>
      <c r="AE52" s="82">
        <v>11.6</v>
      </c>
      <c r="AF52" s="7"/>
      <c r="AG52" s="85" t="s">
        <v>29</v>
      </c>
      <c r="AH52" s="15">
        <v>2.875</v>
      </c>
      <c r="AI52" s="15">
        <v>7</v>
      </c>
      <c r="AJ52" s="15">
        <v>1.875</v>
      </c>
      <c r="AK52" s="15">
        <v>0</v>
      </c>
      <c r="AL52" s="16">
        <v>9</v>
      </c>
      <c r="AM52" s="62"/>
      <c r="AN52" s="64" t="s">
        <v>40</v>
      </c>
      <c r="AO52" s="20">
        <v>6.8</v>
      </c>
      <c r="AP52" s="21">
        <v>7.33</v>
      </c>
      <c r="AQ52" s="7"/>
      <c r="AR52" s="31" t="s">
        <v>37</v>
      </c>
      <c r="AS52" s="52" t="s">
        <v>75</v>
      </c>
      <c r="AT52" s="32" t="s">
        <v>38</v>
      </c>
      <c r="AU52" s="53">
        <v>3.5000000000000003E-2</v>
      </c>
      <c r="AV52" s="1"/>
      <c r="AW52" s="117" t="s">
        <v>45</v>
      </c>
      <c r="AX52" s="112">
        <v>569990000</v>
      </c>
      <c r="AY52" s="112">
        <v>370130300</v>
      </c>
      <c r="AZ52" s="113">
        <v>175763000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193"/>
      <c r="B53" s="68" t="s">
        <v>44</v>
      </c>
      <c r="C53" s="73">
        <f t="shared" ref="C53:J53" si="57">C48</f>
        <v>258465000</v>
      </c>
      <c r="D53" s="74">
        <f t="shared" si="57"/>
        <v>2403360</v>
      </c>
      <c r="E53" s="74">
        <f t="shared" si="57"/>
        <v>5795040</v>
      </c>
      <c r="F53" s="75">
        <f t="shared" si="57"/>
        <v>9694920</v>
      </c>
      <c r="G53" s="73">
        <f t="shared" si="57"/>
        <v>330229000</v>
      </c>
      <c r="H53" s="74">
        <f t="shared" si="57"/>
        <v>2990380</v>
      </c>
      <c r="I53" s="74">
        <f t="shared" si="57"/>
        <v>8605660</v>
      </c>
      <c r="J53" s="75">
        <f t="shared" si="57"/>
        <v>14130600</v>
      </c>
      <c r="K53" s="179"/>
      <c r="L53" s="180"/>
      <c r="M53" s="180"/>
      <c r="N53" s="180"/>
      <c r="O53" s="197"/>
      <c r="P53" s="198"/>
      <c r="Q53" s="14" t="s">
        <v>7</v>
      </c>
      <c r="R53" s="40">
        <f>R48</f>
        <v>1353719900</v>
      </c>
      <c r="S53" s="57"/>
      <c r="T53" s="188"/>
      <c r="U53" s="191"/>
      <c r="V53" s="57"/>
      <c r="W53" s="87" t="s">
        <v>7</v>
      </c>
      <c r="X53" s="5">
        <f t="shared" ref="X53:AE53" si="58">X48</f>
        <v>3418.8</v>
      </c>
      <c r="Y53" s="5">
        <f t="shared" si="58"/>
        <v>4441.8999999999996</v>
      </c>
      <c r="Z53" s="5">
        <f t="shared" si="58"/>
        <v>47.2</v>
      </c>
      <c r="AA53" s="5">
        <f t="shared" si="58"/>
        <v>62.8</v>
      </c>
      <c r="AB53" s="5">
        <f t="shared" si="58"/>
        <v>3592.1</v>
      </c>
      <c r="AC53" s="5">
        <f t="shared" si="58"/>
        <v>4674.3999999999996</v>
      </c>
      <c r="AD53" s="5">
        <f t="shared" si="58"/>
        <v>80.5</v>
      </c>
      <c r="AE53" s="81">
        <f t="shared" si="58"/>
        <v>11.6</v>
      </c>
      <c r="AF53" s="7"/>
      <c r="AG53" s="87" t="s">
        <v>26</v>
      </c>
      <c r="AH53" s="6">
        <f>(AH52*10.74)</f>
        <v>30.877500000000001</v>
      </c>
      <c r="AI53" s="6">
        <f>(AI52*2.2)</f>
        <v>15.400000000000002</v>
      </c>
      <c r="AJ53" s="6">
        <f>(AJ52*0.25)</f>
        <v>0.46875</v>
      </c>
      <c r="AK53" s="158">
        <f>AK52+AL52</f>
        <v>9</v>
      </c>
      <c r="AL53" s="159"/>
      <c r="AM53" s="10"/>
      <c r="AN53" s="22" t="s">
        <v>41</v>
      </c>
      <c r="AO53" s="23">
        <v>7.1</v>
      </c>
      <c r="AP53" s="24">
        <v>7.6</v>
      </c>
      <c r="AQ53" s="7"/>
      <c r="AR53" s="33" t="s">
        <v>36</v>
      </c>
      <c r="AS53" s="12" t="s">
        <v>75</v>
      </c>
      <c r="AT53" s="2" t="s">
        <v>39</v>
      </c>
      <c r="AU53" s="36">
        <v>0.71</v>
      </c>
      <c r="AV53" s="1"/>
      <c r="AW53" s="118" t="s">
        <v>71</v>
      </c>
      <c r="AX53" s="111">
        <f t="shared" ref="AX53:AZ53" si="59">AX48</f>
        <v>569990000</v>
      </c>
      <c r="AY53" s="111">
        <f t="shared" si="59"/>
        <v>369179700</v>
      </c>
      <c r="AZ53" s="114">
        <f t="shared" si="59"/>
        <v>175728000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194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868000</v>
      </c>
      <c r="H54" s="76">
        <f t="shared" si="60"/>
        <v>8990</v>
      </c>
      <c r="I54" s="76">
        <f t="shared" si="60"/>
        <v>32010</v>
      </c>
      <c r="J54" s="77">
        <f t="shared" si="60"/>
        <v>26000</v>
      </c>
      <c r="K54" s="181"/>
      <c r="L54" s="182"/>
      <c r="M54" s="182"/>
      <c r="N54" s="182"/>
      <c r="O54" s="199"/>
      <c r="P54" s="200"/>
      <c r="Q54" s="48" t="s">
        <v>3</v>
      </c>
      <c r="R54" s="41">
        <f>R52-R53</f>
        <v>719500</v>
      </c>
      <c r="S54" s="58"/>
      <c r="T54" s="189"/>
      <c r="U54" s="192"/>
      <c r="V54" s="58"/>
      <c r="W54" s="45" t="s">
        <v>3</v>
      </c>
      <c r="X54" s="46">
        <f>X52-X53</f>
        <v>0</v>
      </c>
      <c r="Y54" s="46">
        <f t="shared" ref="Y54:AE54" si="61">Y52-Y53</f>
        <v>11.100000000000364</v>
      </c>
      <c r="Z54" s="46">
        <f t="shared" si="61"/>
        <v>9.9999999999994316E-2</v>
      </c>
      <c r="AA54" s="46">
        <f t="shared" si="61"/>
        <v>0.10000000000000142</v>
      </c>
      <c r="AB54" s="46">
        <f t="shared" si="61"/>
        <v>0</v>
      </c>
      <c r="AC54" s="46">
        <f t="shared" si="61"/>
        <v>11.400000000000546</v>
      </c>
      <c r="AD54" s="46">
        <f t="shared" si="61"/>
        <v>0.20000000000000284</v>
      </c>
      <c r="AE54" s="83">
        <f t="shared" si="61"/>
        <v>0</v>
      </c>
      <c r="AF54" s="7"/>
      <c r="AG54" s="88" t="s">
        <v>28</v>
      </c>
      <c r="AH54" s="86">
        <f>(AH53)/((K52/1000000)*8.34)</f>
        <v>4.2653665086364088</v>
      </c>
      <c r="AI54" s="86">
        <f>(AI53)/((K52/1000000)*8.34)</f>
        <v>2.1273303937495167</v>
      </c>
      <c r="AJ54" s="86">
        <f>(AJ53)/((K52/1000000)*8.34)</f>
        <v>6.4752345588966614E-2</v>
      </c>
      <c r="AK54" s="160">
        <f>(AK53)/((K52/1000000)*8.34)</f>
        <v>1.243245035308159</v>
      </c>
      <c r="AL54" s="161"/>
      <c r="AM54" s="10"/>
      <c r="AN54" s="1"/>
      <c r="AO54" s="1"/>
      <c r="AP54" s="1"/>
      <c r="AQ54" s="7"/>
      <c r="AR54" s="89" t="s">
        <v>55</v>
      </c>
      <c r="AS54" s="79">
        <v>3.38</v>
      </c>
      <c r="AT54" s="90" t="s">
        <v>54</v>
      </c>
      <c r="AU54" s="35">
        <v>2.4E-2</v>
      </c>
      <c r="AV54" s="1"/>
      <c r="AW54" s="110" t="s">
        <v>3</v>
      </c>
      <c r="AX54" s="115">
        <f>AX52-AX53</f>
        <v>0</v>
      </c>
      <c r="AY54" s="115">
        <f>AY52-AY53</f>
        <v>950600</v>
      </c>
      <c r="AZ54" s="116">
        <f>AZ52-AZ53</f>
        <v>35000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74">
        <v>14</v>
      </c>
      <c r="B56" s="67" t="s">
        <v>45</v>
      </c>
      <c r="C56" s="72">
        <v>259236000</v>
      </c>
      <c r="D56" s="37">
        <v>2403360</v>
      </c>
      <c r="E56" s="37">
        <v>5828040</v>
      </c>
      <c r="F56" s="39">
        <v>9740940</v>
      </c>
      <c r="G56" s="72">
        <v>331097000</v>
      </c>
      <c r="H56" s="37">
        <v>2999370</v>
      </c>
      <c r="I56" s="37">
        <v>8637670</v>
      </c>
      <c r="J56" s="39">
        <v>14156600</v>
      </c>
      <c r="K56" s="177">
        <f>C58+G58</f>
        <v>771000</v>
      </c>
      <c r="L56" s="178"/>
      <c r="M56" s="183">
        <f>D58+E58+F58+H58+I58+J58</f>
        <v>79020</v>
      </c>
      <c r="N56" s="178"/>
      <c r="O56" s="195">
        <f>M56+K56</f>
        <v>850020</v>
      </c>
      <c r="P56" s="196"/>
      <c r="Q56" s="42" t="s">
        <v>6</v>
      </c>
      <c r="R56" s="39">
        <v>1355239800</v>
      </c>
      <c r="S56" s="57"/>
      <c r="T56" s="187">
        <v>0.35</v>
      </c>
      <c r="U56" s="190">
        <v>0.97</v>
      </c>
      <c r="V56" s="57"/>
      <c r="W56" s="85" t="s">
        <v>6</v>
      </c>
      <c r="X56" s="44">
        <v>3428.6</v>
      </c>
      <c r="Y56" s="44">
        <v>4453</v>
      </c>
      <c r="Z56" s="44">
        <v>47.3</v>
      </c>
      <c r="AA56" s="44">
        <v>62.9</v>
      </c>
      <c r="AB56" s="44">
        <v>3602.6</v>
      </c>
      <c r="AC56" s="44">
        <v>4685.8</v>
      </c>
      <c r="AD56" s="44">
        <v>80.8</v>
      </c>
      <c r="AE56" s="82">
        <v>11.7</v>
      </c>
      <c r="AF56" s="7"/>
      <c r="AG56" s="85" t="s">
        <v>29</v>
      </c>
      <c r="AH56" s="15">
        <v>1.5</v>
      </c>
      <c r="AI56" s="15">
        <v>6.25</v>
      </c>
      <c r="AJ56" s="15">
        <v>1.625</v>
      </c>
      <c r="AK56" s="15">
        <v>0</v>
      </c>
      <c r="AL56" s="16">
        <v>7</v>
      </c>
      <c r="AM56" s="62"/>
      <c r="AN56" s="64" t="s">
        <v>40</v>
      </c>
      <c r="AO56" s="20">
        <v>5.4</v>
      </c>
      <c r="AP56" s="21">
        <v>7.28</v>
      </c>
      <c r="AQ56" s="7"/>
      <c r="AR56" s="31" t="s">
        <v>37</v>
      </c>
      <c r="AS56" s="52" t="s">
        <v>75</v>
      </c>
      <c r="AT56" s="32" t="s">
        <v>38</v>
      </c>
      <c r="AU56" s="53">
        <v>4.4999999999999998E-2</v>
      </c>
      <c r="AV56" s="1"/>
      <c r="AW56" s="117" t="s">
        <v>45</v>
      </c>
      <c r="AX56" s="112">
        <v>570873000</v>
      </c>
      <c r="AY56" s="112">
        <v>370130300</v>
      </c>
      <c r="AZ56" s="113">
        <v>175799000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193"/>
      <c r="B57" s="68" t="s">
        <v>44</v>
      </c>
      <c r="C57" s="73">
        <f t="shared" ref="C57:J57" si="62">C52</f>
        <v>258465000</v>
      </c>
      <c r="D57" s="74">
        <f t="shared" si="62"/>
        <v>2403360</v>
      </c>
      <c r="E57" s="74">
        <f t="shared" si="62"/>
        <v>5795040</v>
      </c>
      <c r="F57" s="75">
        <f t="shared" si="62"/>
        <v>9694920</v>
      </c>
      <c r="G57" s="73">
        <f t="shared" si="62"/>
        <v>331097000</v>
      </c>
      <c r="H57" s="74">
        <f t="shared" si="62"/>
        <v>2999370</v>
      </c>
      <c r="I57" s="74">
        <f t="shared" si="62"/>
        <v>8637670</v>
      </c>
      <c r="J57" s="75">
        <f t="shared" si="62"/>
        <v>14156600</v>
      </c>
      <c r="K57" s="179"/>
      <c r="L57" s="180"/>
      <c r="M57" s="180"/>
      <c r="N57" s="180"/>
      <c r="O57" s="197"/>
      <c r="P57" s="198"/>
      <c r="Q57" s="14" t="s">
        <v>7</v>
      </c>
      <c r="R57" s="40">
        <f>R52</f>
        <v>1354439400</v>
      </c>
      <c r="S57" s="57"/>
      <c r="T57" s="188"/>
      <c r="U57" s="191"/>
      <c r="V57" s="57"/>
      <c r="W57" s="87" t="s">
        <v>7</v>
      </c>
      <c r="X57" s="5">
        <f t="shared" ref="X57:AE57" si="63">X52</f>
        <v>3418.8</v>
      </c>
      <c r="Y57" s="5">
        <f t="shared" si="63"/>
        <v>4453</v>
      </c>
      <c r="Z57" s="5">
        <f t="shared" si="63"/>
        <v>47.3</v>
      </c>
      <c r="AA57" s="5">
        <f t="shared" si="63"/>
        <v>62.9</v>
      </c>
      <c r="AB57" s="5">
        <f t="shared" si="63"/>
        <v>3592.1</v>
      </c>
      <c r="AC57" s="5">
        <f t="shared" si="63"/>
        <v>4685.8</v>
      </c>
      <c r="AD57" s="5">
        <f t="shared" si="63"/>
        <v>80.7</v>
      </c>
      <c r="AE57" s="81">
        <f t="shared" si="63"/>
        <v>11.6</v>
      </c>
      <c r="AF57" s="7"/>
      <c r="AG57" s="87" t="s">
        <v>26</v>
      </c>
      <c r="AH57" s="6">
        <f>(AH56*10.74)</f>
        <v>16.11</v>
      </c>
      <c r="AI57" s="6">
        <f>(AI56*2.2)</f>
        <v>13.750000000000002</v>
      </c>
      <c r="AJ57" s="6">
        <f>(AJ56*0.25)</f>
        <v>0.40625</v>
      </c>
      <c r="AK57" s="158">
        <f>AK56+AL56</f>
        <v>7</v>
      </c>
      <c r="AL57" s="159"/>
      <c r="AM57" s="10"/>
      <c r="AN57" s="22" t="s">
        <v>41</v>
      </c>
      <c r="AO57" s="23">
        <v>9.6999999999999993</v>
      </c>
      <c r="AP57" s="24">
        <v>7.3</v>
      </c>
      <c r="AQ57" s="7"/>
      <c r="AR57" s="33" t="s">
        <v>36</v>
      </c>
      <c r="AS57" s="12" t="s">
        <v>75</v>
      </c>
      <c r="AT57" s="2" t="s">
        <v>39</v>
      </c>
      <c r="AU57" s="36">
        <v>0.97</v>
      </c>
      <c r="AV57" s="1"/>
      <c r="AW57" s="118" t="s">
        <v>71</v>
      </c>
      <c r="AX57" s="111">
        <f t="shared" ref="AX57:AZ57" si="64">AX52</f>
        <v>569990000</v>
      </c>
      <c r="AY57" s="111">
        <f t="shared" si="64"/>
        <v>370130300</v>
      </c>
      <c r="AZ57" s="114">
        <f t="shared" si="64"/>
        <v>175763000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194"/>
      <c r="B58" s="66" t="s">
        <v>3</v>
      </c>
      <c r="C58" s="76">
        <f t="shared" ref="C58:J58" si="65">C56-C57</f>
        <v>771000</v>
      </c>
      <c r="D58" s="76">
        <f t="shared" si="65"/>
        <v>0</v>
      </c>
      <c r="E58" s="76">
        <f t="shared" si="65"/>
        <v>33000</v>
      </c>
      <c r="F58" s="77">
        <f t="shared" si="65"/>
        <v>46020</v>
      </c>
      <c r="G58" s="76">
        <f t="shared" si="65"/>
        <v>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81"/>
      <c r="L58" s="182"/>
      <c r="M58" s="182"/>
      <c r="N58" s="182"/>
      <c r="O58" s="199"/>
      <c r="P58" s="200"/>
      <c r="Q58" s="48" t="s">
        <v>3</v>
      </c>
      <c r="R58" s="41">
        <f>R56-R57</f>
        <v>800400</v>
      </c>
      <c r="S58" s="58"/>
      <c r="T58" s="189"/>
      <c r="U58" s="192"/>
      <c r="V58" s="58"/>
      <c r="W58" s="45" t="s">
        <v>3</v>
      </c>
      <c r="X58" s="46">
        <f>X56-X57</f>
        <v>9.7999999999997272</v>
      </c>
      <c r="Y58" s="46">
        <f t="shared" ref="Y58:AE58" si="66">Y56-Y57</f>
        <v>0</v>
      </c>
      <c r="Z58" s="46">
        <f t="shared" si="66"/>
        <v>0</v>
      </c>
      <c r="AA58" s="46">
        <f t="shared" si="66"/>
        <v>0</v>
      </c>
      <c r="AB58" s="46">
        <f t="shared" si="66"/>
        <v>10.5</v>
      </c>
      <c r="AC58" s="46">
        <f t="shared" si="66"/>
        <v>0</v>
      </c>
      <c r="AD58" s="46">
        <f t="shared" si="66"/>
        <v>9.9999999999994316E-2</v>
      </c>
      <c r="AE58" s="83">
        <f t="shared" si="66"/>
        <v>9.9999999999999645E-2</v>
      </c>
      <c r="AF58" s="7"/>
      <c r="AG58" s="88" t="s">
        <v>28</v>
      </c>
      <c r="AH58" s="86">
        <f>(AH57)/((K56/1000000)*8.34)</f>
        <v>2.5053886851608209</v>
      </c>
      <c r="AI58" s="86">
        <f>(AI57)/((K56/1000000)*8.34)</f>
        <v>2.1383671273098255</v>
      </c>
      <c r="AJ58" s="86">
        <f>(AJ57)/((K56/1000000)*8.34)</f>
        <v>6.3179028761426656E-2</v>
      </c>
      <c r="AK58" s="160">
        <f>(AK57)/((K56/1000000)*8.34)</f>
        <v>1.0886232648122747</v>
      </c>
      <c r="AL58" s="161"/>
      <c r="AM58" s="10"/>
      <c r="AN58" s="1"/>
      <c r="AO58" s="1"/>
      <c r="AP58" s="1"/>
      <c r="AQ58" s="7"/>
      <c r="AR58" s="89" t="s">
        <v>55</v>
      </c>
      <c r="AS58" s="79">
        <v>3.13</v>
      </c>
      <c r="AT58" s="90" t="s">
        <v>54</v>
      </c>
      <c r="AU58" s="35">
        <v>3.4000000000000002E-2</v>
      </c>
      <c r="AV58" s="1"/>
      <c r="AW58" s="110" t="s">
        <v>3</v>
      </c>
      <c r="AX58" s="115">
        <f>AX56-AX57</f>
        <v>883000</v>
      </c>
      <c r="AY58" s="115">
        <f>AY56-AY57</f>
        <v>0</v>
      </c>
      <c r="AZ58" s="116">
        <f>AZ56-AZ57</f>
        <v>36000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74">
        <v>15</v>
      </c>
      <c r="B60" s="67" t="s">
        <v>45</v>
      </c>
      <c r="C60" s="72">
        <v>259236000</v>
      </c>
      <c r="D60" s="37">
        <v>2403360</v>
      </c>
      <c r="E60" s="37">
        <v>5828040</v>
      </c>
      <c r="F60" s="39">
        <v>9740940</v>
      </c>
      <c r="G60" s="72">
        <v>331773000</v>
      </c>
      <c r="H60" s="37">
        <v>3008370</v>
      </c>
      <c r="I60" s="37">
        <v>8637670</v>
      </c>
      <c r="J60" s="39">
        <v>14180600</v>
      </c>
      <c r="K60" s="177">
        <f>C62+G62</f>
        <v>676000</v>
      </c>
      <c r="L60" s="178"/>
      <c r="M60" s="183">
        <f>D62+E62+F62+H62+I62+J62</f>
        <v>33000</v>
      </c>
      <c r="N60" s="178"/>
      <c r="O60" s="195">
        <f>M60+K60</f>
        <v>709000</v>
      </c>
      <c r="P60" s="196"/>
      <c r="Q60" s="42" t="s">
        <v>6</v>
      </c>
      <c r="R60" s="39">
        <v>1356012400</v>
      </c>
      <c r="S60" s="57"/>
      <c r="T60" s="187">
        <v>0.02</v>
      </c>
      <c r="U60" s="190">
        <v>0.97</v>
      </c>
      <c r="V60" s="57"/>
      <c r="W60" s="85" t="s">
        <v>6</v>
      </c>
      <c r="X60" s="44">
        <v>3428.6</v>
      </c>
      <c r="Y60" s="44">
        <v>4461.3999999999996</v>
      </c>
      <c r="Z60" s="44">
        <v>47.4</v>
      </c>
      <c r="AA60" s="44">
        <v>62.9</v>
      </c>
      <c r="AB60" s="44">
        <v>3602.6</v>
      </c>
      <c r="AC60" s="44">
        <v>4694.8999999999996</v>
      </c>
      <c r="AD60" s="44">
        <v>80.8</v>
      </c>
      <c r="AE60" s="82">
        <v>11.7</v>
      </c>
      <c r="AF60" s="7"/>
      <c r="AG60" s="85" t="s">
        <v>29</v>
      </c>
      <c r="AH60" s="15">
        <v>1.5</v>
      </c>
      <c r="AI60" s="15">
        <v>4.25</v>
      </c>
      <c r="AJ60" s="15">
        <v>1.125</v>
      </c>
      <c r="AK60" s="15">
        <v>0</v>
      </c>
      <c r="AL60" s="16">
        <v>5</v>
      </c>
      <c r="AM60" s="62"/>
      <c r="AN60" s="64" t="s">
        <v>40</v>
      </c>
      <c r="AO60" s="20">
        <v>10.1</v>
      </c>
      <c r="AP60" s="21">
        <v>7.23</v>
      </c>
      <c r="AQ60" s="7"/>
      <c r="AR60" s="31" t="s">
        <v>37</v>
      </c>
      <c r="AS60" s="52" t="s">
        <v>75</v>
      </c>
      <c r="AT60" s="32" t="s">
        <v>38</v>
      </c>
      <c r="AU60" s="53">
        <v>4.5999999999999999E-2</v>
      </c>
      <c r="AV60" s="1"/>
      <c r="AW60" s="117" t="s">
        <v>45</v>
      </c>
      <c r="AX60" s="112">
        <v>570873000</v>
      </c>
      <c r="AY60" s="112">
        <v>370880800</v>
      </c>
      <c r="AZ60" s="113">
        <v>175799000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193"/>
      <c r="B61" s="68" t="s">
        <v>44</v>
      </c>
      <c r="C61" s="73">
        <f t="shared" ref="C61:J61" si="67">C56</f>
        <v>259236000</v>
      </c>
      <c r="D61" s="74">
        <f t="shared" si="67"/>
        <v>2403360</v>
      </c>
      <c r="E61" s="74">
        <f t="shared" si="67"/>
        <v>5828040</v>
      </c>
      <c r="F61" s="75">
        <f t="shared" si="67"/>
        <v>9740940</v>
      </c>
      <c r="G61" s="73">
        <f t="shared" si="67"/>
        <v>331097000</v>
      </c>
      <c r="H61" s="74">
        <f t="shared" si="67"/>
        <v>2999370</v>
      </c>
      <c r="I61" s="74">
        <f t="shared" si="67"/>
        <v>8637670</v>
      </c>
      <c r="J61" s="75">
        <f t="shared" si="67"/>
        <v>14156600</v>
      </c>
      <c r="K61" s="179"/>
      <c r="L61" s="180"/>
      <c r="M61" s="180"/>
      <c r="N61" s="180"/>
      <c r="O61" s="197"/>
      <c r="P61" s="198"/>
      <c r="Q61" s="14" t="s">
        <v>7</v>
      </c>
      <c r="R61" s="40">
        <f>R56</f>
        <v>1355239800</v>
      </c>
      <c r="S61" s="57"/>
      <c r="T61" s="188"/>
      <c r="U61" s="191"/>
      <c r="V61" s="57"/>
      <c r="W61" s="87" t="s">
        <v>7</v>
      </c>
      <c r="X61" s="5">
        <f t="shared" ref="X61:AE61" si="68">X56</f>
        <v>3428.6</v>
      </c>
      <c r="Y61" s="5">
        <f t="shared" si="68"/>
        <v>4453</v>
      </c>
      <c r="Z61" s="5">
        <f t="shared" si="68"/>
        <v>47.3</v>
      </c>
      <c r="AA61" s="5">
        <f t="shared" si="68"/>
        <v>62.9</v>
      </c>
      <c r="AB61" s="5">
        <f t="shared" si="68"/>
        <v>3602.6</v>
      </c>
      <c r="AC61" s="5">
        <f t="shared" si="68"/>
        <v>4685.8</v>
      </c>
      <c r="AD61" s="5">
        <f t="shared" si="68"/>
        <v>80.8</v>
      </c>
      <c r="AE61" s="81">
        <f t="shared" si="68"/>
        <v>11.7</v>
      </c>
      <c r="AF61" s="7"/>
      <c r="AG61" s="87" t="s">
        <v>26</v>
      </c>
      <c r="AH61" s="6">
        <f>(AH60*10.74)</f>
        <v>16.11</v>
      </c>
      <c r="AI61" s="6">
        <f>(AI60*2.2)</f>
        <v>9.3500000000000014</v>
      </c>
      <c r="AJ61" s="6">
        <f>(AJ60*0.25)</f>
        <v>0.28125</v>
      </c>
      <c r="AK61" s="158">
        <f>AK60+AL60</f>
        <v>5</v>
      </c>
      <c r="AL61" s="159"/>
      <c r="AM61" s="10"/>
      <c r="AN61" s="22" t="s">
        <v>41</v>
      </c>
      <c r="AO61" s="23">
        <v>9.5</v>
      </c>
      <c r="AP61" s="24">
        <v>7.52</v>
      </c>
      <c r="AQ61" s="7"/>
      <c r="AR61" s="33" t="s">
        <v>36</v>
      </c>
      <c r="AS61" s="12" t="s">
        <v>75</v>
      </c>
      <c r="AT61" s="2" t="s">
        <v>39</v>
      </c>
      <c r="AU61" s="36">
        <v>0.70599999999999996</v>
      </c>
      <c r="AV61" s="1"/>
      <c r="AW61" s="118" t="s">
        <v>71</v>
      </c>
      <c r="AX61" s="111">
        <f t="shared" ref="AX61:AZ61" si="69">AX56</f>
        <v>570873000</v>
      </c>
      <c r="AY61" s="111">
        <f t="shared" si="69"/>
        <v>370130300</v>
      </c>
      <c r="AZ61" s="114">
        <f t="shared" si="69"/>
        <v>175799000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194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676000</v>
      </c>
      <c r="H62" s="76">
        <f t="shared" si="70"/>
        <v>9000</v>
      </c>
      <c r="I62" s="76">
        <f t="shared" si="70"/>
        <v>0</v>
      </c>
      <c r="J62" s="77">
        <f t="shared" si="70"/>
        <v>24000</v>
      </c>
      <c r="K62" s="181"/>
      <c r="L62" s="182"/>
      <c r="M62" s="182"/>
      <c r="N62" s="182"/>
      <c r="O62" s="199"/>
      <c r="P62" s="200"/>
      <c r="Q62" s="48" t="s">
        <v>3</v>
      </c>
      <c r="R62" s="41">
        <f>R60-R61</f>
        <v>772600</v>
      </c>
      <c r="S62" s="58"/>
      <c r="T62" s="189"/>
      <c r="U62" s="192"/>
      <c r="V62" s="58"/>
      <c r="W62" s="45" t="s">
        <v>3</v>
      </c>
      <c r="X62" s="46">
        <f>X60-X61</f>
        <v>0</v>
      </c>
      <c r="Y62" s="46">
        <f t="shared" ref="Y62:AE62" si="71">Y60-Y61</f>
        <v>8.3999999999996362</v>
      </c>
      <c r="Z62" s="46">
        <f t="shared" si="71"/>
        <v>0.10000000000000142</v>
      </c>
      <c r="AA62" s="46">
        <f t="shared" si="71"/>
        <v>0</v>
      </c>
      <c r="AB62" s="46">
        <f t="shared" si="71"/>
        <v>0</v>
      </c>
      <c r="AC62" s="46">
        <f t="shared" si="71"/>
        <v>9.0999999999994543</v>
      </c>
      <c r="AD62" s="46">
        <f t="shared" si="71"/>
        <v>0</v>
      </c>
      <c r="AE62" s="83">
        <f t="shared" si="71"/>
        <v>0</v>
      </c>
      <c r="AF62" s="7"/>
      <c r="AG62" s="88" t="s">
        <v>28</v>
      </c>
      <c r="AH62" s="86">
        <f>(AH61)/((K60/1000000)*8.34)</f>
        <v>2.8574773317440716</v>
      </c>
      <c r="AI62" s="86">
        <f>(AI61)/((K60/1000000)*8.34)</f>
        <v>1.658436564357981</v>
      </c>
      <c r="AJ62" s="86">
        <f>(AJ61)/((K60/1000000)*8.34)</f>
        <v>4.9886126601677232E-2</v>
      </c>
      <c r="AK62" s="160">
        <f>(AK61)/((K60/1000000)*8.34)</f>
        <v>0.8868644729187064</v>
      </c>
      <c r="AL62" s="161"/>
      <c r="AM62" s="10"/>
      <c r="AN62" s="1"/>
      <c r="AO62" s="1"/>
      <c r="AP62" s="1"/>
      <c r="AQ62" s="7"/>
      <c r="AR62" s="89" t="s">
        <v>55</v>
      </c>
      <c r="AS62" s="79">
        <v>4.79</v>
      </c>
      <c r="AT62" s="90" t="s">
        <v>54</v>
      </c>
      <c r="AU62" s="35">
        <v>2.5000000000000001E-2</v>
      </c>
      <c r="AV62" s="1"/>
      <c r="AW62" s="110" t="s">
        <v>3</v>
      </c>
      <c r="AX62" s="115">
        <f>AX60-AX61</f>
        <v>0</v>
      </c>
      <c r="AY62" s="115">
        <f>AY60-AY61</f>
        <v>750500</v>
      </c>
      <c r="AZ62" s="116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74">
        <v>16</v>
      </c>
      <c r="B64" s="67" t="s">
        <v>45</v>
      </c>
      <c r="C64" s="72">
        <v>259236000</v>
      </c>
      <c r="D64" s="37">
        <v>2403360</v>
      </c>
      <c r="E64" s="37">
        <v>5828040</v>
      </c>
      <c r="F64" s="39">
        <v>9740940</v>
      </c>
      <c r="G64" s="72">
        <v>332682000</v>
      </c>
      <c r="H64" s="37">
        <v>3017370</v>
      </c>
      <c r="I64" s="37">
        <v>8670680</v>
      </c>
      <c r="J64" s="39">
        <v>14225600</v>
      </c>
      <c r="K64" s="177">
        <f>C66+G66</f>
        <v>909000</v>
      </c>
      <c r="L64" s="178"/>
      <c r="M64" s="183">
        <f>D66+E66+F66+H66+I66+J66</f>
        <v>87010</v>
      </c>
      <c r="N64" s="178"/>
      <c r="O64" s="195">
        <f>M64+K64</f>
        <v>996010</v>
      </c>
      <c r="P64" s="196"/>
      <c r="Q64" s="42" t="s">
        <v>6</v>
      </c>
      <c r="R64" s="39">
        <v>1356873600</v>
      </c>
      <c r="S64" s="57"/>
      <c r="T64" s="187">
        <v>0</v>
      </c>
      <c r="U64" s="190">
        <v>0.93</v>
      </c>
      <c r="V64" s="57"/>
      <c r="W64" s="85" t="s">
        <v>6</v>
      </c>
      <c r="X64" s="44">
        <v>3428.6</v>
      </c>
      <c r="Y64" s="44">
        <v>4473.1000000000004</v>
      </c>
      <c r="Z64" s="44">
        <v>47.5</v>
      </c>
      <c r="AA64" s="44">
        <v>63.1</v>
      </c>
      <c r="AB64" s="44">
        <v>3602.6</v>
      </c>
      <c r="AC64" s="44">
        <v>4707.1000000000004</v>
      </c>
      <c r="AD64" s="44">
        <v>81</v>
      </c>
      <c r="AE64" s="82">
        <v>11.7</v>
      </c>
      <c r="AF64" s="7"/>
      <c r="AG64" s="85" t="s">
        <v>29</v>
      </c>
      <c r="AH64" s="15">
        <v>1.5625</v>
      </c>
      <c r="AI64" s="15">
        <v>7.5</v>
      </c>
      <c r="AJ64" s="15">
        <v>1.625</v>
      </c>
      <c r="AK64" s="15">
        <v>0</v>
      </c>
      <c r="AL64" s="16">
        <v>9</v>
      </c>
      <c r="AM64" s="62"/>
      <c r="AN64" s="64" t="s">
        <v>40</v>
      </c>
      <c r="AO64" s="20">
        <v>8.9</v>
      </c>
      <c r="AP64" s="21">
        <v>7.23</v>
      </c>
      <c r="AQ64" s="7"/>
      <c r="AR64" s="31" t="s">
        <v>37</v>
      </c>
      <c r="AS64" s="52" t="s">
        <v>75</v>
      </c>
      <c r="AT64" s="32" t="s">
        <v>38</v>
      </c>
      <c r="AU64" s="53">
        <v>4.4999999999999998E-2</v>
      </c>
      <c r="AV64" s="1"/>
      <c r="AW64" s="117" t="s">
        <v>45</v>
      </c>
      <c r="AX64" s="112">
        <v>570873000</v>
      </c>
      <c r="AY64" s="112">
        <v>371898400</v>
      </c>
      <c r="AZ64" s="113">
        <v>175834000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193"/>
      <c r="B65" s="68" t="s">
        <v>44</v>
      </c>
      <c r="C65" s="73">
        <f t="shared" ref="C65:J65" si="72">C60</f>
        <v>259236000</v>
      </c>
      <c r="D65" s="74">
        <f t="shared" si="72"/>
        <v>2403360</v>
      </c>
      <c r="E65" s="74">
        <f t="shared" si="72"/>
        <v>5828040</v>
      </c>
      <c r="F65" s="75">
        <f t="shared" si="72"/>
        <v>9740940</v>
      </c>
      <c r="G65" s="73">
        <f t="shared" si="72"/>
        <v>331773000</v>
      </c>
      <c r="H65" s="74">
        <f t="shared" si="72"/>
        <v>3008370</v>
      </c>
      <c r="I65" s="74">
        <f t="shared" si="72"/>
        <v>8637670</v>
      </c>
      <c r="J65" s="75">
        <f t="shared" si="72"/>
        <v>14180600</v>
      </c>
      <c r="K65" s="179"/>
      <c r="L65" s="180"/>
      <c r="M65" s="180"/>
      <c r="N65" s="180"/>
      <c r="O65" s="197"/>
      <c r="P65" s="198"/>
      <c r="Q65" s="14" t="s">
        <v>7</v>
      </c>
      <c r="R65" s="40">
        <f>R60</f>
        <v>1356012400</v>
      </c>
      <c r="S65" s="57"/>
      <c r="T65" s="188"/>
      <c r="U65" s="191"/>
      <c r="V65" s="57"/>
      <c r="W65" s="87" t="s">
        <v>7</v>
      </c>
      <c r="X65" s="5">
        <f t="shared" ref="X65:AE65" si="73">X60</f>
        <v>3428.6</v>
      </c>
      <c r="Y65" s="5">
        <f t="shared" si="73"/>
        <v>4461.3999999999996</v>
      </c>
      <c r="Z65" s="5">
        <f t="shared" si="73"/>
        <v>47.4</v>
      </c>
      <c r="AA65" s="5">
        <f t="shared" si="73"/>
        <v>62.9</v>
      </c>
      <c r="AB65" s="5">
        <f t="shared" si="73"/>
        <v>3602.6</v>
      </c>
      <c r="AC65" s="5">
        <f t="shared" si="73"/>
        <v>4694.8999999999996</v>
      </c>
      <c r="AD65" s="5">
        <f t="shared" si="73"/>
        <v>80.8</v>
      </c>
      <c r="AE65" s="81">
        <f t="shared" si="73"/>
        <v>11.7</v>
      </c>
      <c r="AF65" s="7"/>
      <c r="AG65" s="87" t="s">
        <v>26</v>
      </c>
      <c r="AH65" s="6">
        <f>(AH64*10.74)</f>
        <v>16.78125</v>
      </c>
      <c r="AI65" s="6">
        <f>(AI64*2.2)</f>
        <v>16.5</v>
      </c>
      <c r="AJ65" s="6">
        <f>(AJ64*0.25)</f>
        <v>0.40625</v>
      </c>
      <c r="AK65" s="158">
        <f>AK64+AL64</f>
        <v>9</v>
      </c>
      <c r="AL65" s="159"/>
      <c r="AM65" s="10"/>
      <c r="AN65" s="22" t="s">
        <v>41</v>
      </c>
      <c r="AO65" s="23">
        <v>9</v>
      </c>
      <c r="AP65" s="24">
        <v>7.53</v>
      </c>
      <c r="AQ65" s="7"/>
      <c r="AR65" s="33" t="s">
        <v>36</v>
      </c>
      <c r="AS65" s="12" t="s">
        <v>75</v>
      </c>
      <c r="AT65" s="2" t="s">
        <v>39</v>
      </c>
      <c r="AU65" s="36">
        <v>0.70099999999999996</v>
      </c>
      <c r="AV65" s="1"/>
      <c r="AW65" s="118" t="s">
        <v>71</v>
      </c>
      <c r="AX65" s="111">
        <f t="shared" ref="AX65:AZ65" si="74">AX60</f>
        <v>570873000</v>
      </c>
      <c r="AY65" s="111">
        <f t="shared" si="74"/>
        <v>370880800</v>
      </c>
      <c r="AZ65" s="114">
        <f t="shared" si="74"/>
        <v>175799000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194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909000</v>
      </c>
      <c r="H66" s="76">
        <f t="shared" si="75"/>
        <v>9000</v>
      </c>
      <c r="I66" s="76">
        <f t="shared" si="75"/>
        <v>33010</v>
      </c>
      <c r="J66" s="77">
        <f t="shared" si="75"/>
        <v>45000</v>
      </c>
      <c r="K66" s="181"/>
      <c r="L66" s="182"/>
      <c r="M66" s="182"/>
      <c r="N66" s="182"/>
      <c r="O66" s="199"/>
      <c r="P66" s="200"/>
      <c r="Q66" s="48" t="s">
        <v>3</v>
      </c>
      <c r="R66" s="41">
        <f>R64-R65</f>
        <v>861200</v>
      </c>
      <c r="S66" s="58"/>
      <c r="T66" s="189"/>
      <c r="U66" s="192"/>
      <c r="V66" s="58"/>
      <c r="W66" s="45" t="s">
        <v>3</v>
      </c>
      <c r="X66" s="46">
        <f>X64-X65</f>
        <v>0</v>
      </c>
      <c r="Y66" s="46">
        <f t="shared" ref="Y66:AE66" si="76">Y64-Y65</f>
        <v>11.700000000000728</v>
      </c>
      <c r="Z66" s="46">
        <f t="shared" si="76"/>
        <v>0.10000000000000142</v>
      </c>
      <c r="AA66" s="46">
        <f t="shared" si="76"/>
        <v>0.20000000000000284</v>
      </c>
      <c r="AB66" s="46">
        <f t="shared" si="76"/>
        <v>0</v>
      </c>
      <c r="AC66" s="46">
        <f t="shared" si="76"/>
        <v>12.200000000000728</v>
      </c>
      <c r="AD66" s="46">
        <f t="shared" si="76"/>
        <v>0.20000000000000284</v>
      </c>
      <c r="AE66" s="83">
        <f t="shared" si="76"/>
        <v>0</v>
      </c>
      <c r="AF66" s="7"/>
      <c r="AG66" s="88" t="s">
        <v>28</v>
      </c>
      <c r="AH66" s="86">
        <f>(AH65)/((K64/1000000)*8.34)</f>
        <v>2.2135756741141739</v>
      </c>
      <c r="AI66" s="86">
        <f>(AI65)/((K64/1000000)*8.34)</f>
        <v>2.1764766404698026</v>
      </c>
      <c r="AJ66" s="86">
        <f>(AJ65)/((K64/1000000)*8.34)</f>
        <v>5.3587493041870132E-2</v>
      </c>
      <c r="AK66" s="160">
        <f>(AK65)/((K64/1000000)*8.34)</f>
        <v>1.1871690766198921</v>
      </c>
      <c r="AL66" s="161"/>
      <c r="AM66" s="10"/>
      <c r="AN66" s="1"/>
      <c r="AO66" s="1"/>
      <c r="AP66" s="1"/>
      <c r="AQ66" s="7"/>
      <c r="AR66" s="89" t="s">
        <v>55</v>
      </c>
      <c r="AS66" s="79">
        <v>3.45</v>
      </c>
      <c r="AT66" s="90" t="s">
        <v>54</v>
      </c>
      <c r="AU66" s="35">
        <v>2.4E-2</v>
      </c>
      <c r="AV66" s="1"/>
      <c r="AW66" s="110" t="s">
        <v>3</v>
      </c>
      <c r="AX66" s="115">
        <f>AX64-AX65</f>
        <v>0</v>
      </c>
      <c r="AY66" s="115">
        <f>AY64-AY65</f>
        <v>1017600</v>
      </c>
      <c r="AZ66" s="116">
        <f>AZ64-AZ65</f>
        <v>35000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74">
        <v>17</v>
      </c>
      <c r="B68" s="67" t="s">
        <v>45</v>
      </c>
      <c r="C68" s="72">
        <v>259236000</v>
      </c>
      <c r="D68" s="37">
        <v>2403360</v>
      </c>
      <c r="E68" s="37">
        <v>5828040</v>
      </c>
      <c r="F68" s="39">
        <v>9740940</v>
      </c>
      <c r="G68" s="72">
        <v>333362000</v>
      </c>
      <c r="H68" s="37">
        <v>3017370</v>
      </c>
      <c r="I68" s="37">
        <v>8670680</v>
      </c>
      <c r="J68" s="39">
        <v>14233600</v>
      </c>
      <c r="K68" s="177">
        <f>C70+G70</f>
        <v>680000</v>
      </c>
      <c r="L68" s="178"/>
      <c r="M68" s="183">
        <f>D70+E70+F70+H70+I70+J70</f>
        <v>8000</v>
      </c>
      <c r="N68" s="178"/>
      <c r="O68" s="195">
        <f>M68+K68</f>
        <v>688000</v>
      </c>
      <c r="P68" s="196"/>
      <c r="Q68" s="42" t="s">
        <v>6</v>
      </c>
      <c r="R68" s="39">
        <v>1357645900</v>
      </c>
      <c r="S68" s="57"/>
      <c r="T68" s="187">
        <v>0.01</v>
      </c>
      <c r="U68" s="190">
        <v>0.96</v>
      </c>
      <c r="V68" s="57"/>
      <c r="W68" s="85" t="s">
        <v>6</v>
      </c>
      <c r="X68" s="44">
        <v>3428.6</v>
      </c>
      <c r="Y68" s="44">
        <v>4481.8</v>
      </c>
      <c r="Z68" s="44">
        <v>47.5</v>
      </c>
      <c r="AA68" s="44">
        <v>63.1</v>
      </c>
      <c r="AB68" s="44">
        <v>3602.6</v>
      </c>
      <c r="AC68" s="44">
        <v>4715.8999999999996</v>
      </c>
      <c r="AD68" s="44">
        <v>81</v>
      </c>
      <c r="AE68" s="82">
        <v>11.7</v>
      </c>
      <c r="AF68" s="7"/>
      <c r="AG68" s="85" t="s">
        <v>29</v>
      </c>
      <c r="AH68" s="15">
        <v>1.125</v>
      </c>
      <c r="AI68" s="15">
        <v>5.5</v>
      </c>
      <c r="AJ68" s="15">
        <v>1.25</v>
      </c>
      <c r="AK68" s="15">
        <v>0</v>
      </c>
      <c r="AL68" s="16">
        <v>6</v>
      </c>
      <c r="AM68" s="62"/>
      <c r="AN68" s="64" t="s">
        <v>40</v>
      </c>
      <c r="AO68" s="20">
        <v>8.6999999999999993</v>
      </c>
      <c r="AP68" s="21">
        <v>7.4</v>
      </c>
      <c r="AQ68" s="7"/>
      <c r="AR68" s="31" t="s">
        <v>37</v>
      </c>
      <c r="AS68" s="52" t="s">
        <v>75</v>
      </c>
      <c r="AT68" s="32" t="s">
        <v>38</v>
      </c>
      <c r="AU68" s="53">
        <v>6.0999999999999999E-2</v>
      </c>
      <c r="AV68" s="1"/>
      <c r="AW68" s="117" t="s">
        <v>45</v>
      </c>
      <c r="AX68" s="112">
        <v>570873000</v>
      </c>
      <c r="AY68" s="112">
        <v>372624100</v>
      </c>
      <c r="AZ68" s="113">
        <v>175834000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193"/>
      <c r="B69" s="68" t="s">
        <v>44</v>
      </c>
      <c r="C69" s="73">
        <f t="shared" ref="C69:J69" si="77">C64</f>
        <v>259236000</v>
      </c>
      <c r="D69" s="73">
        <f t="shared" si="77"/>
        <v>2403360</v>
      </c>
      <c r="E69" s="73">
        <f t="shared" si="77"/>
        <v>5828040</v>
      </c>
      <c r="F69" s="73">
        <f t="shared" si="77"/>
        <v>9740940</v>
      </c>
      <c r="G69" s="73">
        <f t="shared" si="77"/>
        <v>332682000</v>
      </c>
      <c r="H69" s="73">
        <f t="shared" si="77"/>
        <v>3017370</v>
      </c>
      <c r="I69" s="73">
        <f t="shared" si="77"/>
        <v>8670680</v>
      </c>
      <c r="J69" s="73">
        <f t="shared" si="77"/>
        <v>14225600</v>
      </c>
      <c r="K69" s="179"/>
      <c r="L69" s="180"/>
      <c r="M69" s="180"/>
      <c r="N69" s="180"/>
      <c r="O69" s="197"/>
      <c r="P69" s="198"/>
      <c r="Q69" s="14" t="s">
        <v>7</v>
      </c>
      <c r="R69" s="40">
        <f>R64</f>
        <v>1356873600</v>
      </c>
      <c r="S69" s="57"/>
      <c r="T69" s="188"/>
      <c r="U69" s="191"/>
      <c r="V69" s="57"/>
      <c r="W69" s="87" t="s">
        <v>7</v>
      </c>
      <c r="X69" s="5">
        <f>X64</f>
        <v>3428.6</v>
      </c>
      <c r="Y69" s="5">
        <f t="shared" ref="Y69:AE69" si="78">Y64</f>
        <v>4473.1000000000004</v>
      </c>
      <c r="Z69" s="5">
        <f t="shared" si="78"/>
        <v>47.5</v>
      </c>
      <c r="AA69" s="5">
        <f t="shared" si="78"/>
        <v>63.1</v>
      </c>
      <c r="AB69" s="5">
        <f t="shared" si="78"/>
        <v>3602.6</v>
      </c>
      <c r="AC69" s="5">
        <f t="shared" si="78"/>
        <v>4707.1000000000004</v>
      </c>
      <c r="AD69" s="5">
        <f t="shared" si="78"/>
        <v>81</v>
      </c>
      <c r="AE69" s="5">
        <f t="shared" si="78"/>
        <v>11.7</v>
      </c>
      <c r="AF69" s="7"/>
      <c r="AG69" s="87" t="s">
        <v>26</v>
      </c>
      <c r="AH69" s="6">
        <f>(AH68*10.74)</f>
        <v>12.0825</v>
      </c>
      <c r="AI69" s="6">
        <f>(AI68*2.2)</f>
        <v>12.100000000000001</v>
      </c>
      <c r="AJ69" s="6">
        <f>(AJ68*0.25)</f>
        <v>0.3125</v>
      </c>
      <c r="AK69" s="158">
        <f>AK68+AL68</f>
        <v>6</v>
      </c>
      <c r="AL69" s="159"/>
      <c r="AM69" s="10"/>
      <c r="AN69" s="22" t="s">
        <v>41</v>
      </c>
      <c r="AO69" s="23">
        <v>9.4</v>
      </c>
      <c r="AP69" s="24">
        <v>7.7</v>
      </c>
      <c r="AQ69" s="7"/>
      <c r="AR69" s="33" t="s">
        <v>36</v>
      </c>
      <c r="AS69" s="12" t="s">
        <v>75</v>
      </c>
      <c r="AT69" s="2" t="s">
        <v>39</v>
      </c>
      <c r="AU69" s="36">
        <v>0.88200000000000001</v>
      </c>
      <c r="AV69" s="1"/>
      <c r="AW69" s="118" t="s">
        <v>71</v>
      </c>
      <c r="AX69" s="111">
        <f t="shared" ref="AX69:AZ69" si="79">AX64</f>
        <v>570873000</v>
      </c>
      <c r="AY69" s="111">
        <f t="shared" si="79"/>
        <v>371898400</v>
      </c>
      <c r="AZ69" s="114">
        <f t="shared" si="79"/>
        <v>175834000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194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680000</v>
      </c>
      <c r="H70" s="76">
        <f t="shared" si="80"/>
        <v>0</v>
      </c>
      <c r="I70" s="76">
        <f t="shared" si="80"/>
        <v>0</v>
      </c>
      <c r="J70" s="77">
        <f t="shared" si="80"/>
        <v>8000</v>
      </c>
      <c r="K70" s="181"/>
      <c r="L70" s="182"/>
      <c r="M70" s="182"/>
      <c r="N70" s="182"/>
      <c r="O70" s="199"/>
      <c r="P70" s="200"/>
      <c r="Q70" s="48" t="s">
        <v>3</v>
      </c>
      <c r="R70" s="41">
        <f>R68-R69</f>
        <v>772300</v>
      </c>
      <c r="S70" s="58"/>
      <c r="T70" s="189"/>
      <c r="U70" s="192"/>
      <c r="V70" s="58"/>
      <c r="W70" s="45" t="s">
        <v>3</v>
      </c>
      <c r="X70" s="46">
        <f>X68-X69</f>
        <v>0</v>
      </c>
      <c r="Y70" s="46">
        <f t="shared" ref="Y70:AE70" si="81">Y68-Y69</f>
        <v>8.6999999999998181</v>
      </c>
      <c r="Z70" s="46">
        <f t="shared" si="81"/>
        <v>0</v>
      </c>
      <c r="AA70" s="46">
        <f t="shared" si="81"/>
        <v>0</v>
      </c>
      <c r="AB70" s="46">
        <f t="shared" si="81"/>
        <v>0</v>
      </c>
      <c r="AC70" s="46">
        <f t="shared" si="81"/>
        <v>8.7999999999992724</v>
      </c>
      <c r="AD70" s="46">
        <f t="shared" si="81"/>
        <v>0</v>
      </c>
      <c r="AE70" s="83">
        <f t="shared" si="81"/>
        <v>0</v>
      </c>
      <c r="AF70" s="7"/>
      <c r="AG70" s="88" t="s">
        <v>28</v>
      </c>
      <c r="AH70" s="86">
        <f>(AH69)/((K68/1000000)*8.34)</f>
        <v>2.1305014811680065</v>
      </c>
      <c r="AI70" s="86">
        <f>(AI69)/((K68/1000000)*8.34)</f>
        <v>2.1335872478487796</v>
      </c>
      <c r="AJ70" s="86">
        <f>(AJ69)/((K68/1000000)*8.34)</f>
        <v>5.5102976442375502E-2</v>
      </c>
      <c r="AK70" s="160">
        <f>(AK69)/((K68/1000000)*8.34)</f>
        <v>1.0579771476936097</v>
      </c>
      <c r="AL70" s="161"/>
      <c r="AM70" s="10"/>
      <c r="AN70" s="1"/>
      <c r="AO70" s="1"/>
      <c r="AP70" s="1"/>
      <c r="AQ70" s="7"/>
      <c r="AR70" s="89" t="s">
        <v>55</v>
      </c>
      <c r="AS70" s="79">
        <v>2.02</v>
      </c>
      <c r="AT70" s="90" t="s">
        <v>54</v>
      </c>
      <c r="AU70" s="35">
        <v>3.3000000000000002E-2</v>
      </c>
      <c r="AV70" s="1"/>
      <c r="AW70" s="110" t="s">
        <v>3</v>
      </c>
      <c r="AX70" s="115">
        <f>AX68-AX69</f>
        <v>0</v>
      </c>
      <c r="AY70" s="115">
        <f>AY68-AY69</f>
        <v>725700</v>
      </c>
      <c r="AZ70" s="116">
        <f>AZ68-AZ69</f>
        <v>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74">
        <v>18</v>
      </c>
      <c r="B72" s="67" t="s">
        <v>45</v>
      </c>
      <c r="C72" s="72">
        <v>259236000</v>
      </c>
      <c r="D72" s="37">
        <v>2403360</v>
      </c>
      <c r="E72" s="37">
        <v>5828040</v>
      </c>
      <c r="F72" s="39">
        <v>9740940</v>
      </c>
      <c r="G72" s="72">
        <v>334171000</v>
      </c>
      <c r="H72" s="37">
        <v>3017370</v>
      </c>
      <c r="I72" s="37">
        <v>8703700</v>
      </c>
      <c r="J72" s="39">
        <v>14274600</v>
      </c>
      <c r="K72" s="177">
        <f>C74+G74</f>
        <v>809000</v>
      </c>
      <c r="L72" s="178"/>
      <c r="M72" s="183">
        <f>D74+E74+F74+H74+I74+J74</f>
        <v>74020</v>
      </c>
      <c r="N72" s="178"/>
      <c r="O72" s="195">
        <f>M72+K72</f>
        <v>883020</v>
      </c>
      <c r="P72" s="196"/>
      <c r="Q72" s="42" t="s">
        <v>6</v>
      </c>
      <c r="R72" s="39">
        <v>1358449600</v>
      </c>
      <c r="S72" s="57"/>
      <c r="T72" s="187">
        <v>0.2</v>
      </c>
      <c r="U72" s="190">
        <v>0.97</v>
      </c>
      <c r="V72" s="57"/>
      <c r="W72" s="85" t="s">
        <v>6</v>
      </c>
      <c r="X72" s="44">
        <v>3428.6</v>
      </c>
      <c r="Y72" s="44">
        <v>4492.2</v>
      </c>
      <c r="Z72" s="44">
        <v>47.5</v>
      </c>
      <c r="AA72" s="44">
        <v>63.2</v>
      </c>
      <c r="AB72" s="44">
        <v>3602.6</v>
      </c>
      <c r="AC72" s="44">
        <v>4726.8</v>
      </c>
      <c r="AD72" s="44">
        <v>81.2</v>
      </c>
      <c r="AE72" s="82">
        <v>11.7</v>
      </c>
      <c r="AF72" s="7"/>
      <c r="AG72" s="85" t="s">
        <v>29</v>
      </c>
      <c r="AH72" s="15">
        <v>1.5</v>
      </c>
      <c r="AI72" s="15">
        <v>6.875</v>
      </c>
      <c r="AJ72" s="15">
        <v>2</v>
      </c>
      <c r="AK72" s="15">
        <v>0</v>
      </c>
      <c r="AL72" s="16">
        <v>8</v>
      </c>
      <c r="AM72" s="62"/>
      <c r="AN72" s="64" t="s">
        <v>40</v>
      </c>
      <c r="AO72" s="20">
        <v>9.6</v>
      </c>
      <c r="AP72" s="21">
        <v>7.46</v>
      </c>
      <c r="AQ72" s="7"/>
      <c r="AR72" s="31" t="s">
        <v>37</v>
      </c>
      <c r="AS72" s="52" t="s">
        <v>75</v>
      </c>
      <c r="AT72" s="32" t="s">
        <v>38</v>
      </c>
      <c r="AU72" s="53">
        <v>4.5999999999999999E-2</v>
      </c>
      <c r="AV72" s="1"/>
      <c r="AW72" s="117" t="s">
        <v>45</v>
      </c>
      <c r="AX72" s="112">
        <v>570873000</v>
      </c>
      <c r="AY72" s="112">
        <v>373522300</v>
      </c>
      <c r="AZ72" s="113">
        <v>175870000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193"/>
      <c r="B73" s="68" t="s">
        <v>44</v>
      </c>
      <c r="C73" s="73">
        <f t="shared" ref="C73:J73" si="82">C68</f>
        <v>259236000</v>
      </c>
      <c r="D73" s="74">
        <f t="shared" si="82"/>
        <v>2403360</v>
      </c>
      <c r="E73" s="74">
        <f t="shared" si="82"/>
        <v>5828040</v>
      </c>
      <c r="F73" s="75">
        <f t="shared" si="82"/>
        <v>9740940</v>
      </c>
      <c r="G73" s="73">
        <f t="shared" si="82"/>
        <v>333362000</v>
      </c>
      <c r="H73" s="74">
        <f t="shared" si="82"/>
        <v>3017370</v>
      </c>
      <c r="I73" s="74">
        <f t="shared" si="82"/>
        <v>8670680</v>
      </c>
      <c r="J73" s="75">
        <f t="shared" si="82"/>
        <v>14233600</v>
      </c>
      <c r="K73" s="179"/>
      <c r="L73" s="180"/>
      <c r="M73" s="180"/>
      <c r="N73" s="180"/>
      <c r="O73" s="197"/>
      <c r="P73" s="198"/>
      <c r="Q73" s="14" t="s">
        <v>7</v>
      </c>
      <c r="R73" s="40">
        <f>R68</f>
        <v>1357645900</v>
      </c>
      <c r="S73" s="57"/>
      <c r="T73" s="188"/>
      <c r="U73" s="191"/>
      <c r="V73" s="57"/>
      <c r="W73" s="87" t="s">
        <v>7</v>
      </c>
      <c r="X73" s="5">
        <f t="shared" ref="X73:AE73" si="83">X68</f>
        <v>3428.6</v>
      </c>
      <c r="Y73" s="5">
        <f t="shared" si="83"/>
        <v>4481.8</v>
      </c>
      <c r="Z73" s="5">
        <f t="shared" si="83"/>
        <v>47.5</v>
      </c>
      <c r="AA73" s="5">
        <f t="shared" si="83"/>
        <v>63.1</v>
      </c>
      <c r="AB73" s="5">
        <f t="shared" si="83"/>
        <v>3602.6</v>
      </c>
      <c r="AC73" s="5">
        <f t="shared" si="83"/>
        <v>4715.8999999999996</v>
      </c>
      <c r="AD73" s="5">
        <f t="shared" si="83"/>
        <v>81</v>
      </c>
      <c r="AE73" s="81">
        <f t="shared" si="83"/>
        <v>11.7</v>
      </c>
      <c r="AF73" s="7"/>
      <c r="AG73" s="87" t="s">
        <v>26</v>
      </c>
      <c r="AH73" s="6">
        <f>(AH72*10.74)</f>
        <v>16.11</v>
      </c>
      <c r="AI73" s="6">
        <f>(AI72*2.2)</f>
        <v>15.125000000000002</v>
      </c>
      <c r="AJ73" s="6">
        <f>(AJ72*0.25)</f>
        <v>0.5</v>
      </c>
      <c r="AK73" s="158">
        <f>AK72+AL72</f>
        <v>8</v>
      </c>
      <c r="AL73" s="159"/>
      <c r="AM73" s="10"/>
      <c r="AN73" s="22" t="s">
        <v>41</v>
      </c>
      <c r="AO73" s="23">
        <v>9.4</v>
      </c>
      <c r="AP73" s="24">
        <v>7.69</v>
      </c>
      <c r="AQ73" s="7"/>
      <c r="AR73" s="33" t="s">
        <v>36</v>
      </c>
      <c r="AS73" s="12" t="s">
        <v>75</v>
      </c>
      <c r="AT73" s="2" t="s">
        <v>39</v>
      </c>
      <c r="AU73" s="36">
        <v>0.57299999999999995</v>
      </c>
      <c r="AV73" s="1"/>
      <c r="AW73" s="118" t="s">
        <v>71</v>
      </c>
      <c r="AX73" s="111">
        <f t="shared" ref="AX73:AZ73" si="84">AX68</f>
        <v>570873000</v>
      </c>
      <c r="AY73" s="111">
        <f t="shared" si="84"/>
        <v>372624100</v>
      </c>
      <c r="AZ73" s="114">
        <f t="shared" si="84"/>
        <v>175834000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194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809000</v>
      </c>
      <c r="H74" s="76">
        <f t="shared" si="85"/>
        <v>0</v>
      </c>
      <c r="I74" s="76">
        <f t="shared" si="85"/>
        <v>33020</v>
      </c>
      <c r="J74" s="77">
        <f t="shared" si="85"/>
        <v>41000</v>
      </c>
      <c r="K74" s="181"/>
      <c r="L74" s="182"/>
      <c r="M74" s="182"/>
      <c r="N74" s="182"/>
      <c r="O74" s="199"/>
      <c r="P74" s="200"/>
      <c r="Q74" s="48" t="s">
        <v>3</v>
      </c>
      <c r="R74" s="41">
        <f>R72-R73</f>
        <v>803700</v>
      </c>
      <c r="S74" s="58"/>
      <c r="T74" s="189"/>
      <c r="U74" s="192"/>
      <c r="V74" s="58"/>
      <c r="W74" s="45" t="s">
        <v>3</v>
      </c>
      <c r="X74" s="46">
        <f>X72-X73</f>
        <v>0</v>
      </c>
      <c r="Y74" s="46">
        <f t="shared" ref="Y74:AE74" si="86">Y72-Y73</f>
        <v>10.399999999999636</v>
      </c>
      <c r="Z74" s="46">
        <f t="shared" si="86"/>
        <v>0</v>
      </c>
      <c r="AA74" s="46">
        <f t="shared" si="86"/>
        <v>0.10000000000000142</v>
      </c>
      <c r="AB74" s="46">
        <f t="shared" si="86"/>
        <v>0</v>
      </c>
      <c r="AC74" s="46">
        <f t="shared" si="86"/>
        <v>10.900000000000546</v>
      </c>
      <c r="AD74" s="46">
        <f t="shared" si="86"/>
        <v>0.20000000000000284</v>
      </c>
      <c r="AE74" s="83">
        <f t="shared" si="86"/>
        <v>0</v>
      </c>
      <c r="AF74" s="7"/>
      <c r="AG74" s="88" t="s">
        <v>28</v>
      </c>
      <c r="AH74" s="86">
        <f>(AH73)/((K72/1000000)*8.34)</f>
        <v>2.3877066455611775</v>
      </c>
      <c r="AI74" s="86">
        <f>(AI73)/((K72/1000000)*8.34)</f>
        <v>2.2417171330920431</v>
      </c>
      <c r="AJ74" s="86">
        <f>(AJ73)/((K72/1000000)*8.34)</f>
        <v>7.410635150717497E-2</v>
      </c>
      <c r="AK74" s="160">
        <f>(AK73)/((K72/1000000)*8.34)</f>
        <v>1.1857016241147995</v>
      </c>
      <c r="AL74" s="161"/>
      <c r="AM74" s="10"/>
      <c r="AN74" s="1"/>
      <c r="AO74" s="1"/>
      <c r="AP74" s="1"/>
      <c r="AQ74" s="7"/>
      <c r="AR74" s="89" t="s">
        <v>55</v>
      </c>
      <c r="AS74" s="79">
        <v>1.62</v>
      </c>
      <c r="AT74" s="90" t="s">
        <v>54</v>
      </c>
      <c r="AU74" s="35">
        <v>0.03</v>
      </c>
      <c r="AV74" s="1"/>
      <c r="AW74" s="110" t="s">
        <v>3</v>
      </c>
      <c r="AX74" s="115">
        <f>AX72-AX73</f>
        <v>0</v>
      </c>
      <c r="AY74" s="115">
        <f>AY72-AY73</f>
        <v>898200</v>
      </c>
      <c r="AZ74" s="116">
        <f>AZ72-AZ73</f>
        <v>36000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74">
        <v>19</v>
      </c>
      <c r="B76" s="67" t="s">
        <v>45</v>
      </c>
      <c r="C76" s="72">
        <v>259236000</v>
      </c>
      <c r="D76" s="37">
        <v>2403360</v>
      </c>
      <c r="E76" s="37">
        <v>5828040</v>
      </c>
      <c r="F76" s="39">
        <v>9740940</v>
      </c>
      <c r="G76" s="72">
        <v>335003000</v>
      </c>
      <c r="H76" s="37">
        <v>3026370</v>
      </c>
      <c r="I76" s="37">
        <v>8703700</v>
      </c>
      <c r="J76" s="39">
        <v>14282600</v>
      </c>
      <c r="K76" s="177">
        <f>C78+G78</f>
        <v>832000</v>
      </c>
      <c r="L76" s="178"/>
      <c r="M76" s="183">
        <f>D78+E78+F78+H78+I78+J78</f>
        <v>17000</v>
      </c>
      <c r="N76" s="178"/>
      <c r="O76" s="195">
        <f>M76+K76</f>
        <v>849000</v>
      </c>
      <c r="P76" s="196"/>
      <c r="Q76" s="42" t="s">
        <v>6</v>
      </c>
      <c r="R76" s="39">
        <v>1359286700</v>
      </c>
      <c r="S76" s="57"/>
      <c r="T76" s="187">
        <v>0.04</v>
      </c>
      <c r="U76" s="190">
        <v>0.99</v>
      </c>
      <c r="V76" s="57"/>
      <c r="W76" s="85" t="s">
        <v>6</v>
      </c>
      <c r="X76" s="44">
        <v>3428.6</v>
      </c>
      <c r="Y76" s="44">
        <v>4502.8</v>
      </c>
      <c r="Z76" s="44">
        <v>47.6</v>
      </c>
      <c r="AA76" s="44">
        <v>63.2</v>
      </c>
      <c r="AB76" s="44">
        <v>3602.6</v>
      </c>
      <c r="AC76" s="44">
        <v>4737.6000000000004</v>
      </c>
      <c r="AD76" s="44">
        <v>81.2</v>
      </c>
      <c r="AE76" s="82">
        <v>11.7</v>
      </c>
      <c r="AF76" s="7"/>
      <c r="AG76" s="85" t="s">
        <v>29</v>
      </c>
      <c r="AH76" s="15">
        <v>1.5</v>
      </c>
      <c r="AI76" s="15">
        <v>7</v>
      </c>
      <c r="AJ76" s="15">
        <v>1.625</v>
      </c>
      <c r="AK76" s="15">
        <v>0</v>
      </c>
      <c r="AL76" s="16">
        <v>8</v>
      </c>
      <c r="AM76" s="62"/>
      <c r="AN76" s="64" t="s">
        <v>40</v>
      </c>
      <c r="AO76" s="20">
        <v>10.199999999999999</v>
      </c>
      <c r="AP76" s="21">
        <v>7.39</v>
      </c>
      <c r="AQ76" s="7"/>
      <c r="AR76" s="31" t="s">
        <v>37</v>
      </c>
      <c r="AS76" s="52" t="s">
        <v>75</v>
      </c>
      <c r="AT76" s="32" t="s">
        <v>38</v>
      </c>
      <c r="AU76" s="53">
        <v>4.7E-2</v>
      </c>
      <c r="AV76" s="1"/>
      <c r="AW76" s="117" t="s">
        <v>45</v>
      </c>
      <c r="AX76" s="112">
        <v>570873000</v>
      </c>
      <c r="AY76" s="112">
        <v>374418800</v>
      </c>
      <c r="AZ76" s="113">
        <v>175870000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193"/>
      <c r="B77" s="68" t="s">
        <v>44</v>
      </c>
      <c r="C77" s="73">
        <f t="shared" ref="C77:J77" si="87">C72</f>
        <v>259236000</v>
      </c>
      <c r="D77" s="74">
        <f t="shared" si="87"/>
        <v>2403360</v>
      </c>
      <c r="E77" s="74">
        <f t="shared" si="87"/>
        <v>5828040</v>
      </c>
      <c r="F77" s="75">
        <f t="shared" si="87"/>
        <v>9740940</v>
      </c>
      <c r="G77" s="73">
        <f t="shared" si="87"/>
        <v>334171000</v>
      </c>
      <c r="H77" s="74">
        <f t="shared" si="87"/>
        <v>3017370</v>
      </c>
      <c r="I77" s="74">
        <f t="shared" si="87"/>
        <v>8703700</v>
      </c>
      <c r="J77" s="75">
        <f t="shared" si="87"/>
        <v>14274600</v>
      </c>
      <c r="K77" s="179"/>
      <c r="L77" s="180"/>
      <c r="M77" s="180"/>
      <c r="N77" s="180"/>
      <c r="O77" s="197"/>
      <c r="P77" s="198"/>
      <c r="Q77" s="14" t="s">
        <v>7</v>
      </c>
      <c r="R77" s="40">
        <f>R72</f>
        <v>1358449600</v>
      </c>
      <c r="S77" s="57"/>
      <c r="T77" s="188"/>
      <c r="U77" s="191"/>
      <c r="V77" s="57"/>
      <c r="W77" s="87" t="s">
        <v>7</v>
      </c>
      <c r="X77" s="5">
        <f t="shared" ref="X77:AE77" si="88">X72</f>
        <v>3428.6</v>
      </c>
      <c r="Y77" s="5">
        <f t="shared" si="88"/>
        <v>4492.2</v>
      </c>
      <c r="Z77" s="5">
        <f t="shared" si="88"/>
        <v>47.5</v>
      </c>
      <c r="AA77" s="5">
        <f t="shared" si="88"/>
        <v>63.2</v>
      </c>
      <c r="AB77" s="5">
        <f t="shared" si="88"/>
        <v>3602.6</v>
      </c>
      <c r="AC77" s="5">
        <f t="shared" si="88"/>
        <v>4726.8</v>
      </c>
      <c r="AD77" s="5">
        <f t="shared" si="88"/>
        <v>81.2</v>
      </c>
      <c r="AE77" s="81">
        <f t="shared" si="88"/>
        <v>11.7</v>
      </c>
      <c r="AF77" s="7"/>
      <c r="AG77" s="87" t="s">
        <v>26</v>
      </c>
      <c r="AH77" s="6">
        <f>(AH76*10.74)</f>
        <v>16.11</v>
      </c>
      <c r="AI77" s="6">
        <f>(AI76*2.2)</f>
        <v>15.400000000000002</v>
      </c>
      <c r="AJ77" s="6">
        <f>(AJ76*0.25)</f>
        <v>0.40625</v>
      </c>
      <c r="AK77" s="158">
        <f>AK76+AL76</f>
        <v>8</v>
      </c>
      <c r="AL77" s="159"/>
      <c r="AM77" s="10"/>
      <c r="AN77" s="22" t="s">
        <v>41</v>
      </c>
      <c r="AO77" s="23">
        <v>9.6</v>
      </c>
      <c r="AP77" s="24">
        <v>7.52</v>
      </c>
      <c r="AQ77" s="7"/>
      <c r="AR77" s="33" t="s">
        <v>36</v>
      </c>
      <c r="AS77" s="12" t="s">
        <v>75</v>
      </c>
      <c r="AT77" s="2" t="s">
        <v>39</v>
      </c>
      <c r="AU77" s="36">
        <v>0.43099999999999999</v>
      </c>
      <c r="AV77" s="1"/>
      <c r="AW77" s="118" t="s">
        <v>71</v>
      </c>
      <c r="AX77" s="111">
        <f t="shared" ref="AX77:AZ77" si="89">AX72</f>
        <v>570873000</v>
      </c>
      <c r="AY77" s="111">
        <f t="shared" si="89"/>
        <v>373522300</v>
      </c>
      <c r="AZ77" s="114">
        <f t="shared" si="89"/>
        <v>175870000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194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832000</v>
      </c>
      <c r="H78" s="76">
        <f t="shared" si="90"/>
        <v>9000</v>
      </c>
      <c r="I78" s="76">
        <f t="shared" si="90"/>
        <v>0</v>
      </c>
      <c r="J78" s="77">
        <f t="shared" si="90"/>
        <v>8000</v>
      </c>
      <c r="K78" s="181"/>
      <c r="L78" s="182"/>
      <c r="M78" s="182"/>
      <c r="N78" s="182"/>
      <c r="O78" s="199"/>
      <c r="P78" s="200"/>
      <c r="Q78" s="48" t="s">
        <v>3</v>
      </c>
      <c r="R78" s="41">
        <f>R76-R77</f>
        <v>837100</v>
      </c>
      <c r="S78" s="58"/>
      <c r="T78" s="189"/>
      <c r="U78" s="192"/>
      <c r="V78" s="58"/>
      <c r="W78" s="45" t="s">
        <v>3</v>
      </c>
      <c r="X78" s="46">
        <f>X76-X77</f>
        <v>0</v>
      </c>
      <c r="Y78" s="46">
        <f t="shared" ref="Y78:AE78" si="91">Y76-Y77</f>
        <v>10.600000000000364</v>
      </c>
      <c r="Z78" s="46">
        <f t="shared" si="91"/>
        <v>0.10000000000000142</v>
      </c>
      <c r="AA78" s="46">
        <f t="shared" si="91"/>
        <v>0</v>
      </c>
      <c r="AB78" s="46">
        <f t="shared" si="91"/>
        <v>0</v>
      </c>
      <c r="AC78" s="46">
        <f t="shared" si="91"/>
        <v>10.800000000000182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2.3217003320420586</v>
      </c>
      <c r="AI78" s="86">
        <f>(AI77)/((K76/1000000)*8.34)</f>
        <v>2.2193783434790633</v>
      </c>
      <c r="AJ78" s="86">
        <f>(AJ77)/((K76/1000000)*8.34)</f>
        <v>5.8546912470023985E-2</v>
      </c>
      <c r="AK78" s="160">
        <f>(AK77)/((K76/1000000)*8.34)</f>
        <v>1.1529238147943186</v>
      </c>
      <c r="AL78" s="161"/>
      <c r="AM78" s="10"/>
      <c r="AN78" s="1"/>
      <c r="AO78" s="1"/>
      <c r="AP78" s="1"/>
      <c r="AQ78" s="7"/>
      <c r="AR78" s="89" t="s">
        <v>55</v>
      </c>
      <c r="AS78" s="79">
        <v>1.72</v>
      </c>
      <c r="AT78" s="90" t="s">
        <v>54</v>
      </c>
      <c r="AU78" s="35">
        <v>3.2000000000000001E-2</v>
      </c>
      <c r="AV78" s="1"/>
      <c r="AW78" s="110" t="s">
        <v>3</v>
      </c>
      <c r="AX78" s="115">
        <f>AX76-AX77</f>
        <v>0</v>
      </c>
      <c r="AY78" s="115">
        <f>AY76-AY77</f>
        <v>896500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74">
        <v>20</v>
      </c>
      <c r="B80" s="67" t="s">
        <v>45</v>
      </c>
      <c r="C80" s="72">
        <v>259236000</v>
      </c>
      <c r="D80" s="37">
        <v>2403360</v>
      </c>
      <c r="E80" s="37">
        <v>5828040</v>
      </c>
      <c r="F80" s="39">
        <v>9740940</v>
      </c>
      <c r="G80" s="72">
        <v>335562000</v>
      </c>
      <c r="H80" s="37">
        <v>3035370</v>
      </c>
      <c r="I80" s="37">
        <v>8703700</v>
      </c>
      <c r="J80" s="39">
        <v>14282600</v>
      </c>
      <c r="K80" s="177">
        <f>C82+G82</f>
        <v>559000</v>
      </c>
      <c r="L80" s="178"/>
      <c r="M80" s="183">
        <f>D82+E82+F82+H82+I82+J82</f>
        <v>9000</v>
      </c>
      <c r="N80" s="178"/>
      <c r="O80" s="195">
        <f>M80+K80</f>
        <v>568000</v>
      </c>
      <c r="P80" s="196"/>
      <c r="Q80" s="42" t="s">
        <v>6</v>
      </c>
      <c r="R80" s="39">
        <v>1359996100</v>
      </c>
      <c r="S80" s="57"/>
      <c r="T80" s="187">
        <v>0.1</v>
      </c>
      <c r="U80" s="190">
        <v>1</v>
      </c>
      <c r="V80" s="57"/>
      <c r="W80" s="85" t="s">
        <v>6</v>
      </c>
      <c r="X80" s="44">
        <v>3428.6</v>
      </c>
      <c r="Y80" s="44">
        <v>4510.1000000000004</v>
      </c>
      <c r="Z80" s="44">
        <v>47.6</v>
      </c>
      <c r="AA80" s="44">
        <v>63.2</v>
      </c>
      <c r="AB80" s="44">
        <v>3602.6</v>
      </c>
      <c r="AC80" s="44">
        <v>4745.3999999999996</v>
      </c>
      <c r="AD80" s="44">
        <v>81.3</v>
      </c>
      <c r="AE80" s="82">
        <v>11.7</v>
      </c>
      <c r="AF80" s="7"/>
      <c r="AG80" s="85" t="s">
        <v>29</v>
      </c>
      <c r="AH80" s="15">
        <v>1.125</v>
      </c>
      <c r="AI80" s="15">
        <v>4.5</v>
      </c>
      <c r="AJ80" s="15">
        <v>1.1875</v>
      </c>
      <c r="AK80" s="15">
        <v>5</v>
      </c>
      <c r="AL80" s="16">
        <v>0</v>
      </c>
      <c r="AM80" s="62"/>
      <c r="AN80" s="64" t="s">
        <v>40</v>
      </c>
      <c r="AO80" s="20">
        <v>8.8000000000000007</v>
      </c>
      <c r="AP80" s="21">
        <v>7.47</v>
      </c>
      <c r="AQ80" s="7"/>
      <c r="AR80" s="31" t="s">
        <v>37</v>
      </c>
      <c r="AS80" s="52" t="s">
        <v>75</v>
      </c>
      <c r="AT80" s="32" t="s">
        <v>38</v>
      </c>
      <c r="AU80" s="53">
        <v>4.3999999999999997E-2</v>
      </c>
      <c r="AV80" s="1"/>
      <c r="AW80" s="117" t="s">
        <v>45</v>
      </c>
      <c r="AX80" s="112">
        <v>570873000</v>
      </c>
      <c r="AY80" s="112">
        <v>375061900</v>
      </c>
      <c r="AZ80" s="113">
        <v>175904000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193"/>
      <c r="B81" s="68" t="s">
        <v>44</v>
      </c>
      <c r="C81" s="73">
        <f t="shared" ref="C81:J81" si="92">C76</f>
        <v>259236000</v>
      </c>
      <c r="D81" s="74">
        <f t="shared" si="92"/>
        <v>2403360</v>
      </c>
      <c r="E81" s="74">
        <f t="shared" si="92"/>
        <v>5828040</v>
      </c>
      <c r="F81" s="75">
        <f t="shared" si="92"/>
        <v>9740940</v>
      </c>
      <c r="G81" s="73">
        <f t="shared" si="92"/>
        <v>335003000</v>
      </c>
      <c r="H81" s="74">
        <f t="shared" si="92"/>
        <v>3026370</v>
      </c>
      <c r="I81" s="74">
        <f t="shared" si="92"/>
        <v>8703700</v>
      </c>
      <c r="J81" s="75">
        <f t="shared" si="92"/>
        <v>14282600</v>
      </c>
      <c r="K81" s="179"/>
      <c r="L81" s="180"/>
      <c r="M81" s="180"/>
      <c r="N81" s="180"/>
      <c r="O81" s="197"/>
      <c r="P81" s="198"/>
      <c r="Q81" s="14" t="s">
        <v>7</v>
      </c>
      <c r="R81" s="40">
        <f>R76</f>
        <v>1359286700</v>
      </c>
      <c r="S81" s="57"/>
      <c r="T81" s="188"/>
      <c r="U81" s="191"/>
      <c r="V81" s="57"/>
      <c r="W81" s="87" t="s">
        <v>7</v>
      </c>
      <c r="X81" s="5">
        <f t="shared" ref="X81:AE81" si="93">X76</f>
        <v>3428.6</v>
      </c>
      <c r="Y81" s="5">
        <f t="shared" si="93"/>
        <v>4502.8</v>
      </c>
      <c r="Z81" s="5">
        <f t="shared" si="93"/>
        <v>47.6</v>
      </c>
      <c r="AA81" s="5">
        <f t="shared" si="93"/>
        <v>63.2</v>
      </c>
      <c r="AB81" s="5">
        <f t="shared" si="93"/>
        <v>3602.6</v>
      </c>
      <c r="AC81" s="5">
        <f t="shared" si="93"/>
        <v>4737.6000000000004</v>
      </c>
      <c r="AD81" s="5">
        <f t="shared" si="93"/>
        <v>81.2</v>
      </c>
      <c r="AE81" s="81">
        <f t="shared" si="93"/>
        <v>11.7</v>
      </c>
      <c r="AF81" s="7"/>
      <c r="AG81" s="87" t="s">
        <v>26</v>
      </c>
      <c r="AH81" s="6">
        <f>(AH80*10.74)</f>
        <v>12.0825</v>
      </c>
      <c r="AI81" s="6">
        <f>(AI80*2.2)</f>
        <v>9.9</v>
      </c>
      <c r="AJ81" s="6">
        <f>(AJ80*0.25)</f>
        <v>0.296875</v>
      </c>
      <c r="AK81" s="158">
        <f>AK80+AL80</f>
        <v>5</v>
      </c>
      <c r="AL81" s="159"/>
      <c r="AM81" s="10"/>
      <c r="AN81" s="22" t="s">
        <v>41</v>
      </c>
      <c r="AO81" s="23">
        <v>9.6</v>
      </c>
      <c r="AP81" s="24">
        <v>7.79</v>
      </c>
      <c r="AQ81" s="7"/>
      <c r="AR81" s="33" t="s">
        <v>36</v>
      </c>
      <c r="AS81" s="12" t="s">
        <v>75</v>
      </c>
      <c r="AT81" s="2" t="s">
        <v>39</v>
      </c>
      <c r="AU81" s="36">
        <v>0.49099999999999999</v>
      </c>
      <c r="AV81" s="1"/>
      <c r="AW81" s="118" t="s">
        <v>71</v>
      </c>
      <c r="AX81" s="111">
        <f t="shared" ref="AX81:AZ81" si="94">AX76</f>
        <v>570873000</v>
      </c>
      <c r="AY81" s="111">
        <f t="shared" si="94"/>
        <v>374418800</v>
      </c>
      <c r="AZ81" s="114">
        <f t="shared" si="94"/>
        <v>175870000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194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559000</v>
      </c>
      <c r="H82" s="76">
        <f t="shared" si="95"/>
        <v>9000</v>
      </c>
      <c r="I82" s="76">
        <f t="shared" si="95"/>
        <v>0</v>
      </c>
      <c r="J82" s="77">
        <f t="shared" si="95"/>
        <v>0</v>
      </c>
      <c r="K82" s="181"/>
      <c r="L82" s="182"/>
      <c r="M82" s="182"/>
      <c r="N82" s="182"/>
      <c r="O82" s="199"/>
      <c r="P82" s="200"/>
      <c r="Q82" s="48" t="s">
        <v>3</v>
      </c>
      <c r="R82" s="41">
        <f>R80-R81</f>
        <v>709400</v>
      </c>
      <c r="S82" s="58"/>
      <c r="T82" s="189"/>
      <c r="U82" s="192"/>
      <c r="V82" s="58"/>
      <c r="W82" s="45" t="s">
        <v>3</v>
      </c>
      <c r="X82" s="46">
        <f>X80-X81</f>
        <v>0</v>
      </c>
      <c r="Y82" s="46">
        <f t="shared" ref="Y82:AE82" si="96">Y80-Y81</f>
        <v>7.3000000000001819</v>
      </c>
      <c r="Z82" s="46">
        <f t="shared" si="96"/>
        <v>0</v>
      </c>
      <c r="AA82" s="46">
        <f t="shared" si="96"/>
        <v>0</v>
      </c>
      <c r="AB82" s="46">
        <f t="shared" si="96"/>
        <v>0</v>
      </c>
      <c r="AC82" s="46">
        <f t="shared" si="96"/>
        <v>7.7999999999992724</v>
      </c>
      <c r="AD82" s="46">
        <f t="shared" si="96"/>
        <v>9.9999999999994316E-2</v>
      </c>
      <c r="AE82" s="83">
        <f t="shared" si="96"/>
        <v>0</v>
      </c>
      <c r="AF82" s="7"/>
      <c r="AG82" s="88" t="s">
        <v>28</v>
      </c>
      <c r="AH82" s="86">
        <f>(AH81)/((K80/1000000)*8.34)</f>
        <v>2.5916654869306699</v>
      </c>
      <c r="AI82" s="86">
        <f>(AI81)/((K80/1000000)*8.34)</f>
        <v>2.1235247937606978</v>
      </c>
      <c r="AJ82" s="86">
        <f>(AJ81)/((K80/1000000)*8.34)</f>
        <v>6.3678931631081528E-2</v>
      </c>
      <c r="AK82" s="160">
        <f>(AK81)/((K80/1000000)*8.34)</f>
        <v>1.0724872695761101</v>
      </c>
      <c r="AL82" s="161"/>
      <c r="AM82" s="10"/>
      <c r="AN82" s="1"/>
      <c r="AO82" s="1"/>
      <c r="AP82" s="1"/>
      <c r="AQ82" s="7"/>
      <c r="AR82" s="89" t="s">
        <v>55</v>
      </c>
      <c r="AS82" s="79">
        <v>1.65</v>
      </c>
      <c r="AT82" s="90" t="s">
        <v>54</v>
      </c>
      <c r="AU82" s="35">
        <v>2.9000000000000001E-2</v>
      </c>
      <c r="AV82" s="1"/>
      <c r="AW82" s="110" t="s">
        <v>3</v>
      </c>
      <c r="AX82" s="115">
        <f>AX80-AX81</f>
        <v>0</v>
      </c>
      <c r="AY82" s="115">
        <f>AY80-AY81</f>
        <v>643100</v>
      </c>
      <c r="AZ82" s="116">
        <f>AZ80-AZ81</f>
        <v>34000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74">
        <v>21</v>
      </c>
      <c r="B84" s="67" t="s">
        <v>45</v>
      </c>
      <c r="C84" s="72">
        <v>259236000</v>
      </c>
      <c r="D84" s="37">
        <v>2403360</v>
      </c>
      <c r="E84" s="37">
        <v>5828040</v>
      </c>
      <c r="F84" s="39">
        <v>9740940</v>
      </c>
      <c r="G84" s="72">
        <v>336248000</v>
      </c>
      <c r="H84" s="37">
        <v>3044370</v>
      </c>
      <c r="I84" s="37">
        <v>8734710</v>
      </c>
      <c r="J84" s="39">
        <v>14324700</v>
      </c>
      <c r="K84" s="177">
        <f>C86+G86</f>
        <v>686000</v>
      </c>
      <c r="L84" s="178"/>
      <c r="M84" s="183">
        <f>D86+E86+F86+H86+I86+J86</f>
        <v>82110</v>
      </c>
      <c r="N84" s="178"/>
      <c r="O84" s="195">
        <f>M84+K84</f>
        <v>768110</v>
      </c>
      <c r="P84" s="196"/>
      <c r="Q84" s="42" t="s">
        <v>6</v>
      </c>
      <c r="R84" s="39">
        <v>1360721900</v>
      </c>
      <c r="S84" s="57"/>
      <c r="T84" s="187">
        <v>0.2</v>
      </c>
      <c r="U84" s="190">
        <v>0.95</v>
      </c>
      <c r="V84" s="57"/>
      <c r="W84" s="85" t="s">
        <v>6</v>
      </c>
      <c r="X84" s="44">
        <v>3428.6</v>
      </c>
      <c r="Y84" s="44">
        <v>4518.8</v>
      </c>
      <c r="Z84" s="44">
        <v>47.8</v>
      </c>
      <c r="AA84" s="44">
        <v>63.3</v>
      </c>
      <c r="AB84" s="44">
        <v>3602.6</v>
      </c>
      <c r="AC84" s="44">
        <v>4754.2</v>
      </c>
      <c r="AD84" s="44">
        <v>81.3</v>
      </c>
      <c r="AE84" s="82">
        <v>11.7</v>
      </c>
      <c r="AF84" s="7"/>
      <c r="AG84" s="85" t="s">
        <v>29</v>
      </c>
      <c r="AH84" s="15">
        <v>1.5</v>
      </c>
      <c r="AI84" s="15">
        <v>6.5</v>
      </c>
      <c r="AJ84" s="15">
        <v>1.625</v>
      </c>
      <c r="AK84" s="15">
        <v>0</v>
      </c>
      <c r="AL84" s="16">
        <v>7</v>
      </c>
      <c r="AM84" s="62"/>
      <c r="AN84" s="64" t="s">
        <v>40</v>
      </c>
      <c r="AO84" s="20">
        <v>8.9</v>
      </c>
      <c r="AP84" s="21">
        <v>7.52</v>
      </c>
      <c r="AQ84" s="7"/>
      <c r="AR84" s="31" t="s">
        <v>37</v>
      </c>
      <c r="AS84" s="52" t="s">
        <v>75</v>
      </c>
      <c r="AT84" s="32" t="s">
        <v>38</v>
      </c>
      <c r="AU84" s="53">
        <v>5.5E-2</v>
      </c>
      <c r="AV84" s="1"/>
      <c r="AW84" s="117" t="s">
        <v>45</v>
      </c>
      <c r="AX84" s="112">
        <v>570873000</v>
      </c>
      <c r="AY84" s="112">
        <v>375796500</v>
      </c>
      <c r="AZ84" s="113">
        <v>175904000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193"/>
      <c r="B85" s="68" t="s">
        <v>44</v>
      </c>
      <c r="C85" s="73">
        <f t="shared" ref="C85:J85" si="97">C80</f>
        <v>259236000</v>
      </c>
      <c r="D85" s="74">
        <f t="shared" si="97"/>
        <v>2403360</v>
      </c>
      <c r="E85" s="74">
        <f t="shared" si="97"/>
        <v>5828040</v>
      </c>
      <c r="F85" s="75">
        <f t="shared" si="97"/>
        <v>9740940</v>
      </c>
      <c r="G85" s="73">
        <f t="shared" si="97"/>
        <v>335562000</v>
      </c>
      <c r="H85" s="74">
        <f t="shared" si="97"/>
        <v>3035370</v>
      </c>
      <c r="I85" s="74">
        <f t="shared" si="97"/>
        <v>8703700</v>
      </c>
      <c r="J85" s="75">
        <f t="shared" si="97"/>
        <v>14282600</v>
      </c>
      <c r="K85" s="179"/>
      <c r="L85" s="180"/>
      <c r="M85" s="180"/>
      <c r="N85" s="180"/>
      <c r="O85" s="197"/>
      <c r="P85" s="198"/>
      <c r="Q85" s="14" t="s">
        <v>7</v>
      </c>
      <c r="R85" s="40">
        <f>R80</f>
        <v>1359996100</v>
      </c>
      <c r="S85" s="57"/>
      <c r="T85" s="188"/>
      <c r="U85" s="191"/>
      <c r="V85" s="57"/>
      <c r="W85" s="87" t="s">
        <v>7</v>
      </c>
      <c r="X85" s="5">
        <f t="shared" ref="X85:AE85" si="98">X80</f>
        <v>3428.6</v>
      </c>
      <c r="Y85" s="5">
        <f t="shared" si="98"/>
        <v>4510.1000000000004</v>
      </c>
      <c r="Z85" s="5">
        <f t="shared" si="98"/>
        <v>47.6</v>
      </c>
      <c r="AA85" s="5">
        <f t="shared" si="98"/>
        <v>63.2</v>
      </c>
      <c r="AB85" s="5">
        <f t="shared" si="98"/>
        <v>3602.6</v>
      </c>
      <c r="AC85" s="5">
        <f t="shared" si="98"/>
        <v>4745.3999999999996</v>
      </c>
      <c r="AD85" s="5">
        <f t="shared" si="98"/>
        <v>81.3</v>
      </c>
      <c r="AE85" s="81">
        <f t="shared" si="98"/>
        <v>11.7</v>
      </c>
      <c r="AF85" s="7"/>
      <c r="AG85" s="87" t="s">
        <v>26</v>
      </c>
      <c r="AH85" s="6">
        <f>(AH84*10.74)</f>
        <v>16.11</v>
      </c>
      <c r="AI85" s="6">
        <f>(AI84*2.2)</f>
        <v>14.3</v>
      </c>
      <c r="AJ85" s="6">
        <f>(AJ84*0.25)</f>
        <v>0.40625</v>
      </c>
      <c r="AK85" s="158">
        <f>AK84+AL84</f>
        <v>7</v>
      </c>
      <c r="AL85" s="159"/>
      <c r="AM85" s="10"/>
      <c r="AN85" s="22" t="s">
        <v>41</v>
      </c>
      <c r="AO85" s="23">
        <v>8.1</v>
      </c>
      <c r="AP85" s="24">
        <v>7.69</v>
      </c>
      <c r="AQ85" s="7"/>
      <c r="AR85" s="33" t="s">
        <v>36</v>
      </c>
      <c r="AS85" s="12" t="s">
        <v>75</v>
      </c>
      <c r="AT85" s="2" t="s">
        <v>39</v>
      </c>
      <c r="AU85" s="36">
        <v>0.57999999999999996</v>
      </c>
      <c r="AV85" s="1"/>
      <c r="AW85" s="118" t="s">
        <v>71</v>
      </c>
      <c r="AX85" s="111">
        <f t="shared" ref="AX85:AZ85" si="99">AX80</f>
        <v>570873000</v>
      </c>
      <c r="AY85" s="111">
        <f t="shared" si="99"/>
        <v>375061900</v>
      </c>
      <c r="AZ85" s="114">
        <f t="shared" si="99"/>
        <v>175904000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194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686000</v>
      </c>
      <c r="H86" s="76">
        <f t="shared" si="100"/>
        <v>9000</v>
      </c>
      <c r="I86" s="76">
        <f t="shared" si="100"/>
        <v>31010</v>
      </c>
      <c r="J86" s="77">
        <f t="shared" si="100"/>
        <v>42100</v>
      </c>
      <c r="K86" s="181"/>
      <c r="L86" s="182"/>
      <c r="M86" s="182"/>
      <c r="N86" s="182"/>
      <c r="O86" s="199"/>
      <c r="P86" s="200"/>
      <c r="Q86" s="48" t="s">
        <v>3</v>
      </c>
      <c r="R86" s="41">
        <f>R84-R85</f>
        <v>725800</v>
      </c>
      <c r="S86" s="58"/>
      <c r="T86" s="189"/>
      <c r="U86" s="192"/>
      <c r="V86" s="58"/>
      <c r="W86" s="45" t="s">
        <v>3</v>
      </c>
      <c r="X86" s="46">
        <f>X84-X85</f>
        <v>0</v>
      </c>
      <c r="Y86" s="46">
        <f t="shared" ref="Y86:AE86" si="101">Y84-Y85</f>
        <v>8.6999999999998181</v>
      </c>
      <c r="Z86" s="46">
        <f t="shared" si="101"/>
        <v>0.19999999999999574</v>
      </c>
      <c r="AA86" s="46">
        <f t="shared" si="101"/>
        <v>9.9999999999994316E-2</v>
      </c>
      <c r="AB86" s="46">
        <f t="shared" si="101"/>
        <v>0</v>
      </c>
      <c r="AC86" s="46">
        <f t="shared" si="101"/>
        <v>8.8000000000001819</v>
      </c>
      <c r="AD86" s="46">
        <f t="shared" si="101"/>
        <v>0</v>
      </c>
      <c r="AE86" s="83">
        <f t="shared" si="101"/>
        <v>0</v>
      </c>
      <c r="AF86" s="7"/>
      <c r="AG86" s="88" t="s">
        <v>28</v>
      </c>
      <c r="AH86" s="86">
        <f>(AH85)/((K84/1000000)*8.34)</f>
        <v>2.8158231432346827</v>
      </c>
      <c r="AI86" s="86">
        <f>(AI85)/((K84/1000000)*8.34)</f>
        <v>2.4994581594199858</v>
      </c>
      <c r="AJ86" s="86">
        <f>(AJ85)/((K84/1000000)*8.34)</f>
        <v>7.1007334074431411E-2</v>
      </c>
      <c r="AK86" s="160">
        <f>(AK85)/((K84/1000000)*8.34)</f>
        <v>1.2235109871286642</v>
      </c>
      <c r="AL86" s="161"/>
      <c r="AM86" s="10"/>
      <c r="AN86" s="1"/>
      <c r="AO86" s="1"/>
      <c r="AP86" s="1"/>
      <c r="AQ86" s="7"/>
      <c r="AR86" s="89" t="s">
        <v>55</v>
      </c>
      <c r="AS86" s="79">
        <v>1.61</v>
      </c>
      <c r="AT86" s="90" t="s">
        <v>54</v>
      </c>
      <c r="AU86" s="35">
        <v>5.3999999999999999E-2</v>
      </c>
      <c r="AV86" s="1"/>
      <c r="AW86" s="110" t="s">
        <v>3</v>
      </c>
      <c r="AX86" s="115">
        <f>AX84-AX85</f>
        <v>0</v>
      </c>
      <c r="AY86" s="115">
        <f>AY84-AY85</f>
        <v>734600</v>
      </c>
      <c r="AZ86" s="116">
        <f>AZ84-AZ85</f>
        <v>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74">
        <v>22</v>
      </c>
      <c r="B88" s="67" t="s">
        <v>45</v>
      </c>
      <c r="C88" s="72">
        <v>260029000</v>
      </c>
      <c r="D88" s="37">
        <v>2413360</v>
      </c>
      <c r="E88" s="37">
        <v>5828040</v>
      </c>
      <c r="F88" s="39">
        <v>9758940</v>
      </c>
      <c r="G88" s="72">
        <v>336248000</v>
      </c>
      <c r="H88" s="37">
        <v>3044370</v>
      </c>
      <c r="I88" s="37">
        <v>8734710</v>
      </c>
      <c r="J88" s="39">
        <v>14324700</v>
      </c>
      <c r="K88" s="177">
        <f>C90+G90</f>
        <v>793000</v>
      </c>
      <c r="L88" s="178"/>
      <c r="M88" s="183">
        <f>D90+E90+F90+H90+I90+J90</f>
        <v>28000</v>
      </c>
      <c r="N88" s="178"/>
      <c r="O88" s="195">
        <f>M88+K88</f>
        <v>821000</v>
      </c>
      <c r="P88" s="196"/>
      <c r="Q88" s="42" t="s">
        <v>6</v>
      </c>
      <c r="R88" s="39">
        <v>1361511700</v>
      </c>
      <c r="S88" s="57"/>
      <c r="T88" s="187">
        <v>0.01</v>
      </c>
      <c r="U88" s="190">
        <v>0.91</v>
      </c>
      <c r="V88" s="57"/>
      <c r="W88" s="85" t="s">
        <v>6</v>
      </c>
      <c r="X88" s="44">
        <v>3438.8</v>
      </c>
      <c r="Y88" s="44">
        <v>4518.8</v>
      </c>
      <c r="Z88" s="44">
        <v>47.8</v>
      </c>
      <c r="AA88" s="44">
        <v>63.5</v>
      </c>
      <c r="AB88" s="44">
        <v>3613.1</v>
      </c>
      <c r="AC88" s="44">
        <v>4754.2</v>
      </c>
      <c r="AD88" s="44">
        <v>81.3</v>
      </c>
      <c r="AE88" s="82">
        <v>11.7</v>
      </c>
      <c r="AF88" s="7"/>
      <c r="AG88" s="85" t="s">
        <v>29</v>
      </c>
      <c r="AH88" s="15">
        <v>1.5</v>
      </c>
      <c r="AI88" s="15">
        <v>5.625</v>
      </c>
      <c r="AJ88" s="15">
        <v>1.375</v>
      </c>
      <c r="AK88" s="15">
        <v>6</v>
      </c>
      <c r="AL88" s="16">
        <v>0</v>
      </c>
      <c r="AM88" s="62"/>
      <c r="AN88" s="64" t="s">
        <v>40</v>
      </c>
      <c r="AO88" s="20">
        <v>10</v>
      </c>
      <c r="AP88" s="21">
        <v>7.38</v>
      </c>
      <c r="AQ88" s="7"/>
      <c r="AR88" s="31" t="s">
        <v>37</v>
      </c>
      <c r="AS88" s="52">
        <v>4.7E-2</v>
      </c>
      <c r="AT88" s="32" t="s">
        <v>38</v>
      </c>
      <c r="AU88" s="53" t="s">
        <v>75</v>
      </c>
      <c r="AV88" s="1"/>
      <c r="AW88" s="117" t="s">
        <v>45</v>
      </c>
      <c r="AX88" s="112">
        <v>571766000</v>
      </c>
      <c r="AY88" s="112">
        <v>375796500</v>
      </c>
      <c r="AZ88" s="113">
        <v>175904000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193"/>
      <c r="B89" s="68" t="s">
        <v>44</v>
      </c>
      <c r="C89" s="73">
        <f t="shared" ref="C89:J89" si="102">C84</f>
        <v>259236000</v>
      </c>
      <c r="D89" s="74">
        <f t="shared" si="102"/>
        <v>2403360</v>
      </c>
      <c r="E89" s="74">
        <f t="shared" si="102"/>
        <v>5828040</v>
      </c>
      <c r="F89" s="75">
        <f t="shared" si="102"/>
        <v>9740940</v>
      </c>
      <c r="G89" s="73">
        <f t="shared" si="102"/>
        <v>336248000</v>
      </c>
      <c r="H89" s="74">
        <f t="shared" si="102"/>
        <v>3044370</v>
      </c>
      <c r="I89" s="74">
        <f t="shared" si="102"/>
        <v>8734710</v>
      </c>
      <c r="J89" s="75">
        <f t="shared" si="102"/>
        <v>14324700</v>
      </c>
      <c r="K89" s="179"/>
      <c r="L89" s="180"/>
      <c r="M89" s="180"/>
      <c r="N89" s="180"/>
      <c r="O89" s="197"/>
      <c r="P89" s="198"/>
      <c r="Q89" s="14" t="s">
        <v>7</v>
      </c>
      <c r="R89" s="40">
        <f>R84</f>
        <v>1360721900</v>
      </c>
      <c r="S89" s="57"/>
      <c r="T89" s="188"/>
      <c r="U89" s="191"/>
      <c r="V89" s="57"/>
      <c r="W89" s="87" t="s">
        <v>7</v>
      </c>
      <c r="X89" s="5">
        <f t="shared" ref="X89:AE89" si="103">X84</f>
        <v>3428.6</v>
      </c>
      <c r="Y89" s="5">
        <f t="shared" si="103"/>
        <v>4518.8</v>
      </c>
      <c r="Z89" s="5">
        <f t="shared" si="103"/>
        <v>47.8</v>
      </c>
      <c r="AA89" s="5">
        <f t="shared" si="103"/>
        <v>63.3</v>
      </c>
      <c r="AB89" s="5">
        <f t="shared" si="103"/>
        <v>3602.6</v>
      </c>
      <c r="AC89" s="5">
        <f t="shared" si="103"/>
        <v>4754.2</v>
      </c>
      <c r="AD89" s="5">
        <f t="shared" si="103"/>
        <v>81.3</v>
      </c>
      <c r="AE89" s="81">
        <f t="shared" si="103"/>
        <v>11.7</v>
      </c>
      <c r="AF89" s="7"/>
      <c r="AG89" s="87" t="s">
        <v>26</v>
      </c>
      <c r="AH89" s="6">
        <f>(AH88*10.74)</f>
        <v>16.11</v>
      </c>
      <c r="AI89" s="6">
        <f>(AI88*2.2)</f>
        <v>12.375000000000002</v>
      </c>
      <c r="AJ89" s="6">
        <f>(AJ88*0.25)</f>
        <v>0.34375</v>
      </c>
      <c r="AK89" s="158">
        <f>AK88+AL88</f>
        <v>6</v>
      </c>
      <c r="AL89" s="159"/>
      <c r="AM89" s="10"/>
      <c r="AN89" s="22" t="s">
        <v>41</v>
      </c>
      <c r="AO89" s="23">
        <v>9.8000000000000007</v>
      </c>
      <c r="AP89" s="24">
        <v>7.66</v>
      </c>
      <c r="AQ89" s="7"/>
      <c r="AR89" s="33" t="s">
        <v>36</v>
      </c>
      <c r="AS89" s="12">
        <v>0.45800000000000002</v>
      </c>
      <c r="AT89" s="2" t="s">
        <v>39</v>
      </c>
      <c r="AU89" s="36" t="s">
        <v>75</v>
      </c>
      <c r="AV89" s="1"/>
      <c r="AW89" s="118" t="s">
        <v>71</v>
      </c>
      <c r="AX89" s="111">
        <f t="shared" ref="AX89:AZ89" si="104">AX84</f>
        <v>570873000</v>
      </c>
      <c r="AY89" s="111">
        <f t="shared" si="104"/>
        <v>375796500</v>
      </c>
      <c r="AZ89" s="114">
        <f t="shared" si="104"/>
        <v>175904000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194"/>
      <c r="B90" s="66" t="s">
        <v>3</v>
      </c>
      <c r="C90" s="76">
        <f t="shared" ref="C90:J90" si="105">C88-C89</f>
        <v>793000</v>
      </c>
      <c r="D90" s="76">
        <f t="shared" si="105"/>
        <v>10000</v>
      </c>
      <c r="E90" s="76">
        <f t="shared" si="105"/>
        <v>0</v>
      </c>
      <c r="F90" s="77">
        <f t="shared" si="105"/>
        <v>18000</v>
      </c>
      <c r="G90" s="76">
        <f t="shared" si="105"/>
        <v>0</v>
      </c>
      <c r="H90" s="76">
        <f t="shared" si="105"/>
        <v>0</v>
      </c>
      <c r="I90" s="76">
        <f t="shared" si="105"/>
        <v>0</v>
      </c>
      <c r="J90" s="77">
        <f t="shared" si="105"/>
        <v>0</v>
      </c>
      <c r="K90" s="181"/>
      <c r="L90" s="182"/>
      <c r="M90" s="182"/>
      <c r="N90" s="182"/>
      <c r="O90" s="199"/>
      <c r="P90" s="200"/>
      <c r="Q90" s="48" t="s">
        <v>3</v>
      </c>
      <c r="R90" s="41">
        <f>R88-R89</f>
        <v>789800</v>
      </c>
      <c r="S90" s="58"/>
      <c r="T90" s="189"/>
      <c r="U90" s="192"/>
      <c r="V90" s="58"/>
      <c r="W90" s="45" t="s">
        <v>3</v>
      </c>
      <c r="X90" s="46">
        <f>X88-X89</f>
        <v>10.200000000000273</v>
      </c>
      <c r="Y90" s="46">
        <f t="shared" ref="Y90:AE90" si="106">Y88-Y89</f>
        <v>0</v>
      </c>
      <c r="Z90" s="46">
        <f t="shared" si="106"/>
        <v>0</v>
      </c>
      <c r="AA90" s="46">
        <f t="shared" si="106"/>
        <v>0.20000000000000284</v>
      </c>
      <c r="AB90" s="46">
        <f t="shared" si="106"/>
        <v>10.5</v>
      </c>
      <c r="AC90" s="46">
        <f t="shared" si="106"/>
        <v>0</v>
      </c>
      <c r="AD90" s="46">
        <f t="shared" si="106"/>
        <v>0</v>
      </c>
      <c r="AE90" s="83">
        <f t="shared" si="106"/>
        <v>0</v>
      </c>
      <c r="AF90" s="7"/>
      <c r="AG90" s="88" t="s">
        <v>28</v>
      </c>
      <c r="AH90" s="86">
        <f>(AH89)/((K88/1000000)*8.34)</f>
        <v>2.4358823155851108</v>
      </c>
      <c r="AI90" s="86">
        <f>(AI89)/((K88/1000000)*8.34)</f>
        <v>1.8711386502399596</v>
      </c>
      <c r="AJ90" s="86">
        <f>(AJ89)/((K88/1000000)*8.34)</f>
        <v>5.1976073617776647E-2</v>
      </c>
      <c r="AK90" s="160">
        <f>(AK89)/((K88/1000000)*8.34)</f>
        <v>0.90721873951028331</v>
      </c>
      <c r="AL90" s="161"/>
      <c r="AM90" s="10"/>
      <c r="AN90" s="1"/>
      <c r="AO90" s="1"/>
      <c r="AP90" s="1"/>
      <c r="AQ90" s="7"/>
      <c r="AR90" s="89" t="s">
        <v>55</v>
      </c>
      <c r="AS90" s="79">
        <v>2.69</v>
      </c>
      <c r="AT90" s="90" t="s">
        <v>54</v>
      </c>
      <c r="AU90" s="35">
        <v>3.3000000000000002E-2</v>
      </c>
      <c r="AV90" s="1"/>
      <c r="AW90" s="110" t="s">
        <v>3</v>
      </c>
      <c r="AX90" s="115">
        <f>AX88-AX89</f>
        <v>893000</v>
      </c>
      <c r="AY90" s="115">
        <f>AY88-AY89</f>
        <v>0</v>
      </c>
      <c r="AZ90" s="116">
        <f>AZ88-AZ89</f>
        <v>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74">
        <v>23</v>
      </c>
      <c r="B92" s="67" t="s">
        <v>45</v>
      </c>
      <c r="C92" s="72">
        <v>260955000</v>
      </c>
      <c r="D92" s="37">
        <v>2413360</v>
      </c>
      <c r="E92" s="37">
        <v>5860040</v>
      </c>
      <c r="F92" s="39">
        <v>9788960</v>
      </c>
      <c r="G92" s="72">
        <v>336248000</v>
      </c>
      <c r="H92" s="37">
        <v>3044370</v>
      </c>
      <c r="I92" s="37">
        <v>8734710</v>
      </c>
      <c r="J92" s="39">
        <v>14324700</v>
      </c>
      <c r="K92" s="177">
        <f>C94+G94</f>
        <v>926000</v>
      </c>
      <c r="L92" s="178"/>
      <c r="M92" s="183">
        <f>D94+E94+F94+H94+I94+J94</f>
        <v>62020</v>
      </c>
      <c r="N92" s="178"/>
      <c r="O92" s="195">
        <f>M92+K92</f>
        <v>988020</v>
      </c>
      <c r="P92" s="196"/>
      <c r="Q92" s="42" t="s">
        <v>6</v>
      </c>
      <c r="R92" s="39">
        <v>1362302300</v>
      </c>
      <c r="S92" s="57"/>
      <c r="T92" s="187">
        <v>0.03</v>
      </c>
      <c r="U92" s="190">
        <v>0.94</v>
      </c>
      <c r="V92" s="57"/>
      <c r="W92" s="85" t="s">
        <v>6</v>
      </c>
      <c r="X92" s="44">
        <v>3450.6</v>
      </c>
      <c r="Y92" s="44">
        <v>4518.8</v>
      </c>
      <c r="Z92" s="44">
        <v>47.8</v>
      </c>
      <c r="AA92" s="44">
        <v>63.5</v>
      </c>
      <c r="AB92" s="44">
        <v>3625.4</v>
      </c>
      <c r="AC92" s="44">
        <v>4754.2</v>
      </c>
      <c r="AD92" s="44">
        <v>81.5</v>
      </c>
      <c r="AE92" s="82">
        <v>11.8</v>
      </c>
      <c r="AF92" s="7"/>
      <c r="AG92" s="85" t="s">
        <v>29</v>
      </c>
      <c r="AH92" s="15">
        <v>1.75</v>
      </c>
      <c r="AI92" s="15">
        <v>7.375</v>
      </c>
      <c r="AJ92" s="15">
        <v>1.875</v>
      </c>
      <c r="AK92" s="15">
        <v>9</v>
      </c>
      <c r="AL92" s="16">
        <v>0</v>
      </c>
      <c r="AM92" s="62"/>
      <c r="AN92" s="64" t="s">
        <v>40</v>
      </c>
      <c r="AO92" s="20">
        <v>11.2</v>
      </c>
      <c r="AP92" s="21">
        <v>7.27</v>
      </c>
      <c r="AQ92" s="7"/>
      <c r="AR92" s="31" t="s">
        <v>37</v>
      </c>
      <c r="AS92" s="52">
        <v>4.4999999999999998E-2</v>
      </c>
      <c r="AT92" s="32" t="s">
        <v>38</v>
      </c>
      <c r="AU92" s="53" t="s">
        <v>75</v>
      </c>
      <c r="AV92" s="1"/>
      <c r="AW92" s="117" t="s">
        <v>45</v>
      </c>
      <c r="AX92" s="112">
        <v>572796000</v>
      </c>
      <c r="AY92" s="112">
        <v>375796500</v>
      </c>
      <c r="AZ92" s="113">
        <v>175940000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193"/>
      <c r="B93" s="68" t="s">
        <v>44</v>
      </c>
      <c r="C93" s="73">
        <f t="shared" ref="C93:J93" si="107">C88</f>
        <v>260029000</v>
      </c>
      <c r="D93" s="74">
        <f t="shared" si="107"/>
        <v>2413360</v>
      </c>
      <c r="E93" s="74">
        <f t="shared" si="107"/>
        <v>5828040</v>
      </c>
      <c r="F93" s="75">
        <f t="shared" si="107"/>
        <v>9758940</v>
      </c>
      <c r="G93" s="73">
        <f t="shared" si="107"/>
        <v>336248000</v>
      </c>
      <c r="H93" s="74">
        <f t="shared" si="107"/>
        <v>3044370</v>
      </c>
      <c r="I93" s="74">
        <f t="shared" si="107"/>
        <v>8734710</v>
      </c>
      <c r="J93" s="75">
        <f t="shared" si="107"/>
        <v>14324700</v>
      </c>
      <c r="K93" s="179"/>
      <c r="L93" s="180"/>
      <c r="M93" s="180"/>
      <c r="N93" s="180"/>
      <c r="O93" s="197"/>
      <c r="P93" s="198"/>
      <c r="Q93" s="14" t="s">
        <v>7</v>
      </c>
      <c r="R93" s="40">
        <f>R88</f>
        <v>1361511700</v>
      </c>
      <c r="S93" s="57"/>
      <c r="T93" s="188"/>
      <c r="U93" s="191"/>
      <c r="V93" s="57"/>
      <c r="W93" s="87" t="s">
        <v>7</v>
      </c>
      <c r="X93" s="5">
        <f t="shared" ref="X93:AE93" si="108">X88</f>
        <v>3438.8</v>
      </c>
      <c r="Y93" s="5">
        <f t="shared" si="108"/>
        <v>4518.8</v>
      </c>
      <c r="Z93" s="5">
        <f t="shared" si="108"/>
        <v>47.8</v>
      </c>
      <c r="AA93" s="5">
        <f t="shared" si="108"/>
        <v>63.5</v>
      </c>
      <c r="AB93" s="5">
        <f t="shared" si="108"/>
        <v>3613.1</v>
      </c>
      <c r="AC93" s="5">
        <f t="shared" si="108"/>
        <v>4754.2</v>
      </c>
      <c r="AD93" s="5">
        <f t="shared" si="108"/>
        <v>81.3</v>
      </c>
      <c r="AE93" s="81">
        <f t="shared" si="108"/>
        <v>11.7</v>
      </c>
      <c r="AF93" s="7"/>
      <c r="AG93" s="87" t="s">
        <v>26</v>
      </c>
      <c r="AH93" s="6">
        <f>(AH92*10.74)</f>
        <v>18.795000000000002</v>
      </c>
      <c r="AI93" s="6">
        <f>(AI92*2.2)</f>
        <v>16.225000000000001</v>
      </c>
      <c r="AJ93" s="6">
        <f>(AJ92*0.25)</f>
        <v>0.46875</v>
      </c>
      <c r="AK93" s="158">
        <f>AK92+AL92</f>
        <v>9</v>
      </c>
      <c r="AL93" s="159"/>
      <c r="AM93" s="10"/>
      <c r="AN93" s="22" t="s">
        <v>41</v>
      </c>
      <c r="AO93" s="23">
        <v>10.199999999999999</v>
      </c>
      <c r="AP93" s="24">
        <v>7.46</v>
      </c>
      <c r="AQ93" s="7"/>
      <c r="AR93" s="33" t="s">
        <v>36</v>
      </c>
      <c r="AS93" s="12">
        <v>0.67200000000000004</v>
      </c>
      <c r="AT93" s="2" t="s">
        <v>39</v>
      </c>
      <c r="AU93" s="36" t="s">
        <v>75</v>
      </c>
      <c r="AV93" s="1"/>
      <c r="AW93" s="118" t="s">
        <v>71</v>
      </c>
      <c r="AX93" s="111">
        <f t="shared" ref="AX93:AZ93" si="109">AX88</f>
        <v>571766000</v>
      </c>
      <c r="AY93" s="111">
        <f t="shared" si="109"/>
        <v>375796500</v>
      </c>
      <c r="AZ93" s="114">
        <f t="shared" si="109"/>
        <v>175904000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194"/>
      <c r="B94" s="66" t="s">
        <v>3</v>
      </c>
      <c r="C94" s="76">
        <f t="shared" ref="C94:J94" si="110">C92-C93</f>
        <v>926000</v>
      </c>
      <c r="D94" s="76">
        <f t="shared" si="110"/>
        <v>0</v>
      </c>
      <c r="E94" s="76">
        <f t="shared" si="110"/>
        <v>32000</v>
      </c>
      <c r="F94" s="77">
        <f t="shared" si="110"/>
        <v>30020</v>
      </c>
      <c r="G94" s="76">
        <f t="shared" si="110"/>
        <v>0</v>
      </c>
      <c r="H94" s="76">
        <f t="shared" si="110"/>
        <v>0</v>
      </c>
      <c r="I94" s="76">
        <f t="shared" si="110"/>
        <v>0</v>
      </c>
      <c r="J94" s="77">
        <f t="shared" si="110"/>
        <v>0</v>
      </c>
      <c r="K94" s="181"/>
      <c r="L94" s="182"/>
      <c r="M94" s="182"/>
      <c r="N94" s="182"/>
      <c r="O94" s="199"/>
      <c r="P94" s="200"/>
      <c r="Q94" s="48" t="s">
        <v>3</v>
      </c>
      <c r="R94" s="41">
        <f>R92-R93</f>
        <v>790600</v>
      </c>
      <c r="S94" s="58"/>
      <c r="T94" s="189"/>
      <c r="U94" s="192"/>
      <c r="V94" s="58"/>
      <c r="W94" s="45" t="s">
        <v>3</v>
      </c>
      <c r="X94" s="46">
        <f>X92-X93</f>
        <v>11.799999999999727</v>
      </c>
      <c r="Y94" s="46">
        <f t="shared" ref="Y94:AE94" si="111">Y92-Y93</f>
        <v>0</v>
      </c>
      <c r="Z94" s="46">
        <f t="shared" si="111"/>
        <v>0</v>
      </c>
      <c r="AA94" s="46">
        <f t="shared" si="111"/>
        <v>0</v>
      </c>
      <c r="AB94" s="46">
        <f t="shared" si="111"/>
        <v>12.300000000000182</v>
      </c>
      <c r="AC94" s="46">
        <f t="shared" si="111"/>
        <v>0</v>
      </c>
      <c r="AD94" s="46">
        <f t="shared" si="111"/>
        <v>0.20000000000000284</v>
      </c>
      <c r="AE94" s="83">
        <f t="shared" si="111"/>
        <v>0.10000000000000142</v>
      </c>
      <c r="AF94" s="7"/>
      <c r="AG94" s="88" t="s">
        <v>28</v>
      </c>
      <c r="AH94" s="86">
        <f>(AH93)/((K92/1000000)*8.34)</f>
        <v>2.4336901968705815</v>
      </c>
      <c r="AI94" s="86">
        <f>(AI93)/((K92/1000000)*8.34)</f>
        <v>2.100911063805543</v>
      </c>
      <c r="AJ94" s="86">
        <f>(AJ93)/((K92/1000000)*8.34)</f>
        <v>6.0696583122271074E-2</v>
      </c>
      <c r="AK94" s="160">
        <f>(AK93)/((K92/1000000)*8.34)</f>
        <v>1.1653743959476046</v>
      </c>
      <c r="AL94" s="161"/>
      <c r="AM94" s="10"/>
      <c r="AN94" s="1"/>
      <c r="AO94" s="1"/>
      <c r="AP94" s="1"/>
      <c r="AQ94" s="7"/>
      <c r="AR94" s="89" t="s">
        <v>55</v>
      </c>
      <c r="AS94" s="79">
        <v>2.09</v>
      </c>
      <c r="AT94" s="90" t="s">
        <v>54</v>
      </c>
      <c r="AU94" s="35">
        <v>0.03</v>
      </c>
      <c r="AV94" s="1"/>
      <c r="AW94" s="110" t="s">
        <v>3</v>
      </c>
      <c r="AX94" s="115">
        <f>AX92-AX93</f>
        <v>1030000</v>
      </c>
      <c r="AY94" s="115">
        <f>AY92-AY93</f>
        <v>0</v>
      </c>
      <c r="AZ94" s="116">
        <f>AZ92-AZ93</f>
        <v>36000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74">
        <v>24</v>
      </c>
      <c r="B96" s="67" t="s">
        <v>45</v>
      </c>
      <c r="C96" s="72">
        <v>261705000</v>
      </c>
      <c r="D96" s="37">
        <v>2422360</v>
      </c>
      <c r="E96" s="37">
        <v>5860040</v>
      </c>
      <c r="F96" s="39">
        <v>9797960</v>
      </c>
      <c r="G96" s="72">
        <v>336248000</v>
      </c>
      <c r="H96" s="37">
        <v>3044370</v>
      </c>
      <c r="I96" s="37">
        <v>8734710</v>
      </c>
      <c r="J96" s="39">
        <v>14324700</v>
      </c>
      <c r="K96" s="177">
        <f>C98+G98</f>
        <v>750000</v>
      </c>
      <c r="L96" s="178"/>
      <c r="M96" s="183">
        <f>D98+E98+F98+H98+I98+J98</f>
        <v>18000</v>
      </c>
      <c r="N96" s="178"/>
      <c r="O96" s="195">
        <f>M96+K96</f>
        <v>768000</v>
      </c>
      <c r="P96" s="196"/>
      <c r="Q96" s="42" t="s">
        <v>6</v>
      </c>
      <c r="R96" s="39">
        <v>1363109700</v>
      </c>
      <c r="S96" s="57"/>
      <c r="T96" s="187">
        <v>0</v>
      </c>
      <c r="U96" s="190">
        <v>0.94</v>
      </c>
      <c r="V96" s="57"/>
      <c r="W96" s="85" t="s">
        <v>6</v>
      </c>
      <c r="X96" s="44">
        <v>3460.2</v>
      </c>
      <c r="Y96" s="44">
        <v>4518.8</v>
      </c>
      <c r="Z96" s="44">
        <v>47.8</v>
      </c>
      <c r="AA96" s="44">
        <v>63.6</v>
      </c>
      <c r="AB96" s="44">
        <v>3635.3</v>
      </c>
      <c r="AC96" s="44">
        <v>4754.2</v>
      </c>
      <c r="AD96" s="44">
        <v>81.5</v>
      </c>
      <c r="AE96" s="82">
        <v>11.8</v>
      </c>
      <c r="AF96" s="7"/>
      <c r="AG96" s="85" t="s">
        <v>29</v>
      </c>
      <c r="AH96" s="15">
        <v>1.125</v>
      </c>
      <c r="AI96" s="15">
        <v>6.25</v>
      </c>
      <c r="AJ96" s="15">
        <v>1.5</v>
      </c>
      <c r="AK96" s="15">
        <v>7</v>
      </c>
      <c r="AL96" s="16">
        <v>0</v>
      </c>
      <c r="AM96" s="62"/>
      <c r="AN96" s="64" t="s">
        <v>40</v>
      </c>
      <c r="AO96" s="20">
        <v>10.1</v>
      </c>
      <c r="AP96" s="21">
        <v>7.43</v>
      </c>
      <c r="AQ96" s="7"/>
      <c r="AR96" s="31" t="s">
        <v>37</v>
      </c>
      <c r="AS96" s="52">
        <v>4.5999999999999999E-2</v>
      </c>
      <c r="AT96" s="32" t="s">
        <v>38</v>
      </c>
      <c r="AU96" s="53" t="s">
        <v>75</v>
      </c>
      <c r="AV96" s="1"/>
      <c r="AW96" s="117" t="s">
        <v>45</v>
      </c>
      <c r="AX96" s="112">
        <v>573625000</v>
      </c>
      <c r="AY96" s="112">
        <v>375796500</v>
      </c>
      <c r="AZ96" s="113">
        <v>175940000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193"/>
      <c r="B97" s="68" t="s">
        <v>44</v>
      </c>
      <c r="C97" s="73">
        <f t="shared" ref="C97:J97" si="112">C92</f>
        <v>260955000</v>
      </c>
      <c r="D97" s="74">
        <f t="shared" si="112"/>
        <v>2413360</v>
      </c>
      <c r="E97" s="74">
        <f t="shared" si="112"/>
        <v>5860040</v>
      </c>
      <c r="F97" s="75">
        <f t="shared" si="112"/>
        <v>9788960</v>
      </c>
      <c r="G97" s="73">
        <f t="shared" si="112"/>
        <v>336248000</v>
      </c>
      <c r="H97" s="74">
        <f t="shared" si="112"/>
        <v>3044370</v>
      </c>
      <c r="I97" s="74">
        <f t="shared" si="112"/>
        <v>8734710</v>
      </c>
      <c r="J97" s="75">
        <f t="shared" si="112"/>
        <v>14324700</v>
      </c>
      <c r="K97" s="179"/>
      <c r="L97" s="180"/>
      <c r="M97" s="180"/>
      <c r="N97" s="180"/>
      <c r="O97" s="197"/>
      <c r="P97" s="198"/>
      <c r="Q97" s="14" t="s">
        <v>7</v>
      </c>
      <c r="R97" s="40">
        <f>R92</f>
        <v>1362302300</v>
      </c>
      <c r="S97" s="57"/>
      <c r="T97" s="188"/>
      <c r="U97" s="191"/>
      <c r="V97" s="57"/>
      <c r="W97" s="87" t="s">
        <v>7</v>
      </c>
      <c r="X97" s="5">
        <f t="shared" ref="X97:AE97" si="113">X92</f>
        <v>3450.6</v>
      </c>
      <c r="Y97" s="5">
        <f t="shared" si="113"/>
        <v>4518.8</v>
      </c>
      <c r="Z97" s="5">
        <f t="shared" si="113"/>
        <v>47.8</v>
      </c>
      <c r="AA97" s="5">
        <f t="shared" si="113"/>
        <v>63.5</v>
      </c>
      <c r="AB97" s="5">
        <f t="shared" si="113"/>
        <v>3625.4</v>
      </c>
      <c r="AC97" s="5">
        <f t="shared" si="113"/>
        <v>4754.2</v>
      </c>
      <c r="AD97" s="5">
        <f t="shared" si="113"/>
        <v>81.5</v>
      </c>
      <c r="AE97" s="81">
        <f t="shared" si="113"/>
        <v>11.8</v>
      </c>
      <c r="AF97" s="7"/>
      <c r="AG97" s="87" t="s">
        <v>26</v>
      </c>
      <c r="AH97" s="6">
        <f>(AH96*10.74)</f>
        <v>12.0825</v>
      </c>
      <c r="AI97" s="6">
        <f>(AI96*2.2)</f>
        <v>13.750000000000002</v>
      </c>
      <c r="AJ97" s="6">
        <f>(AJ96*0.25)</f>
        <v>0.375</v>
      </c>
      <c r="AK97" s="158">
        <f>AK96+AL96</f>
        <v>7</v>
      </c>
      <c r="AL97" s="159"/>
      <c r="AM97" s="10"/>
      <c r="AN97" s="22" t="s">
        <v>41</v>
      </c>
      <c r="AO97" s="23">
        <v>10.199999999999999</v>
      </c>
      <c r="AP97" s="24">
        <v>7.55</v>
      </c>
      <c r="AQ97" s="7"/>
      <c r="AR97" s="33" t="s">
        <v>36</v>
      </c>
      <c r="AS97" s="12">
        <v>0.42399999999999999</v>
      </c>
      <c r="AT97" s="2" t="s">
        <v>39</v>
      </c>
      <c r="AU97" s="36" t="s">
        <v>75</v>
      </c>
      <c r="AV97" s="1"/>
      <c r="AW97" s="118" t="s">
        <v>71</v>
      </c>
      <c r="AX97" s="111">
        <f t="shared" ref="AX97:AY97" si="114">AX92</f>
        <v>572796000</v>
      </c>
      <c r="AY97" s="111">
        <f t="shared" si="114"/>
        <v>375796500</v>
      </c>
      <c r="AZ97" s="114">
        <f>AZ92</f>
        <v>175940000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194"/>
      <c r="B98" s="66" t="s">
        <v>3</v>
      </c>
      <c r="C98" s="76">
        <f t="shared" ref="C98:J98" si="115">C96-C97</f>
        <v>750000</v>
      </c>
      <c r="D98" s="76">
        <f t="shared" si="115"/>
        <v>9000</v>
      </c>
      <c r="E98" s="76">
        <f t="shared" si="115"/>
        <v>0</v>
      </c>
      <c r="F98" s="77">
        <f t="shared" si="115"/>
        <v>9000</v>
      </c>
      <c r="G98" s="76">
        <f t="shared" si="115"/>
        <v>0</v>
      </c>
      <c r="H98" s="76">
        <f t="shared" si="115"/>
        <v>0</v>
      </c>
      <c r="I98" s="76">
        <f t="shared" si="115"/>
        <v>0</v>
      </c>
      <c r="J98" s="77">
        <f t="shared" si="115"/>
        <v>0</v>
      </c>
      <c r="K98" s="181"/>
      <c r="L98" s="182"/>
      <c r="M98" s="182"/>
      <c r="N98" s="182"/>
      <c r="O98" s="199"/>
      <c r="P98" s="200"/>
      <c r="Q98" s="48" t="s">
        <v>3</v>
      </c>
      <c r="R98" s="41">
        <f>R96-R97</f>
        <v>807400</v>
      </c>
      <c r="S98" s="58"/>
      <c r="T98" s="189"/>
      <c r="U98" s="192"/>
      <c r="V98" s="58"/>
      <c r="W98" s="45" t="s">
        <v>3</v>
      </c>
      <c r="X98" s="46">
        <f>X96-X97</f>
        <v>9.5999999999999091</v>
      </c>
      <c r="Y98" s="46">
        <f t="shared" ref="Y98:AE98" si="116">Y96-Y97</f>
        <v>0</v>
      </c>
      <c r="Z98" s="46">
        <f t="shared" si="116"/>
        <v>0</v>
      </c>
      <c r="AA98" s="46">
        <f t="shared" si="116"/>
        <v>0.10000000000000142</v>
      </c>
      <c r="AB98" s="46">
        <f t="shared" si="116"/>
        <v>9.9000000000000909</v>
      </c>
      <c r="AC98" s="46">
        <f t="shared" si="116"/>
        <v>0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1.9316546762589928</v>
      </c>
      <c r="AI98" s="86">
        <f>(AI97)/((K96/1000000)*8.34)</f>
        <v>2.1982414068745006</v>
      </c>
      <c r="AJ98" s="86">
        <f>(AJ97)/((K96/1000000)*8.34)</f>
        <v>5.9952038369304558E-2</v>
      </c>
      <c r="AK98" s="160">
        <f>(AK97)/((K96/1000000)*8.34)</f>
        <v>1.1191047162270185</v>
      </c>
      <c r="AL98" s="161"/>
      <c r="AM98" s="10"/>
      <c r="AN98" s="1"/>
      <c r="AO98" s="1"/>
      <c r="AP98" s="1"/>
      <c r="AQ98" s="7"/>
      <c r="AR98" s="89" t="s">
        <v>55</v>
      </c>
      <c r="AS98" s="79">
        <v>1.9</v>
      </c>
      <c r="AT98" s="90" t="s">
        <v>54</v>
      </c>
      <c r="AU98" s="35">
        <v>3.1E-2</v>
      </c>
      <c r="AV98" s="1"/>
      <c r="AW98" s="110" t="s">
        <v>3</v>
      </c>
      <c r="AX98" s="115">
        <f>AX96-AX97</f>
        <v>829000</v>
      </c>
      <c r="AY98" s="115">
        <f>AY96-AY97</f>
        <v>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74">
        <v>25</v>
      </c>
      <c r="B100" s="67" t="s">
        <v>45</v>
      </c>
      <c r="C100" s="72">
        <v>262375000</v>
      </c>
      <c r="D100" s="37">
        <v>2422360</v>
      </c>
      <c r="E100" s="37">
        <v>5893040</v>
      </c>
      <c r="F100" s="39">
        <v>9819970</v>
      </c>
      <c r="G100" s="72">
        <v>336248000</v>
      </c>
      <c r="H100" s="37">
        <v>3044370</v>
      </c>
      <c r="I100" s="37">
        <v>8734710</v>
      </c>
      <c r="J100" s="39">
        <v>14324700</v>
      </c>
      <c r="K100" s="177">
        <f>C102+G102</f>
        <v>670000</v>
      </c>
      <c r="L100" s="178"/>
      <c r="M100" s="183">
        <f>D102+E102+F102+H102+I102+J102</f>
        <v>55010</v>
      </c>
      <c r="N100" s="178"/>
      <c r="O100" s="195">
        <f>M100+K100</f>
        <v>725010</v>
      </c>
      <c r="P100" s="196"/>
      <c r="Q100" s="42" t="s">
        <v>6</v>
      </c>
      <c r="R100" s="39">
        <v>1363973400</v>
      </c>
      <c r="S100" s="57"/>
      <c r="T100" s="187">
        <v>0</v>
      </c>
      <c r="U100" s="190">
        <v>0.98</v>
      </c>
      <c r="V100" s="57"/>
      <c r="W100" s="85" t="s">
        <v>6</v>
      </c>
      <c r="X100" s="44">
        <v>3467.8</v>
      </c>
      <c r="Y100" s="44">
        <v>4518.8</v>
      </c>
      <c r="Z100" s="44">
        <v>47.8</v>
      </c>
      <c r="AA100" s="44">
        <v>63.6</v>
      </c>
      <c r="AB100" s="44">
        <v>3643.1</v>
      </c>
      <c r="AC100" s="44">
        <v>4754.2</v>
      </c>
      <c r="AD100" s="44">
        <v>81.7</v>
      </c>
      <c r="AE100" s="82">
        <v>11.8</v>
      </c>
      <c r="AF100" s="7"/>
      <c r="AG100" s="85" t="s">
        <v>29</v>
      </c>
      <c r="AH100" s="15">
        <v>1.375</v>
      </c>
      <c r="AI100" s="15">
        <v>6.5</v>
      </c>
      <c r="AJ100" s="15">
        <v>2</v>
      </c>
      <c r="AK100" s="15">
        <v>7</v>
      </c>
      <c r="AL100" s="16">
        <v>0</v>
      </c>
      <c r="AM100" s="62"/>
      <c r="AN100" s="64" t="s">
        <v>40</v>
      </c>
      <c r="AO100" s="20">
        <v>9.6</v>
      </c>
      <c r="AP100" s="21">
        <v>7.37</v>
      </c>
      <c r="AQ100" s="7"/>
      <c r="AR100" s="31" t="s">
        <v>37</v>
      </c>
      <c r="AS100" s="52">
        <v>4.4999999999999998E-2</v>
      </c>
      <c r="AT100" s="32" t="s">
        <v>38</v>
      </c>
      <c r="AU100" s="53" t="s">
        <v>75</v>
      </c>
      <c r="AV100" s="1"/>
      <c r="AW100" s="117" t="s">
        <v>45</v>
      </c>
      <c r="AX100" s="112">
        <v>574274000</v>
      </c>
      <c r="AY100" s="112">
        <v>375796500</v>
      </c>
      <c r="AZ100" s="113">
        <v>175975000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193"/>
      <c r="B101" s="68" t="s">
        <v>44</v>
      </c>
      <c r="C101" s="73">
        <f t="shared" ref="C101:J101" si="117">C96</f>
        <v>261705000</v>
      </c>
      <c r="D101" s="74">
        <f t="shared" si="117"/>
        <v>2422360</v>
      </c>
      <c r="E101" s="74">
        <f t="shared" si="117"/>
        <v>5860040</v>
      </c>
      <c r="F101" s="75">
        <f t="shared" si="117"/>
        <v>9797960</v>
      </c>
      <c r="G101" s="73">
        <f t="shared" si="117"/>
        <v>336248000</v>
      </c>
      <c r="H101" s="74">
        <f t="shared" si="117"/>
        <v>3044370</v>
      </c>
      <c r="I101" s="74">
        <f t="shared" si="117"/>
        <v>8734710</v>
      </c>
      <c r="J101" s="75">
        <f t="shared" si="117"/>
        <v>14324700</v>
      </c>
      <c r="K101" s="179"/>
      <c r="L101" s="180"/>
      <c r="M101" s="180"/>
      <c r="N101" s="180"/>
      <c r="O101" s="197"/>
      <c r="P101" s="198"/>
      <c r="Q101" s="14" t="s">
        <v>7</v>
      </c>
      <c r="R101" s="40">
        <f>R96</f>
        <v>1363109700</v>
      </c>
      <c r="S101" s="57"/>
      <c r="T101" s="188"/>
      <c r="U101" s="191"/>
      <c r="V101" s="57"/>
      <c r="W101" s="87" t="s">
        <v>7</v>
      </c>
      <c r="X101" s="5">
        <f t="shared" ref="X101:AE101" si="118">X96</f>
        <v>3460.2</v>
      </c>
      <c r="Y101" s="5">
        <f t="shared" si="118"/>
        <v>4518.8</v>
      </c>
      <c r="Z101" s="5">
        <f t="shared" si="118"/>
        <v>47.8</v>
      </c>
      <c r="AA101" s="5">
        <f t="shared" si="118"/>
        <v>63.6</v>
      </c>
      <c r="AB101" s="5">
        <f t="shared" si="118"/>
        <v>3635.3</v>
      </c>
      <c r="AC101" s="5">
        <f t="shared" si="118"/>
        <v>4754.2</v>
      </c>
      <c r="AD101" s="5">
        <f t="shared" si="118"/>
        <v>81.5</v>
      </c>
      <c r="AE101" s="81">
        <f t="shared" si="118"/>
        <v>11.8</v>
      </c>
      <c r="AF101" s="7"/>
      <c r="AG101" s="87" t="s">
        <v>26</v>
      </c>
      <c r="AH101" s="6">
        <f>(AH100*10.74)</f>
        <v>14.7675</v>
      </c>
      <c r="AI101" s="6">
        <f>(AI100*2.2)</f>
        <v>14.3</v>
      </c>
      <c r="AJ101" s="6">
        <f>(AJ100*0.25)</f>
        <v>0.5</v>
      </c>
      <c r="AK101" s="158">
        <f>AK100+AL100</f>
        <v>7</v>
      </c>
      <c r="AL101" s="159"/>
      <c r="AM101" s="10"/>
      <c r="AN101" s="22" t="s">
        <v>41</v>
      </c>
      <c r="AO101" s="23">
        <v>9.9</v>
      </c>
      <c r="AP101" s="24">
        <v>7.52</v>
      </c>
      <c r="AQ101" s="7"/>
      <c r="AR101" s="33" t="s">
        <v>36</v>
      </c>
      <c r="AS101" s="12">
        <v>0.53800000000000003</v>
      </c>
      <c r="AT101" s="2" t="s">
        <v>39</v>
      </c>
      <c r="AU101" s="36" t="s">
        <v>75</v>
      </c>
      <c r="AV101" s="1"/>
      <c r="AW101" s="118" t="s">
        <v>71</v>
      </c>
      <c r="AX101" s="111">
        <f t="shared" ref="AX101:AZ101" si="119">AX96</f>
        <v>573625000</v>
      </c>
      <c r="AY101" s="111">
        <f t="shared" si="119"/>
        <v>375796500</v>
      </c>
      <c r="AZ101" s="114">
        <f t="shared" si="119"/>
        <v>175940000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194"/>
      <c r="B102" s="66" t="s">
        <v>3</v>
      </c>
      <c r="C102" s="76">
        <f t="shared" ref="C102:J102" si="120">C100-C101</f>
        <v>670000</v>
      </c>
      <c r="D102" s="76">
        <f t="shared" si="120"/>
        <v>0</v>
      </c>
      <c r="E102" s="76">
        <f t="shared" si="120"/>
        <v>33000</v>
      </c>
      <c r="F102" s="77">
        <f t="shared" si="120"/>
        <v>22010</v>
      </c>
      <c r="G102" s="76">
        <f t="shared" si="120"/>
        <v>0</v>
      </c>
      <c r="H102" s="76">
        <f t="shared" si="120"/>
        <v>0</v>
      </c>
      <c r="I102" s="76">
        <f t="shared" si="120"/>
        <v>0</v>
      </c>
      <c r="J102" s="77">
        <f t="shared" si="120"/>
        <v>0</v>
      </c>
      <c r="K102" s="181"/>
      <c r="L102" s="182"/>
      <c r="M102" s="182"/>
      <c r="N102" s="182"/>
      <c r="O102" s="199"/>
      <c r="P102" s="200"/>
      <c r="Q102" s="48" t="s">
        <v>3</v>
      </c>
      <c r="R102" s="41">
        <f>R100-R101</f>
        <v>863700</v>
      </c>
      <c r="S102" s="58"/>
      <c r="T102" s="189"/>
      <c r="U102" s="192"/>
      <c r="V102" s="58"/>
      <c r="W102" s="45" t="s">
        <v>3</v>
      </c>
      <c r="X102" s="46">
        <f>X100-X101</f>
        <v>7.6000000000003638</v>
      </c>
      <c r="Y102" s="46">
        <f t="shared" ref="Y102:AE102" si="121">Y100-Y101</f>
        <v>0</v>
      </c>
      <c r="Z102" s="46">
        <f t="shared" si="121"/>
        <v>0</v>
      </c>
      <c r="AA102" s="46">
        <f t="shared" si="121"/>
        <v>0</v>
      </c>
      <c r="AB102" s="46">
        <f t="shared" si="121"/>
        <v>7.7999999999997272</v>
      </c>
      <c r="AC102" s="46">
        <f t="shared" si="121"/>
        <v>0</v>
      </c>
      <c r="AD102" s="46">
        <f t="shared" si="121"/>
        <v>0.20000000000000284</v>
      </c>
      <c r="AE102" s="83">
        <f t="shared" si="121"/>
        <v>0</v>
      </c>
      <c r="AF102" s="7"/>
      <c r="AG102" s="88" t="s">
        <v>28</v>
      </c>
      <c r="AH102" s="86">
        <f>(AH101)/((K100/1000000)*8.34)</f>
        <v>2.6428111242349401</v>
      </c>
      <c r="AI102" s="86">
        <f>(AI101)/((K100/1000000)*8.34)</f>
        <v>2.5591467124807616</v>
      </c>
      <c r="AJ102" s="86">
        <f>(AJ101)/((K100/1000000)*8.34)</f>
        <v>8.9480654282544106E-2</v>
      </c>
      <c r="AK102" s="160">
        <f>(AK101)/((K100/1000000)*8.34)</f>
        <v>1.2527291599556174</v>
      </c>
      <c r="AL102" s="161"/>
      <c r="AM102" s="10"/>
      <c r="AN102" s="1"/>
      <c r="AO102" s="1"/>
      <c r="AP102" s="1"/>
      <c r="AQ102" s="7"/>
      <c r="AR102" s="89" t="s">
        <v>55</v>
      </c>
      <c r="AS102" s="79">
        <v>1.74</v>
      </c>
      <c r="AT102" s="90" t="s">
        <v>54</v>
      </c>
      <c r="AU102" s="35">
        <v>0.03</v>
      </c>
      <c r="AV102" s="1"/>
      <c r="AW102" s="110" t="s">
        <v>3</v>
      </c>
      <c r="AX102" s="115">
        <f>AX100-AX101</f>
        <v>649000</v>
      </c>
      <c r="AY102" s="115">
        <f>AY100-AY101</f>
        <v>0</v>
      </c>
      <c r="AZ102" s="116">
        <f>AZ100-AZ101</f>
        <v>35000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74">
        <v>26</v>
      </c>
      <c r="B104" s="67" t="s">
        <v>45</v>
      </c>
      <c r="C104" s="72">
        <v>262375000</v>
      </c>
      <c r="D104" s="37">
        <v>2422360</v>
      </c>
      <c r="E104" s="37">
        <v>5893040</v>
      </c>
      <c r="F104" s="39">
        <v>9819970</v>
      </c>
      <c r="G104" s="72">
        <v>337276000</v>
      </c>
      <c r="H104" s="37">
        <v>3044370</v>
      </c>
      <c r="I104" s="37">
        <v>8734710</v>
      </c>
      <c r="J104" s="39">
        <v>14348700</v>
      </c>
      <c r="K104" s="177">
        <f>C106+G106</f>
        <v>1028000</v>
      </c>
      <c r="L104" s="178"/>
      <c r="M104" s="183">
        <f>D106+E106+F106+H106+I106+J106</f>
        <v>24000</v>
      </c>
      <c r="N104" s="178"/>
      <c r="O104" s="195">
        <f>M104+K104</f>
        <v>1052000</v>
      </c>
      <c r="P104" s="196"/>
      <c r="Q104" s="42" t="s">
        <v>6</v>
      </c>
      <c r="R104" s="39">
        <v>1364751800</v>
      </c>
      <c r="S104" s="57"/>
      <c r="T104" s="187">
        <v>0</v>
      </c>
      <c r="U104" s="190">
        <v>0.93</v>
      </c>
      <c r="V104" s="57"/>
      <c r="W104" s="85" t="s">
        <v>6</v>
      </c>
      <c r="X104" s="44">
        <v>3467.8</v>
      </c>
      <c r="Y104" s="44">
        <v>4531.8999999999996</v>
      </c>
      <c r="Z104" s="44">
        <v>47.8</v>
      </c>
      <c r="AA104" s="44">
        <v>63.6</v>
      </c>
      <c r="AB104" s="44">
        <v>3643.1</v>
      </c>
      <c r="AC104" s="44">
        <v>4767.7</v>
      </c>
      <c r="AD104" s="44">
        <v>81.7</v>
      </c>
      <c r="AE104" s="82">
        <v>11.8</v>
      </c>
      <c r="AF104" s="7"/>
      <c r="AG104" s="85" t="s">
        <v>29</v>
      </c>
      <c r="AH104" s="15">
        <v>1.375</v>
      </c>
      <c r="AI104" s="15">
        <v>4</v>
      </c>
      <c r="AJ104" s="15">
        <v>1.5</v>
      </c>
      <c r="AK104" s="15">
        <v>9</v>
      </c>
      <c r="AL104" s="16">
        <v>0</v>
      </c>
      <c r="AM104" s="62"/>
      <c r="AN104" s="64" t="s">
        <v>40</v>
      </c>
      <c r="AO104" s="20">
        <v>9</v>
      </c>
      <c r="AP104" s="21">
        <v>7.47</v>
      </c>
      <c r="AQ104" s="7"/>
      <c r="AR104" s="31" t="s">
        <v>37</v>
      </c>
      <c r="AS104" s="52">
        <v>4.4999999999999998E-2</v>
      </c>
      <c r="AT104" s="32" t="s">
        <v>38</v>
      </c>
      <c r="AU104" s="53" t="s">
        <v>75</v>
      </c>
      <c r="AV104" s="1"/>
      <c r="AW104" s="117" t="s">
        <v>45</v>
      </c>
      <c r="AX104" s="112">
        <v>574274000</v>
      </c>
      <c r="AY104" s="112">
        <v>376901058</v>
      </c>
      <c r="AZ104" s="113">
        <v>175975000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193"/>
      <c r="B105" s="68" t="s">
        <v>44</v>
      </c>
      <c r="C105" s="73">
        <f t="shared" ref="C105:J105" si="122">C100</f>
        <v>262375000</v>
      </c>
      <c r="D105" s="74">
        <f t="shared" si="122"/>
        <v>2422360</v>
      </c>
      <c r="E105" s="74">
        <f t="shared" si="122"/>
        <v>5893040</v>
      </c>
      <c r="F105" s="75">
        <f t="shared" si="122"/>
        <v>9819970</v>
      </c>
      <c r="G105" s="73">
        <f t="shared" si="122"/>
        <v>336248000</v>
      </c>
      <c r="H105" s="74">
        <f t="shared" si="122"/>
        <v>3044370</v>
      </c>
      <c r="I105" s="74">
        <f t="shared" si="122"/>
        <v>8734710</v>
      </c>
      <c r="J105" s="75">
        <f t="shared" si="122"/>
        <v>14324700</v>
      </c>
      <c r="K105" s="179"/>
      <c r="L105" s="180"/>
      <c r="M105" s="180"/>
      <c r="N105" s="180"/>
      <c r="O105" s="197"/>
      <c r="P105" s="198"/>
      <c r="Q105" s="14" t="s">
        <v>7</v>
      </c>
      <c r="R105" s="40">
        <f>R100</f>
        <v>1363973400</v>
      </c>
      <c r="S105" s="57"/>
      <c r="T105" s="188"/>
      <c r="U105" s="191"/>
      <c r="V105" s="57"/>
      <c r="W105" s="87" t="s">
        <v>7</v>
      </c>
      <c r="X105" s="5">
        <f t="shared" ref="X105:AE105" si="123">X100</f>
        <v>3467.8</v>
      </c>
      <c r="Y105" s="5">
        <f t="shared" si="123"/>
        <v>4518.8</v>
      </c>
      <c r="Z105" s="5">
        <f t="shared" si="123"/>
        <v>47.8</v>
      </c>
      <c r="AA105" s="5">
        <f t="shared" si="123"/>
        <v>63.6</v>
      </c>
      <c r="AB105" s="5">
        <f t="shared" si="123"/>
        <v>3643.1</v>
      </c>
      <c r="AC105" s="5">
        <f t="shared" si="123"/>
        <v>4754.2</v>
      </c>
      <c r="AD105" s="5">
        <f t="shared" si="123"/>
        <v>81.7</v>
      </c>
      <c r="AE105" s="81">
        <f t="shared" si="123"/>
        <v>11.8</v>
      </c>
      <c r="AF105" s="7"/>
      <c r="AG105" s="87" t="s">
        <v>26</v>
      </c>
      <c r="AH105" s="6">
        <f>(AH104*10.74)</f>
        <v>14.7675</v>
      </c>
      <c r="AI105" s="6">
        <f>(AI104*2.2)</f>
        <v>8.8000000000000007</v>
      </c>
      <c r="AJ105" s="6">
        <f>(AJ104*0.25)</f>
        <v>0.375</v>
      </c>
      <c r="AK105" s="158">
        <f>AK104+AL104</f>
        <v>9</v>
      </c>
      <c r="AL105" s="159"/>
      <c r="AM105" s="10"/>
      <c r="AN105" s="22" t="s">
        <v>41</v>
      </c>
      <c r="AO105" s="23">
        <v>9.1999999999999993</v>
      </c>
      <c r="AP105" s="24">
        <v>7.65</v>
      </c>
      <c r="AQ105" s="7"/>
      <c r="AR105" s="33" t="s">
        <v>36</v>
      </c>
      <c r="AS105" s="12">
        <v>0.45</v>
      </c>
      <c r="AT105" s="2" t="s">
        <v>39</v>
      </c>
      <c r="AU105" s="36" t="s">
        <v>75</v>
      </c>
      <c r="AV105" s="1"/>
      <c r="AW105" s="118" t="s">
        <v>71</v>
      </c>
      <c r="AX105" s="111">
        <f t="shared" ref="AX105:AZ105" si="124">AX100</f>
        <v>574274000</v>
      </c>
      <c r="AY105" s="111">
        <f t="shared" si="124"/>
        <v>375796500</v>
      </c>
      <c r="AZ105" s="114">
        <f t="shared" si="124"/>
        <v>175975000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194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1028000</v>
      </c>
      <c r="H106" s="76">
        <f t="shared" si="125"/>
        <v>0</v>
      </c>
      <c r="I106" s="76">
        <f t="shared" si="125"/>
        <v>0</v>
      </c>
      <c r="J106" s="77">
        <f t="shared" si="125"/>
        <v>24000</v>
      </c>
      <c r="K106" s="181"/>
      <c r="L106" s="182"/>
      <c r="M106" s="182"/>
      <c r="N106" s="182"/>
      <c r="O106" s="199"/>
      <c r="P106" s="200"/>
      <c r="Q106" s="48" t="s">
        <v>3</v>
      </c>
      <c r="R106" s="41">
        <f>R104-R105</f>
        <v>778400</v>
      </c>
      <c r="S106" s="58"/>
      <c r="T106" s="189"/>
      <c r="U106" s="192"/>
      <c r="V106" s="58"/>
      <c r="W106" s="45" t="s">
        <v>3</v>
      </c>
      <c r="X106" s="46">
        <f>X104-X105</f>
        <v>0</v>
      </c>
      <c r="Y106" s="46">
        <f t="shared" ref="Y106:AE106" si="126">Y104-Y105</f>
        <v>13.099999999999454</v>
      </c>
      <c r="Z106" s="46">
        <f t="shared" si="126"/>
        <v>0</v>
      </c>
      <c r="AA106" s="46">
        <f t="shared" si="126"/>
        <v>0</v>
      </c>
      <c r="AB106" s="46">
        <f t="shared" si="126"/>
        <v>0</v>
      </c>
      <c r="AC106" s="46">
        <f t="shared" si="126"/>
        <v>13.5</v>
      </c>
      <c r="AD106" s="46">
        <f t="shared" si="126"/>
        <v>0</v>
      </c>
      <c r="AE106" s="83">
        <f t="shared" si="126"/>
        <v>0</v>
      </c>
      <c r="AF106" s="7"/>
      <c r="AG106" s="88" t="s">
        <v>28</v>
      </c>
      <c r="AH106" s="86">
        <f>(AH105)/((K104/1000000)*8.34)</f>
        <v>1.7224547210480643</v>
      </c>
      <c r="AI106" s="86">
        <f>(AI105)/((K104/1000000)*8.34)</f>
        <v>1.0264162211087162</v>
      </c>
      <c r="AJ106" s="86">
        <f>(AJ105)/((K104/1000000)*8.34)</f>
        <v>4.3739327604064605E-2</v>
      </c>
      <c r="AK106" s="160">
        <f>(AK105)/((K104/1000000)*8.34)</f>
        <v>1.0497438624975506</v>
      </c>
      <c r="AL106" s="161"/>
      <c r="AM106" s="10"/>
      <c r="AN106" s="1"/>
      <c r="AO106" s="1"/>
      <c r="AP106" s="1"/>
      <c r="AQ106" s="7"/>
      <c r="AR106" s="89" t="s">
        <v>55</v>
      </c>
      <c r="AS106" s="79">
        <v>1.83</v>
      </c>
      <c r="AT106" s="90" t="s">
        <v>54</v>
      </c>
      <c r="AU106" s="35">
        <v>3.4000000000000002E-2</v>
      </c>
      <c r="AV106" s="1"/>
      <c r="AW106" s="110" t="s">
        <v>3</v>
      </c>
      <c r="AX106" s="115">
        <f>AX104-AX105</f>
        <v>0</v>
      </c>
      <c r="AY106" s="115">
        <f>AY104-AY105</f>
        <v>1104558</v>
      </c>
      <c r="AZ106" s="116">
        <f>AZ104-AZ105</f>
        <v>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74">
        <v>27</v>
      </c>
      <c r="B108" s="67" t="s">
        <v>45</v>
      </c>
      <c r="C108" s="72">
        <v>262375000</v>
      </c>
      <c r="D108" s="37">
        <v>2422360</v>
      </c>
      <c r="E108" s="37">
        <v>5893040</v>
      </c>
      <c r="F108" s="39">
        <v>9819970</v>
      </c>
      <c r="G108" s="72">
        <v>338043000</v>
      </c>
      <c r="H108" s="37">
        <v>3053370</v>
      </c>
      <c r="I108" s="37">
        <v>8766720</v>
      </c>
      <c r="J108" s="39">
        <v>14370700</v>
      </c>
      <c r="K108" s="177">
        <f>C110+G110</f>
        <v>767000</v>
      </c>
      <c r="L108" s="178"/>
      <c r="M108" s="183">
        <f>D110+E110+F110+H110+I110+J110</f>
        <v>63010</v>
      </c>
      <c r="N108" s="178"/>
      <c r="O108" s="195">
        <f>M108+K108</f>
        <v>830010</v>
      </c>
      <c r="P108" s="196"/>
      <c r="Q108" s="42" t="s">
        <v>6</v>
      </c>
      <c r="R108" s="39">
        <v>1365507200</v>
      </c>
      <c r="S108" s="57"/>
      <c r="T108" s="187">
        <v>0</v>
      </c>
      <c r="U108" s="190">
        <v>0.94</v>
      </c>
      <c r="V108" s="57"/>
      <c r="W108" s="85" t="s">
        <v>6</v>
      </c>
      <c r="X108" s="44">
        <v>3467.8</v>
      </c>
      <c r="Y108" s="44">
        <v>4541.7</v>
      </c>
      <c r="Z108" s="44">
        <v>47.9</v>
      </c>
      <c r="AA108" s="44">
        <v>63.8</v>
      </c>
      <c r="AB108" s="44">
        <v>3643.1</v>
      </c>
      <c r="AC108" s="44">
        <v>4777.8</v>
      </c>
      <c r="AD108" s="44">
        <v>81.8</v>
      </c>
      <c r="AE108" s="82">
        <v>11.8</v>
      </c>
      <c r="AF108" s="7"/>
      <c r="AG108" s="85" t="s">
        <v>29</v>
      </c>
      <c r="AH108" s="15">
        <v>1.5</v>
      </c>
      <c r="AI108" s="15">
        <v>7.375</v>
      </c>
      <c r="AJ108" s="15">
        <v>1.75</v>
      </c>
      <c r="AK108" s="15">
        <v>8</v>
      </c>
      <c r="AL108" s="16">
        <v>0</v>
      </c>
      <c r="AM108" s="62"/>
      <c r="AN108" s="64" t="s">
        <v>40</v>
      </c>
      <c r="AO108" s="20">
        <v>9</v>
      </c>
      <c r="AP108" s="21">
        <v>7.56</v>
      </c>
      <c r="AQ108" s="7"/>
      <c r="AR108" s="31" t="s">
        <v>37</v>
      </c>
      <c r="AS108" s="52" t="s">
        <v>75</v>
      </c>
      <c r="AT108" s="32" t="s">
        <v>38</v>
      </c>
      <c r="AU108" s="53">
        <v>3.9E-2</v>
      </c>
      <c r="AV108" s="1"/>
      <c r="AW108" s="117" t="s">
        <v>45</v>
      </c>
      <c r="AX108" s="112">
        <v>574274000</v>
      </c>
      <c r="AY108" s="112">
        <v>377752600</v>
      </c>
      <c r="AZ108" s="113">
        <v>176010000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193"/>
      <c r="B109" s="68" t="s">
        <v>44</v>
      </c>
      <c r="C109" s="73">
        <f t="shared" ref="C109:J109" si="127">C104</f>
        <v>262375000</v>
      </c>
      <c r="D109" s="74">
        <f t="shared" si="127"/>
        <v>2422360</v>
      </c>
      <c r="E109" s="74">
        <f t="shared" si="127"/>
        <v>5893040</v>
      </c>
      <c r="F109" s="75">
        <f t="shared" si="127"/>
        <v>9819970</v>
      </c>
      <c r="G109" s="73">
        <f t="shared" si="127"/>
        <v>337276000</v>
      </c>
      <c r="H109" s="74">
        <f t="shared" si="127"/>
        <v>3044370</v>
      </c>
      <c r="I109" s="74">
        <f t="shared" si="127"/>
        <v>8734710</v>
      </c>
      <c r="J109" s="75">
        <f t="shared" si="127"/>
        <v>14348700</v>
      </c>
      <c r="K109" s="179"/>
      <c r="L109" s="180"/>
      <c r="M109" s="180"/>
      <c r="N109" s="180"/>
      <c r="O109" s="197"/>
      <c r="P109" s="198"/>
      <c r="Q109" s="14" t="s">
        <v>7</v>
      </c>
      <c r="R109" s="40">
        <f>R104</f>
        <v>1364751800</v>
      </c>
      <c r="S109" s="57"/>
      <c r="T109" s="188"/>
      <c r="U109" s="191"/>
      <c r="V109" s="57"/>
      <c r="W109" s="87" t="s">
        <v>7</v>
      </c>
      <c r="X109" s="5">
        <f t="shared" ref="X109:AE109" si="128">X104</f>
        <v>3467.8</v>
      </c>
      <c r="Y109" s="5">
        <f t="shared" si="128"/>
        <v>4531.8999999999996</v>
      </c>
      <c r="Z109" s="5">
        <f t="shared" si="128"/>
        <v>47.8</v>
      </c>
      <c r="AA109" s="5">
        <f t="shared" si="128"/>
        <v>63.6</v>
      </c>
      <c r="AB109" s="5">
        <f t="shared" si="128"/>
        <v>3643.1</v>
      </c>
      <c r="AC109" s="5">
        <f t="shared" si="128"/>
        <v>4767.7</v>
      </c>
      <c r="AD109" s="5">
        <f t="shared" si="128"/>
        <v>81.7</v>
      </c>
      <c r="AE109" s="81">
        <f t="shared" si="128"/>
        <v>11.8</v>
      </c>
      <c r="AF109" s="7"/>
      <c r="AG109" s="87" t="s">
        <v>26</v>
      </c>
      <c r="AH109" s="6">
        <f>(AH108*10.74)</f>
        <v>16.11</v>
      </c>
      <c r="AI109" s="6">
        <f>(AI108*2.2)</f>
        <v>16.225000000000001</v>
      </c>
      <c r="AJ109" s="6">
        <f>(AJ108*0.25)</f>
        <v>0.4375</v>
      </c>
      <c r="AK109" s="158">
        <f>AK108+AL108</f>
        <v>8</v>
      </c>
      <c r="AL109" s="159"/>
      <c r="AM109" s="10"/>
      <c r="AN109" s="22" t="s">
        <v>41</v>
      </c>
      <c r="AO109" s="23">
        <v>9.6</v>
      </c>
      <c r="AP109" s="24">
        <v>7.7</v>
      </c>
      <c r="AQ109" s="7"/>
      <c r="AR109" s="33" t="s">
        <v>36</v>
      </c>
      <c r="AS109" s="12" t="s">
        <v>75</v>
      </c>
      <c r="AT109" s="2" t="s">
        <v>39</v>
      </c>
      <c r="AU109" s="36">
        <v>0.33</v>
      </c>
      <c r="AV109" s="1"/>
      <c r="AW109" s="118" t="s">
        <v>71</v>
      </c>
      <c r="AX109" s="111">
        <f t="shared" ref="AX109:AZ109" si="129">AX104</f>
        <v>574274000</v>
      </c>
      <c r="AY109" s="111">
        <f t="shared" si="129"/>
        <v>376901058</v>
      </c>
      <c r="AZ109" s="114">
        <f t="shared" si="129"/>
        <v>175975000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194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767000</v>
      </c>
      <c r="H110" s="76">
        <f t="shared" si="130"/>
        <v>9000</v>
      </c>
      <c r="I110" s="76">
        <f t="shared" si="130"/>
        <v>32010</v>
      </c>
      <c r="J110" s="77">
        <f t="shared" si="130"/>
        <v>22000</v>
      </c>
      <c r="K110" s="181"/>
      <c r="L110" s="182"/>
      <c r="M110" s="182"/>
      <c r="N110" s="182"/>
      <c r="O110" s="199"/>
      <c r="P110" s="200"/>
      <c r="Q110" s="48" t="s">
        <v>3</v>
      </c>
      <c r="R110" s="41">
        <f>R108-R109</f>
        <v>755400</v>
      </c>
      <c r="S110" s="58"/>
      <c r="T110" s="189"/>
      <c r="U110" s="192"/>
      <c r="V110" s="58"/>
      <c r="W110" s="45" t="s">
        <v>3</v>
      </c>
      <c r="X110" s="46">
        <f>X108-X109</f>
        <v>0</v>
      </c>
      <c r="Y110" s="46">
        <f t="shared" ref="Y110:AE110" si="131">Y108-Y109</f>
        <v>9.8000000000001819</v>
      </c>
      <c r="Z110" s="46">
        <f t="shared" si="131"/>
        <v>0.10000000000000142</v>
      </c>
      <c r="AA110" s="46">
        <f t="shared" si="131"/>
        <v>0.19999999999999574</v>
      </c>
      <c r="AB110" s="46">
        <f t="shared" si="131"/>
        <v>0</v>
      </c>
      <c r="AC110" s="46">
        <f t="shared" si="131"/>
        <v>10.100000000000364</v>
      </c>
      <c r="AD110" s="46">
        <f t="shared" si="131"/>
        <v>9.9999999999994316E-2</v>
      </c>
      <c r="AE110" s="83">
        <f t="shared" si="131"/>
        <v>0</v>
      </c>
      <c r="AF110" s="7"/>
      <c r="AG110" s="88" t="s">
        <v>28</v>
      </c>
      <c r="AH110" s="86">
        <f>(AH109)/((K108/1000000)*8.34)</f>
        <v>2.518454597469352</v>
      </c>
      <c r="AI110" s="86">
        <f>(AI109)/((K108/1000000)*8.34)</f>
        <v>2.5364323925475007</v>
      </c>
      <c r="AJ110" s="86">
        <f>(AJ109)/((K108/1000000)*8.34)</f>
        <v>6.8393785623391767E-2</v>
      </c>
      <c r="AK110" s="160">
        <f>(AK109)/((K108/1000000)*8.34)</f>
        <v>1.2506292228277354</v>
      </c>
      <c r="AL110" s="161"/>
      <c r="AM110" s="10"/>
      <c r="AN110" s="1"/>
      <c r="AO110" s="1"/>
      <c r="AP110" s="1"/>
      <c r="AQ110" s="7"/>
      <c r="AR110" s="89" t="s">
        <v>55</v>
      </c>
      <c r="AS110" s="79">
        <v>1.67</v>
      </c>
      <c r="AT110" s="90" t="s">
        <v>54</v>
      </c>
      <c r="AU110" s="35">
        <v>3.4000000000000002E-2</v>
      </c>
      <c r="AV110" s="1"/>
      <c r="AW110" s="110" t="s">
        <v>3</v>
      </c>
      <c r="AX110" s="115">
        <f>AX108-AX109</f>
        <v>0</v>
      </c>
      <c r="AY110" s="115">
        <f>AY108-AY109</f>
        <v>851542</v>
      </c>
      <c r="AZ110" s="116">
        <f>AZ108-AZ109</f>
        <v>35000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74">
        <v>28</v>
      </c>
      <c r="B112" s="67" t="s">
        <v>45</v>
      </c>
      <c r="C112" s="72">
        <v>263143000</v>
      </c>
      <c r="D112" s="37">
        <v>2432360</v>
      </c>
      <c r="E112" s="37">
        <v>5924040</v>
      </c>
      <c r="F112" s="39">
        <v>9863990</v>
      </c>
      <c r="G112" s="72">
        <v>338043000</v>
      </c>
      <c r="H112" s="37">
        <v>3053370</v>
      </c>
      <c r="I112" s="37">
        <v>8766720</v>
      </c>
      <c r="J112" s="39">
        <v>14370700</v>
      </c>
      <c r="K112" s="177">
        <f>C114+G114</f>
        <v>768000</v>
      </c>
      <c r="L112" s="178"/>
      <c r="M112" s="183">
        <f>D114+E114+F114+H114+I114+J114</f>
        <v>85020</v>
      </c>
      <c r="N112" s="178"/>
      <c r="O112" s="195">
        <f>M112+K112</f>
        <v>853020</v>
      </c>
      <c r="P112" s="196"/>
      <c r="Q112" s="42" t="s">
        <v>6</v>
      </c>
      <c r="R112" s="39">
        <v>1366338400</v>
      </c>
      <c r="S112" s="57"/>
      <c r="T112" s="187">
        <v>0</v>
      </c>
      <c r="U112" s="190">
        <v>1</v>
      </c>
      <c r="V112" s="57"/>
      <c r="W112" s="85" t="s">
        <v>6</v>
      </c>
      <c r="X112" s="44">
        <v>3478.7</v>
      </c>
      <c r="Y112" s="44">
        <v>4541.7</v>
      </c>
      <c r="Z112" s="44">
        <v>48</v>
      </c>
      <c r="AA112" s="44">
        <v>63.8</v>
      </c>
      <c r="AB112" s="44">
        <v>3654.8</v>
      </c>
      <c r="AC112" s="44">
        <v>4777.8</v>
      </c>
      <c r="AD112" s="44">
        <v>82</v>
      </c>
      <c r="AE112" s="82">
        <v>11.9</v>
      </c>
      <c r="AF112" s="7"/>
      <c r="AG112" s="85" t="s">
        <v>29</v>
      </c>
      <c r="AH112" s="15">
        <v>1.375</v>
      </c>
      <c r="AI112" s="15">
        <v>6.375</v>
      </c>
      <c r="AJ112" s="15">
        <v>1.5</v>
      </c>
      <c r="AK112" s="15">
        <v>7</v>
      </c>
      <c r="AL112" s="16">
        <v>0</v>
      </c>
      <c r="AM112" s="62"/>
      <c r="AN112" s="64" t="s">
        <v>40</v>
      </c>
      <c r="AO112" s="20">
        <v>11.3</v>
      </c>
      <c r="AP112" s="21">
        <v>7.48</v>
      </c>
      <c r="AQ112" s="7"/>
      <c r="AR112" s="31" t="s">
        <v>37</v>
      </c>
      <c r="AS112" s="52">
        <v>5.1999999999999998E-2</v>
      </c>
      <c r="AT112" s="32" t="s">
        <v>38</v>
      </c>
      <c r="AU112" s="53" t="s">
        <v>75</v>
      </c>
      <c r="AV112" s="1"/>
      <c r="AW112" s="117" t="s">
        <v>45</v>
      </c>
      <c r="AX112" s="112">
        <v>575252000</v>
      </c>
      <c r="AY112" s="112">
        <v>377752600</v>
      </c>
      <c r="AZ112" s="113">
        <v>176045000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193"/>
      <c r="B113" s="68" t="s">
        <v>44</v>
      </c>
      <c r="C113" s="73">
        <f t="shared" ref="C113:J113" si="132">C108</f>
        <v>262375000</v>
      </c>
      <c r="D113" s="74">
        <f t="shared" si="132"/>
        <v>2422360</v>
      </c>
      <c r="E113" s="74">
        <f t="shared" si="132"/>
        <v>5893040</v>
      </c>
      <c r="F113" s="75">
        <f t="shared" si="132"/>
        <v>9819970</v>
      </c>
      <c r="G113" s="73">
        <f t="shared" si="132"/>
        <v>338043000</v>
      </c>
      <c r="H113" s="74">
        <f t="shared" si="132"/>
        <v>3053370</v>
      </c>
      <c r="I113" s="74">
        <f t="shared" si="132"/>
        <v>8766720</v>
      </c>
      <c r="J113" s="75">
        <f t="shared" si="132"/>
        <v>14370700</v>
      </c>
      <c r="K113" s="179"/>
      <c r="L113" s="180"/>
      <c r="M113" s="180"/>
      <c r="N113" s="180"/>
      <c r="O113" s="197"/>
      <c r="P113" s="198"/>
      <c r="Q113" s="14" t="s">
        <v>7</v>
      </c>
      <c r="R113" s="40">
        <f>R108</f>
        <v>1365507200</v>
      </c>
      <c r="S113" s="57"/>
      <c r="T113" s="188"/>
      <c r="U113" s="191"/>
      <c r="V113" s="57"/>
      <c r="W113" s="87" t="s">
        <v>7</v>
      </c>
      <c r="X113" s="5">
        <f t="shared" ref="X113:AE113" si="133">X108</f>
        <v>3467.8</v>
      </c>
      <c r="Y113" s="5">
        <f t="shared" si="133"/>
        <v>4541.7</v>
      </c>
      <c r="Z113" s="5">
        <f t="shared" si="133"/>
        <v>47.9</v>
      </c>
      <c r="AA113" s="5">
        <f t="shared" si="133"/>
        <v>63.8</v>
      </c>
      <c r="AB113" s="5">
        <f t="shared" si="133"/>
        <v>3643.1</v>
      </c>
      <c r="AC113" s="5">
        <f t="shared" si="133"/>
        <v>4777.8</v>
      </c>
      <c r="AD113" s="5">
        <f t="shared" si="133"/>
        <v>81.8</v>
      </c>
      <c r="AE113" s="81">
        <f t="shared" si="133"/>
        <v>11.8</v>
      </c>
      <c r="AF113" s="7"/>
      <c r="AG113" s="87" t="s">
        <v>26</v>
      </c>
      <c r="AH113" s="6">
        <f>(AH112*10.74)</f>
        <v>14.7675</v>
      </c>
      <c r="AI113" s="6">
        <f>(AI112*2.2)</f>
        <v>14.025</v>
      </c>
      <c r="AJ113" s="6">
        <f>(AJ112*0.25)</f>
        <v>0.375</v>
      </c>
      <c r="AK113" s="158">
        <f>AK112+AL112</f>
        <v>7</v>
      </c>
      <c r="AL113" s="159"/>
      <c r="AM113" s="10"/>
      <c r="AN113" s="22" t="s">
        <v>41</v>
      </c>
      <c r="AO113" s="23">
        <v>10.3</v>
      </c>
      <c r="AP113" s="24">
        <v>7.84</v>
      </c>
      <c r="AQ113" s="7"/>
      <c r="AR113" s="33" t="s">
        <v>36</v>
      </c>
      <c r="AS113" s="12">
        <v>0.41</v>
      </c>
      <c r="AT113" s="2" t="s">
        <v>39</v>
      </c>
      <c r="AU113" s="36" t="s">
        <v>75</v>
      </c>
      <c r="AV113" s="1"/>
      <c r="AW113" s="118" t="s">
        <v>71</v>
      </c>
      <c r="AX113" s="111">
        <f t="shared" ref="AX113:AZ113" si="134">AX108</f>
        <v>574274000</v>
      </c>
      <c r="AY113" s="111">
        <f t="shared" si="134"/>
        <v>377752600</v>
      </c>
      <c r="AZ113" s="114">
        <f t="shared" si="134"/>
        <v>176010000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194"/>
      <c r="B114" s="66" t="s">
        <v>3</v>
      </c>
      <c r="C114" s="76">
        <f t="shared" ref="C114:J114" si="135">C112-C113</f>
        <v>768000</v>
      </c>
      <c r="D114" s="76">
        <f t="shared" si="135"/>
        <v>10000</v>
      </c>
      <c r="E114" s="76">
        <f t="shared" si="135"/>
        <v>31000</v>
      </c>
      <c r="F114" s="77">
        <f t="shared" si="135"/>
        <v>44020</v>
      </c>
      <c r="G114" s="76">
        <f t="shared" si="135"/>
        <v>0</v>
      </c>
      <c r="H114" s="76">
        <f t="shared" si="135"/>
        <v>0</v>
      </c>
      <c r="I114" s="76">
        <f t="shared" si="135"/>
        <v>0</v>
      </c>
      <c r="J114" s="77">
        <f t="shared" si="135"/>
        <v>0</v>
      </c>
      <c r="K114" s="181"/>
      <c r="L114" s="182"/>
      <c r="M114" s="182"/>
      <c r="N114" s="182"/>
      <c r="O114" s="199"/>
      <c r="P114" s="200"/>
      <c r="Q114" s="48" t="s">
        <v>3</v>
      </c>
      <c r="R114" s="41">
        <f>R112-R113</f>
        <v>831200</v>
      </c>
      <c r="S114" s="58"/>
      <c r="T114" s="189"/>
      <c r="U114" s="192"/>
      <c r="V114" s="58"/>
      <c r="W114" s="45" t="s">
        <v>3</v>
      </c>
      <c r="X114" s="46">
        <f>X112-X113</f>
        <v>10.899999999999636</v>
      </c>
      <c r="Y114" s="46">
        <f t="shared" ref="Y114:AE114" si="136">Y112-Y113</f>
        <v>0</v>
      </c>
      <c r="Z114" s="46">
        <f t="shared" si="136"/>
        <v>0.10000000000000142</v>
      </c>
      <c r="AA114" s="46">
        <f t="shared" si="136"/>
        <v>0</v>
      </c>
      <c r="AB114" s="46">
        <f t="shared" si="136"/>
        <v>11.700000000000273</v>
      </c>
      <c r="AC114" s="46">
        <f t="shared" si="136"/>
        <v>0</v>
      </c>
      <c r="AD114" s="46">
        <f t="shared" si="136"/>
        <v>0.20000000000000284</v>
      </c>
      <c r="AE114" s="83">
        <f t="shared" si="136"/>
        <v>9.9999999999999645E-2</v>
      </c>
      <c r="AF114" s="7"/>
      <c r="AG114" s="88" t="s">
        <v>28</v>
      </c>
      <c r="AH114" s="86">
        <f>(AH113)/((K112/1000000)*8.34)</f>
        <v>2.3055774130695443</v>
      </c>
      <c r="AI114" s="86">
        <f>(AI113)/((K112/1000000)*8.34)</f>
        <v>2.1896545263788969</v>
      </c>
      <c r="AJ114" s="86">
        <f>(AJ113)/((K112/1000000)*8.34)</f>
        <v>5.8546912470023978E-2</v>
      </c>
      <c r="AK114" s="160">
        <f>(AK113)/((K112/1000000)*8.34)</f>
        <v>1.0928756994404476</v>
      </c>
      <c r="AL114" s="161"/>
      <c r="AM114" s="10"/>
      <c r="AN114" s="1"/>
      <c r="AO114" s="1"/>
      <c r="AP114" s="1"/>
      <c r="AQ114" s="7"/>
      <c r="AR114" s="89" t="s">
        <v>55</v>
      </c>
      <c r="AS114" s="79">
        <v>1.57</v>
      </c>
      <c r="AT114" s="90" t="s">
        <v>54</v>
      </c>
      <c r="AU114" s="35">
        <v>3.3000000000000002E-2</v>
      </c>
      <c r="AV114" s="1"/>
      <c r="AW114" s="110" t="s">
        <v>3</v>
      </c>
      <c r="AX114" s="115">
        <f>AX112-AX113</f>
        <v>978000</v>
      </c>
      <c r="AY114" s="115">
        <f>AY112-AY113</f>
        <v>0</v>
      </c>
      <c r="AZ114" s="116">
        <f>AZ112-AZ113</f>
        <v>35000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174">
        <v>29</v>
      </c>
      <c r="B116" s="67" t="s">
        <v>45</v>
      </c>
      <c r="C116" s="72">
        <v>263143000</v>
      </c>
      <c r="D116" s="37">
        <v>2432360</v>
      </c>
      <c r="E116" s="37">
        <v>5924040</v>
      </c>
      <c r="F116" s="39">
        <v>9863990</v>
      </c>
      <c r="G116" s="72">
        <v>338796000</v>
      </c>
      <c r="H116" s="37">
        <v>3062370</v>
      </c>
      <c r="I116" s="37">
        <v>8766720</v>
      </c>
      <c r="J116" s="39">
        <v>14386700</v>
      </c>
      <c r="K116" s="177">
        <f>C118+G118</f>
        <v>753000</v>
      </c>
      <c r="L116" s="178"/>
      <c r="M116" s="183">
        <f>D118+E118+F118+H118+I118+J118</f>
        <v>25000</v>
      </c>
      <c r="N116" s="178"/>
      <c r="O116" s="195">
        <f>M116+K116</f>
        <v>778000</v>
      </c>
      <c r="P116" s="196"/>
      <c r="Q116" s="42" t="s">
        <v>6</v>
      </c>
      <c r="R116" s="39">
        <v>1367160700</v>
      </c>
      <c r="S116" s="57"/>
      <c r="T116" s="187">
        <v>0</v>
      </c>
      <c r="U116" s="190">
        <v>1</v>
      </c>
      <c r="V116" s="57"/>
      <c r="W116" s="85" t="s">
        <v>6</v>
      </c>
      <c r="X116" s="44">
        <v>3478.7</v>
      </c>
      <c r="Y116" s="44">
        <v>4551.3</v>
      </c>
      <c r="Z116" s="44">
        <v>48.1</v>
      </c>
      <c r="AA116" s="44">
        <v>63.8</v>
      </c>
      <c r="AB116" s="44">
        <v>3654.8</v>
      </c>
      <c r="AC116" s="44">
        <v>4787.8</v>
      </c>
      <c r="AD116" s="44">
        <v>82</v>
      </c>
      <c r="AE116" s="82">
        <v>11.9</v>
      </c>
      <c r="AF116" s="7"/>
      <c r="AG116" s="85" t="s">
        <v>29</v>
      </c>
      <c r="AH116" s="15">
        <v>1</v>
      </c>
      <c r="AI116" s="15">
        <v>6.5</v>
      </c>
      <c r="AJ116" s="15">
        <v>1.625</v>
      </c>
      <c r="AK116" s="15">
        <v>0</v>
      </c>
      <c r="AL116" s="16">
        <v>7</v>
      </c>
      <c r="AM116" s="62"/>
      <c r="AN116" s="64" t="s">
        <v>40</v>
      </c>
      <c r="AO116" s="20">
        <v>8.8000000000000007</v>
      </c>
      <c r="AP116" s="21">
        <v>7.5</v>
      </c>
      <c r="AQ116" s="7"/>
      <c r="AR116" s="31" t="s">
        <v>37</v>
      </c>
      <c r="AS116" s="52">
        <v>4.4999999999999998E-2</v>
      </c>
      <c r="AT116" s="32" t="s">
        <v>38</v>
      </c>
      <c r="AU116" s="53" t="s">
        <v>75</v>
      </c>
      <c r="AV116" s="1"/>
      <c r="AW116" s="117" t="s">
        <v>45</v>
      </c>
      <c r="AX116" s="112">
        <v>575252000</v>
      </c>
      <c r="AY116" s="112">
        <v>378577500</v>
      </c>
      <c r="AZ116" s="113">
        <v>176045000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193"/>
      <c r="B117" s="68" t="s">
        <v>44</v>
      </c>
      <c r="C117" s="73">
        <f t="shared" ref="C117:J117" si="137">C112</f>
        <v>263143000</v>
      </c>
      <c r="D117" s="74">
        <f t="shared" si="137"/>
        <v>2432360</v>
      </c>
      <c r="E117" s="74">
        <f t="shared" si="137"/>
        <v>5924040</v>
      </c>
      <c r="F117" s="75">
        <f t="shared" si="137"/>
        <v>9863990</v>
      </c>
      <c r="G117" s="73">
        <f t="shared" si="137"/>
        <v>338043000</v>
      </c>
      <c r="H117" s="74">
        <f t="shared" si="137"/>
        <v>3053370</v>
      </c>
      <c r="I117" s="74">
        <f t="shared" si="137"/>
        <v>8766720</v>
      </c>
      <c r="J117" s="75">
        <f t="shared" si="137"/>
        <v>14370700</v>
      </c>
      <c r="K117" s="179"/>
      <c r="L117" s="180"/>
      <c r="M117" s="180"/>
      <c r="N117" s="180"/>
      <c r="O117" s="197"/>
      <c r="P117" s="198"/>
      <c r="Q117" s="14" t="s">
        <v>7</v>
      </c>
      <c r="R117" s="40">
        <f>R112</f>
        <v>1366338400</v>
      </c>
      <c r="S117" s="57"/>
      <c r="T117" s="188"/>
      <c r="U117" s="191"/>
      <c r="V117" s="57"/>
      <c r="W117" s="87" t="s">
        <v>7</v>
      </c>
      <c r="X117" s="5">
        <f t="shared" ref="X117:AE117" si="138">X112</f>
        <v>3478.7</v>
      </c>
      <c r="Y117" s="5">
        <f t="shared" si="138"/>
        <v>4541.7</v>
      </c>
      <c r="Z117" s="5">
        <f t="shared" si="138"/>
        <v>48</v>
      </c>
      <c r="AA117" s="5">
        <f t="shared" si="138"/>
        <v>63.8</v>
      </c>
      <c r="AB117" s="5">
        <f t="shared" si="138"/>
        <v>3654.8</v>
      </c>
      <c r="AC117" s="5">
        <f t="shared" si="138"/>
        <v>4777.8</v>
      </c>
      <c r="AD117" s="5">
        <f t="shared" si="138"/>
        <v>82</v>
      </c>
      <c r="AE117" s="81">
        <f t="shared" si="138"/>
        <v>11.9</v>
      </c>
      <c r="AF117" s="7"/>
      <c r="AG117" s="87" t="s">
        <v>26</v>
      </c>
      <c r="AH117" s="6">
        <f>(AH116*10.74)</f>
        <v>10.74</v>
      </c>
      <c r="AI117" s="6">
        <f>(AI116*2.2)</f>
        <v>14.3</v>
      </c>
      <c r="AJ117" s="6">
        <f>(AJ116*0.25)</f>
        <v>0.40625</v>
      </c>
      <c r="AK117" s="158">
        <f>AK116+AL116</f>
        <v>7</v>
      </c>
      <c r="AL117" s="159"/>
      <c r="AM117" s="10"/>
      <c r="AN117" s="22" t="s">
        <v>41</v>
      </c>
      <c r="AO117" s="23">
        <v>9.8000000000000007</v>
      </c>
      <c r="AP117" s="24">
        <v>7.72</v>
      </c>
      <c r="AQ117" s="7"/>
      <c r="AR117" s="33" t="s">
        <v>36</v>
      </c>
      <c r="AS117" s="12">
        <v>0.47</v>
      </c>
      <c r="AT117" s="2" t="s">
        <v>39</v>
      </c>
      <c r="AU117" s="36" t="s">
        <v>75</v>
      </c>
      <c r="AV117" s="1"/>
      <c r="AW117" s="118" t="s">
        <v>71</v>
      </c>
      <c r="AX117" s="111">
        <f t="shared" ref="AX117:AZ117" si="139">AX112</f>
        <v>575252000</v>
      </c>
      <c r="AY117" s="111">
        <f t="shared" si="139"/>
        <v>377752600</v>
      </c>
      <c r="AZ117" s="114">
        <f t="shared" si="139"/>
        <v>176045000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194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753000</v>
      </c>
      <c r="H118" s="76">
        <f t="shared" si="140"/>
        <v>9000</v>
      </c>
      <c r="I118" s="76">
        <f t="shared" si="140"/>
        <v>0</v>
      </c>
      <c r="J118" s="77">
        <f t="shared" si="140"/>
        <v>16000</v>
      </c>
      <c r="K118" s="181"/>
      <c r="L118" s="182"/>
      <c r="M118" s="182"/>
      <c r="N118" s="182"/>
      <c r="O118" s="199"/>
      <c r="P118" s="200"/>
      <c r="Q118" s="48" t="s">
        <v>3</v>
      </c>
      <c r="R118" s="41">
        <f>R116-R117</f>
        <v>822300</v>
      </c>
      <c r="S118" s="58"/>
      <c r="T118" s="189"/>
      <c r="U118" s="192"/>
      <c r="V118" s="58"/>
      <c r="W118" s="45" t="s">
        <v>3</v>
      </c>
      <c r="X118" s="46">
        <f>X116-X117</f>
        <v>0</v>
      </c>
      <c r="Y118" s="46">
        <f t="shared" ref="Y118:AE118" si="141">Y116-Y117</f>
        <v>9.6000000000003638</v>
      </c>
      <c r="Z118" s="46">
        <f t="shared" si="141"/>
        <v>0.10000000000000142</v>
      </c>
      <c r="AA118" s="46">
        <f t="shared" si="141"/>
        <v>0</v>
      </c>
      <c r="AB118" s="46">
        <f t="shared" si="141"/>
        <v>0</v>
      </c>
      <c r="AC118" s="46">
        <f t="shared" si="141"/>
        <v>10</v>
      </c>
      <c r="AD118" s="46">
        <f t="shared" si="141"/>
        <v>0</v>
      </c>
      <c r="AE118" s="83">
        <f t="shared" si="141"/>
        <v>0</v>
      </c>
      <c r="AF118" s="7"/>
      <c r="AG118" s="88" t="s">
        <v>28</v>
      </c>
      <c r="AH118" s="86">
        <f>(AH117)/((K116/1000000)*8.34)</f>
        <v>1.7101856363514767</v>
      </c>
      <c r="AI118" s="86">
        <f>(AI117)/((K116/1000000)*8.34)</f>
        <v>2.2770628119018732</v>
      </c>
      <c r="AJ118" s="86">
        <f>(AJ117)/((K116/1000000)*8.34)</f>
        <v>6.4689284429030491E-2</v>
      </c>
      <c r="AK118" s="160">
        <f>(AK117)/((K116/1000000)*8.34)</f>
        <v>1.1146461317002176</v>
      </c>
      <c r="AL118" s="161"/>
      <c r="AM118" s="10"/>
      <c r="AN118" s="1"/>
      <c r="AO118" s="1"/>
      <c r="AP118" s="1"/>
      <c r="AQ118" s="7"/>
      <c r="AR118" s="89" t="s">
        <v>55</v>
      </c>
      <c r="AS118" s="79">
        <v>1.57</v>
      </c>
      <c r="AT118" s="90" t="s">
        <v>54</v>
      </c>
      <c r="AU118" s="35">
        <v>3.4000000000000002E-2</v>
      </c>
      <c r="AV118" s="1"/>
      <c r="AW118" s="110" t="s">
        <v>3</v>
      </c>
      <c r="AX118" s="115">
        <f>AX116-AX117</f>
        <v>0</v>
      </c>
      <c r="AY118" s="115">
        <f>AY116-AY117</f>
        <v>824900</v>
      </c>
      <c r="AZ118" s="116">
        <f>AZ116-AZ117</f>
        <v>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174">
        <v>30</v>
      </c>
      <c r="B120" s="67" t="s">
        <v>45</v>
      </c>
      <c r="C120" s="72">
        <v>263143000</v>
      </c>
      <c r="D120" s="37">
        <v>2432360</v>
      </c>
      <c r="E120" s="37">
        <v>5924040</v>
      </c>
      <c r="F120" s="39">
        <v>9863990</v>
      </c>
      <c r="G120" s="72">
        <v>339616000</v>
      </c>
      <c r="H120" s="37">
        <v>3062370</v>
      </c>
      <c r="I120" s="37">
        <v>8799740</v>
      </c>
      <c r="J120" s="39">
        <v>14416700</v>
      </c>
      <c r="K120" s="177">
        <f>C122+G122</f>
        <v>820000</v>
      </c>
      <c r="L120" s="178"/>
      <c r="M120" s="183">
        <f>D122+E122+F122+H122+I122+J122</f>
        <v>63020</v>
      </c>
      <c r="N120" s="178"/>
      <c r="O120" s="195">
        <f>M120+K120</f>
        <v>883020</v>
      </c>
      <c r="P120" s="196"/>
      <c r="Q120" s="42" t="s">
        <v>6</v>
      </c>
      <c r="R120" s="39">
        <v>1367988300</v>
      </c>
      <c r="S120" s="57"/>
      <c r="T120" s="187">
        <v>0.03</v>
      </c>
      <c r="U120" s="190">
        <v>0.98</v>
      </c>
      <c r="V120" s="57"/>
      <c r="W120" s="85" t="s">
        <v>6</v>
      </c>
      <c r="X120" s="44">
        <v>3478.7</v>
      </c>
      <c r="Y120" s="44">
        <v>4561.8999999999996</v>
      </c>
      <c r="Z120" s="44">
        <v>48.1</v>
      </c>
      <c r="AA120" s="44">
        <v>63.8</v>
      </c>
      <c r="AB120" s="44">
        <v>3654.8</v>
      </c>
      <c r="AC120" s="44">
        <v>4798.7</v>
      </c>
      <c r="AD120" s="44">
        <v>82.2</v>
      </c>
      <c r="AE120" s="82">
        <v>11.9</v>
      </c>
      <c r="AF120" s="7"/>
      <c r="AG120" s="85" t="s">
        <v>29</v>
      </c>
      <c r="AH120" s="15">
        <v>1.5</v>
      </c>
      <c r="AI120" s="15">
        <v>6.875</v>
      </c>
      <c r="AJ120" s="15">
        <v>1.625</v>
      </c>
      <c r="AK120" s="15">
        <v>0</v>
      </c>
      <c r="AL120" s="16">
        <v>8</v>
      </c>
      <c r="AM120" s="62"/>
      <c r="AN120" s="64" t="s">
        <v>40</v>
      </c>
      <c r="AO120" s="20">
        <v>11.3</v>
      </c>
      <c r="AP120" s="21">
        <v>7.49</v>
      </c>
      <c r="AQ120" s="7"/>
      <c r="AR120" s="31" t="s">
        <v>37</v>
      </c>
      <c r="AS120" s="52" t="s">
        <v>75</v>
      </c>
      <c r="AT120" s="32" t="s">
        <v>38</v>
      </c>
      <c r="AU120" s="53">
        <v>4.4999999999999998E-2</v>
      </c>
      <c r="AV120" s="1"/>
      <c r="AW120" s="117" t="s">
        <v>45</v>
      </c>
      <c r="AX120" s="112">
        <v>575252000</v>
      </c>
      <c r="AY120" s="112">
        <v>379473900</v>
      </c>
      <c r="AZ120" s="113">
        <v>176081000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193"/>
      <c r="B121" s="68" t="s">
        <v>44</v>
      </c>
      <c r="C121" s="73">
        <f t="shared" ref="C121:J121" si="142">C116</f>
        <v>263143000</v>
      </c>
      <c r="D121" s="74">
        <f t="shared" si="142"/>
        <v>2432360</v>
      </c>
      <c r="E121" s="74">
        <f t="shared" si="142"/>
        <v>5924040</v>
      </c>
      <c r="F121" s="75">
        <f t="shared" si="142"/>
        <v>9863990</v>
      </c>
      <c r="G121" s="73">
        <f t="shared" si="142"/>
        <v>338796000</v>
      </c>
      <c r="H121" s="74">
        <f t="shared" si="142"/>
        <v>3062370</v>
      </c>
      <c r="I121" s="74">
        <f t="shared" si="142"/>
        <v>8766720</v>
      </c>
      <c r="J121" s="75">
        <f t="shared" si="142"/>
        <v>14386700</v>
      </c>
      <c r="K121" s="179"/>
      <c r="L121" s="180"/>
      <c r="M121" s="180"/>
      <c r="N121" s="180"/>
      <c r="O121" s="197"/>
      <c r="P121" s="198"/>
      <c r="Q121" s="14" t="s">
        <v>7</v>
      </c>
      <c r="R121" s="40">
        <f>R116</f>
        <v>1367160700</v>
      </c>
      <c r="S121" s="57"/>
      <c r="T121" s="188"/>
      <c r="U121" s="191"/>
      <c r="V121" s="57"/>
      <c r="W121" s="87" t="s">
        <v>7</v>
      </c>
      <c r="X121" s="5">
        <f t="shared" ref="X121:AE121" si="143">X116</f>
        <v>3478.7</v>
      </c>
      <c r="Y121" s="5">
        <f t="shared" si="143"/>
        <v>4551.3</v>
      </c>
      <c r="Z121" s="5">
        <f t="shared" si="143"/>
        <v>48.1</v>
      </c>
      <c r="AA121" s="5">
        <f t="shared" si="143"/>
        <v>63.8</v>
      </c>
      <c r="AB121" s="5">
        <f t="shared" si="143"/>
        <v>3654.8</v>
      </c>
      <c r="AC121" s="5">
        <f t="shared" si="143"/>
        <v>4787.8</v>
      </c>
      <c r="AD121" s="5">
        <f t="shared" si="143"/>
        <v>82</v>
      </c>
      <c r="AE121" s="81">
        <f t="shared" si="143"/>
        <v>11.9</v>
      </c>
      <c r="AF121" s="7"/>
      <c r="AG121" s="87" t="s">
        <v>26</v>
      </c>
      <c r="AH121" s="6">
        <f>(AH120*10.74)</f>
        <v>16.11</v>
      </c>
      <c r="AI121" s="6">
        <f>(AI120*2.2)</f>
        <v>15.125000000000002</v>
      </c>
      <c r="AJ121" s="6">
        <f>(AJ120*0.25)</f>
        <v>0.40625</v>
      </c>
      <c r="AK121" s="158">
        <f>AK120+AL120</f>
        <v>8</v>
      </c>
      <c r="AL121" s="159"/>
      <c r="AM121" s="10"/>
      <c r="AN121" s="22" t="s">
        <v>41</v>
      </c>
      <c r="AO121" s="23">
        <v>11.1</v>
      </c>
      <c r="AP121" s="24">
        <v>7.75</v>
      </c>
      <c r="AQ121" s="7"/>
      <c r="AR121" s="33" t="s">
        <v>36</v>
      </c>
      <c r="AS121" s="12" t="s">
        <v>75</v>
      </c>
      <c r="AT121" s="2" t="s">
        <v>39</v>
      </c>
      <c r="AU121" s="36">
        <v>0.40200000000000002</v>
      </c>
      <c r="AV121" s="1"/>
      <c r="AW121" s="118" t="s">
        <v>71</v>
      </c>
      <c r="AX121" s="111">
        <f t="shared" ref="AX121:AZ121" si="144">AX116</f>
        <v>575252000</v>
      </c>
      <c r="AY121" s="111">
        <f t="shared" si="144"/>
        <v>378577500</v>
      </c>
      <c r="AZ121" s="114">
        <f t="shared" si="144"/>
        <v>176045000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194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820000</v>
      </c>
      <c r="H122" s="76">
        <f t="shared" si="145"/>
        <v>0</v>
      </c>
      <c r="I122" s="76">
        <f t="shared" si="145"/>
        <v>33020</v>
      </c>
      <c r="J122" s="77">
        <f t="shared" si="145"/>
        <v>30000</v>
      </c>
      <c r="K122" s="181"/>
      <c r="L122" s="182"/>
      <c r="M122" s="182"/>
      <c r="N122" s="182"/>
      <c r="O122" s="199"/>
      <c r="P122" s="200"/>
      <c r="Q122" s="48" t="s">
        <v>3</v>
      </c>
      <c r="R122" s="41">
        <f>R120-R121</f>
        <v>827600</v>
      </c>
      <c r="S122" s="58"/>
      <c r="T122" s="189"/>
      <c r="U122" s="192"/>
      <c r="V122" s="58"/>
      <c r="W122" s="45" t="s">
        <v>3</v>
      </c>
      <c r="X122" s="46">
        <f>X120-X121</f>
        <v>0</v>
      </c>
      <c r="Y122" s="46">
        <f t="shared" ref="Y122:AE122" si="146">Y120-Y121</f>
        <v>10.599999999999454</v>
      </c>
      <c r="Z122" s="46">
        <f t="shared" si="146"/>
        <v>0</v>
      </c>
      <c r="AA122" s="46">
        <f t="shared" si="146"/>
        <v>0</v>
      </c>
      <c r="AB122" s="46">
        <f t="shared" si="146"/>
        <v>0</v>
      </c>
      <c r="AC122" s="46">
        <f t="shared" si="146"/>
        <v>10.899999999999636</v>
      </c>
      <c r="AD122" s="46">
        <f t="shared" si="146"/>
        <v>0.20000000000000284</v>
      </c>
      <c r="AE122" s="83">
        <f t="shared" si="146"/>
        <v>0</v>
      </c>
      <c r="AF122" s="7"/>
      <c r="AG122" s="88" t="s">
        <v>28</v>
      </c>
      <c r="AH122" s="86">
        <f>(AH121)/((K120/1000000)*8.34)</f>
        <v>2.3556764344621866</v>
      </c>
      <c r="AI122" s="86">
        <f>(AI121)/((K120/1000000)*8.34)</f>
        <v>2.2116453178920286</v>
      </c>
      <c r="AJ122" s="86">
        <f>(AJ121)/((K120/1000000)*8.34)</f>
        <v>5.9403696554951167E-2</v>
      </c>
      <c r="AK122" s="160">
        <f>(AK121)/((K120/1000000)*8.34)</f>
        <v>1.1697958706205769</v>
      </c>
      <c r="AL122" s="161"/>
      <c r="AM122" s="10"/>
      <c r="AN122" s="1"/>
      <c r="AO122" s="1"/>
      <c r="AP122" s="1"/>
      <c r="AQ122" s="7"/>
      <c r="AR122" s="89" t="s">
        <v>55</v>
      </c>
      <c r="AS122" s="79">
        <v>1.53</v>
      </c>
      <c r="AT122" s="90" t="s">
        <v>54</v>
      </c>
      <c r="AU122" s="35">
        <v>2.9000000000000001E-2</v>
      </c>
      <c r="AV122" s="1"/>
      <c r="AW122" s="110" t="s">
        <v>3</v>
      </c>
      <c r="AX122" s="115">
        <f>AX120-AX121</f>
        <v>0</v>
      </c>
      <c r="AY122" s="115">
        <f>AY120-AY121</f>
        <v>896400</v>
      </c>
      <c r="AZ122" s="116">
        <f>AZ120-AZ121</f>
        <v>36000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customHeight="1" x14ac:dyDescent="0.3">
      <c r="A124" s="174">
        <v>31</v>
      </c>
      <c r="B124" s="67" t="s">
        <v>45</v>
      </c>
      <c r="C124" s="72">
        <v>263143000</v>
      </c>
      <c r="D124" s="37">
        <v>2432360</v>
      </c>
      <c r="E124" s="37">
        <v>5924040</v>
      </c>
      <c r="F124" s="39">
        <v>9863990</v>
      </c>
      <c r="G124" s="72">
        <v>340347000</v>
      </c>
      <c r="H124" s="37">
        <v>3071370</v>
      </c>
      <c r="I124" s="37">
        <v>8799740</v>
      </c>
      <c r="J124" s="39">
        <v>14424700</v>
      </c>
      <c r="K124" s="177">
        <f>C126+G126</f>
        <v>731000</v>
      </c>
      <c r="L124" s="178"/>
      <c r="M124" s="183">
        <f>D126+E126+F126+H126+I126+J126</f>
        <v>17000</v>
      </c>
      <c r="N124" s="178"/>
      <c r="O124" s="195">
        <f>M124+K124</f>
        <v>748000</v>
      </c>
      <c r="P124" s="196"/>
      <c r="Q124" s="42" t="s">
        <v>6</v>
      </c>
      <c r="R124" s="39">
        <v>1368791000</v>
      </c>
      <c r="S124" s="57"/>
      <c r="T124" s="187">
        <v>0</v>
      </c>
      <c r="U124" s="190">
        <v>0.94</v>
      </c>
      <c r="V124" s="57"/>
      <c r="W124" s="85" t="s">
        <v>6</v>
      </c>
      <c r="X124" s="44">
        <v>3478.7</v>
      </c>
      <c r="Y124" s="44">
        <v>4571.3</v>
      </c>
      <c r="Z124" s="44">
        <v>48.2</v>
      </c>
      <c r="AA124" s="44">
        <v>63.9</v>
      </c>
      <c r="AB124" s="44">
        <v>3654.8</v>
      </c>
      <c r="AC124" s="44">
        <v>4808.3</v>
      </c>
      <c r="AD124" s="44">
        <v>82.2</v>
      </c>
      <c r="AE124" s="82">
        <v>11.9</v>
      </c>
      <c r="AF124" s="7"/>
      <c r="AG124" s="85" t="s">
        <v>29</v>
      </c>
      <c r="AH124" s="15">
        <v>1.125</v>
      </c>
      <c r="AI124" s="15">
        <v>6</v>
      </c>
      <c r="AJ124" s="15">
        <v>1.375</v>
      </c>
      <c r="AK124" s="15">
        <v>0</v>
      </c>
      <c r="AL124" s="16">
        <v>7</v>
      </c>
      <c r="AM124" s="62"/>
      <c r="AN124" s="64" t="s">
        <v>40</v>
      </c>
      <c r="AO124" s="20">
        <v>9.8000000000000007</v>
      </c>
      <c r="AP124" s="21">
        <v>7.52</v>
      </c>
      <c r="AQ124" s="7"/>
      <c r="AR124" s="31" t="s">
        <v>37</v>
      </c>
      <c r="AS124" s="52" t="s">
        <v>75</v>
      </c>
      <c r="AT124" s="32" t="s">
        <v>38</v>
      </c>
      <c r="AU124" s="53">
        <v>4.4999999999999998E-2</v>
      </c>
      <c r="AV124" s="1"/>
      <c r="AW124" s="117" t="s">
        <v>45</v>
      </c>
      <c r="AX124" s="112">
        <v>575252000</v>
      </c>
      <c r="AY124" s="112">
        <v>380263300</v>
      </c>
      <c r="AZ124" s="113">
        <v>176081000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9.5" customHeight="1" thickBot="1" x14ac:dyDescent="0.35">
      <c r="A125" s="193"/>
      <c r="B125" s="68" t="s">
        <v>44</v>
      </c>
      <c r="C125" s="73">
        <f t="shared" ref="C125:J125" si="147">C120</f>
        <v>263143000</v>
      </c>
      <c r="D125" s="74">
        <f t="shared" si="147"/>
        <v>2432360</v>
      </c>
      <c r="E125" s="74">
        <f t="shared" si="147"/>
        <v>5924040</v>
      </c>
      <c r="F125" s="75">
        <f t="shared" si="147"/>
        <v>9863990</v>
      </c>
      <c r="G125" s="73">
        <f t="shared" si="147"/>
        <v>339616000</v>
      </c>
      <c r="H125" s="74">
        <f t="shared" si="147"/>
        <v>3062370</v>
      </c>
      <c r="I125" s="74">
        <f t="shared" si="147"/>
        <v>8799740</v>
      </c>
      <c r="J125" s="75">
        <f t="shared" si="147"/>
        <v>14416700</v>
      </c>
      <c r="K125" s="179"/>
      <c r="L125" s="180"/>
      <c r="M125" s="180"/>
      <c r="N125" s="180"/>
      <c r="O125" s="197"/>
      <c r="P125" s="198"/>
      <c r="Q125" s="14" t="s">
        <v>7</v>
      </c>
      <c r="R125" s="40">
        <f>R120</f>
        <v>1367988300</v>
      </c>
      <c r="S125" s="57"/>
      <c r="T125" s="188"/>
      <c r="U125" s="191"/>
      <c r="V125" s="57"/>
      <c r="W125" s="87" t="s">
        <v>7</v>
      </c>
      <c r="X125" s="5">
        <f t="shared" ref="X125:AE125" si="148">X120</f>
        <v>3478.7</v>
      </c>
      <c r="Y125" s="5">
        <f t="shared" si="148"/>
        <v>4561.8999999999996</v>
      </c>
      <c r="Z125" s="5">
        <f t="shared" si="148"/>
        <v>48.1</v>
      </c>
      <c r="AA125" s="5">
        <f t="shared" si="148"/>
        <v>63.8</v>
      </c>
      <c r="AB125" s="5">
        <f t="shared" si="148"/>
        <v>3654.8</v>
      </c>
      <c r="AC125" s="5">
        <f t="shared" si="148"/>
        <v>4798.7</v>
      </c>
      <c r="AD125" s="5">
        <f t="shared" si="148"/>
        <v>82.2</v>
      </c>
      <c r="AE125" s="81">
        <f t="shared" si="148"/>
        <v>11.9</v>
      </c>
      <c r="AF125" s="7"/>
      <c r="AG125" s="87" t="s">
        <v>26</v>
      </c>
      <c r="AH125" s="6">
        <f>(AH124*10.74)</f>
        <v>12.0825</v>
      </c>
      <c r="AI125" s="6">
        <f>(AI124*2.2)</f>
        <v>13.200000000000001</v>
      </c>
      <c r="AJ125" s="6">
        <f>(AJ124*0.25)</f>
        <v>0.34375</v>
      </c>
      <c r="AK125" s="158">
        <f>AK124+AL124</f>
        <v>7</v>
      </c>
      <c r="AL125" s="159"/>
      <c r="AM125" s="10"/>
      <c r="AN125" s="22" t="s">
        <v>41</v>
      </c>
      <c r="AO125" s="23">
        <v>11</v>
      </c>
      <c r="AP125" s="24">
        <v>7.84</v>
      </c>
      <c r="AQ125" s="7"/>
      <c r="AR125" s="33" t="s">
        <v>36</v>
      </c>
      <c r="AS125" s="12" t="s">
        <v>75</v>
      </c>
      <c r="AT125" s="2" t="s">
        <v>39</v>
      </c>
      <c r="AU125" s="36">
        <v>0.27800000000000002</v>
      </c>
      <c r="AV125" s="1"/>
      <c r="AW125" s="118" t="s">
        <v>71</v>
      </c>
      <c r="AX125" s="111">
        <f t="shared" ref="AX125:AZ125" si="149">AX120</f>
        <v>575252000</v>
      </c>
      <c r="AY125" s="111">
        <f t="shared" si="149"/>
        <v>379473900</v>
      </c>
      <c r="AZ125" s="114">
        <f t="shared" si="149"/>
        <v>176081000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9.5" customHeight="1" thickBot="1" x14ac:dyDescent="0.35">
      <c r="A126" s="194"/>
      <c r="B126" s="66" t="s">
        <v>3</v>
      </c>
      <c r="C126" s="76">
        <f t="shared" ref="C126:J126" si="150">C124-C125</f>
        <v>0</v>
      </c>
      <c r="D126" s="76">
        <f t="shared" si="150"/>
        <v>0</v>
      </c>
      <c r="E126" s="76">
        <f t="shared" si="150"/>
        <v>0</v>
      </c>
      <c r="F126" s="77">
        <f t="shared" si="150"/>
        <v>0</v>
      </c>
      <c r="G126" s="76">
        <f t="shared" si="150"/>
        <v>731000</v>
      </c>
      <c r="H126" s="76">
        <f t="shared" si="150"/>
        <v>9000</v>
      </c>
      <c r="I126" s="76">
        <f t="shared" si="150"/>
        <v>0</v>
      </c>
      <c r="J126" s="77">
        <f t="shared" si="150"/>
        <v>8000</v>
      </c>
      <c r="K126" s="203"/>
      <c r="L126" s="204"/>
      <c r="M126" s="204"/>
      <c r="N126" s="204"/>
      <c r="O126" s="197"/>
      <c r="P126" s="198"/>
      <c r="Q126" s="98" t="s">
        <v>3</v>
      </c>
      <c r="R126" s="99">
        <f>R124-R125</f>
        <v>802700</v>
      </c>
      <c r="S126" s="58"/>
      <c r="T126" s="188"/>
      <c r="U126" s="191"/>
      <c r="V126" s="58"/>
      <c r="W126" s="45" t="s">
        <v>3</v>
      </c>
      <c r="X126" s="46">
        <f>X124-X125</f>
        <v>0</v>
      </c>
      <c r="Y126" s="46">
        <f t="shared" ref="Y126:AE126" si="151">Y124-Y125</f>
        <v>9.4000000000005457</v>
      </c>
      <c r="Z126" s="46">
        <f t="shared" si="151"/>
        <v>0.10000000000000142</v>
      </c>
      <c r="AA126" s="46">
        <f t="shared" si="151"/>
        <v>0.10000000000000142</v>
      </c>
      <c r="AB126" s="46">
        <f t="shared" si="151"/>
        <v>0</v>
      </c>
      <c r="AC126" s="46">
        <f t="shared" si="151"/>
        <v>9.6000000000003638</v>
      </c>
      <c r="AD126" s="46">
        <f t="shared" si="151"/>
        <v>0</v>
      </c>
      <c r="AE126" s="83">
        <f t="shared" si="151"/>
        <v>0</v>
      </c>
      <c r="AF126" s="7"/>
      <c r="AG126" s="88" t="s">
        <v>28</v>
      </c>
      <c r="AH126" s="101">
        <f>(AH125)/((K124/1000000)*8.34)</f>
        <v>1.981861842946983</v>
      </c>
      <c r="AI126" s="101">
        <f>(AI125)/((K124/1000000)*8.34)</f>
        <v>2.1651625348148293</v>
      </c>
      <c r="AJ126" s="101">
        <f>(AJ125)/((K124/1000000)*8.34)</f>
        <v>5.6384441010802845E-2</v>
      </c>
      <c r="AK126" s="201">
        <f>(AK125)/((K124/1000000)*8.34)</f>
        <v>1.1481922533108944</v>
      </c>
      <c r="AL126" s="202"/>
      <c r="AM126" s="10"/>
      <c r="AN126" s="1"/>
      <c r="AO126" s="1"/>
      <c r="AP126" s="1"/>
      <c r="AQ126" s="7"/>
      <c r="AR126" s="89" t="s">
        <v>55</v>
      </c>
      <c r="AS126" s="79">
        <v>1.41</v>
      </c>
      <c r="AT126" s="90" t="s">
        <v>54</v>
      </c>
      <c r="AU126" s="35">
        <v>3.1E-2</v>
      </c>
      <c r="AV126" s="1"/>
      <c r="AW126" s="110" t="s">
        <v>3</v>
      </c>
      <c r="AX126" s="115">
        <f>AX124-AX125</f>
        <v>0</v>
      </c>
      <c r="AY126" s="115">
        <f>AY124-AY125</f>
        <v>789400</v>
      </c>
      <c r="AZ126" s="116">
        <f>AZ124-AZ125</f>
        <v>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53" t="s">
        <v>60</v>
      </c>
      <c r="L127" s="153"/>
      <c r="M127" s="153"/>
      <c r="N127" s="153"/>
      <c r="O127" s="153"/>
      <c r="P127" s="153"/>
      <c r="Q127" s="153"/>
      <c r="R127" s="153"/>
      <c r="S127" s="153"/>
      <c r="T127" s="153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53" t="s">
        <v>62</v>
      </c>
      <c r="AI127" s="153"/>
      <c r="AJ127" s="153"/>
      <c r="AK127" s="153"/>
      <c r="AL127" s="153"/>
      <c r="AM127" s="1"/>
      <c r="AN127" s="1"/>
      <c r="AO127" s="152" t="s">
        <v>59</v>
      </c>
      <c r="AP127" s="152"/>
      <c r="AQ127" s="1"/>
      <c r="AR127" s="7"/>
      <c r="AS127" s="7"/>
      <c r="AT127" s="145" t="s">
        <v>63</v>
      </c>
      <c r="AU127" s="145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147">
        <f>SUM(K4:L126)</f>
        <v>24197000</v>
      </c>
      <c r="L128" s="148"/>
      <c r="M128" s="149">
        <f t="shared" ref="M128" si="152">SUM(M4:N126)</f>
        <v>1542440</v>
      </c>
      <c r="N128" s="150"/>
      <c r="O128" s="149">
        <f t="shared" ref="O128" si="153">SUM(O4:P126)</f>
        <v>25739440</v>
      </c>
      <c r="P128" s="150"/>
      <c r="Q128" s="1"/>
      <c r="R128" s="100">
        <f>R124-R5</f>
        <v>24878000</v>
      </c>
      <c r="S128" s="1"/>
      <c r="T128" s="93">
        <f>SUM(T4:T126)</f>
        <v>2.4</v>
      </c>
      <c r="U128" s="97">
        <f>AVERAGE(U4:U126)</f>
        <v>0.97193548387096784</v>
      </c>
      <c r="V128" s="13"/>
      <c r="W128" s="3"/>
      <c r="X128" s="84"/>
      <c r="Y128" s="84"/>
      <c r="Z128" s="84"/>
      <c r="AA128" s="84"/>
      <c r="AB128" s="84">
        <f t="shared" ref="AB128:AC128" si="154">AB124-AB5</f>
        <v>118</v>
      </c>
      <c r="AC128" s="84">
        <f t="shared" si="154"/>
        <v>205.60000000000036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492.02624999999995</v>
      </c>
      <c r="AI128" s="93">
        <f t="shared" ref="AI128:AJ128" si="155">SUM(AI125,AI121,AI117,AI113,AI109,AI105,AI101,AI97,AI93,AI89,AI85,AI81,AI77,AI73,AI69,AI65,AI61,AI57,AI53,AI49,AI45,AI41,AI37,AI33,AI29,AI25,AI21,AI17,AI13,AI9,AI5)</f>
        <v>399.98749999999995</v>
      </c>
      <c r="AJ128" s="93">
        <f t="shared" si="155"/>
        <v>12.40625</v>
      </c>
      <c r="AK128" s="151">
        <f>SUM(AK125,AK121,AK117,AK113,AK109,AK105,AK101,AK97,AK93,AK89,AK85,AK81,AK77,AK73,AK69,AK65,AK61,AK57,AK53,AK49,AK45,AK41,AK37,AK33,AK29,AK25,AK21,AK17,AK13,AK9,AK5)</f>
        <v>223</v>
      </c>
      <c r="AL128" s="148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9.2258064516129039</v>
      </c>
      <c r="AP128" s="96">
        <f>AVERAGE(AP125,AP121,AP117,AP113,AP109,AP105,AP101,AP97,AP93,AP89,AP85,AP81,AP77,AP73,AP69,AP65,AP61,AP57,AP53,AP49,AP45,AP41,AP37,AP33,AP29,AP25,AP21,AP17,AP13,AP9,AP5)</f>
        <v>7.5851612903225814</v>
      </c>
      <c r="AQ128" s="1"/>
      <c r="AR128" s="7"/>
      <c r="AS128" s="7"/>
      <c r="AT128" s="146">
        <f>AVERAGE(AU126,AU122,AU118,AU114,AU110,AU106,AU102,AU98,AU94,AU90,AU86,AU82,AU78,AU74,AU70,AU66,AU62,AU58,AU54,AU50,AU46,AU42,AU38,AU34,AU30,AU26,AU22,AU18,AU14,AU10,AU6)</f>
        <v>3.0354838709677437E-2</v>
      </c>
      <c r="AU128" s="146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62">
        <f>AB128+AC128</f>
        <v>323.60000000000036</v>
      </c>
      <c r="AC129" s="16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  <row r="585" spans="1:81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</row>
    <row r="586" spans="1:81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</row>
    <row r="587" spans="1:81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</row>
    <row r="588" spans="1:81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</row>
  </sheetData>
  <sheetProtection algorithmName="SHA-512" hashValue="QEj5o2YLy/bpi/Ph4Zey0ZqWC+uw+mePY9d6a38EaRzpI3GV5mB+xXTKtC0jt61qTVQMzv+9HMnUZwWipOvmTw==" saltValue="MaFyDGhvEiMLsVe+jrhpMw==" spinCount="100000" sheet="1" selectLockedCells="1" selectUnlockedCells="1"/>
  <mergeCells count="271"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72A8E-3958-4859-B6D7-5DFD1C614EEC}">
  <dimension ref="A1:CC58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8.28515625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9" max="39" width="1.7109375" customWidth="1"/>
    <col min="40" max="40" width="8.42578125" bestFit="1" customWidth="1"/>
    <col min="41" max="42" width="10.1406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customWidth="1"/>
    <col min="50" max="52" width="18.28515625" customWidth="1"/>
  </cols>
  <sheetData>
    <row r="1" spans="1:81" ht="30.75" thickBot="1" x14ac:dyDescent="0.45">
      <c r="A1" s="169" t="s">
        <v>78</v>
      </c>
      <c r="B1" s="169"/>
      <c r="C1" s="169"/>
      <c r="D1" s="169"/>
      <c r="E1" s="169"/>
      <c r="F1" s="169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70" t="s">
        <v>43</v>
      </c>
      <c r="B2" s="171"/>
      <c r="C2" s="172"/>
      <c r="D2" s="172"/>
      <c r="E2" s="172"/>
      <c r="F2" s="172"/>
      <c r="G2" s="172"/>
      <c r="H2" s="172"/>
      <c r="I2" s="172"/>
      <c r="J2" s="172"/>
      <c r="K2" s="171"/>
      <c r="L2" s="171"/>
      <c r="M2" s="171"/>
      <c r="N2" s="171"/>
      <c r="O2" s="171"/>
      <c r="P2" s="171"/>
      <c r="Q2" s="171"/>
      <c r="R2" s="173"/>
      <c r="S2" s="55"/>
      <c r="T2" s="49" t="s">
        <v>34</v>
      </c>
      <c r="U2" s="49" t="s">
        <v>56</v>
      </c>
      <c r="V2" s="59"/>
      <c r="W2" s="170" t="s">
        <v>10</v>
      </c>
      <c r="X2" s="171"/>
      <c r="Y2" s="171"/>
      <c r="Z2" s="171"/>
      <c r="AA2" s="171"/>
      <c r="AB2" s="171"/>
      <c r="AC2" s="171"/>
      <c r="AD2" s="171"/>
      <c r="AE2" s="173"/>
      <c r="AF2" s="1"/>
      <c r="AG2" s="142" t="s">
        <v>27</v>
      </c>
      <c r="AH2" s="143"/>
      <c r="AI2" s="143"/>
      <c r="AJ2" s="143"/>
      <c r="AK2" s="143"/>
      <c r="AL2" s="144"/>
      <c r="AM2" s="59"/>
      <c r="AN2" s="142" t="s">
        <v>31</v>
      </c>
      <c r="AO2" s="143"/>
      <c r="AP2" s="144"/>
      <c r="AQ2" s="1"/>
      <c r="AR2" s="142" t="s">
        <v>30</v>
      </c>
      <c r="AS2" s="143"/>
      <c r="AT2" s="143"/>
      <c r="AU2" s="144"/>
      <c r="AV2" s="1"/>
      <c r="AW2" s="142" t="s">
        <v>72</v>
      </c>
      <c r="AX2" s="143"/>
      <c r="AY2" s="143"/>
      <c r="AZ2" s="14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64" t="s">
        <v>4</v>
      </c>
      <c r="L3" s="165"/>
      <c r="M3" s="165" t="s">
        <v>8</v>
      </c>
      <c r="N3" s="165"/>
      <c r="O3" s="165" t="s">
        <v>9</v>
      </c>
      <c r="P3" s="165"/>
      <c r="Q3" s="166" t="s">
        <v>5</v>
      </c>
      <c r="R3" s="167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68" t="s">
        <v>0</v>
      </c>
      <c r="AS3" s="166"/>
      <c r="AT3" s="166" t="s">
        <v>1</v>
      </c>
      <c r="AU3" s="167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74">
        <v>1</v>
      </c>
      <c r="B4" s="67" t="s">
        <v>45</v>
      </c>
      <c r="C4" s="72">
        <v>263143000</v>
      </c>
      <c r="D4" s="37">
        <v>2432360</v>
      </c>
      <c r="E4" s="37">
        <v>5924040</v>
      </c>
      <c r="F4" s="39">
        <v>9863990</v>
      </c>
      <c r="G4" s="72">
        <v>341251000</v>
      </c>
      <c r="H4" s="37">
        <v>3080370</v>
      </c>
      <c r="I4" s="37">
        <v>8831750</v>
      </c>
      <c r="J4" s="39">
        <v>14454700</v>
      </c>
      <c r="K4" s="177">
        <f>C6+G6</f>
        <v>904000</v>
      </c>
      <c r="L4" s="178"/>
      <c r="M4" s="183">
        <f>D6+E6+F6+H6+I6+J6</f>
        <v>71010</v>
      </c>
      <c r="N4" s="178"/>
      <c r="O4" s="183">
        <f>M4+K4</f>
        <v>975010</v>
      </c>
      <c r="P4" s="178"/>
      <c r="Q4" s="38" t="s">
        <v>6</v>
      </c>
      <c r="R4" s="39">
        <v>1369616700</v>
      </c>
      <c r="S4" s="57"/>
      <c r="T4" s="187">
        <v>0.04</v>
      </c>
      <c r="U4" s="190">
        <v>0.96</v>
      </c>
      <c r="V4" s="57"/>
      <c r="W4" s="85" t="s">
        <v>6</v>
      </c>
      <c r="X4" s="44">
        <v>3478.7</v>
      </c>
      <c r="Y4" s="44">
        <v>4582.5</v>
      </c>
      <c r="Z4" s="44">
        <v>48.4</v>
      </c>
      <c r="AA4" s="44">
        <v>64</v>
      </c>
      <c r="AB4" s="44">
        <v>3654.8</v>
      </c>
      <c r="AC4" s="44">
        <v>4819.8999999999996</v>
      </c>
      <c r="AD4" s="44">
        <v>82.4</v>
      </c>
      <c r="AE4" s="82">
        <v>11.9</v>
      </c>
      <c r="AF4" s="7"/>
      <c r="AG4" s="17" t="s">
        <v>29</v>
      </c>
      <c r="AH4" s="18">
        <v>1.375</v>
      </c>
      <c r="AI4" s="18">
        <v>7</v>
      </c>
      <c r="AJ4" s="18">
        <v>2</v>
      </c>
      <c r="AK4" s="18">
        <v>0</v>
      </c>
      <c r="AL4" s="19">
        <v>8</v>
      </c>
      <c r="AM4" s="62"/>
      <c r="AN4" s="63" t="s">
        <v>40</v>
      </c>
      <c r="AO4" s="25">
        <v>8.8000000000000007</v>
      </c>
      <c r="AP4" s="21">
        <v>7.44</v>
      </c>
      <c r="AQ4" s="7"/>
      <c r="AR4" s="31" t="s">
        <v>37</v>
      </c>
      <c r="AS4" s="52" t="s">
        <v>75</v>
      </c>
      <c r="AT4" s="32" t="s">
        <v>38</v>
      </c>
      <c r="AU4" s="53">
        <v>4.3999999999999997E-2</v>
      </c>
      <c r="AV4" s="1"/>
      <c r="AW4" s="117" t="s">
        <v>45</v>
      </c>
      <c r="AX4" s="112">
        <v>575252000</v>
      </c>
      <c r="AY4" s="112">
        <v>381222200</v>
      </c>
      <c r="AZ4" s="113">
        <v>176116000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75"/>
      <c r="B5" s="68" t="s">
        <v>44</v>
      </c>
      <c r="C5" s="73">
        <f>'Mar, 2022'!C124</f>
        <v>263143000</v>
      </c>
      <c r="D5" s="73">
        <f>'Mar, 2022'!D124</f>
        <v>2432360</v>
      </c>
      <c r="E5" s="73">
        <f>'Mar, 2022'!E124</f>
        <v>5924040</v>
      </c>
      <c r="F5" s="73">
        <f>'Mar, 2022'!F124</f>
        <v>9863990</v>
      </c>
      <c r="G5" s="73">
        <f>'Mar, 2022'!G124</f>
        <v>340347000</v>
      </c>
      <c r="H5" s="73">
        <f>'Mar, 2022'!H124</f>
        <v>3071370</v>
      </c>
      <c r="I5" s="73">
        <f>'Mar, 2022'!I124</f>
        <v>8799740</v>
      </c>
      <c r="J5" s="73">
        <f>'Mar, 2022'!J124</f>
        <v>14424700</v>
      </c>
      <c r="K5" s="179"/>
      <c r="L5" s="180"/>
      <c r="M5" s="180"/>
      <c r="N5" s="180"/>
      <c r="O5" s="180"/>
      <c r="P5" s="180"/>
      <c r="Q5" s="9" t="s">
        <v>7</v>
      </c>
      <c r="R5" s="73">
        <f>'Mar, 2022'!R124</f>
        <v>1368791000</v>
      </c>
      <c r="S5" s="57"/>
      <c r="T5" s="188"/>
      <c r="U5" s="191"/>
      <c r="V5" s="57"/>
      <c r="W5" s="87" t="s">
        <v>7</v>
      </c>
      <c r="X5" s="104">
        <f>'Mar, 2022'!X124</f>
        <v>3478.7</v>
      </c>
      <c r="Y5" s="104">
        <f>'Mar, 2022'!Y124</f>
        <v>4571.3</v>
      </c>
      <c r="Z5" s="104">
        <f>'Mar, 2022'!Z124</f>
        <v>48.2</v>
      </c>
      <c r="AA5" s="104">
        <f>'Mar, 2022'!AA124</f>
        <v>63.9</v>
      </c>
      <c r="AB5" s="104">
        <f>'Mar, 2022'!AB124</f>
        <v>3654.8</v>
      </c>
      <c r="AC5" s="104">
        <f>'Mar, 2022'!AC124</f>
        <v>4808.3</v>
      </c>
      <c r="AD5" s="104">
        <f>'Mar, 2022'!AD124</f>
        <v>82.2</v>
      </c>
      <c r="AE5" s="104">
        <f>'Mar, 2022'!AE124</f>
        <v>11.9</v>
      </c>
      <c r="AF5" s="7"/>
      <c r="AG5" s="87" t="s">
        <v>26</v>
      </c>
      <c r="AH5" s="6">
        <f>(AH4*10.74)</f>
        <v>14.7675</v>
      </c>
      <c r="AI5" s="6">
        <f>(AI4*2.2)</f>
        <v>15.400000000000002</v>
      </c>
      <c r="AJ5" s="6">
        <f>(AJ4*0.25)</f>
        <v>0.5</v>
      </c>
      <c r="AK5" s="154">
        <f>AK4+AL4</f>
        <v>8</v>
      </c>
      <c r="AL5" s="155"/>
      <c r="AM5" s="10"/>
      <c r="AN5" s="27" t="s">
        <v>41</v>
      </c>
      <c r="AO5" s="26">
        <v>10.3</v>
      </c>
      <c r="AP5" s="24">
        <v>7.85</v>
      </c>
      <c r="AQ5" s="7"/>
      <c r="AR5" s="33" t="s">
        <v>36</v>
      </c>
      <c r="AS5" s="12" t="s">
        <v>75</v>
      </c>
      <c r="AT5" s="2" t="s">
        <v>39</v>
      </c>
      <c r="AU5" s="36">
        <v>0.33300000000000002</v>
      </c>
      <c r="AV5" s="1"/>
      <c r="AW5" s="118" t="s">
        <v>71</v>
      </c>
      <c r="AX5" s="125">
        <f>'Mar, 2022'!AX124</f>
        <v>575252000</v>
      </c>
      <c r="AY5" s="125">
        <f>'Mar, 2022'!AY124</f>
        <v>380263300</v>
      </c>
      <c r="AZ5" s="125">
        <f>'Mar, 2022'!AZ124</f>
        <v>176081000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76"/>
      <c r="B6" s="66" t="s">
        <v>3</v>
      </c>
      <c r="C6" s="76">
        <f>C4-C5</f>
        <v>0</v>
      </c>
      <c r="D6" s="76">
        <f t="shared" ref="D6:J6" si="0">D4-D5</f>
        <v>0</v>
      </c>
      <c r="E6" s="76">
        <f t="shared" si="0"/>
        <v>0</v>
      </c>
      <c r="F6" s="76">
        <f t="shared" si="0"/>
        <v>0</v>
      </c>
      <c r="G6" s="76">
        <f t="shared" si="0"/>
        <v>904000</v>
      </c>
      <c r="H6" s="76">
        <f t="shared" si="0"/>
        <v>9000</v>
      </c>
      <c r="I6" s="76">
        <f t="shared" si="0"/>
        <v>32010</v>
      </c>
      <c r="J6" s="76">
        <f t="shared" si="0"/>
        <v>30000</v>
      </c>
      <c r="K6" s="181"/>
      <c r="L6" s="182"/>
      <c r="M6" s="182"/>
      <c r="N6" s="182"/>
      <c r="O6" s="182"/>
      <c r="P6" s="182"/>
      <c r="Q6" s="47" t="s">
        <v>3</v>
      </c>
      <c r="R6" s="41">
        <f>R4-R5</f>
        <v>825700</v>
      </c>
      <c r="S6" s="58"/>
      <c r="T6" s="189"/>
      <c r="U6" s="192"/>
      <c r="V6" s="58"/>
      <c r="W6" s="45" t="s">
        <v>3</v>
      </c>
      <c r="X6" s="46">
        <f>X4-X5</f>
        <v>0</v>
      </c>
      <c r="Y6" s="46">
        <f t="shared" ref="Y6:AE6" si="1">Y4-Y5</f>
        <v>11.199999999999818</v>
      </c>
      <c r="Z6" s="46">
        <f t="shared" si="1"/>
        <v>0.19999999999999574</v>
      </c>
      <c r="AA6" s="46">
        <f t="shared" si="1"/>
        <v>0.10000000000000142</v>
      </c>
      <c r="AB6" s="46">
        <f t="shared" si="1"/>
        <v>0</v>
      </c>
      <c r="AC6" s="46">
        <f t="shared" si="1"/>
        <v>11.599999999999454</v>
      </c>
      <c r="AD6" s="46">
        <f t="shared" si="1"/>
        <v>0.20000000000000284</v>
      </c>
      <c r="AE6" s="83">
        <f t="shared" si="1"/>
        <v>0</v>
      </c>
      <c r="AF6" s="7"/>
      <c r="AG6" s="88" t="s">
        <v>28</v>
      </c>
      <c r="AH6" s="86">
        <f>(AH5)/((K4/1000000)*8.34)</f>
        <v>1.9587206341121792</v>
      </c>
      <c r="AI6" s="86">
        <f>(AI5)/((K4/1000000)*8.34)</f>
        <v>2.0426136966532971</v>
      </c>
      <c r="AJ6" s="86">
        <f>(AJ5)/((K4/1000000)*8.34)</f>
        <v>6.6318626514717427E-2</v>
      </c>
      <c r="AK6" s="156">
        <f>(AK5)/((K4/1000000)*8.34)</f>
        <v>1.0610980242354788</v>
      </c>
      <c r="AL6" s="157"/>
      <c r="AM6" s="10"/>
      <c r="AN6" s="1"/>
      <c r="AO6" s="1"/>
      <c r="AP6" s="1"/>
      <c r="AQ6" s="7"/>
      <c r="AR6" s="89" t="s">
        <v>55</v>
      </c>
      <c r="AS6" s="79">
        <v>1.4</v>
      </c>
      <c r="AT6" s="90" t="s">
        <v>54</v>
      </c>
      <c r="AU6" s="35">
        <v>2.9000000000000001E-2</v>
      </c>
      <c r="AV6" s="1"/>
      <c r="AW6" s="110" t="s">
        <v>3</v>
      </c>
      <c r="AX6" s="115">
        <f>AX4-AX5</f>
        <v>0</v>
      </c>
      <c r="AY6" s="115">
        <f>AY4-AY5</f>
        <v>958900</v>
      </c>
      <c r="AZ6" s="116">
        <f>AZ4-AZ5</f>
        <v>35000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74">
        <v>2</v>
      </c>
      <c r="B8" s="67" t="s">
        <v>45</v>
      </c>
      <c r="C8" s="72">
        <v>263143000</v>
      </c>
      <c r="D8" s="37">
        <v>2432360</v>
      </c>
      <c r="E8" s="37">
        <v>5924040</v>
      </c>
      <c r="F8" s="39">
        <v>9863990</v>
      </c>
      <c r="G8" s="72">
        <v>342002000</v>
      </c>
      <c r="H8" s="37">
        <v>3089370</v>
      </c>
      <c r="I8" s="37">
        <v>8831750</v>
      </c>
      <c r="J8" s="39">
        <v>14462700</v>
      </c>
      <c r="K8" s="177">
        <f>C10+G10</f>
        <v>751000</v>
      </c>
      <c r="L8" s="178"/>
      <c r="M8" s="183">
        <f>D10+E10+F10+H10+I10+J10</f>
        <v>17000</v>
      </c>
      <c r="N8" s="178"/>
      <c r="O8" s="184">
        <f>M8+K8</f>
        <v>768000</v>
      </c>
      <c r="P8" s="184"/>
      <c r="Q8" s="42" t="s">
        <v>6</v>
      </c>
      <c r="R8" s="39">
        <v>1370508600</v>
      </c>
      <c r="S8" s="57"/>
      <c r="T8" s="187">
        <v>0</v>
      </c>
      <c r="U8" s="190">
        <v>0.97</v>
      </c>
      <c r="V8" s="57"/>
      <c r="W8" s="85" t="s">
        <v>6</v>
      </c>
      <c r="X8" s="44">
        <v>3478.7</v>
      </c>
      <c r="Y8" s="44">
        <v>4592.6000000000004</v>
      </c>
      <c r="Z8" s="44">
        <v>48.5</v>
      </c>
      <c r="AA8" s="44">
        <v>64</v>
      </c>
      <c r="AB8" s="44">
        <v>3654.8</v>
      </c>
      <c r="AC8" s="44">
        <v>4830.3</v>
      </c>
      <c r="AD8" s="44">
        <v>82.4</v>
      </c>
      <c r="AE8" s="82">
        <v>11.9</v>
      </c>
      <c r="AF8" s="7"/>
      <c r="AG8" s="85" t="s">
        <v>29</v>
      </c>
      <c r="AH8" s="15">
        <v>1.25</v>
      </c>
      <c r="AI8" s="15">
        <v>6.375</v>
      </c>
      <c r="AJ8" s="15">
        <v>1.5625</v>
      </c>
      <c r="AK8" s="15">
        <v>0</v>
      </c>
      <c r="AL8" s="16">
        <v>8</v>
      </c>
      <c r="AM8" s="62"/>
      <c r="AN8" s="64" t="s">
        <v>40</v>
      </c>
      <c r="AO8" s="20">
        <v>9.5</v>
      </c>
      <c r="AP8" s="21">
        <v>7.52</v>
      </c>
      <c r="AQ8" s="7"/>
      <c r="AR8" s="31" t="s">
        <v>37</v>
      </c>
      <c r="AS8" s="52" t="s">
        <v>75</v>
      </c>
      <c r="AT8" s="32" t="s">
        <v>38</v>
      </c>
      <c r="AU8" s="53">
        <v>4.7E-2</v>
      </c>
      <c r="AV8" s="1"/>
      <c r="AW8" s="117" t="s">
        <v>45</v>
      </c>
      <c r="AX8" s="112">
        <v>575252000</v>
      </c>
      <c r="AY8" s="112">
        <v>382071900</v>
      </c>
      <c r="AZ8" s="113">
        <v>176116000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75"/>
      <c r="B9" s="68" t="s">
        <v>44</v>
      </c>
      <c r="C9" s="73">
        <f>C4</f>
        <v>263143000</v>
      </c>
      <c r="D9" s="74">
        <f t="shared" ref="D9:J9" si="2">D4</f>
        <v>2432360</v>
      </c>
      <c r="E9" s="74">
        <f t="shared" si="2"/>
        <v>5924040</v>
      </c>
      <c r="F9" s="75">
        <f t="shared" si="2"/>
        <v>9863990</v>
      </c>
      <c r="G9" s="73">
        <f t="shared" si="2"/>
        <v>341251000</v>
      </c>
      <c r="H9" s="74">
        <f t="shared" si="2"/>
        <v>3080370</v>
      </c>
      <c r="I9" s="74">
        <f t="shared" si="2"/>
        <v>8831750</v>
      </c>
      <c r="J9" s="75">
        <f t="shared" si="2"/>
        <v>14454700</v>
      </c>
      <c r="K9" s="179"/>
      <c r="L9" s="180"/>
      <c r="M9" s="180"/>
      <c r="N9" s="180"/>
      <c r="O9" s="185"/>
      <c r="P9" s="185"/>
      <c r="Q9" s="14" t="s">
        <v>7</v>
      </c>
      <c r="R9" s="40">
        <f>R4</f>
        <v>1369616700</v>
      </c>
      <c r="S9" s="57"/>
      <c r="T9" s="188"/>
      <c r="U9" s="191"/>
      <c r="V9" s="57"/>
      <c r="W9" s="87" t="s">
        <v>7</v>
      </c>
      <c r="X9" s="5">
        <f>X4</f>
        <v>3478.7</v>
      </c>
      <c r="Y9" s="5">
        <f t="shared" ref="Y9:AE9" si="3">Y4</f>
        <v>4582.5</v>
      </c>
      <c r="Z9" s="5">
        <f t="shared" si="3"/>
        <v>48.4</v>
      </c>
      <c r="AA9" s="5">
        <f t="shared" si="3"/>
        <v>64</v>
      </c>
      <c r="AB9" s="5">
        <f>AB4</f>
        <v>3654.8</v>
      </c>
      <c r="AC9" s="5">
        <f t="shared" si="3"/>
        <v>4819.8999999999996</v>
      </c>
      <c r="AD9" s="5">
        <f t="shared" si="3"/>
        <v>82.4</v>
      </c>
      <c r="AE9" s="81">
        <f t="shared" si="3"/>
        <v>11.9</v>
      </c>
      <c r="AF9" s="7"/>
      <c r="AG9" s="87" t="s">
        <v>26</v>
      </c>
      <c r="AH9" s="6">
        <f>(AH8*10.74)</f>
        <v>13.425000000000001</v>
      </c>
      <c r="AI9" s="6">
        <f>(AI8*2.2)</f>
        <v>14.025</v>
      </c>
      <c r="AJ9" s="6">
        <f>(AJ8*0.25)</f>
        <v>0.390625</v>
      </c>
      <c r="AK9" s="154">
        <f>AK8+AL8</f>
        <v>8</v>
      </c>
      <c r="AL9" s="155"/>
      <c r="AM9" s="10"/>
      <c r="AN9" s="22" t="s">
        <v>41</v>
      </c>
      <c r="AO9" s="23">
        <v>10.1</v>
      </c>
      <c r="AP9" s="24">
        <v>7.88</v>
      </c>
      <c r="AQ9" s="7"/>
      <c r="AR9" s="33" t="s">
        <v>36</v>
      </c>
      <c r="AS9" s="12" t="s">
        <v>75</v>
      </c>
      <c r="AT9" s="2" t="s">
        <v>39</v>
      </c>
      <c r="AU9" s="36">
        <v>0.34</v>
      </c>
      <c r="AV9" s="1"/>
      <c r="AW9" s="118" t="s">
        <v>71</v>
      </c>
      <c r="AX9" s="111">
        <f>AX4</f>
        <v>575252000</v>
      </c>
      <c r="AY9" s="111">
        <f t="shared" ref="AY9:AZ9" si="4">AY4</f>
        <v>381222200</v>
      </c>
      <c r="AZ9" s="114">
        <f t="shared" si="4"/>
        <v>176116000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76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751000</v>
      </c>
      <c r="H10" s="76">
        <f t="shared" si="5"/>
        <v>9000</v>
      </c>
      <c r="I10" s="76">
        <f t="shared" si="5"/>
        <v>0</v>
      </c>
      <c r="J10" s="77">
        <f t="shared" si="5"/>
        <v>8000</v>
      </c>
      <c r="K10" s="181"/>
      <c r="L10" s="182"/>
      <c r="M10" s="182"/>
      <c r="N10" s="182"/>
      <c r="O10" s="186"/>
      <c r="P10" s="186"/>
      <c r="Q10" s="48" t="s">
        <v>3</v>
      </c>
      <c r="R10" s="41">
        <f>R8-R9</f>
        <v>891900</v>
      </c>
      <c r="S10" s="58"/>
      <c r="T10" s="189"/>
      <c r="U10" s="192"/>
      <c r="V10" s="58"/>
      <c r="W10" s="45" t="s">
        <v>3</v>
      </c>
      <c r="X10" s="46">
        <f>X8-X9</f>
        <v>0</v>
      </c>
      <c r="Y10" s="46">
        <f t="shared" ref="Y10:AE10" si="6">Y8-Y9</f>
        <v>10.100000000000364</v>
      </c>
      <c r="Z10" s="46">
        <f t="shared" si="6"/>
        <v>0.10000000000000142</v>
      </c>
      <c r="AA10" s="46">
        <f t="shared" si="6"/>
        <v>0</v>
      </c>
      <c r="AB10" s="46">
        <f t="shared" si="6"/>
        <v>0</v>
      </c>
      <c r="AC10" s="46">
        <f t="shared" si="6"/>
        <v>10.400000000000546</v>
      </c>
      <c r="AD10" s="46">
        <f t="shared" si="6"/>
        <v>0</v>
      </c>
      <c r="AE10" s="83">
        <f t="shared" si="6"/>
        <v>0</v>
      </c>
      <c r="AF10" s="7"/>
      <c r="AG10" s="88" t="s">
        <v>28</v>
      </c>
      <c r="AH10" s="86">
        <f>(AH9)/((K8/1000000)*8.34)</f>
        <v>2.1434250735230727</v>
      </c>
      <c r="AI10" s="86">
        <f>(AI9)/((K8/1000000)*8.34)</f>
        <v>2.2392206075352767</v>
      </c>
      <c r="AJ10" s="86">
        <f>(AJ9)/((K8/1000000)*8.34)</f>
        <v>6.236688412252888E-2</v>
      </c>
      <c r="AK10" s="156">
        <f>(AK9)/((K8/1000000)*8.34)</f>
        <v>1.2772737868293915</v>
      </c>
      <c r="AL10" s="157"/>
      <c r="AM10" s="10"/>
      <c r="AN10" s="1"/>
      <c r="AO10" s="1"/>
      <c r="AP10" s="1"/>
      <c r="AQ10" s="7"/>
      <c r="AR10" s="89" t="s">
        <v>55</v>
      </c>
      <c r="AS10" s="79">
        <v>1.51</v>
      </c>
      <c r="AT10" s="90" t="s">
        <v>54</v>
      </c>
      <c r="AU10" s="35">
        <v>3.2000000000000001E-2</v>
      </c>
      <c r="AV10" s="1"/>
      <c r="AW10" s="110" t="s">
        <v>3</v>
      </c>
      <c r="AX10" s="115">
        <f>AX8-AX9</f>
        <v>0</v>
      </c>
      <c r="AY10" s="115">
        <f>AY8-AY9</f>
        <v>849700</v>
      </c>
      <c r="AZ10" s="116">
        <f>AZ8-AZ9</f>
        <v>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74">
        <v>3</v>
      </c>
      <c r="B12" s="67" t="s">
        <v>45</v>
      </c>
      <c r="C12" s="72">
        <v>263143000</v>
      </c>
      <c r="D12" s="37">
        <v>2432360</v>
      </c>
      <c r="E12" s="37">
        <v>5924040</v>
      </c>
      <c r="F12" s="39">
        <v>9863990</v>
      </c>
      <c r="G12" s="72">
        <v>342801000</v>
      </c>
      <c r="H12" s="37">
        <v>3098370</v>
      </c>
      <c r="I12" s="37">
        <v>8831750</v>
      </c>
      <c r="J12" s="39">
        <v>14462700</v>
      </c>
      <c r="K12" s="177">
        <f>C14+G14</f>
        <v>799000</v>
      </c>
      <c r="L12" s="178"/>
      <c r="M12" s="183">
        <f>D14+E14+F14+H14+I14+J14</f>
        <v>9000</v>
      </c>
      <c r="N12" s="178"/>
      <c r="O12" s="184">
        <f>M12+K12</f>
        <v>808000</v>
      </c>
      <c r="P12" s="184"/>
      <c r="Q12" s="42" t="s">
        <v>6</v>
      </c>
      <c r="R12" s="39">
        <v>1371179200</v>
      </c>
      <c r="S12" s="57"/>
      <c r="T12" s="187">
        <v>0.42</v>
      </c>
      <c r="U12" s="190">
        <v>0.92</v>
      </c>
      <c r="V12" s="57"/>
      <c r="W12" s="85" t="s">
        <v>6</v>
      </c>
      <c r="X12" s="44">
        <v>3478.7</v>
      </c>
      <c r="Y12" s="44">
        <v>4602.8999999999996</v>
      </c>
      <c r="Z12" s="44">
        <v>48.5</v>
      </c>
      <c r="AA12" s="44">
        <v>64.2</v>
      </c>
      <c r="AB12" s="44">
        <v>3654.8</v>
      </c>
      <c r="AC12" s="44">
        <v>4841.1000000000004</v>
      </c>
      <c r="AD12" s="44">
        <v>82.5</v>
      </c>
      <c r="AE12" s="82">
        <v>11.9</v>
      </c>
      <c r="AF12" s="7"/>
      <c r="AG12" s="85" t="s">
        <v>29</v>
      </c>
      <c r="AH12" s="15">
        <v>1.5</v>
      </c>
      <c r="AI12" s="15">
        <v>6.625</v>
      </c>
      <c r="AJ12" s="15">
        <v>1.625</v>
      </c>
      <c r="AK12" s="15">
        <v>0</v>
      </c>
      <c r="AL12" s="16">
        <v>8</v>
      </c>
      <c r="AM12" s="62"/>
      <c r="AN12" s="64" t="s">
        <v>40</v>
      </c>
      <c r="AO12" s="20">
        <v>9.9</v>
      </c>
      <c r="AP12" s="21">
        <v>7.53</v>
      </c>
      <c r="AQ12" s="7"/>
      <c r="AR12" s="31" t="s">
        <v>37</v>
      </c>
      <c r="AS12" s="52" t="s">
        <v>75</v>
      </c>
      <c r="AT12" s="32" t="s">
        <v>38</v>
      </c>
      <c r="AU12" s="53">
        <v>4.4999999999999998E-2</v>
      </c>
      <c r="AV12" s="1"/>
      <c r="AW12" s="117" t="s">
        <v>45</v>
      </c>
      <c r="AX12" s="112">
        <v>575252000</v>
      </c>
      <c r="AY12" s="112">
        <v>382957500</v>
      </c>
      <c r="AZ12" s="113">
        <v>176151000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75"/>
      <c r="B13" s="68" t="s">
        <v>44</v>
      </c>
      <c r="C13" s="73">
        <f>C8</f>
        <v>263143000</v>
      </c>
      <c r="D13" s="74">
        <f t="shared" ref="D13:J13" si="7">D8</f>
        <v>2432360</v>
      </c>
      <c r="E13" s="74">
        <f t="shared" si="7"/>
        <v>5924040</v>
      </c>
      <c r="F13" s="75">
        <f t="shared" si="7"/>
        <v>9863990</v>
      </c>
      <c r="G13" s="73">
        <f t="shared" si="7"/>
        <v>342002000</v>
      </c>
      <c r="H13" s="74">
        <f t="shared" si="7"/>
        <v>3089370</v>
      </c>
      <c r="I13" s="74">
        <f t="shared" si="7"/>
        <v>8831750</v>
      </c>
      <c r="J13" s="75">
        <f t="shared" si="7"/>
        <v>14462700</v>
      </c>
      <c r="K13" s="179"/>
      <c r="L13" s="180"/>
      <c r="M13" s="180"/>
      <c r="N13" s="180"/>
      <c r="O13" s="185"/>
      <c r="P13" s="185"/>
      <c r="Q13" s="14" t="s">
        <v>7</v>
      </c>
      <c r="R13" s="40">
        <f>R8</f>
        <v>1370508600</v>
      </c>
      <c r="S13" s="57"/>
      <c r="T13" s="188"/>
      <c r="U13" s="191"/>
      <c r="V13" s="57"/>
      <c r="W13" s="87" t="s">
        <v>7</v>
      </c>
      <c r="X13" s="5">
        <f t="shared" ref="X13:AE13" si="8">X8</f>
        <v>3478.7</v>
      </c>
      <c r="Y13" s="5">
        <f t="shared" si="8"/>
        <v>4592.6000000000004</v>
      </c>
      <c r="Z13" s="5">
        <f t="shared" si="8"/>
        <v>48.5</v>
      </c>
      <c r="AA13" s="5">
        <f t="shared" si="8"/>
        <v>64</v>
      </c>
      <c r="AB13" s="5">
        <f t="shared" si="8"/>
        <v>3654.8</v>
      </c>
      <c r="AC13" s="5">
        <f t="shared" si="8"/>
        <v>4830.3</v>
      </c>
      <c r="AD13" s="5">
        <f t="shared" si="8"/>
        <v>82.4</v>
      </c>
      <c r="AE13" s="81">
        <f t="shared" si="8"/>
        <v>11.9</v>
      </c>
      <c r="AF13" s="7"/>
      <c r="AG13" s="87" t="s">
        <v>26</v>
      </c>
      <c r="AH13" s="6">
        <f>(AH12*10.74)</f>
        <v>16.11</v>
      </c>
      <c r="AI13" s="6">
        <f>(AI12*2.2)</f>
        <v>14.575000000000001</v>
      </c>
      <c r="AJ13" s="6">
        <f>(AJ12*0.25)</f>
        <v>0.40625</v>
      </c>
      <c r="AK13" s="154">
        <f>AK12+AL12</f>
        <v>8</v>
      </c>
      <c r="AL13" s="155"/>
      <c r="AM13" s="10"/>
      <c r="AN13" s="22" t="s">
        <v>41</v>
      </c>
      <c r="AO13" s="23">
        <v>10.5</v>
      </c>
      <c r="AP13" s="24">
        <v>7.83</v>
      </c>
      <c r="AQ13" s="7"/>
      <c r="AR13" s="33" t="s">
        <v>36</v>
      </c>
      <c r="AS13" s="12" t="s">
        <v>75</v>
      </c>
      <c r="AT13" s="2" t="s">
        <v>39</v>
      </c>
      <c r="AU13" s="36">
        <v>0.33100000000000002</v>
      </c>
      <c r="AV13" s="1"/>
      <c r="AW13" s="118" t="s">
        <v>71</v>
      </c>
      <c r="AX13" s="111">
        <f>AX8</f>
        <v>575252000</v>
      </c>
      <c r="AY13" s="111">
        <f t="shared" ref="AY13:AZ13" si="9">AY8</f>
        <v>382071900</v>
      </c>
      <c r="AZ13" s="114">
        <f t="shared" si="9"/>
        <v>176116000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76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799000</v>
      </c>
      <c r="H14" s="76">
        <f t="shared" si="10"/>
        <v>9000</v>
      </c>
      <c r="I14" s="76">
        <f t="shared" si="10"/>
        <v>0</v>
      </c>
      <c r="J14" s="77">
        <f t="shared" si="10"/>
        <v>0</v>
      </c>
      <c r="K14" s="181"/>
      <c r="L14" s="182"/>
      <c r="M14" s="182"/>
      <c r="N14" s="182"/>
      <c r="O14" s="186"/>
      <c r="P14" s="186"/>
      <c r="Q14" s="48" t="s">
        <v>3</v>
      </c>
      <c r="R14" s="41">
        <f>R12-R13</f>
        <v>670600</v>
      </c>
      <c r="S14" s="58"/>
      <c r="T14" s="189"/>
      <c r="U14" s="192"/>
      <c r="V14" s="58"/>
      <c r="W14" s="45" t="s">
        <v>3</v>
      </c>
      <c r="X14" s="46">
        <f>X12-X13</f>
        <v>0</v>
      </c>
      <c r="Y14" s="46">
        <f t="shared" ref="Y14:AE14" si="11">Y12-Y13</f>
        <v>10.299999999999272</v>
      </c>
      <c r="Z14" s="46">
        <f t="shared" si="11"/>
        <v>0</v>
      </c>
      <c r="AA14" s="46">
        <f t="shared" si="11"/>
        <v>0.20000000000000284</v>
      </c>
      <c r="AB14" s="46">
        <f t="shared" si="11"/>
        <v>0</v>
      </c>
      <c r="AC14" s="46">
        <f t="shared" si="11"/>
        <v>10.800000000000182</v>
      </c>
      <c r="AD14" s="46">
        <f t="shared" si="11"/>
        <v>9.9999999999994316E-2</v>
      </c>
      <c r="AE14" s="83">
        <f t="shared" si="11"/>
        <v>0</v>
      </c>
      <c r="AF14" s="7"/>
      <c r="AG14" s="88" t="s">
        <v>28</v>
      </c>
      <c r="AH14" s="86">
        <f>(AH13)/((K12/1000000)*8.34)</f>
        <v>2.417590333240291</v>
      </c>
      <c r="AI14" s="86">
        <f>(AI13)/((K12/1000000)*8.34)</f>
        <v>2.1872364436360798</v>
      </c>
      <c r="AJ14" s="86">
        <f>(AJ13)/((K12/1000000)*8.34)</f>
        <v>6.0964995212840989E-2</v>
      </c>
      <c r="AK14" s="156">
        <f>(AK13)/((K12/1000000)*8.34)</f>
        <v>1.2005414441913302</v>
      </c>
      <c r="AL14" s="157"/>
      <c r="AM14" s="10"/>
      <c r="AN14" s="1"/>
      <c r="AO14" s="1"/>
      <c r="AP14" s="1"/>
      <c r="AQ14" s="7"/>
      <c r="AR14" s="89" t="s">
        <v>55</v>
      </c>
      <c r="AS14" s="79">
        <v>1.35</v>
      </c>
      <c r="AT14" s="90" t="s">
        <v>54</v>
      </c>
      <c r="AU14" s="35">
        <v>0.03</v>
      </c>
      <c r="AV14" s="1"/>
      <c r="AW14" s="110" t="s">
        <v>3</v>
      </c>
      <c r="AX14" s="115">
        <f>AX12-AX13</f>
        <v>0</v>
      </c>
      <c r="AY14" s="115">
        <f>AY12-AY13</f>
        <v>885600</v>
      </c>
      <c r="AZ14" s="116">
        <f>AZ12-AZ13</f>
        <v>35000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74">
        <v>4</v>
      </c>
      <c r="B16" s="67" t="s">
        <v>45</v>
      </c>
      <c r="C16" s="72">
        <v>263143000</v>
      </c>
      <c r="D16" s="37">
        <v>2432360</v>
      </c>
      <c r="E16" s="37">
        <v>5924040</v>
      </c>
      <c r="F16" s="39">
        <v>9863990</v>
      </c>
      <c r="G16" s="72">
        <v>343339000</v>
      </c>
      <c r="H16" s="37">
        <v>3137360</v>
      </c>
      <c r="I16" s="37">
        <v>8895780</v>
      </c>
      <c r="J16" s="39">
        <v>14520700</v>
      </c>
      <c r="K16" s="177">
        <f>C18+G18</f>
        <v>538000</v>
      </c>
      <c r="L16" s="178"/>
      <c r="M16" s="183">
        <f>D18+E18+F18+H18+I18+J18</f>
        <v>161020</v>
      </c>
      <c r="N16" s="178"/>
      <c r="O16" s="184">
        <f>M16+K16</f>
        <v>699020</v>
      </c>
      <c r="P16" s="184"/>
      <c r="Q16" s="42" t="s">
        <v>6</v>
      </c>
      <c r="R16" s="39">
        <v>1371970200</v>
      </c>
      <c r="S16" s="57"/>
      <c r="T16" s="187">
        <v>0.43</v>
      </c>
      <c r="U16" s="190">
        <v>0.97</v>
      </c>
      <c r="V16" s="57"/>
      <c r="W16" s="85" t="s">
        <v>6</v>
      </c>
      <c r="X16" s="44">
        <v>3478.7</v>
      </c>
      <c r="Y16" s="44">
        <v>4609.8999999999996</v>
      </c>
      <c r="Z16" s="44">
        <v>49</v>
      </c>
      <c r="AA16" s="44">
        <v>64.400000000000006</v>
      </c>
      <c r="AB16" s="44">
        <v>3654.8</v>
      </c>
      <c r="AC16" s="44">
        <v>4849</v>
      </c>
      <c r="AD16" s="44">
        <v>82.7</v>
      </c>
      <c r="AE16" s="82">
        <v>11.9</v>
      </c>
      <c r="AF16" s="7"/>
      <c r="AG16" s="85" t="s">
        <v>29</v>
      </c>
      <c r="AH16" s="15">
        <v>1.9375</v>
      </c>
      <c r="AI16" s="15">
        <v>4.75</v>
      </c>
      <c r="AJ16" s="15">
        <v>1.25</v>
      </c>
      <c r="AK16" s="15">
        <v>0</v>
      </c>
      <c r="AL16" s="16">
        <v>5</v>
      </c>
      <c r="AM16" s="62"/>
      <c r="AN16" s="64" t="s">
        <v>40</v>
      </c>
      <c r="AO16" s="20">
        <v>8.3000000000000007</v>
      </c>
      <c r="AP16" s="21">
        <v>7.58</v>
      </c>
      <c r="AQ16" s="7"/>
      <c r="AR16" s="2" t="s">
        <v>37</v>
      </c>
      <c r="AS16" s="12" t="s">
        <v>75</v>
      </c>
      <c r="AT16" s="2" t="s">
        <v>38</v>
      </c>
      <c r="AU16" s="12">
        <v>4.4999999999999998E-2</v>
      </c>
      <c r="AV16" s="1"/>
      <c r="AW16" s="117" t="s">
        <v>45</v>
      </c>
      <c r="AX16" s="112">
        <v>575252000</v>
      </c>
      <c r="AY16" s="112">
        <v>383598900</v>
      </c>
      <c r="AZ16" s="113">
        <v>176186000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75"/>
      <c r="B17" s="68" t="s">
        <v>44</v>
      </c>
      <c r="C17" s="73">
        <f>C12</f>
        <v>263143000</v>
      </c>
      <c r="D17" s="74">
        <f t="shared" ref="D17:J17" si="12">D12</f>
        <v>2432360</v>
      </c>
      <c r="E17" s="74">
        <f t="shared" si="12"/>
        <v>5924040</v>
      </c>
      <c r="F17" s="75">
        <f t="shared" si="12"/>
        <v>9863990</v>
      </c>
      <c r="G17" s="73">
        <f t="shared" si="12"/>
        <v>342801000</v>
      </c>
      <c r="H17" s="74">
        <f t="shared" si="12"/>
        <v>3098370</v>
      </c>
      <c r="I17" s="74">
        <f t="shared" si="12"/>
        <v>8831750</v>
      </c>
      <c r="J17" s="75">
        <f t="shared" si="12"/>
        <v>14462700</v>
      </c>
      <c r="K17" s="179"/>
      <c r="L17" s="180"/>
      <c r="M17" s="180"/>
      <c r="N17" s="180"/>
      <c r="O17" s="185"/>
      <c r="P17" s="185"/>
      <c r="Q17" s="14" t="s">
        <v>7</v>
      </c>
      <c r="R17" s="40">
        <f>R12</f>
        <v>1371179200</v>
      </c>
      <c r="S17" s="57"/>
      <c r="T17" s="188"/>
      <c r="U17" s="191"/>
      <c r="V17" s="57"/>
      <c r="W17" s="87" t="s">
        <v>7</v>
      </c>
      <c r="X17" s="5">
        <f t="shared" ref="X17:AE17" si="13">X12</f>
        <v>3478.7</v>
      </c>
      <c r="Y17" s="5">
        <f t="shared" si="13"/>
        <v>4602.8999999999996</v>
      </c>
      <c r="Z17" s="5">
        <f t="shared" si="13"/>
        <v>48.5</v>
      </c>
      <c r="AA17" s="5">
        <f t="shared" si="13"/>
        <v>64.2</v>
      </c>
      <c r="AB17" s="5">
        <f t="shared" si="13"/>
        <v>3654.8</v>
      </c>
      <c r="AC17" s="5">
        <f t="shared" si="13"/>
        <v>4841.1000000000004</v>
      </c>
      <c r="AD17" s="5">
        <f t="shared" si="13"/>
        <v>82.5</v>
      </c>
      <c r="AE17" s="81">
        <f t="shared" si="13"/>
        <v>11.9</v>
      </c>
      <c r="AF17" s="7"/>
      <c r="AG17" s="87" t="s">
        <v>26</v>
      </c>
      <c r="AH17" s="6">
        <f>(AH16*10.74)</f>
        <v>20.80875</v>
      </c>
      <c r="AI17" s="6">
        <f>(AI16*2.2)</f>
        <v>10.450000000000001</v>
      </c>
      <c r="AJ17" s="6">
        <f>(AJ16*0.25)</f>
        <v>0.3125</v>
      </c>
      <c r="AK17" s="154">
        <f>AK16+AL16</f>
        <v>5</v>
      </c>
      <c r="AL17" s="155"/>
      <c r="AM17" s="10"/>
      <c r="AN17" s="22" t="s">
        <v>41</v>
      </c>
      <c r="AO17" s="23">
        <v>9.1999999999999993</v>
      </c>
      <c r="AP17" s="24">
        <v>7.75</v>
      </c>
      <c r="AQ17" s="7"/>
      <c r="AR17" s="2" t="s">
        <v>36</v>
      </c>
      <c r="AS17" s="12" t="s">
        <v>75</v>
      </c>
      <c r="AT17" s="2" t="s">
        <v>39</v>
      </c>
      <c r="AU17" s="12">
        <v>0.36</v>
      </c>
      <c r="AV17" s="1"/>
      <c r="AW17" s="118" t="s">
        <v>71</v>
      </c>
      <c r="AX17" s="111">
        <f t="shared" ref="AX17:AZ17" si="14">AX12</f>
        <v>575252000</v>
      </c>
      <c r="AY17" s="111">
        <f t="shared" si="14"/>
        <v>382957500</v>
      </c>
      <c r="AZ17" s="114">
        <f t="shared" si="14"/>
        <v>176151000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76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538000</v>
      </c>
      <c r="H18" s="76">
        <f t="shared" si="15"/>
        <v>38990</v>
      </c>
      <c r="I18" s="76">
        <f t="shared" si="15"/>
        <v>64030</v>
      </c>
      <c r="J18" s="77">
        <f t="shared" si="15"/>
        <v>58000</v>
      </c>
      <c r="K18" s="181"/>
      <c r="L18" s="182"/>
      <c r="M18" s="182"/>
      <c r="N18" s="182"/>
      <c r="O18" s="186"/>
      <c r="P18" s="186"/>
      <c r="Q18" s="48" t="s">
        <v>3</v>
      </c>
      <c r="R18" s="41">
        <f>R16-R17</f>
        <v>791000</v>
      </c>
      <c r="S18" s="58"/>
      <c r="T18" s="189"/>
      <c r="U18" s="192"/>
      <c r="V18" s="58"/>
      <c r="W18" s="45" t="s">
        <v>3</v>
      </c>
      <c r="X18" s="46">
        <f>X16-X17</f>
        <v>0</v>
      </c>
      <c r="Y18" s="46">
        <f t="shared" ref="Y18:AE18" si="16">Y16-Y17</f>
        <v>7</v>
      </c>
      <c r="Z18" s="46">
        <f t="shared" si="16"/>
        <v>0.5</v>
      </c>
      <c r="AA18" s="46">
        <f t="shared" si="16"/>
        <v>0.20000000000000284</v>
      </c>
      <c r="AB18" s="46">
        <f t="shared" si="16"/>
        <v>0</v>
      </c>
      <c r="AC18" s="46">
        <f t="shared" si="16"/>
        <v>7.8999999999996362</v>
      </c>
      <c r="AD18" s="46">
        <f t="shared" si="16"/>
        <v>0.20000000000000284</v>
      </c>
      <c r="AE18" s="83">
        <f t="shared" si="16"/>
        <v>0</v>
      </c>
      <c r="AF18" s="7"/>
      <c r="AG18" s="88" t="s">
        <v>28</v>
      </c>
      <c r="AH18" s="86">
        <f>(AH17)/((K16/1000000)*8.34)</f>
        <v>4.6376467599154871</v>
      </c>
      <c r="AI18" s="86">
        <f>(AI17)/((K16/1000000)*8.34)</f>
        <v>2.3289918251272588</v>
      </c>
      <c r="AJ18" s="86">
        <f>(AJ17)/((K16/1000000)*8.34)</f>
        <v>6.9646884722705096E-2</v>
      </c>
      <c r="AK18" s="156">
        <f>(AK17)/((K16/1000000)*8.34)</f>
        <v>1.1143501555632815</v>
      </c>
      <c r="AL18" s="157"/>
      <c r="AM18" s="10"/>
      <c r="AN18" s="1"/>
      <c r="AO18" s="1"/>
      <c r="AP18" s="1"/>
      <c r="AQ18" s="7"/>
      <c r="AR18" s="89" t="s">
        <v>55</v>
      </c>
      <c r="AS18" s="79">
        <v>2.09</v>
      </c>
      <c r="AT18" s="90" t="s">
        <v>54</v>
      </c>
      <c r="AU18" s="11">
        <v>3.4000000000000002E-2</v>
      </c>
      <c r="AV18" s="1"/>
      <c r="AW18" s="110" t="s">
        <v>3</v>
      </c>
      <c r="AX18" s="115">
        <f>AX16-AX17</f>
        <v>0</v>
      </c>
      <c r="AY18" s="115">
        <f>AY16-AY17</f>
        <v>641400</v>
      </c>
      <c r="AZ18" s="116">
        <f>AZ16-AZ17</f>
        <v>35000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74">
        <v>5</v>
      </c>
      <c r="B20" s="67" t="s">
        <v>45</v>
      </c>
      <c r="C20" s="72">
        <v>263143000</v>
      </c>
      <c r="D20" s="37">
        <v>2432360</v>
      </c>
      <c r="E20" s="37">
        <v>5924040</v>
      </c>
      <c r="F20" s="39">
        <v>9863990</v>
      </c>
      <c r="G20" s="72">
        <v>344273000</v>
      </c>
      <c r="H20" s="37">
        <v>3165360</v>
      </c>
      <c r="I20" s="37">
        <v>8958790</v>
      </c>
      <c r="J20" s="39">
        <v>14555700</v>
      </c>
      <c r="K20" s="177">
        <f>C22+G22</f>
        <v>934000</v>
      </c>
      <c r="L20" s="178"/>
      <c r="M20" s="183">
        <f>D22+E22+F22+H22+I22+J22</f>
        <v>126010</v>
      </c>
      <c r="N20" s="178"/>
      <c r="O20" s="184">
        <f>M20+K20</f>
        <v>1060010</v>
      </c>
      <c r="P20" s="184"/>
      <c r="Q20" s="42" t="s">
        <v>6</v>
      </c>
      <c r="R20" s="39">
        <v>1372792900</v>
      </c>
      <c r="S20" s="57">
        <v>0</v>
      </c>
      <c r="T20" s="187">
        <v>0</v>
      </c>
      <c r="U20" s="190">
        <v>0.94</v>
      </c>
      <c r="V20" s="57"/>
      <c r="W20" s="85" t="s">
        <v>6</v>
      </c>
      <c r="X20" s="44">
        <v>3478.7</v>
      </c>
      <c r="Y20" s="44">
        <v>4621.8999999999996</v>
      </c>
      <c r="Z20" s="44">
        <v>49.3</v>
      </c>
      <c r="AA20" s="44">
        <v>64.599999999999994</v>
      </c>
      <c r="AB20" s="44">
        <v>3654.8</v>
      </c>
      <c r="AC20" s="44">
        <v>4861.7</v>
      </c>
      <c r="AD20" s="44">
        <v>82.9</v>
      </c>
      <c r="AE20" s="82">
        <v>11.9</v>
      </c>
      <c r="AF20" s="7"/>
      <c r="AG20" s="85" t="s">
        <v>29</v>
      </c>
      <c r="AH20" s="15">
        <v>2.375</v>
      </c>
      <c r="AI20" s="15">
        <v>7.5</v>
      </c>
      <c r="AJ20" s="15">
        <v>1.75</v>
      </c>
      <c r="AK20" s="15">
        <v>0</v>
      </c>
      <c r="AL20" s="16">
        <v>9</v>
      </c>
      <c r="AM20" s="62"/>
      <c r="AN20" s="64" t="s">
        <v>40</v>
      </c>
      <c r="AO20" s="20">
        <v>9.1</v>
      </c>
      <c r="AP20" s="21">
        <v>7.42</v>
      </c>
      <c r="AQ20" s="7"/>
      <c r="AR20" s="31" t="s">
        <v>37</v>
      </c>
      <c r="AS20" s="52" t="s">
        <v>75</v>
      </c>
      <c r="AT20" s="32" t="s">
        <v>38</v>
      </c>
      <c r="AU20" s="53">
        <v>4.7E-2</v>
      </c>
      <c r="AV20" s="1"/>
      <c r="AW20" s="117" t="s">
        <v>45</v>
      </c>
      <c r="AX20" s="112">
        <v>575252000</v>
      </c>
      <c r="AY20" s="112">
        <v>384654300</v>
      </c>
      <c r="AZ20" s="113">
        <v>176222000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75"/>
      <c r="B21" s="68" t="s">
        <v>44</v>
      </c>
      <c r="C21" s="73">
        <f>C16</f>
        <v>263143000</v>
      </c>
      <c r="D21" s="74">
        <f t="shared" ref="D21:J21" si="17">D16</f>
        <v>2432360</v>
      </c>
      <c r="E21" s="74">
        <f t="shared" si="17"/>
        <v>5924040</v>
      </c>
      <c r="F21" s="75">
        <f t="shared" si="17"/>
        <v>9863990</v>
      </c>
      <c r="G21" s="73">
        <f t="shared" si="17"/>
        <v>343339000</v>
      </c>
      <c r="H21" s="74">
        <f t="shared" si="17"/>
        <v>3137360</v>
      </c>
      <c r="I21" s="74">
        <f t="shared" si="17"/>
        <v>8895780</v>
      </c>
      <c r="J21" s="75">
        <f t="shared" si="17"/>
        <v>14520700</v>
      </c>
      <c r="K21" s="179"/>
      <c r="L21" s="180"/>
      <c r="M21" s="180"/>
      <c r="N21" s="180"/>
      <c r="O21" s="185"/>
      <c r="P21" s="185"/>
      <c r="Q21" s="14" t="s">
        <v>7</v>
      </c>
      <c r="R21" s="40">
        <f>R16</f>
        <v>1371970200</v>
      </c>
      <c r="S21" s="57"/>
      <c r="T21" s="188"/>
      <c r="U21" s="191"/>
      <c r="V21" s="57"/>
      <c r="W21" s="87" t="s">
        <v>7</v>
      </c>
      <c r="X21" s="5">
        <f t="shared" ref="X21:AE21" si="18">X16</f>
        <v>3478.7</v>
      </c>
      <c r="Y21" s="5">
        <f t="shared" si="18"/>
        <v>4609.8999999999996</v>
      </c>
      <c r="Z21" s="5">
        <f t="shared" si="18"/>
        <v>49</v>
      </c>
      <c r="AA21" s="5">
        <f t="shared" si="18"/>
        <v>64.400000000000006</v>
      </c>
      <c r="AB21" s="5">
        <f t="shared" si="18"/>
        <v>3654.8</v>
      </c>
      <c r="AC21" s="5">
        <f t="shared" si="18"/>
        <v>4849</v>
      </c>
      <c r="AD21" s="5">
        <f t="shared" si="18"/>
        <v>82.7</v>
      </c>
      <c r="AE21" s="81">
        <f t="shared" si="18"/>
        <v>11.9</v>
      </c>
      <c r="AF21" s="7"/>
      <c r="AG21" s="87" t="s">
        <v>26</v>
      </c>
      <c r="AH21" s="6">
        <f>(AH20*10.74)</f>
        <v>25.5075</v>
      </c>
      <c r="AI21" s="6">
        <f>(AI20*2.2)</f>
        <v>16.5</v>
      </c>
      <c r="AJ21" s="6">
        <f>(AJ20*0.25)</f>
        <v>0.4375</v>
      </c>
      <c r="AK21" s="154">
        <f>AK20+AL20</f>
        <v>9</v>
      </c>
      <c r="AL21" s="155"/>
      <c r="AM21" s="10"/>
      <c r="AN21" s="22" t="s">
        <v>41</v>
      </c>
      <c r="AO21" s="23">
        <v>10.6</v>
      </c>
      <c r="AP21" s="24">
        <v>7.76</v>
      </c>
      <c r="AQ21" s="7"/>
      <c r="AR21" s="33" t="s">
        <v>36</v>
      </c>
      <c r="AS21" s="12" t="s">
        <v>75</v>
      </c>
      <c r="AT21" s="2" t="s">
        <v>39</v>
      </c>
      <c r="AU21" s="36">
        <v>0.70499999999999996</v>
      </c>
      <c r="AV21" s="1"/>
      <c r="AW21" s="118" t="s">
        <v>71</v>
      </c>
      <c r="AX21" s="111">
        <f t="shared" ref="AX21:AZ21" si="19">AX16</f>
        <v>575252000</v>
      </c>
      <c r="AY21" s="111">
        <f t="shared" si="19"/>
        <v>383598900</v>
      </c>
      <c r="AZ21" s="114">
        <f t="shared" si="19"/>
        <v>176186000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76"/>
      <c r="B22" s="66" t="s">
        <v>3</v>
      </c>
      <c r="C22" s="76">
        <f t="shared" ref="C22:J22" si="20">C20-C21</f>
        <v>0</v>
      </c>
      <c r="D22" s="76">
        <f t="shared" si="20"/>
        <v>0</v>
      </c>
      <c r="E22" s="76">
        <f t="shared" si="20"/>
        <v>0</v>
      </c>
      <c r="F22" s="77">
        <f t="shared" si="20"/>
        <v>0</v>
      </c>
      <c r="G22" s="76">
        <f t="shared" si="20"/>
        <v>934000</v>
      </c>
      <c r="H22" s="76">
        <f t="shared" si="20"/>
        <v>28000</v>
      </c>
      <c r="I22" s="76">
        <f t="shared" si="20"/>
        <v>63010</v>
      </c>
      <c r="J22" s="77">
        <f t="shared" si="20"/>
        <v>35000</v>
      </c>
      <c r="K22" s="181"/>
      <c r="L22" s="182"/>
      <c r="M22" s="182"/>
      <c r="N22" s="182"/>
      <c r="O22" s="186"/>
      <c r="P22" s="186"/>
      <c r="Q22" s="48" t="s">
        <v>3</v>
      </c>
      <c r="R22" s="41">
        <f>R20-R21</f>
        <v>822700</v>
      </c>
      <c r="S22" s="58"/>
      <c r="T22" s="189"/>
      <c r="U22" s="192"/>
      <c r="V22" s="58"/>
      <c r="W22" s="45" t="s">
        <v>3</v>
      </c>
      <c r="X22" s="46">
        <f>X20-X21</f>
        <v>0</v>
      </c>
      <c r="Y22" s="46">
        <f t="shared" ref="Y22:AE22" si="21">Y20-Y21</f>
        <v>12</v>
      </c>
      <c r="Z22" s="46">
        <f t="shared" si="21"/>
        <v>0.29999999999999716</v>
      </c>
      <c r="AA22" s="46">
        <f t="shared" si="21"/>
        <v>0.19999999999998863</v>
      </c>
      <c r="AB22" s="46">
        <f t="shared" si="21"/>
        <v>0</v>
      </c>
      <c r="AC22" s="46">
        <f t="shared" si="21"/>
        <v>12.699999999999818</v>
      </c>
      <c r="AD22" s="46">
        <f t="shared" si="21"/>
        <v>0.20000000000000284</v>
      </c>
      <c r="AE22" s="83">
        <f t="shared" si="21"/>
        <v>0</v>
      </c>
      <c r="AF22" s="7"/>
      <c r="AG22" s="88" t="s">
        <v>28</v>
      </c>
      <c r="AH22" s="86">
        <f>(AH21)/((K20/1000000)*8.34)</f>
        <v>3.2745752006531816</v>
      </c>
      <c r="AI22" s="86">
        <f>(AI21)/((K20/1000000)*8.34)</f>
        <v>2.1182197710782122</v>
      </c>
      <c r="AJ22" s="86">
        <f>(AJ21)/((K20/1000000)*8.34)</f>
        <v>5.6164918172528354E-2</v>
      </c>
      <c r="AK22" s="156">
        <f>(AK21)/((K20/1000000)*8.34)</f>
        <v>1.1553926024062975</v>
      </c>
      <c r="AL22" s="157"/>
      <c r="AM22" s="10"/>
      <c r="AN22" s="1"/>
      <c r="AO22" s="1"/>
      <c r="AP22" s="1"/>
      <c r="AQ22" s="7"/>
      <c r="AR22" s="89" t="s">
        <v>55</v>
      </c>
      <c r="AS22" s="79">
        <v>2.88</v>
      </c>
      <c r="AT22" s="90" t="s">
        <v>54</v>
      </c>
      <c r="AU22" s="35">
        <v>3.3000000000000002E-2</v>
      </c>
      <c r="AV22" s="1"/>
      <c r="AW22" s="110" t="s">
        <v>3</v>
      </c>
      <c r="AX22" s="115">
        <f>AX20-AX21</f>
        <v>0</v>
      </c>
      <c r="AY22" s="115">
        <f>AY20-AY21</f>
        <v>1055400</v>
      </c>
      <c r="AZ22" s="116">
        <f>AZ20-AZ21</f>
        <v>36000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74">
        <v>6</v>
      </c>
      <c r="B24" s="67" t="s">
        <v>45</v>
      </c>
      <c r="C24" s="72">
        <v>263143000</v>
      </c>
      <c r="D24" s="37">
        <v>2432360</v>
      </c>
      <c r="E24" s="37">
        <v>5924040</v>
      </c>
      <c r="F24" s="39">
        <v>9863990</v>
      </c>
      <c r="G24" s="72">
        <v>344917000</v>
      </c>
      <c r="H24" s="37">
        <v>3174360</v>
      </c>
      <c r="I24" s="37">
        <v>8958790</v>
      </c>
      <c r="J24" s="39">
        <v>14571800</v>
      </c>
      <c r="K24" s="177">
        <f>C26+G26</f>
        <v>644000</v>
      </c>
      <c r="L24" s="178"/>
      <c r="M24" s="183">
        <f>D26+E26+F26+H26+I26+J26</f>
        <v>25100</v>
      </c>
      <c r="N24" s="178"/>
      <c r="O24" s="184">
        <f>M24+K24</f>
        <v>669100</v>
      </c>
      <c r="P24" s="184"/>
      <c r="Q24" s="42" t="s">
        <v>6</v>
      </c>
      <c r="R24" s="39">
        <v>1373622500</v>
      </c>
      <c r="S24" s="57"/>
      <c r="T24" s="187">
        <v>0</v>
      </c>
      <c r="U24" s="190">
        <v>0.92</v>
      </c>
      <c r="V24" s="57"/>
      <c r="W24" s="85" t="s">
        <v>6</v>
      </c>
      <c r="X24" s="44">
        <v>3478.7</v>
      </c>
      <c r="Y24" s="44">
        <v>4630.1000000000004</v>
      </c>
      <c r="Z24" s="44">
        <v>49.3</v>
      </c>
      <c r="AA24" s="44">
        <v>64.7</v>
      </c>
      <c r="AB24" s="44">
        <v>3654.8</v>
      </c>
      <c r="AC24" s="44">
        <v>4870.2</v>
      </c>
      <c r="AD24" s="44">
        <v>82.9</v>
      </c>
      <c r="AE24" s="82">
        <v>11.9</v>
      </c>
      <c r="AF24" s="7"/>
      <c r="AG24" s="85" t="s">
        <v>29</v>
      </c>
      <c r="AH24" s="15">
        <v>1.125</v>
      </c>
      <c r="AI24" s="15">
        <v>5.25</v>
      </c>
      <c r="AJ24" s="15">
        <v>1.25</v>
      </c>
      <c r="AK24" s="15">
        <v>0</v>
      </c>
      <c r="AL24" s="16">
        <v>6</v>
      </c>
      <c r="AM24" s="62"/>
      <c r="AN24" s="64" t="s">
        <v>40</v>
      </c>
      <c r="AO24" s="20">
        <v>8.1999999999999993</v>
      </c>
      <c r="AP24" s="21">
        <v>7.55</v>
      </c>
      <c r="AQ24" s="7"/>
      <c r="AR24" s="31" t="s">
        <v>37</v>
      </c>
      <c r="AS24" s="52" t="s">
        <v>75</v>
      </c>
      <c r="AT24" s="32" t="s">
        <v>38</v>
      </c>
      <c r="AU24" s="53">
        <v>4.5999999999999999E-2</v>
      </c>
      <c r="AV24" s="1"/>
      <c r="AW24" s="117" t="s">
        <v>45</v>
      </c>
      <c r="AX24" s="112">
        <v>575252000</v>
      </c>
      <c r="AY24" s="112">
        <v>385361000</v>
      </c>
      <c r="AZ24" s="113">
        <v>176222000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75"/>
      <c r="B25" s="68" t="s">
        <v>44</v>
      </c>
      <c r="C25" s="73">
        <f t="shared" ref="C25:J25" si="22">C20</f>
        <v>263143000</v>
      </c>
      <c r="D25" s="74">
        <f t="shared" si="22"/>
        <v>2432360</v>
      </c>
      <c r="E25" s="74">
        <f t="shared" si="22"/>
        <v>5924040</v>
      </c>
      <c r="F25" s="75">
        <f t="shared" si="22"/>
        <v>9863990</v>
      </c>
      <c r="G25" s="73">
        <f t="shared" si="22"/>
        <v>344273000</v>
      </c>
      <c r="H25" s="74">
        <f t="shared" si="22"/>
        <v>3165360</v>
      </c>
      <c r="I25" s="74">
        <f t="shared" si="22"/>
        <v>8958790</v>
      </c>
      <c r="J25" s="75">
        <f t="shared" si="22"/>
        <v>14555700</v>
      </c>
      <c r="K25" s="179"/>
      <c r="L25" s="180"/>
      <c r="M25" s="180"/>
      <c r="N25" s="180"/>
      <c r="O25" s="185"/>
      <c r="P25" s="185"/>
      <c r="Q25" s="14" t="s">
        <v>7</v>
      </c>
      <c r="R25" s="40">
        <f>R20</f>
        <v>1372792900</v>
      </c>
      <c r="S25" s="57"/>
      <c r="T25" s="188"/>
      <c r="U25" s="191"/>
      <c r="V25" s="57"/>
      <c r="W25" s="87" t="s">
        <v>7</v>
      </c>
      <c r="X25" s="5">
        <f t="shared" ref="X25:AE25" si="23">X20</f>
        <v>3478.7</v>
      </c>
      <c r="Y25" s="5">
        <f t="shared" si="23"/>
        <v>4621.8999999999996</v>
      </c>
      <c r="Z25" s="5">
        <f t="shared" si="23"/>
        <v>49.3</v>
      </c>
      <c r="AA25" s="5">
        <f t="shared" si="23"/>
        <v>64.599999999999994</v>
      </c>
      <c r="AB25" s="5">
        <f t="shared" si="23"/>
        <v>3654.8</v>
      </c>
      <c r="AC25" s="5">
        <f t="shared" si="23"/>
        <v>4861.7</v>
      </c>
      <c r="AD25" s="5">
        <f t="shared" si="23"/>
        <v>82.9</v>
      </c>
      <c r="AE25" s="81">
        <f t="shared" si="23"/>
        <v>11.9</v>
      </c>
      <c r="AF25" s="7"/>
      <c r="AG25" s="87" t="s">
        <v>26</v>
      </c>
      <c r="AH25" s="6">
        <f>(AH24*10.74)</f>
        <v>12.0825</v>
      </c>
      <c r="AI25" s="6">
        <f>(AI24*2.2)</f>
        <v>11.55</v>
      </c>
      <c r="AJ25" s="6">
        <f>(AJ24*0.25)</f>
        <v>0.3125</v>
      </c>
      <c r="AK25" s="154">
        <f>AK24+AL24</f>
        <v>6</v>
      </c>
      <c r="AL25" s="155"/>
      <c r="AM25" s="10"/>
      <c r="AN25" s="22" t="s">
        <v>41</v>
      </c>
      <c r="AO25" s="23">
        <v>9.8000000000000007</v>
      </c>
      <c r="AP25" s="24">
        <v>7.69</v>
      </c>
      <c r="AQ25" s="7"/>
      <c r="AR25" s="33" t="s">
        <v>36</v>
      </c>
      <c r="AS25" s="12" t="s">
        <v>75</v>
      </c>
      <c r="AT25" s="2" t="s">
        <v>39</v>
      </c>
      <c r="AU25" s="36">
        <v>0.84699999999999998</v>
      </c>
      <c r="AV25" s="1"/>
      <c r="AW25" s="118" t="s">
        <v>71</v>
      </c>
      <c r="AX25" s="111">
        <f t="shared" ref="AX25:AZ25" si="24">AX20</f>
        <v>575252000</v>
      </c>
      <c r="AY25" s="111">
        <f t="shared" si="24"/>
        <v>384654300</v>
      </c>
      <c r="AZ25" s="114">
        <f t="shared" si="24"/>
        <v>176222000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76"/>
      <c r="B26" s="66" t="s">
        <v>3</v>
      </c>
      <c r="C26" s="76">
        <f t="shared" ref="C26:J26" si="25">C24-C25</f>
        <v>0</v>
      </c>
      <c r="D26" s="76">
        <f t="shared" si="25"/>
        <v>0</v>
      </c>
      <c r="E26" s="76">
        <f t="shared" si="25"/>
        <v>0</v>
      </c>
      <c r="F26" s="77">
        <f t="shared" si="25"/>
        <v>0</v>
      </c>
      <c r="G26" s="76">
        <f t="shared" si="25"/>
        <v>644000</v>
      </c>
      <c r="H26" s="76">
        <f t="shared" si="25"/>
        <v>9000</v>
      </c>
      <c r="I26" s="76">
        <f t="shared" si="25"/>
        <v>0</v>
      </c>
      <c r="J26" s="77">
        <f t="shared" si="25"/>
        <v>16100</v>
      </c>
      <c r="K26" s="181"/>
      <c r="L26" s="182"/>
      <c r="M26" s="182"/>
      <c r="N26" s="182"/>
      <c r="O26" s="186"/>
      <c r="P26" s="186"/>
      <c r="Q26" s="48" t="s">
        <v>3</v>
      </c>
      <c r="R26" s="41">
        <f>R24-R25</f>
        <v>829600</v>
      </c>
      <c r="S26" s="58"/>
      <c r="T26" s="189"/>
      <c r="U26" s="192"/>
      <c r="V26" s="58"/>
      <c r="W26" s="45" t="s">
        <v>3</v>
      </c>
      <c r="X26" s="46">
        <f>X24-X25</f>
        <v>0</v>
      </c>
      <c r="Y26" s="46">
        <f t="shared" ref="Y26:AE26" si="26">Y24-Y25</f>
        <v>8.2000000000007276</v>
      </c>
      <c r="Z26" s="46">
        <f t="shared" si="26"/>
        <v>0</v>
      </c>
      <c r="AA26" s="46">
        <f t="shared" si="26"/>
        <v>0.10000000000000853</v>
      </c>
      <c r="AB26" s="46">
        <f t="shared" si="26"/>
        <v>0</v>
      </c>
      <c r="AC26" s="46">
        <f t="shared" si="26"/>
        <v>8.5</v>
      </c>
      <c r="AD26" s="46">
        <f t="shared" si="26"/>
        <v>0</v>
      </c>
      <c r="AE26" s="83">
        <f t="shared" si="26"/>
        <v>0</v>
      </c>
      <c r="AF26" s="7"/>
      <c r="AG26" s="88" t="s">
        <v>28</v>
      </c>
      <c r="AH26" s="86">
        <f>(AH25)/((K24/1000000)*8.34)</f>
        <v>2.2495978372581438</v>
      </c>
      <c r="AI26" s="86">
        <f>(AI25)/((K24/1000000)*8.34)</f>
        <v>2.1504535502033155</v>
      </c>
      <c r="AJ26" s="86">
        <f>(AJ25)/((K24/1000000)*8.34)</f>
        <v>5.8183267050955507E-2</v>
      </c>
      <c r="AK26" s="156">
        <f>(AK25)/((K24/1000000)*8.34)</f>
        <v>1.1171187273783458</v>
      </c>
      <c r="AL26" s="157"/>
      <c r="AM26" s="10"/>
      <c r="AN26" s="1"/>
      <c r="AO26" s="1"/>
      <c r="AP26" s="1"/>
      <c r="AQ26" s="7"/>
      <c r="AR26" s="89" t="s">
        <v>55</v>
      </c>
      <c r="AS26" s="79">
        <v>2.2000000000000002</v>
      </c>
      <c r="AT26" s="90" t="s">
        <v>54</v>
      </c>
      <c r="AU26" s="35">
        <v>3.1E-2</v>
      </c>
      <c r="AV26" s="1"/>
      <c r="AW26" s="110" t="s">
        <v>3</v>
      </c>
      <c r="AX26" s="115">
        <f>AX24-AX25</f>
        <v>0</v>
      </c>
      <c r="AY26" s="115">
        <f>AY24-AY25</f>
        <v>706700</v>
      </c>
      <c r="AZ26" s="116">
        <f>AZ24-AZ25</f>
        <v>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74">
        <v>7</v>
      </c>
      <c r="B28" s="67" t="s">
        <v>45</v>
      </c>
      <c r="C28" s="72">
        <v>263143000</v>
      </c>
      <c r="D28" s="37">
        <v>2432360</v>
      </c>
      <c r="E28" s="37">
        <v>5924040</v>
      </c>
      <c r="F28" s="39">
        <v>9863990</v>
      </c>
      <c r="G28" s="72">
        <v>345903000</v>
      </c>
      <c r="H28" s="37">
        <v>3192360</v>
      </c>
      <c r="I28" s="37">
        <v>8961800</v>
      </c>
      <c r="J28" s="39">
        <v>14613800</v>
      </c>
      <c r="K28" s="177">
        <f>C30+G30</f>
        <v>986000</v>
      </c>
      <c r="L28" s="178"/>
      <c r="M28" s="183">
        <f>D30+E30+F30+H30+I30+J30</f>
        <v>63010</v>
      </c>
      <c r="N28" s="178"/>
      <c r="O28" s="184">
        <f>M28+K28</f>
        <v>1049010</v>
      </c>
      <c r="P28" s="184"/>
      <c r="Q28" s="42" t="s">
        <v>6</v>
      </c>
      <c r="R28" s="39">
        <v>1374438900</v>
      </c>
      <c r="S28" s="57"/>
      <c r="T28" s="187">
        <v>0.03</v>
      </c>
      <c r="U28" s="190">
        <v>0.93</v>
      </c>
      <c r="V28" s="57"/>
      <c r="W28" s="85" t="s">
        <v>6</v>
      </c>
      <c r="X28" s="44">
        <v>3478.7</v>
      </c>
      <c r="Y28" s="44">
        <v>4642.6000000000004</v>
      </c>
      <c r="Z28" s="44">
        <v>49.4</v>
      </c>
      <c r="AA28" s="44">
        <v>65</v>
      </c>
      <c r="AB28" s="44">
        <v>3654.8</v>
      </c>
      <c r="AC28" s="44">
        <v>4883.5</v>
      </c>
      <c r="AD28" s="44">
        <v>83.1</v>
      </c>
      <c r="AE28" s="82">
        <v>11.9</v>
      </c>
      <c r="AF28" s="7"/>
      <c r="AG28" s="85" t="s">
        <v>29</v>
      </c>
      <c r="AH28" s="15">
        <v>1.75</v>
      </c>
      <c r="AI28" s="15">
        <v>8.25</v>
      </c>
      <c r="AJ28" s="15">
        <v>2</v>
      </c>
      <c r="AK28" s="15">
        <v>0</v>
      </c>
      <c r="AL28" s="16">
        <v>11</v>
      </c>
      <c r="AM28" s="62"/>
      <c r="AN28" s="64" t="s">
        <v>40</v>
      </c>
      <c r="AO28" s="20">
        <v>9.9</v>
      </c>
      <c r="AP28" s="21">
        <v>7.39</v>
      </c>
      <c r="AQ28" s="7"/>
      <c r="AR28" s="31" t="s">
        <v>37</v>
      </c>
      <c r="AS28" s="52" t="s">
        <v>75</v>
      </c>
      <c r="AT28" s="32" t="s">
        <v>38</v>
      </c>
      <c r="AU28" s="53">
        <v>4.3999999999999997E-2</v>
      </c>
      <c r="AV28" s="1"/>
      <c r="AW28" s="117" t="s">
        <v>45</v>
      </c>
      <c r="AX28" s="112">
        <v>575252000</v>
      </c>
      <c r="AY28" s="112">
        <v>386465000</v>
      </c>
      <c r="AZ28" s="113">
        <v>176257000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75"/>
      <c r="B29" s="68" t="s">
        <v>44</v>
      </c>
      <c r="C29" s="73">
        <f t="shared" ref="C29:J29" si="27">C24</f>
        <v>263143000</v>
      </c>
      <c r="D29" s="74">
        <f t="shared" si="27"/>
        <v>2432360</v>
      </c>
      <c r="E29" s="74">
        <f t="shared" si="27"/>
        <v>5924040</v>
      </c>
      <c r="F29" s="75">
        <f t="shared" si="27"/>
        <v>9863990</v>
      </c>
      <c r="G29" s="73">
        <f t="shared" si="27"/>
        <v>344917000</v>
      </c>
      <c r="H29" s="74">
        <f t="shared" si="27"/>
        <v>3174360</v>
      </c>
      <c r="I29" s="74">
        <f t="shared" si="27"/>
        <v>8958790</v>
      </c>
      <c r="J29" s="75">
        <f t="shared" si="27"/>
        <v>14571800</v>
      </c>
      <c r="K29" s="179"/>
      <c r="L29" s="180"/>
      <c r="M29" s="180"/>
      <c r="N29" s="180"/>
      <c r="O29" s="185"/>
      <c r="P29" s="185"/>
      <c r="Q29" s="14" t="s">
        <v>7</v>
      </c>
      <c r="R29" s="40">
        <f>R24</f>
        <v>1373622500</v>
      </c>
      <c r="S29" s="57"/>
      <c r="T29" s="188"/>
      <c r="U29" s="191"/>
      <c r="V29" s="57"/>
      <c r="W29" s="87" t="s">
        <v>7</v>
      </c>
      <c r="X29" s="5">
        <f t="shared" ref="X29:AE29" si="28">X24</f>
        <v>3478.7</v>
      </c>
      <c r="Y29" s="5">
        <f t="shared" si="28"/>
        <v>4630.1000000000004</v>
      </c>
      <c r="Z29" s="5">
        <f t="shared" si="28"/>
        <v>49.3</v>
      </c>
      <c r="AA29" s="5">
        <f t="shared" si="28"/>
        <v>64.7</v>
      </c>
      <c r="AB29" s="5">
        <f t="shared" si="28"/>
        <v>3654.8</v>
      </c>
      <c r="AC29" s="5">
        <f t="shared" si="28"/>
        <v>4870.2</v>
      </c>
      <c r="AD29" s="5">
        <f t="shared" si="28"/>
        <v>82.9</v>
      </c>
      <c r="AE29" s="81">
        <f t="shared" si="28"/>
        <v>11.9</v>
      </c>
      <c r="AF29" s="7"/>
      <c r="AG29" s="87" t="s">
        <v>26</v>
      </c>
      <c r="AH29" s="6">
        <f>(AH28*10.74)</f>
        <v>18.795000000000002</v>
      </c>
      <c r="AI29" s="6">
        <f>(AI28*2.2)</f>
        <v>18.150000000000002</v>
      </c>
      <c r="AJ29" s="6">
        <f>(AJ28*0.25)</f>
        <v>0.5</v>
      </c>
      <c r="AK29" s="154">
        <f>AK28+AL28</f>
        <v>11</v>
      </c>
      <c r="AL29" s="155"/>
      <c r="AM29" s="10"/>
      <c r="AN29" s="22" t="s">
        <v>41</v>
      </c>
      <c r="AO29" s="23">
        <v>9.1999999999999993</v>
      </c>
      <c r="AP29" s="24">
        <v>7.7</v>
      </c>
      <c r="AQ29" s="7"/>
      <c r="AR29" s="33" t="s">
        <v>36</v>
      </c>
      <c r="AS29" s="12" t="s">
        <v>75</v>
      </c>
      <c r="AT29" s="2" t="s">
        <v>39</v>
      </c>
      <c r="AU29" s="36">
        <v>0.68600000000000005</v>
      </c>
      <c r="AV29" s="1"/>
      <c r="AW29" s="118" t="s">
        <v>71</v>
      </c>
      <c r="AX29" s="111">
        <f t="shared" ref="AX29:AZ29" si="29">AX24</f>
        <v>575252000</v>
      </c>
      <c r="AY29" s="111">
        <f t="shared" si="29"/>
        <v>385361000</v>
      </c>
      <c r="AZ29" s="114">
        <f t="shared" si="29"/>
        <v>176222000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76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986000</v>
      </c>
      <c r="H30" s="76">
        <f t="shared" si="30"/>
        <v>18000</v>
      </c>
      <c r="I30" s="76">
        <f t="shared" si="30"/>
        <v>3010</v>
      </c>
      <c r="J30" s="77">
        <f t="shared" si="30"/>
        <v>42000</v>
      </c>
      <c r="K30" s="181"/>
      <c r="L30" s="182"/>
      <c r="M30" s="182"/>
      <c r="N30" s="182"/>
      <c r="O30" s="186"/>
      <c r="P30" s="186"/>
      <c r="Q30" s="48" t="s">
        <v>3</v>
      </c>
      <c r="R30" s="41">
        <f>R28-R29</f>
        <v>816400</v>
      </c>
      <c r="S30" s="58"/>
      <c r="T30" s="189"/>
      <c r="U30" s="192"/>
      <c r="V30" s="58"/>
      <c r="W30" s="45" t="s">
        <v>3</v>
      </c>
      <c r="X30" s="46">
        <f>X28-X29</f>
        <v>0</v>
      </c>
      <c r="Y30" s="46">
        <f t="shared" ref="Y30:AE30" si="31">Y28-Y29</f>
        <v>12.5</v>
      </c>
      <c r="Z30" s="46">
        <f t="shared" si="31"/>
        <v>0.10000000000000142</v>
      </c>
      <c r="AA30" s="46">
        <f t="shared" si="31"/>
        <v>0.29999999999999716</v>
      </c>
      <c r="AB30" s="46">
        <f t="shared" si="31"/>
        <v>0</v>
      </c>
      <c r="AC30" s="46">
        <f t="shared" si="31"/>
        <v>13.300000000000182</v>
      </c>
      <c r="AD30" s="46">
        <f t="shared" si="31"/>
        <v>0.19999999999998863</v>
      </c>
      <c r="AE30" s="83">
        <f t="shared" si="31"/>
        <v>0</v>
      </c>
      <c r="AF30" s="7"/>
      <c r="AG30" s="88" t="s">
        <v>28</v>
      </c>
      <c r="AH30" s="86">
        <f>(AH29)/((K28/1000000)*8.34)</f>
        <v>2.2855954587242984</v>
      </c>
      <c r="AI30" s="86">
        <f>(AI29)/((K28/1000000)*8.34)</f>
        <v>2.2071592219125309</v>
      </c>
      <c r="AJ30" s="86">
        <f>(AJ29)/((K28/1000000)*8.34)</f>
        <v>6.0803284350207459E-2</v>
      </c>
      <c r="AK30" s="156">
        <f>(AK29)/((K28/1000000)*8.34)</f>
        <v>1.3376722557045639</v>
      </c>
      <c r="AL30" s="157"/>
      <c r="AM30" s="10"/>
      <c r="AN30" s="1"/>
      <c r="AO30" s="1"/>
      <c r="AP30" s="1"/>
      <c r="AQ30" s="7"/>
      <c r="AR30" s="89" t="s">
        <v>55</v>
      </c>
      <c r="AS30" s="79">
        <v>2.09</v>
      </c>
      <c r="AT30" s="90" t="s">
        <v>54</v>
      </c>
      <c r="AU30" s="35">
        <v>2.9000000000000001E-2</v>
      </c>
      <c r="AV30" s="1"/>
      <c r="AW30" s="110" t="s">
        <v>3</v>
      </c>
      <c r="AX30" s="115">
        <f>AX28-AX29</f>
        <v>0</v>
      </c>
      <c r="AY30" s="115">
        <f>AY28-AY29</f>
        <v>1104000</v>
      </c>
      <c r="AZ30" s="116">
        <f>AZ28-AZ29</f>
        <v>35000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74">
        <v>8</v>
      </c>
      <c r="B32" s="67" t="s">
        <v>45</v>
      </c>
      <c r="C32" s="72">
        <v>263143000</v>
      </c>
      <c r="D32" s="37">
        <v>2432360</v>
      </c>
      <c r="E32" s="37">
        <v>5924040</v>
      </c>
      <c r="F32" s="39">
        <v>9863990</v>
      </c>
      <c r="G32" s="72">
        <v>346542000</v>
      </c>
      <c r="H32" s="37">
        <v>3210360</v>
      </c>
      <c r="I32" s="37">
        <v>8961800</v>
      </c>
      <c r="J32" s="39">
        <v>14629800</v>
      </c>
      <c r="K32" s="177">
        <f>C34+G34</f>
        <v>639000</v>
      </c>
      <c r="L32" s="178"/>
      <c r="M32" s="183">
        <f>D34+E34+F34+H34+I34+J34</f>
        <v>34000</v>
      </c>
      <c r="N32" s="178"/>
      <c r="O32" s="184">
        <f>M32+K32</f>
        <v>673000</v>
      </c>
      <c r="P32" s="184"/>
      <c r="Q32" s="42" t="s">
        <v>6</v>
      </c>
      <c r="R32" s="39">
        <v>1375304000</v>
      </c>
      <c r="S32" s="57"/>
      <c r="T32" s="187">
        <v>7.0000000000000007E-2</v>
      </c>
      <c r="U32" s="190">
        <v>0.98</v>
      </c>
      <c r="V32" s="57"/>
      <c r="W32" s="85" t="s">
        <v>6</v>
      </c>
      <c r="X32" s="44">
        <v>3478.7</v>
      </c>
      <c r="Y32" s="44">
        <v>4650.7</v>
      </c>
      <c r="Z32" s="44">
        <v>49.6</v>
      </c>
      <c r="AA32" s="44">
        <v>65</v>
      </c>
      <c r="AB32" s="44">
        <v>3654.8</v>
      </c>
      <c r="AC32" s="44">
        <v>4892</v>
      </c>
      <c r="AD32" s="44">
        <v>83.1</v>
      </c>
      <c r="AE32" s="82">
        <v>11.9</v>
      </c>
      <c r="AF32" s="7"/>
      <c r="AG32" s="85" t="s">
        <v>29</v>
      </c>
      <c r="AH32" s="15">
        <v>1.3125</v>
      </c>
      <c r="AI32" s="15">
        <v>5.25</v>
      </c>
      <c r="AJ32" s="15">
        <v>1.3125</v>
      </c>
      <c r="AK32" s="15">
        <v>6</v>
      </c>
      <c r="AL32" s="16">
        <v>0</v>
      </c>
      <c r="AM32" s="62"/>
      <c r="AN32" s="64" t="s">
        <v>40</v>
      </c>
      <c r="AO32" s="20">
        <v>11.7</v>
      </c>
      <c r="AP32" s="21">
        <v>7.47</v>
      </c>
      <c r="AQ32" s="7"/>
      <c r="AR32" s="31" t="s">
        <v>37</v>
      </c>
      <c r="AS32" s="52" t="s">
        <v>75</v>
      </c>
      <c r="AT32" s="32" t="s">
        <v>38</v>
      </c>
      <c r="AU32" s="53">
        <v>4.9000000000000002E-2</v>
      </c>
      <c r="AV32" s="1"/>
      <c r="AW32" s="117" t="s">
        <v>45</v>
      </c>
      <c r="AX32" s="112">
        <v>575252000</v>
      </c>
      <c r="AY32" s="112">
        <v>387175800</v>
      </c>
      <c r="AZ32" s="113">
        <v>176257000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75"/>
      <c r="B33" s="68" t="s">
        <v>44</v>
      </c>
      <c r="C33" s="73">
        <f t="shared" ref="C33:J33" si="32">C28</f>
        <v>263143000</v>
      </c>
      <c r="D33" s="74">
        <f t="shared" si="32"/>
        <v>2432360</v>
      </c>
      <c r="E33" s="74">
        <f t="shared" si="32"/>
        <v>5924040</v>
      </c>
      <c r="F33" s="75">
        <f t="shared" si="32"/>
        <v>9863990</v>
      </c>
      <c r="G33" s="73">
        <f t="shared" si="32"/>
        <v>345903000</v>
      </c>
      <c r="H33" s="74">
        <f t="shared" si="32"/>
        <v>3192360</v>
      </c>
      <c r="I33" s="74">
        <f t="shared" si="32"/>
        <v>8961800</v>
      </c>
      <c r="J33" s="75">
        <f t="shared" si="32"/>
        <v>14613800</v>
      </c>
      <c r="K33" s="179"/>
      <c r="L33" s="180"/>
      <c r="M33" s="180"/>
      <c r="N33" s="180"/>
      <c r="O33" s="185"/>
      <c r="P33" s="185"/>
      <c r="Q33" s="14" t="s">
        <v>7</v>
      </c>
      <c r="R33" s="40">
        <f>R28</f>
        <v>1374438900</v>
      </c>
      <c r="S33" s="57"/>
      <c r="T33" s="188"/>
      <c r="U33" s="191"/>
      <c r="V33" s="57"/>
      <c r="W33" s="87" t="s">
        <v>7</v>
      </c>
      <c r="X33" s="5">
        <f t="shared" ref="X33:AE33" si="33">X28</f>
        <v>3478.7</v>
      </c>
      <c r="Y33" s="5">
        <f t="shared" si="33"/>
        <v>4642.6000000000004</v>
      </c>
      <c r="Z33" s="5">
        <f t="shared" si="33"/>
        <v>49.4</v>
      </c>
      <c r="AA33" s="5">
        <f t="shared" si="33"/>
        <v>65</v>
      </c>
      <c r="AB33" s="5">
        <f t="shared" si="33"/>
        <v>3654.8</v>
      </c>
      <c r="AC33" s="5">
        <f t="shared" si="33"/>
        <v>4883.5</v>
      </c>
      <c r="AD33" s="5">
        <f t="shared" si="33"/>
        <v>83.1</v>
      </c>
      <c r="AE33" s="81">
        <f t="shared" si="33"/>
        <v>11.9</v>
      </c>
      <c r="AF33" s="7"/>
      <c r="AG33" s="87" t="s">
        <v>26</v>
      </c>
      <c r="AH33" s="6">
        <f>(AH32*10.74)</f>
        <v>14.09625</v>
      </c>
      <c r="AI33" s="6">
        <f>(AI32*2.2)</f>
        <v>11.55</v>
      </c>
      <c r="AJ33" s="6">
        <f>(AJ32*0.25)</f>
        <v>0.328125</v>
      </c>
      <c r="AK33" s="154">
        <f>AK32+AL32</f>
        <v>6</v>
      </c>
      <c r="AL33" s="155"/>
      <c r="AM33" s="10"/>
      <c r="AN33" s="22" t="s">
        <v>41</v>
      </c>
      <c r="AO33" s="23">
        <v>10.7</v>
      </c>
      <c r="AP33" s="24">
        <v>7.72</v>
      </c>
      <c r="AQ33" s="7"/>
      <c r="AR33" s="33" t="s">
        <v>36</v>
      </c>
      <c r="AS33" s="12" t="s">
        <v>75</v>
      </c>
      <c r="AT33" s="2" t="s">
        <v>39</v>
      </c>
      <c r="AU33" s="36">
        <v>0.59299999999999997</v>
      </c>
      <c r="AV33" s="1"/>
      <c r="AW33" s="118" t="s">
        <v>71</v>
      </c>
      <c r="AX33" s="111">
        <f t="shared" ref="AX33:AZ33" si="34">AX28</f>
        <v>575252000</v>
      </c>
      <c r="AY33" s="111">
        <f t="shared" si="34"/>
        <v>386465000</v>
      </c>
      <c r="AZ33" s="114">
        <f t="shared" si="34"/>
        <v>176257000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76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639000</v>
      </c>
      <c r="H34" s="76">
        <f t="shared" si="35"/>
        <v>18000</v>
      </c>
      <c r="I34" s="76">
        <f t="shared" si="35"/>
        <v>0</v>
      </c>
      <c r="J34" s="77">
        <f t="shared" si="35"/>
        <v>16000</v>
      </c>
      <c r="K34" s="181"/>
      <c r="L34" s="182"/>
      <c r="M34" s="182"/>
      <c r="N34" s="182"/>
      <c r="O34" s="186"/>
      <c r="P34" s="186"/>
      <c r="Q34" s="48" t="s">
        <v>3</v>
      </c>
      <c r="R34" s="41">
        <f>R32-R33</f>
        <v>865100</v>
      </c>
      <c r="S34" s="58"/>
      <c r="T34" s="189"/>
      <c r="U34" s="192"/>
      <c r="V34" s="58"/>
      <c r="W34" s="45" t="s">
        <v>3</v>
      </c>
      <c r="X34" s="46">
        <f>X32-X33</f>
        <v>0</v>
      </c>
      <c r="Y34" s="46">
        <f t="shared" ref="Y34:AE34" si="36">Y32-Y33</f>
        <v>8.0999999999994543</v>
      </c>
      <c r="Z34" s="46">
        <f t="shared" si="36"/>
        <v>0.20000000000000284</v>
      </c>
      <c r="AA34" s="46">
        <f t="shared" si="36"/>
        <v>0</v>
      </c>
      <c r="AB34" s="46">
        <f t="shared" si="36"/>
        <v>0</v>
      </c>
      <c r="AC34" s="46">
        <f t="shared" si="36"/>
        <v>8.5</v>
      </c>
      <c r="AD34" s="46">
        <f t="shared" si="36"/>
        <v>0</v>
      </c>
      <c r="AE34" s="83">
        <f t="shared" si="36"/>
        <v>0</v>
      </c>
      <c r="AF34" s="7"/>
      <c r="AG34" s="88" t="s">
        <v>28</v>
      </c>
      <c r="AH34" s="86">
        <f>(AH33)/((K32/1000000)*8.34)</f>
        <v>2.6450670449555851</v>
      </c>
      <c r="AI34" s="86">
        <f>(AI33)/((K32/1000000)*8.34)</f>
        <v>2.1672802602988033</v>
      </c>
      <c r="AJ34" s="86">
        <f>(AJ33)/((K32/1000000)*8.34)</f>
        <v>6.1570461940306916E-2</v>
      </c>
      <c r="AK34" s="156">
        <f>(AK33)/((K32/1000000)*8.34)</f>
        <v>1.1258598754798979</v>
      </c>
      <c r="AL34" s="157"/>
      <c r="AM34" s="10"/>
      <c r="AN34" s="1"/>
      <c r="AO34" s="1"/>
      <c r="AP34" s="1"/>
      <c r="AQ34" s="7"/>
      <c r="AR34" s="89" t="s">
        <v>55</v>
      </c>
      <c r="AS34" s="79">
        <v>1.95</v>
      </c>
      <c r="AT34" s="90" t="s">
        <v>54</v>
      </c>
      <c r="AU34" s="35">
        <v>3.5000000000000003E-2</v>
      </c>
      <c r="AV34" s="1"/>
      <c r="AW34" s="110" t="s">
        <v>3</v>
      </c>
      <c r="AX34" s="115">
        <f>AX32-AX33</f>
        <v>0</v>
      </c>
      <c r="AY34" s="115">
        <f>AY32-AY33</f>
        <v>710800</v>
      </c>
      <c r="AZ34" s="116">
        <f>AZ32-AZ33</f>
        <v>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74">
        <v>9</v>
      </c>
      <c r="B36" s="67" t="s">
        <v>45</v>
      </c>
      <c r="C36" s="72">
        <v>263990000</v>
      </c>
      <c r="D36" s="37">
        <v>2441360</v>
      </c>
      <c r="E36" s="37">
        <v>5924040</v>
      </c>
      <c r="F36" s="39">
        <v>9887000</v>
      </c>
      <c r="G36" s="72">
        <v>346542000</v>
      </c>
      <c r="H36" s="37">
        <v>3210360</v>
      </c>
      <c r="I36" s="37">
        <v>8961800</v>
      </c>
      <c r="J36" s="39">
        <v>14629800</v>
      </c>
      <c r="K36" s="177">
        <f>C38+G38</f>
        <v>847000</v>
      </c>
      <c r="L36" s="178"/>
      <c r="M36" s="183">
        <f>D38+E38+F38+H38+I38+J38</f>
        <v>32010</v>
      </c>
      <c r="N36" s="178"/>
      <c r="O36" s="184">
        <f>M36+K36</f>
        <v>879010</v>
      </c>
      <c r="P36" s="184"/>
      <c r="Q36" s="42" t="s">
        <v>6</v>
      </c>
      <c r="R36" s="39">
        <v>1376143300</v>
      </c>
      <c r="S36" s="57"/>
      <c r="T36" s="187">
        <v>0.1</v>
      </c>
      <c r="U36" s="190">
        <v>0.96</v>
      </c>
      <c r="V36" s="57"/>
      <c r="W36" s="85" t="s">
        <v>6</v>
      </c>
      <c r="X36" s="44">
        <v>3489.7</v>
      </c>
      <c r="Y36" s="44">
        <v>4650.7</v>
      </c>
      <c r="Z36" s="44">
        <v>49.7</v>
      </c>
      <c r="AA36" s="44">
        <v>65</v>
      </c>
      <c r="AB36" s="44">
        <v>3666.1</v>
      </c>
      <c r="AC36" s="44">
        <v>4892</v>
      </c>
      <c r="AD36" s="44">
        <v>83.1</v>
      </c>
      <c r="AE36" s="82">
        <v>11.9</v>
      </c>
      <c r="AF36" s="7"/>
      <c r="AG36" s="85" t="s">
        <v>29</v>
      </c>
      <c r="AH36" s="15">
        <v>1.375</v>
      </c>
      <c r="AI36" s="15">
        <v>6.75</v>
      </c>
      <c r="AJ36" s="15">
        <v>1.625</v>
      </c>
      <c r="AK36" s="15">
        <v>8</v>
      </c>
      <c r="AL36" s="16">
        <v>0</v>
      </c>
      <c r="AM36" s="62"/>
      <c r="AN36" s="64" t="s">
        <v>40</v>
      </c>
      <c r="AO36" s="20">
        <v>7.5</v>
      </c>
      <c r="AP36" s="21">
        <v>7.65</v>
      </c>
      <c r="AQ36" s="7"/>
      <c r="AR36" s="31" t="s">
        <v>37</v>
      </c>
      <c r="AS36" s="52" t="s">
        <v>75</v>
      </c>
      <c r="AT36" s="32" t="s">
        <v>38</v>
      </c>
      <c r="AU36" s="53">
        <v>3.5000000000000003E-2</v>
      </c>
      <c r="AV36" s="1"/>
      <c r="AW36" s="117" t="s">
        <v>45</v>
      </c>
      <c r="AX36" s="112">
        <v>576206000</v>
      </c>
      <c r="AY36" s="112">
        <v>387175800</v>
      </c>
      <c r="AZ36" s="113">
        <v>176257000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75"/>
      <c r="B37" s="68" t="s">
        <v>44</v>
      </c>
      <c r="C37" s="73">
        <f t="shared" ref="C37:J37" si="37">C32</f>
        <v>263143000</v>
      </c>
      <c r="D37" s="74">
        <f t="shared" si="37"/>
        <v>2432360</v>
      </c>
      <c r="E37" s="74">
        <f t="shared" si="37"/>
        <v>5924040</v>
      </c>
      <c r="F37" s="75">
        <f t="shared" si="37"/>
        <v>9863990</v>
      </c>
      <c r="G37" s="73">
        <f t="shared" si="37"/>
        <v>346542000</v>
      </c>
      <c r="H37" s="74">
        <f t="shared" si="37"/>
        <v>3210360</v>
      </c>
      <c r="I37" s="74">
        <f t="shared" si="37"/>
        <v>8961800</v>
      </c>
      <c r="J37" s="75">
        <f t="shared" si="37"/>
        <v>14629800</v>
      </c>
      <c r="K37" s="179"/>
      <c r="L37" s="180"/>
      <c r="M37" s="180"/>
      <c r="N37" s="180"/>
      <c r="O37" s="185"/>
      <c r="P37" s="185"/>
      <c r="Q37" s="14" t="s">
        <v>7</v>
      </c>
      <c r="R37" s="40">
        <f>R32</f>
        <v>1375304000</v>
      </c>
      <c r="S37" s="57"/>
      <c r="T37" s="188"/>
      <c r="U37" s="191"/>
      <c r="V37" s="57"/>
      <c r="W37" s="87" t="s">
        <v>7</v>
      </c>
      <c r="X37" s="5">
        <f t="shared" ref="X37:AE37" si="38">X32</f>
        <v>3478.7</v>
      </c>
      <c r="Y37" s="5">
        <f t="shared" si="38"/>
        <v>4650.7</v>
      </c>
      <c r="Z37" s="5">
        <f t="shared" si="38"/>
        <v>49.6</v>
      </c>
      <c r="AA37" s="5">
        <f t="shared" si="38"/>
        <v>65</v>
      </c>
      <c r="AB37" s="5">
        <f t="shared" si="38"/>
        <v>3654.8</v>
      </c>
      <c r="AC37" s="5">
        <f t="shared" si="38"/>
        <v>4892</v>
      </c>
      <c r="AD37" s="5">
        <f t="shared" si="38"/>
        <v>83.1</v>
      </c>
      <c r="AE37" s="81">
        <f t="shared" si="38"/>
        <v>11.9</v>
      </c>
      <c r="AF37" s="7"/>
      <c r="AG37" s="87" t="s">
        <v>26</v>
      </c>
      <c r="AH37" s="6">
        <f>(AH36*10.74)</f>
        <v>14.7675</v>
      </c>
      <c r="AI37" s="6">
        <f>(AI36*2.2)</f>
        <v>14.850000000000001</v>
      </c>
      <c r="AJ37" s="6">
        <f>(AJ36*0.25)</f>
        <v>0.40625</v>
      </c>
      <c r="AK37" s="154">
        <f>AK36+AL36</f>
        <v>8</v>
      </c>
      <c r="AL37" s="155"/>
      <c r="AM37" s="10"/>
      <c r="AN37" s="22" t="s">
        <v>41</v>
      </c>
      <c r="AO37" s="23">
        <v>9.9</v>
      </c>
      <c r="AP37" s="24">
        <v>7.73</v>
      </c>
      <c r="AQ37" s="7"/>
      <c r="AR37" s="33" t="s">
        <v>36</v>
      </c>
      <c r="AS37" s="12" t="s">
        <v>75</v>
      </c>
      <c r="AT37" s="2" t="s">
        <v>39</v>
      </c>
      <c r="AU37" s="36">
        <v>0.71</v>
      </c>
      <c r="AV37" s="1"/>
      <c r="AW37" s="118" t="s">
        <v>71</v>
      </c>
      <c r="AX37" s="111">
        <f t="shared" ref="AX37:AZ37" si="39">AX32</f>
        <v>575252000</v>
      </c>
      <c r="AY37" s="111">
        <f t="shared" si="39"/>
        <v>387175800</v>
      </c>
      <c r="AZ37" s="114">
        <f t="shared" si="39"/>
        <v>176257000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76"/>
      <c r="B38" s="66" t="s">
        <v>3</v>
      </c>
      <c r="C38" s="76">
        <f t="shared" ref="C38:J38" si="40">C36-C37</f>
        <v>847000</v>
      </c>
      <c r="D38" s="76">
        <f t="shared" si="40"/>
        <v>9000</v>
      </c>
      <c r="E38" s="76">
        <f t="shared" si="40"/>
        <v>0</v>
      </c>
      <c r="F38" s="77">
        <f t="shared" si="40"/>
        <v>23010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81"/>
      <c r="L38" s="182"/>
      <c r="M38" s="182"/>
      <c r="N38" s="182"/>
      <c r="O38" s="186"/>
      <c r="P38" s="186"/>
      <c r="Q38" s="48" t="s">
        <v>3</v>
      </c>
      <c r="R38" s="41">
        <f>R36-R37</f>
        <v>839300</v>
      </c>
      <c r="S38" s="58"/>
      <c r="T38" s="189"/>
      <c r="U38" s="192"/>
      <c r="V38" s="58"/>
      <c r="W38" s="45" t="s">
        <v>3</v>
      </c>
      <c r="X38" s="46">
        <f t="shared" ref="X38:AE38" si="41">X36-X37</f>
        <v>11</v>
      </c>
      <c r="Y38" s="46">
        <f t="shared" si="41"/>
        <v>0</v>
      </c>
      <c r="Z38" s="46">
        <f t="shared" si="41"/>
        <v>0.10000000000000142</v>
      </c>
      <c r="AA38" s="46">
        <f t="shared" si="41"/>
        <v>0</v>
      </c>
      <c r="AB38" s="46">
        <f t="shared" si="41"/>
        <v>11.299999999999727</v>
      </c>
      <c r="AC38" s="46">
        <f t="shared" si="41"/>
        <v>0</v>
      </c>
      <c r="AD38" s="46">
        <f t="shared" si="41"/>
        <v>0</v>
      </c>
      <c r="AE38" s="83">
        <f t="shared" si="41"/>
        <v>0</v>
      </c>
      <c r="AF38" s="7"/>
      <c r="AG38" s="88" t="s">
        <v>28</v>
      </c>
      <c r="AH38" s="86">
        <f>(AH37)/((K36/1000000)*8.34)</f>
        <v>2.0905353639166591</v>
      </c>
      <c r="AI38" s="86">
        <f>(AI37)/((K36/1000000)*8.34)</f>
        <v>2.1022143324301599</v>
      </c>
      <c r="AJ38" s="86">
        <f>(AJ37)/((K36/1000000)*8.34)</f>
        <v>5.7510072225572556E-2</v>
      </c>
      <c r="AK38" s="156">
        <f>(AK37)/((K36/1000000)*8.34)</f>
        <v>1.1325060376728133</v>
      </c>
      <c r="AL38" s="157"/>
      <c r="AM38" s="10"/>
      <c r="AN38" s="1"/>
      <c r="AO38" s="1"/>
      <c r="AP38" s="1"/>
      <c r="AQ38" s="7"/>
      <c r="AR38" s="89" t="s">
        <v>55</v>
      </c>
      <c r="AS38" s="79">
        <v>1.92</v>
      </c>
      <c r="AT38" s="90" t="s">
        <v>54</v>
      </c>
      <c r="AU38" s="35">
        <v>3.4000000000000002E-2</v>
      </c>
      <c r="AV38" s="1"/>
      <c r="AW38" s="110" t="s">
        <v>3</v>
      </c>
      <c r="AX38" s="115">
        <f>AX36-AX37</f>
        <v>954000</v>
      </c>
      <c r="AY38" s="115">
        <f>AY36-AY37</f>
        <v>0</v>
      </c>
      <c r="AZ38" s="116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74">
        <v>10</v>
      </c>
      <c r="B40" s="67" t="s">
        <v>45</v>
      </c>
      <c r="C40" s="72">
        <v>265039000</v>
      </c>
      <c r="D40" s="37">
        <v>2450360</v>
      </c>
      <c r="E40" s="37">
        <v>5957030</v>
      </c>
      <c r="F40" s="39">
        <v>9918010</v>
      </c>
      <c r="G40" s="72">
        <v>346542000</v>
      </c>
      <c r="H40" s="37">
        <v>3210360</v>
      </c>
      <c r="I40" s="37">
        <v>8961800</v>
      </c>
      <c r="J40" s="39">
        <v>14629800</v>
      </c>
      <c r="K40" s="177">
        <f>C42+G42</f>
        <v>1049000</v>
      </c>
      <c r="L40" s="178"/>
      <c r="M40" s="183">
        <f>D42+E42+F42+H42+I42+J42</f>
        <v>73000</v>
      </c>
      <c r="N40" s="178"/>
      <c r="O40" s="184">
        <f>M40+K40</f>
        <v>1122000</v>
      </c>
      <c r="P40" s="184"/>
      <c r="Q40" s="42" t="s">
        <v>6</v>
      </c>
      <c r="R40" s="39">
        <v>1376816500</v>
      </c>
      <c r="S40" s="57"/>
      <c r="T40" s="187">
        <v>0.57999999999999996</v>
      </c>
      <c r="U40" s="190">
        <v>0.97</v>
      </c>
      <c r="V40" s="57"/>
      <c r="W40" s="85" t="s">
        <v>6</v>
      </c>
      <c r="X40" s="44">
        <v>3503.2</v>
      </c>
      <c r="Y40" s="44">
        <v>4650.7</v>
      </c>
      <c r="Z40" s="44">
        <v>49.9</v>
      </c>
      <c r="AA40" s="44">
        <v>65</v>
      </c>
      <c r="AB40" s="44">
        <v>3680.1</v>
      </c>
      <c r="AC40" s="44">
        <v>4892</v>
      </c>
      <c r="AD40" s="44">
        <v>83.2</v>
      </c>
      <c r="AE40" s="82">
        <v>11.9</v>
      </c>
      <c r="AF40" s="7"/>
      <c r="AG40" s="85" t="s">
        <v>29</v>
      </c>
      <c r="AH40" s="15">
        <v>1.75</v>
      </c>
      <c r="AI40" s="15">
        <v>8.75</v>
      </c>
      <c r="AJ40" s="15">
        <v>2.125</v>
      </c>
      <c r="AK40" s="15">
        <v>10</v>
      </c>
      <c r="AL40" s="16">
        <v>0</v>
      </c>
      <c r="AM40" s="62"/>
      <c r="AN40" s="64" t="s">
        <v>40</v>
      </c>
      <c r="AO40" s="20">
        <v>6.8</v>
      </c>
      <c r="AP40" s="21">
        <v>7.48</v>
      </c>
      <c r="AQ40" s="7"/>
      <c r="AR40" s="31" t="s">
        <v>37</v>
      </c>
      <c r="AS40" s="52">
        <v>3.9E-2</v>
      </c>
      <c r="AT40" s="32" t="s">
        <v>38</v>
      </c>
      <c r="AU40" s="53" t="s">
        <v>75</v>
      </c>
      <c r="AV40" s="1"/>
      <c r="AW40" s="117" t="s">
        <v>45</v>
      </c>
      <c r="AX40" s="112">
        <v>577382000</v>
      </c>
      <c r="AY40" s="112">
        <v>387175800</v>
      </c>
      <c r="AZ40" s="113">
        <v>176293000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75"/>
      <c r="B41" s="68" t="s">
        <v>44</v>
      </c>
      <c r="C41" s="73">
        <f t="shared" ref="C41:J41" si="42">C36</f>
        <v>263990000</v>
      </c>
      <c r="D41" s="74">
        <f t="shared" si="42"/>
        <v>2441360</v>
      </c>
      <c r="E41" s="74">
        <f t="shared" si="42"/>
        <v>5924040</v>
      </c>
      <c r="F41" s="75">
        <f t="shared" si="42"/>
        <v>9887000</v>
      </c>
      <c r="G41" s="73">
        <f t="shared" si="42"/>
        <v>346542000</v>
      </c>
      <c r="H41" s="74">
        <f t="shared" si="42"/>
        <v>3210360</v>
      </c>
      <c r="I41" s="74">
        <f t="shared" si="42"/>
        <v>8961800</v>
      </c>
      <c r="J41" s="75">
        <f t="shared" si="42"/>
        <v>14629800</v>
      </c>
      <c r="K41" s="179"/>
      <c r="L41" s="180"/>
      <c r="M41" s="180"/>
      <c r="N41" s="180"/>
      <c r="O41" s="185"/>
      <c r="P41" s="185"/>
      <c r="Q41" s="14" t="s">
        <v>7</v>
      </c>
      <c r="R41" s="40">
        <f>R36</f>
        <v>1376143300</v>
      </c>
      <c r="S41" s="57"/>
      <c r="T41" s="188"/>
      <c r="U41" s="191"/>
      <c r="V41" s="57"/>
      <c r="W41" s="87" t="s">
        <v>7</v>
      </c>
      <c r="X41" s="5">
        <f t="shared" ref="X41:AE41" si="43">X36</f>
        <v>3489.7</v>
      </c>
      <c r="Y41" s="5">
        <f t="shared" si="43"/>
        <v>4650.7</v>
      </c>
      <c r="Z41" s="5">
        <f t="shared" si="43"/>
        <v>49.7</v>
      </c>
      <c r="AA41" s="5">
        <f t="shared" si="43"/>
        <v>65</v>
      </c>
      <c r="AB41" s="5">
        <f t="shared" si="43"/>
        <v>3666.1</v>
      </c>
      <c r="AC41" s="5">
        <f t="shared" si="43"/>
        <v>4892</v>
      </c>
      <c r="AD41" s="5">
        <f t="shared" si="43"/>
        <v>83.1</v>
      </c>
      <c r="AE41" s="81">
        <f t="shared" si="43"/>
        <v>11.9</v>
      </c>
      <c r="AF41" s="7"/>
      <c r="AG41" s="87" t="s">
        <v>26</v>
      </c>
      <c r="AH41" s="6">
        <f>(AH40*10.74)</f>
        <v>18.795000000000002</v>
      </c>
      <c r="AI41" s="6">
        <f>(AI40*2.2)</f>
        <v>19.25</v>
      </c>
      <c r="AJ41" s="6">
        <f>(AJ40*0.25)</f>
        <v>0.53125</v>
      </c>
      <c r="AK41" s="154">
        <f>AK40+AL40</f>
        <v>10</v>
      </c>
      <c r="AL41" s="155"/>
      <c r="AM41" s="10"/>
      <c r="AN41" s="22" t="s">
        <v>41</v>
      </c>
      <c r="AO41" s="23">
        <v>9.1</v>
      </c>
      <c r="AP41" s="24">
        <v>7.75</v>
      </c>
      <c r="AQ41" s="7"/>
      <c r="AR41" s="33" t="s">
        <v>36</v>
      </c>
      <c r="AS41" s="12">
        <v>0.64</v>
      </c>
      <c r="AT41" s="2" t="s">
        <v>39</v>
      </c>
      <c r="AU41" s="36" t="s">
        <v>75</v>
      </c>
      <c r="AV41" s="1"/>
      <c r="AW41" s="118" t="s">
        <v>71</v>
      </c>
      <c r="AX41" s="111">
        <f t="shared" ref="AX41:AZ41" si="44">AX36</f>
        <v>576206000</v>
      </c>
      <c r="AY41" s="111">
        <f t="shared" si="44"/>
        <v>387175800</v>
      </c>
      <c r="AZ41" s="114">
        <f t="shared" si="44"/>
        <v>176257000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76"/>
      <c r="B42" s="66" t="s">
        <v>3</v>
      </c>
      <c r="C42" s="76">
        <f t="shared" ref="C42:J42" si="45">C40-C41</f>
        <v>1049000</v>
      </c>
      <c r="D42" s="76">
        <f t="shared" si="45"/>
        <v>9000</v>
      </c>
      <c r="E42" s="76">
        <f t="shared" si="45"/>
        <v>32990</v>
      </c>
      <c r="F42" s="77">
        <f t="shared" si="45"/>
        <v>31010</v>
      </c>
      <c r="G42" s="76">
        <f t="shared" si="45"/>
        <v>0</v>
      </c>
      <c r="H42" s="76">
        <f t="shared" si="45"/>
        <v>0</v>
      </c>
      <c r="I42" s="76">
        <f t="shared" si="45"/>
        <v>0</v>
      </c>
      <c r="J42" s="77">
        <f t="shared" si="45"/>
        <v>0</v>
      </c>
      <c r="K42" s="181"/>
      <c r="L42" s="182"/>
      <c r="M42" s="182"/>
      <c r="N42" s="182"/>
      <c r="O42" s="186"/>
      <c r="P42" s="186"/>
      <c r="Q42" s="48" t="s">
        <v>3</v>
      </c>
      <c r="R42" s="41">
        <f>R40-R41</f>
        <v>673200</v>
      </c>
      <c r="S42" s="58"/>
      <c r="T42" s="189"/>
      <c r="U42" s="192"/>
      <c r="V42" s="58"/>
      <c r="W42" s="45" t="s">
        <v>3</v>
      </c>
      <c r="X42" s="46">
        <f t="shared" ref="X42:AE42" si="46">X40-X41</f>
        <v>13.5</v>
      </c>
      <c r="Y42" s="46">
        <f t="shared" si="46"/>
        <v>0</v>
      </c>
      <c r="Z42" s="46">
        <f t="shared" si="46"/>
        <v>0.19999999999999574</v>
      </c>
      <c r="AA42" s="46">
        <f t="shared" si="46"/>
        <v>0</v>
      </c>
      <c r="AB42" s="46">
        <f t="shared" si="46"/>
        <v>14</v>
      </c>
      <c r="AC42" s="46">
        <f t="shared" si="46"/>
        <v>0</v>
      </c>
      <c r="AD42" s="46">
        <f t="shared" si="46"/>
        <v>0.10000000000000853</v>
      </c>
      <c r="AE42" s="83">
        <f t="shared" si="46"/>
        <v>0</v>
      </c>
      <c r="AF42" s="7"/>
      <c r="AG42" s="88" t="s">
        <v>28</v>
      </c>
      <c r="AH42" s="86">
        <f>(AH41)/((K40/1000000)*8.34)</f>
        <v>2.1483290012413332</v>
      </c>
      <c r="AI42" s="86">
        <f>(AI41)/((K40/1000000)*8.34)</f>
        <v>2.2003369658896337</v>
      </c>
      <c r="AJ42" s="86">
        <f>(AJ41)/((K40/1000000)*8.34)</f>
        <v>6.0723585097603526E-2</v>
      </c>
      <c r="AK42" s="156">
        <f>(AK41)/((K40/1000000)*8.34)</f>
        <v>1.1430321900725369</v>
      </c>
      <c r="AL42" s="157"/>
      <c r="AM42" s="10"/>
      <c r="AN42" s="1"/>
      <c r="AO42" s="1"/>
      <c r="AP42" s="1"/>
      <c r="AQ42" s="7"/>
      <c r="AR42" s="89" t="s">
        <v>55</v>
      </c>
      <c r="AS42" s="79">
        <v>1.72</v>
      </c>
      <c r="AT42" s="90" t="s">
        <v>54</v>
      </c>
      <c r="AU42" s="35">
        <v>3.4000000000000002E-2</v>
      </c>
      <c r="AV42" s="1"/>
      <c r="AW42" s="110" t="s">
        <v>3</v>
      </c>
      <c r="AX42" s="115">
        <f>AX40-AX41</f>
        <v>1176000</v>
      </c>
      <c r="AY42" s="115">
        <f>AY40-AY41</f>
        <v>0</v>
      </c>
      <c r="AZ42" s="116">
        <f>AZ40-AZ41</f>
        <v>36000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74">
        <v>11</v>
      </c>
      <c r="B44" s="67" t="s">
        <v>45</v>
      </c>
      <c r="C44" s="72">
        <v>265646000</v>
      </c>
      <c r="D44" s="37">
        <v>2460360</v>
      </c>
      <c r="E44" s="37">
        <v>5989030</v>
      </c>
      <c r="F44" s="39">
        <v>9961030</v>
      </c>
      <c r="G44" s="72">
        <v>346542000</v>
      </c>
      <c r="H44" s="37">
        <v>3210360</v>
      </c>
      <c r="I44" s="37">
        <v>8961800</v>
      </c>
      <c r="J44" s="39">
        <v>14629800</v>
      </c>
      <c r="K44" s="177">
        <f>C46+G46</f>
        <v>607000</v>
      </c>
      <c r="L44" s="178"/>
      <c r="M44" s="183">
        <f>D46+E46+F46+H46+I46+J46</f>
        <v>85020</v>
      </c>
      <c r="N44" s="178"/>
      <c r="O44" s="184">
        <f>M44+K44</f>
        <v>692020</v>
      </c>
      <c r="P44" s="184"/>
      <c r="Q44" s="42" t="s">
        <v>6</v>
      </c>
      <c r="R44" s="39">
        <v>1377619000</v>
      </c>
      <c r="S44" s="57"/>
      <c r="T44" s="187">
        <v>0.15</v>
      </c>
      <c r="U44" s="190">
        <v>0.99</v>
      </c>
      <c r="V44" s="57"/>
      <c r="W44" s="85" t="s">
        <v>6</v>
      </c>
      <c r="X44" s="44">
        <v>3510.9</v>
      </c>
      <c r="Y44" s="44">
        <v>4650.7</v>
      </c>
      <c r="Z44" s="44">
        <v>50</v>
      </c>
      <c r="AA44" s="44">
        <v>65</v>
      </c>
      <c r="AB44" s="44">
        <v>3688.6</v>
      </c>
      <c r="AC44" s="44">
        <v>4892</v>
      </c>
      <c r="AD44" s="44">
        <v>83.4</v>
      </c>
      <c r="AE44" s="82">
        <v>12</v>
      </c>
      <c r="AF44" s="7"/>
      <c r="AG44" s="85" t="s">
        <v>29</v>
      </c>
      <c r="AH44" s="15">
        <v>1.625</v>
      </c>
      <c r="AI44" s="15">
        <v>5.375</v>
      </c>
      <c r="AJ44" s="15">
        <v>1.375</v>
      </c>
      <c r="AK44" s="15">
        <v>5</v>
      </c>
      <c r="AL44" s="16">
        <v>0</v>
      </c>
      <c r="AM44" s="62"/>
      <c r="AN44" s="64" t="s">
        <v>40</v>
      </c>
      <c r="AO44" s="20">
        <v>6.7</v>
      </c>
      <c r="AP44" s="21">
        <v>7.42</v>
      </c>
      <c r="AQ44" s="7"/>
      <c r="AR44" s="31" t="s">
        <v>37</v>
      </c>
      <c r="AS44" s="52">
        <v>4.4999999999999998E-2</v>
      </c>
      <c r="AT44" s="32" t="s">
        <v>38</v>
      </c>
      <c r="AU44" s="53" t="s">
        <v>75</v>
      </c>
      <c r="AV44" s="1"/>
      <c r="AW44" s="117" t="s">
        <v>45</v>
      </c>
      <c r="AX44" s="112">
        <v>578102000</v>
      </c>
      <c r="AY44" s="112">
        <v>387175800</v>
      </c>
      <c r="AZ44" s="113">
        <v>176329000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75"/>
      <c r="B45" s="68" t="s">
        <v>44</v>
      </c>
      <c r="C45" s="73">
        <f t="shared" ref="C45:J45" si="47">C40</f>
        <v>265039000</v>
      </c>
      <c r="D45" s="74">
        <f t="shared" si="47"/>
        <v>2450360</v>
      </c>
      <c r="E45" s="74">
        <f t="shared" si="47"/>
        <v>5957030</v>
      </c>
      <c r="F45" s="75">
        <f t="shared" si="47"/>
        <v>9918010</v>
      </c>
      <c r="G45" s="73">
        <f t="shared" si="47"/>
        <v>346542000</v>
      </c>
      <c r="H45" s="74">
        <f t="shared" si="47"/>
        <v>3210360</v>
      </c>
      <c r="I45" s="74">
        <f t="shared" si="47"/>
        <v>8961800</v>
      </c>
      <c r="J45" s="75">
        <f t="shared" si="47"/>
        <v>14629800</v>
      </c>
      <c r="K45" s="179"/>
      <c r="L45" s="180"/>
      <c r="M45" s="180"/>
      <c r="N45" s="180"/>
      <c r="O45" s="185"/>
      <c r="P45" s="185"/>
      <c r="Q45" s="14" t="s">
        <v>7</v>
      </c>
      <c r="R45" s="40">
        <f>R40</f>
        <v>1376816500</v>
      </c>
      <c r="S45" s="57"/>
      <c r="T45" s="188"/>
      <c r="U45" s="191"/>
      <c r="V45" s="57"/>
      <c r="W45" s="87" t="s">
        <v>7</v>
      </c>
      <c r="X45" s="5">
        <f t="shared" ref="X45:AE45" si="48">X40</f>
        <v>3503.2</v>
      </c>
      <c r="Y45" s="5">
        <f t="shared" si="48"/>
        <v>4650.7</v>
      </c>
      <c r="Z45" s="5">
        <f t="shared" si="48"/>
        <v>49.9</v>
      </c>
      <c r="AA45" s="5">
        <f t="shared" si="48"/>
        <v>65</v>
      </c>
      <c r="AB45" s="5">
        <f t="shared" si="48"/>
        <v>3680.1</v>
      </c>
      <c r="AC45" s="5">
        <f t="shared" si="48"/>
        <v>4892</v>
      </c>
      <c r="AD45" s="5">
        <f t="shared" si="48"/>
        <v>83.2</v>
      </c>
      <c r="AE45" s="81">
        <f t="shared" si="48"/>
        <v>11.9</v>
      </c>
      <c r="AF45" s="7"/>
      <c r="AG45" s="87" t="s">
        <v>26</v>
      </c>
      <c r="AH45" s="6">
        <f>(AH44*10.74)</f>
        <v>17.452500000000001</v>
      </c>
      <c r="AI45" s="6">
        <f>(AI44*2.2)</f>
        <v>11.825000000000001</v>
      </c>
      <c r="AJ45" s="6">
        <f>(AJ44*0.25)</f>
        <v>0.34375</v>
      </c>
      <c r="AK45" s="154">
        <f>AK44+AL44</f>
        <v>5</v>
      </c>
      <c r="AL45" s="155"/>
      <c r="AM45" s="10"/>
      <c r="AN45" s="22" t="s">
        <v>41</v>
      </c>
      <c r="AO45" s="23">
        <v>9.4</v>
      </c>
      <c r="AP45" s="24">
        <v>7.65</v>
      </c>
      <c r="AQ45" s="7"/>
      <c r="AR45" s="33" t="s">
        <v>36</v>
      </c>
      <c r="AS45" s="12">
        <v>0.97</v>
      </c>
      <c r="AT45" s="2" t="s">
        <v>39</v>
      </c>
      <c r="AU45" s="36" t="s">
        <v>75</v>
      </c>
      <c r="AV45" s="1"/>
      <c r="AW45" s="118" t="s">
        <v>71</v>
      </c>
      <c r="AX45" s="111">
        <f t="shared" ref="AX45:AZ45" si="49">AX40</f>
        <v>577382000</v>
      </c>
      <c r="AY45" s="111">
        <f t="shared" si="49"/>
        <v>387175800</v>
      </c>
      <c r="AZ45" s="114">
        <f t="shared" si="49"/>
        <v>176293000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76"/>
      <c r="B46" s="66" t="s">
        <v>3</v>
      </c>
      <c r="C46" s="76">
        <f t="shared" ref="C46:J46" si="50">C44-C45</f>
        <v>607000</v>
      </c>
      <c r="D46" s="76">
        <f t="shared" si="50"/>
        <v>10000</v>
      </c>
      <c r="E46" s="76">
        <f t="shared" si="50"/>
        <v>32000</v>
      </c>
      <c r="F46" s="77">
        <f t="shared" si="50"/>
        <v>43020</v>
      </c>
      <c r="G46" s="76">
        <f t="shared" si="50"/>
        <v>0</v>
      </c>
      <c r="H46" s="76">
        <f t="shared" si="50"/>
        <v>0</v>
      </c>
      <c r="I46" s="76">
        <f t="shared" si="50"/>
        <v>0</v>
      </c>
      <c r="J46" s="77">
        <f t="shared" si="50"/>
        <v>0</v>
      </c>
      <c r="K46" s="181"/>
      <c r="L46" s="182"/>
      <c r="M46" s="182"/>
      <c r="N46" s="182"/>
      <c r="O46" s="186"/>
      <c r="P46" s="186"/>
      <c r="Q46" s="48" t="s">
        <v>3</v>
      </c>
      <c r="R46" s="41">
        <f>R44-R45</f>
        <v>802500</v>
      </c>
      <c r="S46" s="58"/>
      <c r="T46" s="189"/>
      <c r="U46" s="192"/>
      <c r="V46" s="58"/>
      <c r="W46" s="45" t="s">
        <v>3</v>
      </c>
      <c r="X46" s="46">
        <f>X44-X45</f>
        <v>7.7000000000002728</v>
      </c>
      <c r="Y46" s="46">
        <f t="shared" ref="Y46:AE46" si="51">Y44-Y45</f>
        <v>0</v>
      </c>
      <c r="Z46" s="46">
        <f t="shared" si="51"/>
        <v>0.10000000000000142</v>
      </c>
      <c r="AA46" s="46">
        <f t="shared" si="51"/>
        <v>0</v>
      </c>
      <c r="AB46" s="46">
        <f t="shared" si="51"/>
        <v>8.5</v>
      </c>
      <c r="AC46" s="46">
        <f t="shared" si="51"/>
        <v>0</v>
      </c>
      <c r="AD46" s="46">
        <f t="shared" si="51"/>
        <v>0.20000000000000284</v>
      </c>
      <c r="AE46" s="83">
        <f t="shared" si="51"/>
        <v>9.9999999999999645E-2</v>
      </c>
      <c r="AF46" s="7"/>
      <c r="AG46" s="88" t="s">
        <v>28</v>
      </c>
      <c r="AH46" s="86">
        <f>(AH45)/((K44/1000000)*8.34)</f>
        <v>3.4474891256681639</v>
      </c>
      <c r="AI46" s="86">
        <f>(AI45)/((K44/1000000)*8.34)</f>
        <v>2.3358578376178794</v>
      </c>
      <c r="AJ46" s="86">
        <f>(AJ45)/((K44/1000000)*8.34)</f>
        <v>6.7902844116798811E-2</v>
      </c>
      <c r="AK46" s="156">
        <f>(AK45)/((K44/1000000)*8.34)</f>
        <v>0.98767773260798275</v>
      </c>
      <c r="AL46" s="157"/>
      <c r="AM46" s="10"/>
      <c r="AN46" s="1"/>
      <c r="AO46" s="1"/>
      <c r="AP46" s="1"/>
      <c r="AQ46" s="7"/>
      <c r="AR46" s="89" t="s">
        <v>55</v>
      </c>
      <c r="AS46" s="79">
        <v>2.94</v>
      </c>
      <c r="AT46" s="90" t="s">
        <v>54</v>
      </c>
      <c r="AU46" s="35">
        <v>3.2000000000000001E-2</v>
      </c>
      <c r="AV46" s="1"/>
      <c r="AW46" s="110" t="s">
        <v>3</v>
      </c>
      <c r="AX46" s="115">
        <f>AX44-AX45</f>
        <v>720000</v>
      </c>
      <c r="AY46" s="115">
        <f>AY44-AY45</f>
        <v>0</v>
      </c>
      <c r="AZ46" s="116">
        <f>AZ44-AZ45</f>
        <v>36000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74">
        <v>12</v>
      </c>
      <c r="B48" s="67" t="s">
        <v>45</v>
      </c>
      <c r="C48" s="72">
        <v>266342000</v>
      </c>
      <c r="D48" s="37">
        <v>2469360</v>
      </c>
      <c r="E48" s="37">
        <v>5989030</v>
      </c>
      <c r="F48" s="39">
        <v>9969030</v>
      </c>
      <c r="G48" s="72">
        <v>346542000</v>
      </c>
      <c r="H48" s="37">
        <v>3210360</v>
      </c>
      <c r="I48" s="37">
        <v>8961800</v>
      </c>
      <c r="J48" s="39">
        <v>14629800</v>
      </c>
      <c r="K48" s="177">
        <f>C50+G50</f>
        <v>696000</v>
      </c>
      <c r="L48" s="178"/>
      <c r="M48" s="183">
        <f>D50+E50+F50+H50+I50+J50</f>
        <v>17000</v>
      </c>
      <c r="N48" s="178"/>
      <c r="O48" s="195">
        <f>M48+K48</f>
        <v>713000</v>
      </c>
      <c r="P48" s="196"/>
      <c r="Q48" s="42" t="s">
        <v>6</v>
      </c>
      <c r="R48" s="39">
        <v>1378407400</v>
      </c>
      <c r="S48" s="57"/>
      <c r="T48" s="187">
        <v>0.39</v>
      </c>
      <c r="U48" s="190">
        <v>0.99</v>
      </c>
      <c r="V48" s="57"/>
      <c r="W48" s="85" t="s">
        <v>6</v>
      </c>
      <c r="X48" s="44">
        <v>3520</v>
      </c>
      <c r="Y48" s="44">
        <v>4650.7</v>
      </c>
      <c r="Z48" s="44">
        <v>50.1</v>
      </c>
      <c r="AA48" s="44">
        <v>65</v>
      </c>
      <c r="AB48" s="44">
        <v>3697.9</v>
      </c>
      <c r="AC48" s="44">
        <v>4892</v>
      </c>
      <c r="AD48" s="44">
        <v>83.4</v>
      </c>
      <c r="AE48" s="82">
        <v>12</v>
      </c>
      <c r="AF48" s="7"/>
      <c r="AG48" s="85" t="s">
        <v>29</v>
      </c>
      <c r="AH48" s="15">
        <v>1.5</v>
      </c>
      <c r="AI48" s="15">
        <v>6.5</v>
      </c>
      <c r="AJ48" s="15">
        <v>1.5</v>
      </c>
      <c r="AK48" s="15">
        <v>6</v>
      </c>
      <c r="AL48" s="16">
        <v>0</v>
      </c>
      <c r="AM48" s="62"/>
      <c r="AN48" s="64" t="s">
        <v>40</v>
      </c>
      <c r="AO48" s="20">
        <v>8.1999999999999993</v>
      </c>
      <c r="AP48" s="21">
        <v>7.38</v>
      </c>
      <c r="AQ48" s="7"/>
      <c r="AR48" s="31" t="s">
        <v>37</v>
      </c>
      <c r="AS48" s="52">
        <v>4.8000000000000001E-2</v>
      </c>
      <c r="AT48" s="32" t="s">
        <v>38</v>
      </c>
      <c r="AU48" s="53" t="s">
        <v>75</v>
      </c>
      <c r="AV48" s="1"/>
      <c r="AW48" s="117" t="s">
        <v>45</v>
      </c>
      <c r="AX48" s="112">
        <v>578873000</v>
      </c>
      <c r="AY48" s="112">
        <v>387175800</v>
      </c>
      <c r="AZ48" s="113">
        <v>176329000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193"/>
      <c r="B49" s="68" t="s">
        <v>44</v>
      </c>
      <c r="C49" s="73">
        <f t="shared" ref="C49:J49" si="52">C44</f>
        <v>265646000</v>
      </c>
      <c r="D49" s="74">
        <f t="shared" si="52"/>
        <v>2460360</v>
      </c>
      <c r="E49" s="74">
        <f t="shared" si="52"/>
        <v>5989030</v>
      </c>
      <c r="F49" s="75">
        <f t="shared" si="52"/>
        <v>9961030</v>
      </c>
      <c r="G49" s="73">
        <f t="shared" si="52"/>
        <v>346542000</v>
      </c>
      <c r="H49" s="74">
        <f t="shared" si="52"/>
        <v>3210360</v>
      </c>
      <c r="I49" s="74">
        <f t="shared" si="52"/>
        <v>8961800</v>
      </c>
      <c r="J49" s="75">
        <f t="shared" si="52"/>
        <v>14629800</v>
      </c>
      <c r="K49" s="179"/>
      <c r="L49" s="180"/>
      <c r="M49" s="180"/>
      <c r="N49" s="180"/>
      <c r="O49" s="197"/>
      <c r="P49" s="198"/>
      <c r="Q49" s="14" t="s">
        <v>7</v>
      </c>
      <c r="R49" s="40">
        <f>R44</f>
        <v>1377619000</v>
      </c>
      <c r="S49" s="57"/>
      <c r="T49" s="188"/>
      <c r="U49" s="191"/>
      <c r="V49" s="57"/>
      <c r="W49" s="87" t="s">
        <v>7</v>
      </c>
      <c r="X49" s="5">
        <f t="shared" ref="X49:AE49" si="53">X44</f>
        <v>3510.9</v>
      </c>
      <c r="Y49" s="5">
        <f t="shared" si="53"/>
        <v>4650.7</v>
      </c>
      <c r="Z49" s="5">
        <f t="shared" si="53"/>
        <v>50</v>
      </c>
      <c r="AA49" s="5">
        <f t="shared" si="53"/>
        <v>65</v>
      </c>
      <c r="AB49" s="5">
        <f t="shared" si="53"/>
        <v>3688.6</v>
      </c>
      <c r="AC49" s="5">
        <f t="shared" si="53"/>
        <v>4892</v>
      </c>
      <c r="AD49" s="5">
        <f t="shared" si="53"/>
        <v>83.4</v>
      </c>
      <c r="AE49" s="81">
        <f t="shared" si="53"/>
        <v>12</v>
      </c>
      <c r="AF49" s="7"/>
      <c r="AG49" s="87" t="s">
        <v>26</v>
      </c>
      <c r="AH49" s="6">
        <f>(AH48*10.74)</f>
        <v>16.11</v>
      </c>
      <c r="AI49" s="6">
        <f>(AI48*2.2)</f>
        <v>14.3</v>
      </c>
      <c r="AJ49" s="6">
        <f>(AJ48*0.25)</f>
        <v>0.375</v>
      </c>
      <c r="AK49" s="158">
        <f>AK48+AL48</f>
        <v>6</v>
      </c>
      <c r="AL49" s="159"/>
      <c r="AM49" s="10"/>
      <c r="AN49" s="22" t="s">
        <v>41</v>
      </c>
      <c r="AO49" s="23">
        <v>9.5</v>
      </c>
      <c r="AP49" s="24">
        <v>7.67</v>
      </c>
      <c r="AQ49" s="7"/>
      <c r="AR49" s="33" t="s">
        <v>36</v>
      </c>
      <c r="AS49" s="12">
        <v>1.129</v>
      </c>
      <c r="AT49" s="2" t="s">
        <v>39</v>
      </c>
      <c r="AU49" s="36" t="s">
        <v>75</v>
      </c>
      <c r="AV49" s="1"/>
      <c r="AW49" s="118" t="s">
        <v>71</v>
      </c>
      <c r="AX49" s="111">
        <f t="shared" ref="AX49:AZ49" si="54">AX44</f>
        <v>578102000</v>
      </c>
      <c r="AY49" s="111">
        <f t="shared" si="54"/>
        <v>387175800</v>
      </c>
      <c r="AZ49" s="114">
        <f t="shared" si="54"/>
        <v>176329000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194"/>
      <c r="B50" s="66" t="s">
        <v>3</v>
      </c>
      <c r="C50" s="76">
        <f t="shared" ref="C50:J50" si="55">C48-C49</f>
        <v>696000</v>
      </c>
      <c r="D50" s="76">
        <f t="shared" si="55"/>
        <v>9000</v>
      </c>
      <c r="E50" s="76">
        <f t="shared" si="55"/>
        <v>0</v>
      </c>
      <c r="F50" s="77">
        <f t="shared" si="55"/>
        <v>8000</v>
      </c>
      <c r="G50" s="76">
        <f t="shared" si="55"/>
        <v>0</v>
      </c>
      <c r="H50" s="76">
        <f t="shared" si="55"/>
        <v>0</v>
      </c>
      <c r="I50" s="76">
        <f t="shared" si="55"/>
        <v>0</v>
      </c>
      <c r="J50" s="77">
        <f t="shared" si="55"/>
        <v>0</v>
      </c>
      <c r="K50" s="181"/>
      <c r="L50" s="182"/>
      <c r="M50" s="182"/>
      <c r="N50" s="182"/>
      <c r="O50" s="199"/>
      <c r="P50" s="200"/>
      <c r="Q50" s="48" t="s">
        <v>3</v>
      </c>
      <c r="R50" s="41">
        <f>R48-R49</f>
        <v>788400</v>
      </c>
      <c r="S50" s="58"/>
      <c r="T50" s="189"/>
      <c r="U50" s="192"/>
      <c r="V50" s="58"/>
      <c r="W50" s="45" t="s">
        <v>3</v>
      </c>
      <c r="X50" s="46">
        <f>X48-X49</f>
        <v>9.0999999999999091</v>
      </c>
      <c r="Y50" s="46">
        <f t="shared" ref="Y50:AE50" si="56">Y48-Y49</f>
        <v>0</v>
      </c>
      <c r="Z50" s="46">
        <f t="shared" si="56"/>
        <v>0.10000000000000142</v>
      </c>
      <c r="AA50" s="46">
        <f t="shared" si="56"/>
        <v>0</v>
      </c>
      <c r="AB50" s="46">
        <f t="shared" si="56"/>
        <v>9.3000000000001819</v>
      </c>
      <c r="AC50" s="46">
        <f t="shared" si="56"/>
        <v>0</v>
      </c>
      <c r="AD50" s="46">
        <f t="shared" si="56"/>
        <v>0</v>
      </c>
      <c r="AE50" s="83">
        <f t="shared" si="56"/>
        <v>0</v>
      </c>
      <c r="AF50" s="7"/>
      <c r="AG50" s="88" t="s">
        <v>28</v>
      </c>
      <c r="AH50" s="86">
        <f>(AH49)/((K48/1000000)*8.34)</f>
        <v>2.7753659141652198</v>
      </c>
      <c r="AI50" s="86">
        <f>(AI49)/((K48/1000000)*8.34)</f>
        <v>2.4635464042559061</v>
      </c>
      <c r="AJ50" s="86">
        <f>(AJ49)/((K48/1000000)*8.34)</f>
        <v>6.4603489622095431E-2</v>
      </c>
      <c r="AK50" s="160">
        <f>(AK49)/((K48/1000000)*8.34)</f>
        <v>1.0336558339535269</v>
      </c>
      <c r="AL50" s="161"/>
      <c r="AM50" s="10"/>
      <c r="AN50" s="1"/>
      <c r="AO50" s="1"/>
      <c r="AP50" s="1"/>
      <c r="AQ50" s="7"/>
      <c r="AR50" s="89" t="s">
        <v>55</v>
      </c>
      <c r="AS50" s="79">
        <v>3.62</v>
      </c>
      <c r="AT50" s="90" t="s">
        <v>54</v>
      </c>
      <c r="AU50" s="35">
        <v>3.4000000000000002E-2</v>
      </c>
      <c r="AV50" s="1"/>
      <c r="AW50" s="110" t="s">
        <v>3</v>
      </c>
      <c r="AX50" s="115">
        <f>AX48-AX49</f>
        <v>771000</v>
      </c>
      <c r="AY50" s="115">
        <f>AY48-AY49</f>
        <v>0</v>
      </c>
      <c r="AZ50" s="116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74">
        <v>13</v>
      </c>
      <c r="B52" s="67" t="s">
        <v>45</v>
      </c>
      <c r="C52" s="72">
        <v>266342000</v>
      </c>
      <c r="D52" s="37">
        <v>2469360</v>
      </c>
      <c r="E52" s="37">
        <v>5989030</v>
      </c>
      <c r="F52" s="39">
        <v>9969030</v>
      </c>
      <c r="G52" s="72">
        <v>347416000</v>
      </c>
      <c r="H52" s="37">
        <v>3210360</v>
      </c>
      <c r="I52" s="37">
        <v>8993820</v>
      </c>
      <c r="J52" s="39">
        <v>14703800</v>
      </c>
      <c r="K52" s="177">
        <f>C54+G54</f>
        <v>874000</v>
      </c>
      <c r="L52" s="178"/>
      <c r="M52" s="183">
        <f>D54+E54+F54+H54+I54+J54</f>
        <v>106020</v>
      </c>
      <c r="N52" s="178"/>
      <c r="O52" s="195">
        <f>M52+K52</f>
        <v>980020</v>
      </c>
      <c r="P52" s="196"/>
      <c r="Q52" s="42" t="s">
        <v>6</v>
      </c>
      <c r="R52" s="39">
        <v>1379197200</v>
      </c>
      <c r="S52" s="57"/>
      <c r="T52" s="187">
        <v>0.01</v>
      </c>
      <c r="U52" s="190">
        <v>1</v>
      </c>
      <c r="V52" s="57"/>
      <c r="W52" s="85" t="s">
        <v>6</v>
      </c>
      <c r="X52" s="44">
        <v>3520</v>
      </c>
      <c r="Y52" s="44">
        <v>4661.8999999999996</v>
      </c>
      <c r="Z52" s="44">
        <v>50.2</v>
      </c>
      <c r="AA52" s="44">
        <v>65.099999999999994</v>
      </c>
      <c r="AB52" s="44">
        <v>3697.9</v>
      </c>
      <c r="AC52" s="44">
        <v>4904.1000000000004</v>
      </c>
      <c r="AD52" s="44">
        <v>83.6</v>
      </c>
      <c r="AE52" s="82">
        <v>12</v>
      </c>
      <c r="AF52" s="7"/>
      <c r="AG52" s="85" t="s">
        <v>29</v>
      </c>
      <c r="AH52" s="15">
        <v>2</v>
      </c>
      <c r="AI52" s="15">
        <v>6.75</v>
      </c>
      <c r="AJ52" s="15">
        <v>1.625</v>
      </c>
      <c r="AK52" s="15">
        <v>0</v>
      </c>
      <c r="AL52" s="16">
        <v>8</v>
      </c>
      <c r="AM52" s="62"/>
      <c r="AN52" s="64" t="s">
        <v>40</v>
      </c>
      <c r="AO52" s="20">
        <v>7.8</v>
      </c>
      <c r="AP52" s="21">
        <v>7.42</v>
      </c>
      <c r="AQ52" s="7"/>
      <c r="AR52" s="31" t="s">
        <v>37</v>
      </c>
      <c r="AS52" s="52">
        <v>4.5999999999999999E-2</v>
      </c>
      <c r="AT52" s="32" t="s">
        <v>38</v>
      </c>
      <c r="AU52" s="53" t="s">
        <v>75</v>
      </c>
      <c r="AV52" s="1"/>
      <c r="AW52" s="117" t="s">
        <v>45</v>
      </c>
      <c r="AX52" s="112">
        <v>578873000</v>
      </c>
      <c r="AY52" s="112">
        <v>388180800</v>
      </c>
      <c r="AZ52" s="113">
        <v>176364000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193"/>
      <c r="B53" s="68" t="s">
        <v>44</v>
      </c>
      <c r="C53" s="73">
        <f t="shared" ref="C53:J53" si="57">C48</f>
        <v>266342000</v>
      </c>
      <c r="D53" s="74">
        <f t="shared" si="57"/>
        <v>2469360</v>
      </c>
      <c r="E53" s="74">
        <f t="shared" si="57"/>
        <v>5989030</v>
      </c>
      <c r="F53" s="75">
        <f t="shared" si="57"/>
        <v>9969030</v>
      </c>
      <c r="G53" s="73">
        <f t="shared" si="57"/>
        <v>346542000</v>
      </c>
      <c r="H53" s="74">
        <f t="shared" si="57"/>
        <v>3210360</v>
      </c>
      <c r="I53" s="74">
        <f t="shared" si="57"/>
        <v>8961800</v>
      </c>
      <c r="J53" s="75">
        <f t="shared" si="57"/>
        <v>14629800</v>
      </c>
      <c r="K53" s="179"/>
      <c r="L53" s="180"/>
      <c r="M53" s="180"/>
      <c r="N53" s="180"/>
      <c r="O53" s="197"/>
      <c r="P53" s="198"/>
      <c r="Q53" s="14" t="s">
        <v>7</v>
      </c>
      <c r="R53" s="40">
        <f>R48</f>
        <v>1378407400</v>
      </c>
      <c r="S53" s="57"/>
      <c r="T53" s="188"/>
      <c r="U53" s="191"/>
      <c r="V53" s="57"/>
      <c r="W53" s="87" t="s">
        <v>7</v>
      </c>
      <c r="X53" s="5">
        <f t="shared" ref="X53:AE53" si="58">X48</f>
        <v>3520</v>
      </c>
      <c r="Y53" s="5">
        <f t="shared" si="58"/>
        <v>4650.7</v>
      </c>
      <c r="Z53" s="5">
        <f t="shared" si="58"/>
        <v>50.1</v>
      </c>
      <c r="AA53" s="5">
        <f t="shared" si="58"/>
        <v>65</v>
      </c>
      <c r="AB53" s="5">
        <f t="shared" si="58"/>
        <v>3697.9</v>
      </c>
      <c r="AC53" s="5">
        <f t="shared" si="58"/>
        <v>4892</v>
      </c>
      <c r="AD53" s="5">
        <f t="shared" si="58"/>
        <v>83.4</v>
      </c>
      <c r="AE53" s="81">
        <f t="shared" si="58"/>
        <v>12</v>
      </c>
      <c r="AF53" s="7"/>
      <c r="AG53" s="87" t="s">
        <v>26</v>
      </c>
      <c r="AH53" s="6">
        <f>(AH52*10.74)</f>
        <v>21.48</v>
      </c>
      <c r="AI53" s="6">
        <f>(AI52*2.2)</f>
        <v>14.850000000000001</v>
      </c>
      <c r="AJ53" s="6">
        <f>(AJ52*0.25)</f>
        <v>0.40625</v>
      </c>
      <c r="AK53" s="158">
        <f>AK52+AL52</f>
        <v>8</v>
      </c>
      <c r="AL53" s="159"/>
      <c r="AM53" s="10"/>
      <c r="AN53" s="22" t="s">
        <v>41</v>
      </c>
      <c r="AO53" s="23">
        <v>9</v>
      </c>
      <c r="AP53" s="24">
        <v>7.66</v>
      </c>
      <c r="AQ53" s="7"/>
      <c r="AR53" s="33" t="s">
        <v>36</v>
      </c>
      <c r="AS53" s="12">
        <v>1.5780000000000001</v>
      </c>
      <c r="AT53" s="2" t="s">
        <v>39</v>
      </c>
      <c r="AU53" s="36" t="s">
        <v>75</v>
      </c>
      <c r="AV53" s="1"/>
      <c r="AW53" s="118" t="s">
        <v>71</v>
      </c>
      <c r="AX53" s="111">
        <f t="shared" ref="AX53:AZ53" si="59">AX48</f>
        <v>578873000</v>
      </c>
      <c r="AY53" s="111">
        <f t="shared" si="59"/>
        <v>387175800</v>
      </c>
      <c r="AZ53" s="114">
        <f t="shared" si="59"/>
        <v>176329000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194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874000</v>
      </c>
      <c r="H54" s="76">
        <f t="shared" si="60"/>
        <v>0</v>
      </c>
      <c r="I54" s="76">
        <f t="shared" si="60"/>
        <v>32020</v>
      </c>
      <c r="J54" s="77">
        <f t="shared" si="60"/>
        <v>74000</v>
      </c>
      <c r="K54" s="181"/>
      <c r="L54" s="182"/>
      <c r="M54" s="182"/>
      <c r="N54" s="182"/>
      <c r="O54" s="199"/>
      <c r="P54" s="200"/>
      <c r="Q54" s="48" t="s">
        <v>3</v>
      </c>
      <c r="R54" s="41">
        <f>R52-R53</f>
        <v>789800</v>
      </c>
      <c r="S54" s="58"/>
      <c r="T54" s="189"/>
      <c r="U54" s="192"/>
      <c r="V54" s="58"/>
      <c r="W54" s="45" t="s">
        <v>3</v>
      </c>
      <c r="X54" s="46">
        <f>X52-X53</f>
        <v>0</v>
      </c>
      <c r="Y54" s="46">
        <f t="shared" ref="Y54:AE54" si="61">Y52-Y53</f>
        <v>11.199999999999818</v>
      </c>
      <c r="Z54" s="46">
        <f t="shared" si="61"/>
        <v>0.10000000000000142</v>
      </c>
      <c r="AA54" s="46">
        <f t="shared" si="61"/>
        <v>9.9999999999994316E-2</v>
      </c>
      <c r="AB54" s="46">
        <f t="shared" si="61"/>
        <v>0</v>
      </c>
      <c r="AC54" s="46">
        <f t="shared" si="61"/>
        <v>12.100000000000364</v>
      </c>
      <c r="AD54" s="46">
        <f t="shared" si="61"/>
        <v>0.19999999999998863</v>
      </c>
      <c r="AE54" s="83">
        <f t="shared" si="61"/>
        <v>0</v>
      </c>
      <c r="AF54" s="7"/>
      <c r="AG54" s="88" t="s">
        <v>28</v>
      </c>
      <c r="AH54" s="86">
        <f>(AH53)/((K52/1000000)*8.34)</f>
        <v>2.9468416113790892</v>
      </c>
      <c r="AI54" s="86">
        <f>(AI53)/((K52/1000000)*8.34)</f>
        <v>2.0372717844031412</v>
      </c>
      <c r="AJ54" s="86">
        <f>(AJ53)/((K52/1000000)*8.34)</f>
        <v>5.5733445280388962E-2</v>
      </c>
      <c r="AK54" s="160">
        <f>(AK53)/((K52/1000000)*8.34)</f>
        <v>1.0975201532138135</v>
      </c>
      <c r="AL54" s="161"/>
      <c r="AM54" s="10"/>
      <c r="AN54" s="1"/>
      <c r="AO54" s="1"/>
      <c r="AP54" s="1"/>
      <c r="AQ54" s="7"/>
      <c r="AR54" s="89" t="s">
        <v>55</v>
      </c>
      <c r="AS54" s="79">
        <v>3.88</v>
      </c>
      <c r="AT54" s="90" t="s">
        <v>54</v>
      </c>
      <c r="AU54" s="35">
        <v>3.2000000000000001E-2</v>
      </c>
      <c r="AV54" s="1"/>
      <c r="AW54" s="110" t="s">
        <v>3</v>
      </c>
      <c r="AX54" s="115">
        <f>AX52-AX53</f>
        <v>0</v>
      </c>
      <c r="AY54" s="115">
        <f>AY52-AY53</f>
        <v>1005000</v>
      </c>
      <c r="AZ54" s="116">
        <f>AZ52-AZ53</f>
        <v>35000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74">
        <v>14</v>
      </c>
      <c r="B56" s="67" t="s">
        <v>45</v>
      </c>
      <c r="C56" s="72">
        <v>266342000</v>
      </c>
      <c r="D56" s="37">
        <v>2469360</v>
      </c>
      <c r="E56" s="37">
        <v>5989030</v>
      </c>
      <c r="F56" s="39">
        <v>9969030</v>
      </c>
      <c r="G56" s="72">
        <v>348083000</v>
      </c>
      <c r="H56" s="37">
        <v>3219360</v>
      </c>
      <c r="I56" s="37">
        <v>8993820</v>
      </c>
      <c r="J56" s="39">
        <v>14719800</v>
      </c>
      <c r="K56" s="177">
        <f>C58+G58</f>
        <v>667000</v>
      </c>
      <c r="L56" s="178"/>
      <c r="M56" s="183">
        <f>D58+E58+F58+H58+I58+J58</f>
        <v>25000</v>
      </c>
      <c r="N56" s="178"/>
      <c r="O56" s="195">
        <f>M56+K56</f>
        <v>692000</v>
      </c>
      <c r="P56" s="196"/>
      <c r="Q56" s="42" t="s">
        <v>6</v>
      </c>
      <c r="R56" s="39">
        <v>1380033100</v>
      </c>
      <c r="S56" s="57"/>
      <c r="T56" s="187">
        <v>0.19</v>
      </c>
      <c r="U56" s="190">
        <v>0.98</v>
      </c>
      <c r="V56" s="57"/>
      <c r="W56" s="85" t="s">
        <v>6</v>
      </c>
      <c r="X56" s="44">
        <v>3520</v>
      </c>
      <c r="Y56" s="44">
        <v>4670.3999999999996</v>
      </c>
      <c r="Z56" s="44">
        <v>50.2</v>
      </c>
      <c r="AA56" s="44">
        <v>65.2</v>
      </c>
      <c r="AB56" s="44">
        <v>3697.9</v>
      </c>
      <c r="AC56" s="44">
        <v>4912.8999999999996</v>
      </c>
      <c r="AD56" s="44">
        <v>83.6</v>
      </c>
      <c r="AE56" s="82">
        <v>12</v>
      </c>
      <c r="AF56" s="7"/>
      <c r="AG56" s="85" t="s">
        <v>29</v>
      </c>
      <c r="AH56" s="15">
        <v>1.25</v>
      </c>
      <c r="AI56" s="15">
        <v>5.5</v>
      </c>
      <c r="AJ56" s="15">
        <v>1.25</v>
      </c>
      <c r="AK56" s="15">
        <v>0</v>
      </c>
      <c r="AL56" s="16">
        <v>7</v>
      </c>
      <c r="AM56" s="62"/>
      <c r="AN56" s="64" t="s">
        <v>40</v>
      </c>
      <c r="AO56" s="20">
        <v>8.4</v>
      </c>
      <c r="AP56" s="21">
        <v>7.37</v>
      </c>
      <c r="AQ56" s="7"/>
      <c r="AR56" s="31" t="s">
        <v>37</v>
      </c>
      <c r="AS56" s="52" t="s">
        <v>75</v>
      </c>
      <c r="AT56" s="32" t="s">
        <v>38</v>
      </c>
      <c r="AU56" s="53">
        <v>4.9000000000000002E-2</v>
      </c>
      <c r="AV56" s="1"/>
      <c r="AW56" s="117" t="s">
        <v>45</v>
      </c>
      <c r="AX56" s="112">
        <v>578873000</v>
      </c>
      <c r="AY56" s="112">
        <v>388913900</v>
      </c>
      <c r="AZ56" s="113">
        <v>176364000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193"/>
      <c r="B57" s="68" t="s">
        <v>44</v>
      </c>
      <c r="C57" s="73">
        <f t="shared" ref="C57:J57" si="62">C52</f>
        <v>266342000</v>
      </c>
      <c r="D57" s="74">
        <f t="shared" si="62"/>
        <v>2469360</v>
      </c>
      <c r="E57" s="74">
        <f t="shared" si="62"/>
        <v>5989030</v>
      </c>
      <c r="F57" s="75">
        <f t="shared" si="62"/>
        <v>9969030</v>
      </c>
      <c r="G57" s="73">
        <f t="shared" si="62"/>
        <v>347416000</v>
      </c>
      <c r="H57" s="74">
        <f t="shared" si="62"/>
        <v>3210360</v>
      </c>
      <c r="I57" s="74">
        <f t="shared" si="62"/>
        <v>8993820</v>
      </c>
      <c r="J57" s="75">
        <f t="shared" si="62"/>
        <v>14703800</v>
      </c>
      <c r="K57" s="179"/>
      <c r="L57" s="180"/>
      <c r="M57" s="180"/>
      <c r="N57" s="180"/>
      <c r="O57" s="197"/>
      <c r="P57" s="198"/>
      <c r="Q57" s="14" t="s">
        <v>7</v>
      </c>
      <c r="R57" s="40">
        <f>R52</f>
        <v>1379197200</v>
      </c>
      <c r="S57" s="57"/>
      <c r="T57" s="188"/>
      <c r="U57" s="191"/>
      <c r="V57" s="57"/>
      <c r="W57" s="87" t="s">
        <v>7</v>
      </c>
      <c r="X57" s="5">
        <f t="shared" ref="X57:AE57" si="63">X52</f>
        <v>3520</v>
      </c>
      <c r="Y57" s="5">
        <f t="shared" si="63"/>
        <v>4661.8999999999996</v>
      </c>
      <c r="Z57" s="5">
        <f t="shared" si="63"/>
        <v>50.2</v>
      </c>
      <c r="AA57" s="5">
        <f t="shared" si="63"/>
        <v>65.099999999999994</v>
      </c>
      <c r="AB57" s="5">
        <f t="shared" si="63"/>
        <v>3697.9</v>
      </c>
      <c r="AC57" s="5">
        <f t="shared" si="63"/>
        <v>4904.1000000000004</v>
      </c>
      <c r="AD57" s="5">
        <f t="shared" si="63"/>
        <v>83.6</v>
      </c>
      <c r="AE57" s="81">
        <f t="shared" si="63"/>
        <v>12</v>
      </c>
      <c r="AF57" s="7"/>
      <c r="AG57" s="87" t="s">
        <v>26</v>
      </c>
      <c r="AH57" s="6">
        <f>(AH56*10.74)</f>
        <v>13.425000000000001</v>
      </c>
      <c r="AI57" s="6">
        <f>(AI56*2.2)</f>
        <v>12.100000000000001</v>
      </c>
      <c r="AJ57" s="6">
        <f>(AJ56*0.25)</f>
        <v>0.3125</v>
      </c>
      <c r="AK57" s="158">
        <f>AK56+AL56</f>
        <v>7</v>
      </c>
      <c r="AL57" s="159"/>
      <c r="AM57" s="10"/>
      <c r="AN57" s="22" t="s">
        <v>41</v>
      </c>
      <c r="AO57" s="23">
        <v>7.9</v>
      </c>
      <c r="AP57" s="24">
        <v>7.73</v>
      </c>
      <c r="AQ57" s="7"/>
      <c r="AR57" s="33" t="s">
        <v>36</v>
      </c>
      <c r="AS57" s="12" t="s">
        <v>75</v>
      </c>
      <c r="AT57" s="2" t="s">
        <v>39</v>
      </c>
      <c r="AU57" s="36">
        <v>1</v>
      </c>
      <c r="AV57" s="1"/>
      <c r="AW57" s="118" t="s">
        <v>71</v>
      </c>
      <c r="AX57" s="111">
        <f t="shared" ref="AX57:AZ57" si="64">AX52</f>
        <v>578873000</v>
      </c>
      <c r="AY57" s="111">
        <f t="shared" si="64"/>
        <v>388180800</v>
      </c>
      <c r="AZ57" s="114">
        <f t="shared" si="64"/>
        <v>176364000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194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667000</v>
      </c>
      <c r="H58" s="76">
        <f t="shared" si="65"/>
        <v>9000</v>
      </c>
      <c r="I58" s="76">
        <f t="shared" si="65"/>
        <v>0</v>
      </c>
      <c r="J58" s="77">
        <f t="shared" si="65"/>
        <v>16000</v>
      </c>
      <c r="K58" s="181"/>
      <c r="L58" s="182"/>
      <c r="M58" s="182"/>
      <c r="N58" s="182"/>
      <c r="O58" s="199"/>
      <c r="P58" s="200"/>
      <c r="Q58" s="48" t="s">
        <v>3</v>
      </c>
      <c r="R58" s="41">
        <f>R56-R57</f>
        <v>835900</v>
      </c>
      <c r="S58" s="58"/>
      <c r="T58" s="189"/>
      <c r="U58" s="192"/>
      <c r="V58" s="58"/>
      <c r="W58" s="45" t="s">
        <v>3</v>
      </c>
      <c r="X58" s="46">
        <f>X56-X57</f>
        <v>0</v>
      </c>
      <c r="Y58" s="46">
        <f t="shared" ref="Y58:AE58" si="66">Y56-Y57</f>
        <v>8.5</v>
      </c>
      <c r="Z58" s="46">
        <f t="shared" si="66"/>
        <v>0</v>
      </c>
      <c r="AA58" s="46">
        <f t="shared" si="66"/>
        <v>0.10000000000000853</v>
      </c>
      <c r="AB58" s="46">
        <f t="shared" si="66"/>
        <v>0</v>
      </c>
      <c r="AC58" s="46">
        <f t="shared" si="66"/>
        <v>8.7999999999992724</v>
      </c>
      <c r="AD58" s="46">
        <f t="shared" si="66"/>
        <v>0</v>
      </c>
      <c r="AE58" s="83">
        <f t="shared" si="66"/>
        <v>0</v>
      </c>
      <c r="AF58" s="7"/>
      <c r="AG58" s="88" t="s">
        <v>28</v>
      </c>
      <c r="AH58" s="86">
        <f>(AH57)/((K56/1000000)*8.34)</f>
        <v>2.4133616644914953</v>
      </c>
      <c r="AI58" s="86">
        <f>(AI57)/((K56/1000000)*8.34)</f>
        <v>2.1751714071022046</v>
      </c>
      <c r="AJ58" s="86">
        <f>(AJ57)/((K56/1000000)*8.34)</f>
        <v>5.6176947497474282E-2</v>
      </c>
      <c r="AK58" s="160">
        <f>(AK57)/((K56/1000000)*8.34)</f>
        <v>1.2583636239434239</v>
      </c>
      <c r="AL58" s="161"/>
      <c r="AM58" s="10"/>
      <c r="AN58" s="1"/>
      <c r="AO58" s="1"/>
      <c r="AP58" s="1"/>
      <c r="AQ58" s="7"/>
      <c r="AR58" s="89" t="s">
        <v>55</v>
      </c>
      <c r="AS58" s="79">
        <v>4.2</v>
      </c>
      <c r="AT58" s="90" t="s">
        <v>54</v>
      </c>
      <c r="AU58" s="35">
        <v>3.7999999999999999E-2</v>
      </c>
      <c r="AV58" s="1"/>
      <c r="AW58" s="110" t="s">
        <v>3</v>
      </c>
      <c r="AX58" s="115">
        <f>AX56-AX57</f>
        <v>0</v>
      </c>
      <c r="AY58" s="115">
        <f>AY56-AY57</f>
        <v>733100</v>
      </c>
      <c r="AZ58" s="116">
        <f>AZ56-AZ57</f>
        <v>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74">
        <v>15</v>
      </c>
      <c r="B60" s="67" t="s">
        <v>45</v>
      </c>
      <c r="C60" s="72">
        <v>266342000</v>
      </c>
      <c r="D60" s="37">
        <v>2469360</v>
      </c>
      <c r="E60" s="37">
        <v>5989030</v>
      </c>
      <c r="F60" s="39">
        <v>9969030</v>
      </c>
      <c r="G60" s="72">
        <v>349002000</v>
      </c>
      <c r="H60" s="37">
        <v>3219360</v>
      </c>
      <c r="I60" s="37">
        <v>9025830</v>
      </c>
      <c r="J60" s="39">
        <v>14778800</v>
      </c>
      <c r="K60" s="177">
        <f>C62+G62</f>
        <v>919000</v>
      </c>
      <c r="L60" s="178"/>
      <c r="M60" s="183">
        <f>D62+E62+F62+H62+I62+J62</f>
        <v>91010</v>
      </c>
      <c r="N60" s="178"/>
      <c r="O60" s="195">
        <f>M60+K60</f>
        <v>1010010</v>
      </c>
      <c r="P60" s="196"/>
      <c r="Q60" s="42" t="s">
        <v>6</v>
      </c>
      <c r="R60" s="39">
        <v>1380858400</v>
      </c>
      <c r="S60" s="57"/>
      <c r="T60" s="187">
        <v>0.02</v>
      </c>
      <c r="U60" s="190">
        <v>0.92</v>
      </c>
      <c r="V60" s="57"/>
      <c r="W60" s="85" t="s">
        <v>6</v>
      </c>
      <c r="X60" s="44">
        <v>3520</v>
      </c>
      <c r="Y60" s="44">
        <v>4682.1000000000004</v>
      </c>
      <c r="Z60" s="44">
        <v>50.2</v>
      </c>
      <c r="AA60" s="44">
        <v>65.3</v>
      </c>
      <c r="AB60" s="44">
        <v>3697.9</v>
      </c>
      <c r="AC60" s="44">
        <v>4925.3999999999996</v>
      </c>
      <c r="AD60" s="44">
        <v>83.8</v>
      </c>
      <c r="AE60" s="82">
        <v>12</v>
      </c>
      <c r="AF60" s="7"/>
      <c r="AG60" s="85" t="s">
        <v>29</v>
      </c>
      <c r="AH60" s="15">
        <v>1.75</v>
      </c>
      <c r="AI60" s="15">
        <v>7.625</v>
      </c>
      <c r="AJ60" s="15">
        <v>2.25</v>
      </c>
      <c r="AK60" s="15">
        <v>0</v>
      </c>
      <c r="AL60" s="16">
        <v>9</v>
      </c>
      <c r="AM60" s="62"/>
      <c r="AN60" s="64" t="s">
        <v>40</v>
      </c>
      <c r="AO60" s="20">
        <v>8</v>
      </c>
      <c r="AP60" s="21">
        <v>7.44</v>
      </c>
      <c r="AQ60" s="7"/>
      <c r="AR60" s="31" t="s">
        <v>37</v>
      </c>
      <c r="AS60" s="52" t="s">
        <v>75</v>
      </c>
      <c r="AT60" s="32" t="s">
        <v>38</v>
      </c>
      <c r="AU60" s="53">
        <v>4.3999999999999997E-2</v>
      </c>
      <c r="AV60" s="1"/>
      <c r="AW60" s="117" t="s">
        <v>45</v>
      </c>
      <c r="AX60" s="112">
        <v>578873000</v>
      </c>
      <c r="AY60" s="112">
        <v>389946900</v>
      </c>
      <c r="AZ60" s="113">
        <v>176399000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193"/>
      <c r="B61" s="68" t="s">
        <v>44</v>
      </c>
      <c r="C61" s="73">
        <f t="shared" ref="C61:J61" si="67">C56</f>
        <v>266342000</v>
      </c>
      <c r="D61" s="74">
        <f t="shared" si="67"/>
        <v>2469360</v>
      </c>
      <c r="E61" s="74">
        <f t="shared" si="67"/>
        <v>5989030</v>
      </c>
      <c r="F61" s="75">
        <f t="shared" si="67"/>
        <v>9969030</v>
      </c>
      <c r="G61" s="73">
        <f t="shared" si="67"/>
        <v>348083000</v>
      </c>
      <c r="H61" s="74">
        <f t="shared" si="67"/>
        <v>3219360</v>
      </c>
      <c r="I61" s="74">
        <f t="shared" si="67"/>
        <v>8993820</v>
      </c>
      <c r="J61" s="75">
        <f t="shared" si="67"/>
        <v>14719800</v>
      </c>
      <c r="K61" s="179"/>
      <c r="L61" s="180"/>
      <c r="M61" s="180"/>
      <c r="N61" s="180"/>
      <c r="O61" s="197"/>
      <c r="P61" s="198"/>
      <c r="Q61" s="14" t="s">
        <v>7</v>
      </c>
      <c r="R61" s="40">
        <f>R56</f>
        <v>1380033100</v>
      </c>
      <c r="S61" s="57"/>
      <c r="T61" s="188"/>
      <c r="U61" s="191"/>
      <c r="V61" s="57"/>
      <c r="W61" s="87" t="s">
        <v>7</v>
      </c>
      <c r="X61" s="5">
        <f t="shared" ref="X61:AE61" si="68">X56</f>
        <v>3520</v>
      </c>
      <c r="Y61" s="5">
        <f t="shared" si="68"/>
        <v>4670.3999999999996</v>
      </c>
      <c r="Z61" s="5">
        <f t="shared" si="68"/>
        <v>50.2</v>
      </c>
      <c r="AA61" s="5">
        <f t="shared" si="68"/>
        <v>65.2</v>
      </c>
      <c r="AB61" s="5">
        <f t="shared" si="68"/>
        <v>3697.9</v>
      </c>
      <c r="AC61" s="5">
        <f t="shared" si="68"/>
        <v>4912.8999999999996</v>
      </c>
      <c r="AD61" s="5">
        <f t="shared" si="68"/>
        <v>83.6</v>
      </c>
      <c r="AE61" s="81">
        <f t="shared" si="68"/>
        <v>12</v>
      </c>
      <c r="AF61" s="7"/>
      <c r="AG61" s="87" t="s">
        <v>26</v>
      </c>
      <c r="AH61" s="6">
        <f>(AH60*10.74)</f>
        <v>18.795000000000002</v>
      </c>
      <c r="AI61" s="6">
        <f>(AI60*2.2)</f>
        <v>16.775000000000002</v>
      </c>
      <c r="AJ61" s="6">
        <f>(AJ60*0.25)</f>
        <v>0.5625</v>
      </c>
      <c r="AK61" s="158">
        <f>AK60+AL60</f>
        <v>9</v>
      </c>
      <c r="AL61" s="159"/>
      <c r="AM61" s="10"/>
      <c r="AN61" s="22" t="s">
        <v>41</v>
      </c>
      <c r="AO61" s="23">
        <v>7.2</v>
      </c>
      <c r="AP61" s="24">
        <v>7.77</v>
      </c>
      <c r="AQ61" s="7"/>
      <c r="AR61" s="33" t="s">
        <v>36</v>
      </c>
      <c r="AS61" s="12" t="s">
        <v>75</v>
      </c>
      <c r="AT61" s="2" t="s">
        <v>39</v>
      </c>
      <c r="AU61" s="36">
        <v>1.242</v>
      </c>
      <c r="AV61" s="1"/>
      <c r="AW61" s="118" t="s">
        <v>71</v>
      </c>
      <c r="AX61" s="111">
        <f t="shared" ref="AX61:AZ61" si="69">AX56</f>
        <v>578873000</v>
      </c>
      <c r="AY61" s="111">
        <f t="shared" si="69"/>
        <v>388913900</v>
      </c>
      <c r="AZ61" s="114">
        <f t="shared" si="69"/>
        <v>176364000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194"/>
      <c r="B62" s="66" t="s">
        <v>3</v>
      </c>
      <c r="C62" s="76">
        <f t="shared" ref="C62:J62" si="70">C60-C61</f>
        <v>0</v>
      </c>
      <c r="D62" s="76">
        <f t="shared" si="70"/>
        <v>0</v>
      </c>
      <c r="E62" s="76">
        <f t="shared" si="70"/>
        <v>0</v>
      </c>
      <c r="F62" s="77">
        <f t="shared" si="70"/>
        <v>0</v>
      </c>
      <c r="G62" s="76">
        <f t="shared" si="70"/>
        <v>919000</v>
      </c>
      <c r="H62" s="76">
        <f t="shared" si="70"/>
        <v>0</v>
      </c>
      <c r="I62" s="76">
        <f t="shared" si="70"/>
        <v>32010</v>
      </c>
      <c r="J62" s="77">
        <f t="shared" si="70"/>
        <v>59000</v>
      </c>
      <c r="K62" s="181"/>
      <c r="L62" s="182"/>
      <c r="M62" s="182"/>
      <c r="N62" s="182"/>
      <c r="O62" s="199"/>
      <c r="P62" s="200"/>
      <c r="Q62" s="48" t="s">
        <v>3</v>
      </c>
      <c r="R62" s="41">
        <f>R60-R61</f>
        <v>825300</v>
      </c>
      <c r="S62" s="58"/>
      <c r="T62" s="189"/>
      <c r="U62" s="192"/>
      <c r="V62" s="58"/>
      <c r="W62" s="45" t="s">
        <v>3</v>
      </c>
      <c r="X62" s="46">
        <f>X60-X61</f>
        <v>0</v>
      </c>
      <c r="Y62" s="46">
        <f t="shared" ref="Y62:AE62" si="71">Y60-Y61</f>
        <v>11.700000000000728</v>
      </c>
      <c r="Z62" s="46">
        <f t="shared" si="71"/>
        <v>0</v>
      </c>
      <c r="AA62" s="46">
        <f t="shared" si="71"/>
        <v>9.9999999999994316E-2</v>
      </c>
      <c r="AB62" s="46">
        <f t="shared" si="71"/>
        <v>0</v>
      </c>
      <c r="AC62" s="46">
        <f t="shared" si="71"/>
        <v>12.5</v>
      </c>
      <c r="AD62" s="46">
        <f t="shared" si="71"/>
        <v>0.20000000000000284</v>
      </c>
      <c r="AE62" s="83">
        <f t="shared" si="71"/>
        <v>0</v>
      </c>
      <c r="AF62" s="7"/>
      <c r="AG62" s="88" t="s">
        <v>28</v>
      </c>
      <c r="AH62" s="86">
        <f>(AH61)/((K60/1000000)*8.34)</f>
        <v>2.4522275541916851</v>
      </c>
      <c r="AI62" s="86">
        <f>(AI61)/((K60/1000000)*8.34)</f>
        <v>2.1886734355714559</v>
      </c>
      <c r="AJ62" s="86">
        <f>(AJ61)/((K60/1000000)*8.34)</f>
        <v>7.3390688972217219E-2</v>
      </c>
      <c r="AK62" s="160">
        <f>(AK61)/((K60/1000000)*8.34)</f>
        <v>1.1742510235554755</v>
      </c>
      <c r="AL62" s="161"/>
      <c r="AM62" s="10"/>
      <c r="AN62" s="1"/>
      <c r="AO62" s="1"/>
      <c r="AP62" s="1"/>
      <c r="AQ62" s="7"/>
      <c r="AR62" s="89" t="s">
        <v>55</v>
      </c>
      <c r="AS62" s="79">
        <v>2.8</v>
      </c>
      <c r="AT62" s="90" t="s">
        <v>54</v>
      </c>
      <c r="AU62" s="35">
        <v>3.1E-2</v>
      </c>
      <c r="AV62" s="1"/>
      <c r="AW62" s="110" t="s">
        <v>3</v>
      </c>
      <c r="AX62" s="115">
        <f>AX60-AX61</f>
        <v>0</v>
      </c>
      <c r="AY62" s="115">
        <f>AY60-AY61</f>
        <v>1033000</v>
      </c>
      <c r="AZ62" s="116">
        <f>AZ60-AZ61</f>
        <v>35000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74">
        <v>16</v>
      </c>
      <c r="B64" s="67" t="s">
        <v>45</v>
      </c>
      <c r="C64" s="72">
        <v>266342000</v>
      </c>
      <c r="D64" s="37">
        <v>2469360</v>
      </c>
      <c r="E64" s="37">
        <v>5989030</v>
      </c>
      <c r="F64" s="39">
        <v>9969030</v>
      </c>
      <c r="G64" s="72">
        <v>349591000</v>
      </c>
      <c r="H64" s="37">
        <v>3228360</v>
      </c>
      <c r="I64" s="37">
        <v>9025830</v>
      </c>
      <c r="J64" s="39">
        <v>14786800</v>
      </c>
      <c r="K64" s="177">
        <f>C66+G66</f>
        <v>589000</v>
      </c>
      <c r="L64" s="178"/>
      <c r="M64" s="183">
        <f>D66+E66+F66+H66+I66+J66</f>
        <v>17000</v>
      </c>
      <c r="N64" s="178"/>
      <c r="O64" s="195">
        <f>M64+K64</f>
        <v>606000</v>
      </c>
      <c r="P64" s="196"/>
      <c r="Q64" s="42" t="s">
        <v>6</v>
      </c>
      <c r="R64" s="39">
        <v>1381618300</v>
      </c>
      <c r="S64" s="57"/>
      <c r="T64" s="187">
        <v>0</v>
      </c>
      <c r="U64" s="190">
        <v>0.94</v>
      </c>
      <c r="V64" s="57"/>
      <c r="W64" s="85" t="s">
        <v>6</v>
      </c>
      <c r="X64" s="44">
        <v>3520</v>
      </c>
      <c r="Y64" s="44">
        <v>4689.6000000000004</v>
      </c>
      <c r="Z64" s="44">
        <v>50.3</v>
      </c>
      <c r="AA64" s="44">
        <v>65.3</v>
      </c>
      <c r="AB64" s="44">
        <v>3697.9</v>
      </c>
      <c r="AC64" s="44">
        <v>4933.2</v>
      </c>
      <c r="AD64" s="44">
        <v>83.8</v>
      </c>
      <c r="AE64" s="82">
        <v>12</v>
      </c>
      <c r="AF64" s="7"/>
      <c r="AG64" s="85" t="s">
        <v>29</v>
      </c>
      <c r="AH64" s="15">
        <v>1.0625</v>
      </c>
      <c r="AI64" s="15">
        <v>5</v>
      </c>
      <c r="AJ64" s="15">
        <v>1</v>
      </c>
      <c r="AK64" s="15">
        <v>0</v>
      </c>
      <c r="AL64" s="16">
        <v>6</v>
      </c>
      <c r="AM64" s="62"/>
      <c r="AN64" s="64" t="s">
        <v>40</v>
      </c>
      <c r="AO64" s="20">
        <v>9.5</v>
      </c>
      <c r="AP64" s="21">
        <v>7.33</v>
      </c>
      <c r="AQ64" s="7"/>
      <c r="AR64" s="31" t="s">
        <v>37</v>
      </c>
      <c r="AS64" s="52" t="s">
        <v>75</v>
      </c>
      <c r="AT64" s="32" t="s">
        <v>38</v>
      </c>
      <c r="AU64" s="53">
        <v>4.4999999999999998E-2</v>
      </c>
      <c r="AV64" s="1"/>
      <c r="AW64" s="117" t="s">
        <v>45</v>
      </c>
      <c r="AX64" s="112">
        <v>578873000</v>
      </c>
      <c r="AY64" s="112">
        <v>390587000</v>
      </c>
      <c r="AZ64" s="113">
        <v>176399000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193"/>
      <c r="B65" s="68" t="s">
        <v>44</v>
      </c>
      <c r="C65" s="73">
        <f t="shared" ref="C65:J65" si="72">C60</f>
        <v>266342000</v>
      </c>
      <c r="D65" s="74">
        <f t="shared" si="72"/>
        <v>2469360</v>
      </c>
      <c r="E65" s="74">
        <f t="shared" si="72"/>
        <v>5989030</v>
      </c>
      <c r="F65" s="75">
        <f t="shared" si="72"/>
        <v>9969030</v>
      </c>
      <c r="G65" s="73">
        <f t="shared" si="72"/>
        <v>349002000</v>
      </c>
      <c r="H65" s="74">
        <f t="shared" si="72"/>
        <v>3219360</v>
      </c>
      <c r="I65" s="74">
        <f t="shared" si="72"/>
        <v>9025830</v>
      </c>
      <c r="J65" s="75">
        <f t="shared" si="72"/>
        <v>14778800</v>
      </c>
      <c r="K65" s="179"/>
      <c r="L65" s="180"/>
      <c r="M65" s="180"/>
      <c r="N65" s="180"/>
      <c r="O65" s="197"/>
      <c r="P65" s="198"/>
      <c r="Q65" s="14" t="s">
        <v>7</v>
      </c>
      <c r="R65" s="40">
        <f>R60</f>
        <v>1380858400</v>
      </c>
      <c r="S65" s="57"/>
      <c r="T65" s="188"/>
      <c r="U65" s="191"/>
      <c r="V65" s="57"/>
      <c r="W65" s="87" t="s">
        <v>7</v>
      </c>
      <c r="X65" s="5">
        <f t="shared" ref="X65:AE65" si="73">X60</f>
        <v>3520</v>
      </c>
      <c r="Y65" s="5">
        <f t="shared" si="73"/>
        <v>4682.1000000000004</v>
      </c>
      <c r="Z65" s="5">
        <f t="shared" si="73"/>
        <v>50.2</v>
      </c>
      <c r="AA65" s="5">
        <f t="shared" si="73"/>
        <v>65.3</v>
      </c>
      <c r="AB65" s="5">
        <f t="shared" si="73"/>
        <v>3697.9</v>
      </c>
      <c r="AC65" s="5">
        <f t="shared" si="73"/>
        <v>4925.3999999999996</v>
      </c>
      <c r="AD65" s="5">
        <f t="shared" si="73"/>
        <v>83.8</v>
      </c>
      <c r="AE65" s="81">
        <f t="shared" si="73"/>
        <v>12</v>
      </c>
      <c r="AF65" s="7"/>
      <c r="AG65" s="87" t="s">
        <v>26</v>
      </c>
      <c r="AH65" s="6">
        <f>(AH64*10.74)</f>
        <v>11.411250000000001</v>
      </c>
      <c r="AI65" s="6">
        <f>(AI64*2.2)</f>
        <v>11</v>
      </c>
      <c r="AJ65" s="6">
        <f>(AJ64*0.25)</f>
        <v>0.25</v>
      </c>
      <c r="AK65" s="158">
        <f>AK64+AL64</f>
        <v>6</v>
      </c>
      <c r="AL65" s="159"/>
      <c r="AM65" s="10"/>
      <c r="AN65" s="22" t="s">
        <v>41</v>
      </c>
      <c r="AO65" s="23">
        <v>9.8000000000000007</v>
      </c>
      <c r="AP65" s="24">
        <v>7.69</v>
      </c>
      <c r="AQ65" s="7"/>
      <c r="AR65" s="33" t="s">
        <v>36</v>
      </c>
      <c r="AS65" s="12" t="s">
        <v>75</v>
      </c>
      <c r="AT65" s="2" t="s">
        <v>39</v>
      </c>
      <c r="AU65" s="36">
        <v>0.76200000000000001</v>
      </c>
      <c r="AV65" s="1"/>
      <c r="AW65" s="118" t="s">
        <v>71</v>
      </c>
      <c r="AX65" s="111">
        <f t="shared" ref="AX65:AZ65" si="74">AX60</f>
        <v>578873000</v>
      </c>
      <c r="AY65" s="111">
        <f t="shared" si="74"/>
        <v>389946900</v>
      </c>
      <c r="AZ65" s="114">
        <f t="shared" si="74"/>
        <v>176399000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194"/>
      <c r="B66" s="66" t="s">
        <v>3</v>
      </c>
      <c r="C66" s="76">
        <f t="shared" ref="C66:J66" si="75">C64-C65</f>
        <v>0</v>
      </c>
      <c r="D66" s="76">
        <f t="shared" si="75"/>
        <v>0</v>
      </c>
      <c r="E66" s="76">
        <f t="shared" si="75"/>
        <v>0</v>
      </c>
      <c r="F66" s="77">
        <f t="shared" si="75"/>
        <v>0</v>
      </c>
      <c r="G66" s="76">
        <f t="shared" si="75"/>
        <v>589000</v>
      </c>
      <c r="H66" s="76">
        <f t="shared" si="75"/>
        <v>9000</v>
      </c>
      <c r="I66" s="76">
        <f t="shared" si="75"/>
        <v>0</v>
      </c>
      <c r="J66" s="77">
        <f t="shared" si="75"/>
        <v>8000</v>
      </c>
      <c r="K66" s="181"/>
      <c r="L66" s="182"/>
      <c r="M66" s="182"/>
      <c r="N66" s="182"/>
      <c r="O66" s="199"/>
      <c r="P66" s="200"/>
      <c r="Q66" s="48" t="s">
        <v>3</v>
      </c>
      <c r="R66" s="41">
        <f>R64-R65</f>
        <v>759900</v>
      </c>
      <c r="S66" s="58"/>
      <c r="T66" s="189"/>
      <c r="U66" s="192"/>
      <c r="V66" s="58"/>
      <c r="W66" s="45" t="s">
        <v>3</v>
      </c>
      <c r="X66" s="46">
        <f>X64-X65</f>
        <v>0</v>
      </c>
      <c r="Y66" s="46">
        <f t="shared" ref="Y66:AE66" si="76">Y64-Y65</f>
        <v>7.5</v>
      </c>
      <c r="Z66" s="46">
        <f t="shared" si="76"/>
        <v>9.9999999999994316E-2</v>
      </c>
      <c r="AA66" s="46">
        <f t="shared" si="76"/>
        <v>0</v>
      </c>
      <c r="AB66" s="46">
        <f t="shared" si="76"/>
        <v>0</v>
      </c>
      <c r="AC66" s="46">
        <f t="shared" si="76"/>
        <v>7.8000000000001819</v>
      </c>
      <c r="AD66" s="46">
        <f t="shared" si="76"/>
        <v>0</v>
      </c>
      <c r="AE66" s="83">
        <f t="shared" si="76"/>
        <v>0</v>
      </c>
      <c r="AF66" s="7"/>
      <c r="AG66" s="88" t="s">
        <v>28</v>
      </c>
      <c r="AH66" s="86">
        <f>(AH65)/((K64/1000000)*8.34)</f>
        <v>2.3230142541315</v>
      </c>
      <c r="AI66" s="86">
        <f>(AI65)/((K64/1000000)*8.34)</f>
        <v>2.2392951513152806</v>
      </c>
      <c r="AJ66" s="86">
        <f>(AJ65)/((K64/1000000)*8.34)</f>
        <v>5.0893071620801832E-2</v>
      </c>
      <c r="AK66" s="160">
        <f>(AK65)/((K64/1000000)*8.34)</f>
        <v>1.2214337188992439</v>
      </c>
      <c r="AL66" s="161"/>
      <c r="AM66" s="10"/>
      <c r="AN66" s="1"/>
      <c r="AO66" s="1"/>
      <c r="AP66" s="1"/>
      <c r="AQ66" s="7"/>
      <c r="AR66" s="89" t="s">
        <v>55</v>
      </c>
      <c r="AS66" s="79">
        <v>2.48</v>
      </c>
      <c r="AT66" s="90" t="s">
        <v>54</v>
      </c>
      <c r="AU66" s="35">
        <v>3.2000000000000001E-2</v>
      </c>
      <c r="AV66" s="1"/>
      <c r="AW66" s="110" t="s">
        <v>3</v>
      </c>
      <c r="AX66" s="115">
        <f>AX64-AX65</f>
        <v>0</v>
      </c>
      <c r="AY66" s="115">
        <f>AY64-AY65</f>
        <v>640100</v>
      </c>
      <c r="AZ66" s="116">
        <f>AZ64-AZ65</f>
        <v>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74">
        <v>17</v>
      </c>
      <c r="B68" s="67" t="s">
        <v>45</v>
      </c>
      <c r="C68" s="72">
        <v>266342000</v>
      </c>
      <c r="D68" s="37">
        <v>2469360</v>
      </c>
      <c r="E68" s="37">
        <v>5989030</v>
      </c>
      <c r="F68" s="39">
        <v>9969030</v>
      </c>
      <c r="G68" s="72">
        <v>350484000</v>
      </c>
      <c r="H68" s="37">
        <v>3228360</v>
      </c>
      <c r="I68" s="37">
        <v>9057840</v>
      </c>
      <c r="J68" s="39">
        <v>14836900</v>
      </c>
      <c r="K68" s="177">
        <f>C70+G70</f>
        <v>893000</v>
      </c>
      <c r="L68" s="178"/>
      <c r="M68" s="183">
        <f>D70+E70+F70+H70+I70+J70</f>
        <v>82110</v>
      </c>
      <c r="N68" s="178"/>
      <c r="O68" s="195">
        <f>M68+K68</f>
        <v>975110</v>
      </c>
      <c r="P68" s="196"/>
      <c r="Q68" s="42" t="s">
        <v>6</v>
      </c>
      <c r="R68" s="39">
        <v>1382448800</v>
      </c>
      <c r="S68" s="57"/>
      <c r="T68" s="187">
        <v>0</v>
      </c>
      <c r="U68" s="190">
        <v>0.99</v>
      </c>
      <c r="V68" s="57"/>
      <c r="W68" s="85" t="s">
        <v>6</v>
      </c>
      <c r="X68" s="44">
        <v>3520</v>
      </c>
      <c r="Y68" s="44">
        <v>4701</v>
      </c>
      <c r="Z68" s="44">
        <v>50.4</v>
      </c>
      <c r="AA68" s="44">
        <v>65.3</v>
      </c>
      <c r="AB68" s="44">
        <v>3697.9</v>
      </c>
      <c r="AC68" s="44">
        <v>4945.2</v>
      </c>
      <c r="AD68" s="44">
        <v>83.9</v>
      </c>
      <c r="AE68" s="82">
        <v>12</v>
      </c>
      <c r="AF68" s="7"/>
      <c r="AG68" s="85" t="s">
        <v>29</v>
      </c>
      <c r="AH68" s="15">
        <v>2</v>
      </c>
      <c r="AI68" s="15">
        <v>8.625</v>
      </c>
      <c r="AJ68" s="15">
        <v>2</v>
      </c>
      <c r="AK68" s="15">
        <v>0</v>
      </c>
      <c r="AL68" s="16">
        <v>10</v>
      </c>
      <c r="AM68" s="62"/>
      <c r="AN68" s="64" t="s">
        <v>40</v>
      </c>
      <c r="AO68" s="20">
        <v>8.3000000000000007</v>
      </c>
      <c r="AP68" s="21">
        <v>7.44</v>
      </c>
      <c r="AQ68" s="7"/>
      <c r="AR68" s="31" t="s">
        <v>37</v>
      </c>
      <c r="AS68" s="52" t="s">
        <v>75</v>
      </c>
      <c r="AT68" s="32" t="s">
        <v>38</v>
      </c>
      <c r="AU68" s="53">
        <v>4.2000000000000003E-2</v>
      </c>
      <c r="AV68" s="1"/>
      <c r="AW68" s="117" t="s">
        <v>45</v>
      </c>
      <c r="AX68" s="112">
        <v>578873000</v>
      </c>
      <c r="AY68" s="112">
        <v>391581376</v>
      </c>
      <c r="AZ68" s="113">
        <v>176435000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193"/>
      <c r="B69" s="68" t="s">
        <v>44</v>
      </c>
      <c r="C69" s="73">
        <f t="shared" ref="C69:J69" si="77">C64</f>
        <v>266342000</v>
      </c>
      <c r="D69" s="73">
        <f t="shared" si="77"/>
        <v>2469360</v>
      </c>
      <c r="E69" s="73">
        <f t="shared" si="77"/>
        <v>5989030</v>
      </c>
      <c r="F69" s="73">
        <f t="shared" si="77"/>
        <v>9969030</v>
      </c>
      <c r="G69" s="73">
        <f t="shared" si="77"/>
        <v>349591000</v>
      </c>
      <c r="H69" s="73">
        <f t="shared" si="77"/>
        <v>3228360</v>
      </c>
      <c r="I69" s="73">
        <f t="shared" si="77"/>
        <v>9025830</v>
      </c>
      <c r="J69" s="73">
        <f t="shared" si="77"/>
        <v>14786800</v>
      </c>
      <c r="K69" s="179"/>
      <c r="L69" s="180"/>
      <c r="M69" s="180"/>
      <c r="N69" s="180"/>
      <c r="O69" s="197"/>
      <c r="P69" s="198"/>
      <c r="Q69" s="14" t="s">
        <v>7</v>
      </c>
      <c r="R69" s="40">
        <f>R64</f>
        <v>1381618300</v>
      </c>
      <c r="S69" s="57"/>
      <c r="T69" s="188"/>
      <c r="U69" s="191"/>
      <c r="V69" s="57"/>
      <c r="W69" s="87" t="s">
        <v>7</v>
      </c>
      <c r="X69" s="5">
        <f>X64</f>
        <v>3520</v>
      </c>
      <c r="Y69" s="5">
        <f t="shared" ref="Y69:AE69" si="78">Y64</f>
        <v>4689.6000000000004</v>
      </c>
      <c r="Z69" s="5">
        <f t="shared" si="78"/>
        <v>50.3</v>
      </c>
      <c r="AA69" s="5">
        <f t="shared" si="78"/>
        <v>65.3</v>
      </c>
      <c r="AB69" s="5">
        <f t="shared" si="78"/>
        <v>3697.9</v>
      </c>
      <c r="AC69" s="5">
        <f t="shared" si="78"/>
        <v>4933.2</v>
      </c>
      <c r="AD69" s="5">
        <f t="shared" si="78"/>
        <v>83.8</v>
      </c>
      <c r="AE69" s="5">
        <f t="shared" si="78"/>
        <v>12</v>
      </c>
      <c r="AF69" s="7"/>
      <c r="AG69" s="87" t="s">
        <v>26</v>
      </c>
      <c r="AH69" s="6">
        <f>(AH68*10.74)</f>
        <v>21.48</v>
      </c>
      <c r="AI69" s="6">
        <f>(AI68*2.2)</f>
        <v>18.975000000000001</v>
      </c>
      <c r="AJ69" s="6">
        <f>(AJ68*0.25)</f>
        <v>0.5</v>
      </c>
      <c r="AK69" s="158">
        <f>AK68+AL68</f>
        <v>10</v>
      </c>
      <c r="AL69" s="159"/>
      <c r="AM69" s="10"/>
      <c r="AN69" s="22" t="s">
        <v>41</v>
      </c>
      <c r="AO69" s="23">
        <v>9.6</v>
      </c>
      <c r="AP69" s="24">
        <v>7.62</v>
      </c>
      <c r="AQ69" s="7"/>
      <c r="AR69" s="33" t="s">
        <v>36</v>
      </c>
      <c r="AS69" s="12" t="s">
        <v>75</v>
      </c>
      <c r="AT69" s="2" t="s">
        <v>39</v>
      </c>
      <c r="AU69" s="36">
        <v>1.1339999999999999</v>
      </c>
      <c r="AV69" s="1"/>
      <c r="AW69" s="118" t="s">
        <v>71</v>
      </c>
      <c r="AX69" s="111">
        <f t="shared" ref="AX69:AZ69" si="79">AX64</f>
        <v>578873000</v>
      </c>
      <c r="AY69" s="111">
        <f t="shared" si="79"/>
        <v>390587000</v>
      </c>
      <c r="AZ69" s="114">
        <f t="shared" si="79"/>
        <v>176399000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194"/>
      <c r="B70" s="66" t="s">
        <v>3</v>
      </c>
      <c r="C70" s="76">
        <f t="shared" ref="C70:J70" si="80">C68-C69</f>
        <v>0</v>
      </c>
      <c r="D70" s="76">
        <f t="shared" si="80"/>
        <v>0</v>
      </c>
      <c r="E70" s="76">
        <f t="shared" si="80"/>
        <v>0</v>
      </c>
      <c r="F70" s="77">
        <f t="shared" si="80"/>
        <v>0</v>
      </c>
      <c r="G70" s="76">
        <f t="shared" si="80"/>
        <v>893000</v>
      </c>
      <c r="H70" s="76">
        <f t="shared" si="80"/>
        <v>0</v>
      </c>
      <c r="I70" s="76">
        <f t="shared" si="80"/>
        <v>32010</v>
      </c>
      <c r="J70" s="77">
        <f t="shared" si="80"/>
        <v>50100</v>
      </c>
      <c r="K70" s="181"/>
      <c r="L70" s="182"/>
      <c r="M70" s="182"/>
      <c r="N70" s="182"/>
      <c r="O70" s="199"/>
      <c r="P70" s="200"/>
      <c r="Q70" s="48" t="s">
        <v>3</v>
      </c>
      <c r="R70" s="41">
        <f>R68-R69</f>
        <v>830500</v>
      </c>
      <c r="S70" s="58"/>
      <c r="T70" s="189"/>
      <c r="U70" s="192"/>
      <c r="V70" s="58"/>
      <c r="W70" s="45" t="s">
        <v>3</v>
      </c>
      <c r="X70" s="46">
        <f>X68-X69</f>
        <v>0</v>
      </c>
      <c r="Y70" s="46">
        <f t="shared" ref="Y70:AE70" si="81">Y68-Y69</f>
        <v>11.399999999999636</v>
      </c>
      <c r="Z70" s="46">
        <f t="shared" si="81"/>
        <v>0.10000000000000142</v>
      </c>
      <c r="AA70" s="46">
        <f t="shared" si="81"/>
        <v>0</v>
      </c>
      <c r="AB70" s="46">
        <f t="shared" si="81"/>
        <v>0</v>
      </c>
      <c r="AC70" s="46">
        <f t="shared" si="81"/>
        <v>12</v>
      </c>
      <c r="AD70" s="46">
        <f t="shared" si="81"/>
        <v>0.10000000000000853</v>
      </c>
      <c r="AE70" s="83">
        <f t="shared" si="81"/>
        <v>0</v>
      </c>
      <c r="AF70" s="7"/>
      <c r="AG70" s="88" t="s">
        <v>28</v>
      </c>
      <c r="AH70" s="86">
        <f>(AH69)/((K68/1000000)*8.34)</f>
        <v>2.8841428536901725</v>
      </c>
      <c r="AI70" s="86">
        <f>(AI69)/((K68/1000000)*8.34)</f>
        <v>2.5477937918422264</v>
      </c>
      <c r="AJ70" s="86">
        <f>(AJ69)/((K68/1000000)*8.34)</f>
        <v>6.7135541287015182E-2</v>
      </c>
      <c r="AK70" s="160">
        <f>(AK69)/((K68/1000000)*8.34)</f>
        <v>1.3427108257403038</v>
      </c>
      <c r="AL70" s="161"/>
      <c r="AM70" s="10"/>
      <c r="AN70" s="1"/>
      <c r="AO70" s="1"/>
      <c r="AP70" s="1"/>
      <c r="AQ70" s="7"/>
      <c r="AR70" s="89" t="s">
        <v>55</v>
      </c>
      <c r="AS70" s="79">
        <v>2.79</v>
      </c>
      <c r="AT70" s="90" t="s">
        <v>54</v>
      </c>
      <c r="AU70" s="35">
        <v>2.9000000000000001E-2</v>
      </c>
      <c r="AV70" s="1"/>
      <c r="AW70" s="110" t="s">
        <v>3</v>
      </c>
      <c r="AX70" s="115">
        <f>AX68-AX69</f>
        <v>0</v>
      </c>
      <c r="AY70" s="115">
        <f>AY68-AY69</f>
        <v>994376</v>
      </c>
      <c r="AZ70" s="116">
        <f>AZ68-AZ69</f>
        <v>36000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74">
        <v>18</v>
      </c>
      <c r="B72" s="67" t="s">
        <v>45</v>
      </c>
      <c r="C72" s="72">
        <v>267199000</v>
      </c>
      <c r="D72" s="37">
        <v>2478360</v>
      </c>
      <c r="E72" s="37">
        <v>6022030</v>
      </c>
      <c r="F72" s="39">
        <v>10024100</v>
      </c>
      <c r="G72" s="72">
        <v>350484000</v>
      </c>
      <c r="H72" s="37">
        <v>3228360</v>
      </c>
      <c r="I72" s="37">
        <v>9057840</v>
      </c>
      <c r="J72" s="39">
        <v>14836900</v>
      </c>
      <c r="K72" s="177">
        <f>C74+G74</f>
        <v>857000</v>
      </c>
      <c r="L72" s="178"/>
      <c r="M72" s="183">
        <f>D74+E74+F74+H74+I74+J74</f>
        <v>97070</v>
      </c>
      <c r="N72" s="178"/>
      <c r="O72" s="195">
        <f>M72+K72</f>
        <v>954070</v>
      </c>
      <c r="P72" s="196"/>
      <c r="Q72" s="42" t="s">
        <v>6</v>
      </c>
      <c r="R72" s="39">
        <v>1383253600</v>
      </c>
      <c r="S72" s="57"/>
      <c r="T72" s="187">
        <v>0.34</v>
      </c>
      <c r="U72" s="190">
        <v>0.95</v>
      </c>
      <c r="V72" s="57"/>
      <c r="W72" s="85" t="s">
        <v>6</v>
      </c>
      <c r="X72" s="44">
        <v>3531</v>
      </c>
      <c r="Y72" s="44">
        <v>4701</v>
      </c>
      <c r="Z72" s="44">
        <v>50.4</v>
      </c>
      <c r="AA72" s="44">
        <v>65.400000000000006</v>
      </c>
      <c r="AB72" s="44">
        <v>3709.8</v>
      </c>
      <c r="AC72" s="44">
        <v>4945.2</v>
      </c>
      <c r="AD72" s="44">
        <v>84.1</v>
      </c>
      <c r="AE72" s="82">
        <v>12.1</v>
      </c>
      <c r="AF72" s="7"/>
      <c r="AG72" s="85" t="s">
        <v>29</v>
      </c>
      <c r="AH72" s="15">
        <v>1.375</v>
      </c>
      <c r="AI72" s="15">
        <v>6</v>
      </c>
      <c r="AJ72" s="15">
        <v>1.5</v>
      </c>
      <c r="AK72" s="15">
        <v>8</v>
      </c>
      <c r="AL72" s="16">
        <v>0</v>
      </c>
      <c r="AM72" s="62"/>
      <c r="AN72" s="64" t="s">
        <v>40</v>
      </c>
      <c r="AO72" s="20">
        <v>7</v>
      </c>
      <c r="AP72" s="21">
        <v>7.56</v>
      </c>
      <c r="AQ72" s="7"/>
      <c r="AR72" s="31" t="s">
        <v>37</v>
      </c>
      <c r="AS72" s="52">
        <v>4.4999999999999998E-2</v>
      </c>
      <c r="AT72" s="32" t="s">
        <v>38</v>
      </c>
      <c r="AU72" s="53" t="s">
        <v>75</v>
      </c>
      <c r="AV72" s="1"/>
      <c r="AW72" s="117" t="s">
        <v>45</v>
      </c>
      <c r="AX72" s="112">
        <v>579872000</v>
      </c>
      <c r="AY72" s="112">
        <v>391581376</v>
      </c>
      <c r="AZ72" s="113">
        <v>176470000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193"/>
      <c r="B73" s="68" t="s">
        <v>44</v>
      </c>
      <c r="C73" s="73">
        <f t="shared" ref="C73:J73" si="82">C68</f>
        <v>266342000</v>
      </c>
      <c r="D73" s="74">
        <f t="shared" si="82"/>
        <v>2469360</v>
      </c>
      <c r="E73" s="74">
        <f t="shared" si="82"/>
        <v>5989030</v>
      </c>
      <c r="F73" s="75">
        <f t="shared" si="82"/>
        <v>9969030</v>
      </c>
      <c r="G73" s="73">
        <f t="shared" si="82"/>
        <v>350484000</v>
      </c>
      <c r="H73" s="74">
        <f t="shared" si="82"/>
        <v>3228360</v>
      </c>
      <c r="I73" s="74">
        <f t="shared" si="82"/>
        <v>9057840</v>
      </c>
      <c r="J73" s="75">
        <f t="shared" si="82"/>
        <v>14836900</v>
      </c>
      <c r="K73" s="179"/>
      <c r="L73" s="180"/>
      <c r="M73" s="180"/>
      <c r="N73" s="180"/>
      <c r="O73" s="197"/>
      <c r="P73" s="198"/>
      <c r="Q73" s="14" t="s">
        <v>7</v>
      </c>
      <c r="R73" s="40">
        <f>R68</f>
        <v>1382448800</v>
      </c>
      <c r="S73" s="57"/>
      <c r="T73" s="188"/>
      <c r="U73" s="191"/>
      <c r="V73" s="57"/>
      <c r="W73" s="87" t="s">
        <v>7</v>
      </c>
      <c r="X73" s="5">
        <f t="shared" ref="X73:AE73" si="83">X68</f>
        <v>3520</v>
      </c>
      <c r="Y73" s="5">
        <f t="shared" si="83"/>
        <v>4701</v>
      </c>
      <c r="Z73" s="5">
        <f t="shared" si="83"/>
        <v>50.4</v>
      </c>
      <c r="AA73" s="5">
        <f t="shared" si="83"/>
        <v>65.3</v>
      </c>
      <c r="AB73" s="5">
        <f t="shared" si="83"/>
        <v>3697.9</v>
      </c>
      <c r="AC73" s="5">
        <f t="shared" si="83"/>
        <v>4945.2</v>
      </c>
      <c r="AD73" s="5">
        <f t="shared" si="83"/>
        <v>83.9</v>
      </c>
      <c r="AE73" s="81">
        <f t="shared" si="83"/>
        <v>12</v>
      </c>
      <c r="AF73" s="7"/>
      <c r="AG73" s="87" t="s">
        <v>26</v>
      </c>
      <c r="AH73" s="6">
        <f>(AH72*10.74)</f>
        <v>14.7675</v>
      </c>
      <c r="AI73" s="6">
        <f>(AI72*2.2)</f>
        <v>13.200000000000001</v>
      </c>
      <c r="AJ73" s="6">
        <f>(AJ72*0.25)</f>
        <v>0.375</v>
      </c>
      <c r="AK73" s="158">
        <f>AK72+AL72</f>
        <v>8</v>
      </c>
      <c r="AL73" s="159"/>
      <c r="AM73" s="10"/>
      <c r="AN73" s="22" t="s">
        <v>41</v>
      </c>
      <c r="AO73" s="23">
        <v>8.1</v>
      </c>
      <c r="AP73" s="24">
        <v>7.72</v>
      </c>
      <c r="AQ73" s="7"/>
      <c r="AR73" s="33" t="s">
        <v>36</v>
      </c>
      <c r="AS73" s="12">
        <v>0.78</v>
      </c>
      <c r="AT73" s="2" t="s">
        <v>39</v>
      </c>
      <c r="AU73" s="36" t="s">
        <v>75</v>
      </c>
      <c r="AV73" s="1"/>
      <c r="AW73" s="118" t="s">
        <v>71</v>
      </c>
      <c r="AX73" s="111">
        <f t="shared" ref="AX73:AZ73" si="84">AX68</f>
        <v>578873000</v>
      </c>
      <c r="AY73" s="111">
        <f t="shared" si="84"/>
        <v>391581376</v>
      </c>
      <c r="AZ73" s="114">
        <f t="shared" si="84"/>
        <v>176435000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194"/>
      <c r="B74" s="66" t="s">
        <v>3</v>
      </c>
      <c r="C74" s="76">
        <f t="shared" ref="C74:J74" si="85">C72-C73</f>
        <v>857000</v>
      </c>
      <c r="D74" s="76">
        <f t="shared" si="85"/>
        <v>9000</v>
      </c>
      <c r="E74" s="76">
        <f t="shared" si="85"/>
        <v>33000</v>
      </c>
      <c r="F74" s="77">
        <f t="shared" si="85"/>
        <v>55070</v>
      </c>
      <c r="G74" s="76">
        <f t="shared" si="85"/>
        <v>0</v>
      </c>
      <c r="H74" s="76">
        <f t="shared" si="85"/>
        <v>0</v>
      </c>
      <c r="I74" s="76">
        <f t="shared" si="85"/>
        <v>0</v>
      </c>
      <c r="J74" s="77">
        <f t="shared" si="85"/>
        <v>0</v>
      </c>
      <c r="K74" s="181"/>
      <c r="L74" s="182"/>
      <c r="M74" s="182"/>
      <c r="N74" s="182"/>
      <c r="O74" s="199"/>
      <c r="P74" s="200"/>
      <c r="Q74" s="48" t="s">
        <v>3</v>
      </c>
      <c r="R74" s="41">
        <f>R72-R73</f>
        <v>804800</v>
      </c>
      <c r="S74" s="58"/>
      <c r="T74" s="189"/>
      <c r="U74" s="192"/>
      <c r="V74" s="58"/>
      <c r="W74" s="45" t="s">
        <v>3</v>
      </c>
      <c r="X74" s="46">
        <f>X72-X73</f>
        <v>11</v>
      </c>
      <c r="Y74" s="46">
        <f t="shared" ref="Y74:AE74" si="86">Y72-Y73</f>
        <v>0</v>
      </c>
      <c r="Z74" s="46">
        <f t="shared" si="86"/>
        <v>0</v>
      </c>
      <c r="AA74" s="46">
        <f t="shared" si="86"/>
        <v>0.10000000000000853</v>
      </c>
      <c r="AB74" s="46">
        <f t="shared" si="86"/>
        <v>11.900000000000091</v>
      </c>
      <c r="AC74" s="46">
        <f t="shared" si="86"/>
        <v>0</v>
      </c>
      <c r="AD74" s="46">
        <f t="shared" si="86"/>
        <v>0.19999999999998863</v>
      </c>
      <c r="AE74" s="83">
        <f t="shared" si="86"/>
        <v>9.9999999999999645E-2</v>
      </c>
      <c r="AF74" s="7"/>
      <c r="AG74" s="88" t="s">
        <v>28</v>
      </c>
      <c r="AH74" s="86">
        <f>(AH73)/((K72/1000000)*8.34)</f>
        <v>2.0661417190634892</v>
      </c>
      <c r="AI74" s="86">
        <f>(AI73)/((K72/1000000)*8.34)</f>
        <v>1.8468305868723924</v>
      </c>
      <c r="AJ74" s="86">
        <f>(AJ73)/((K72/1000000)*8.34)</f>
        <v>5.2466778036147514E-2</v>
      </c>
      <c r="AK74" s="160">
        <f>(AK73)/((K72/1000000)*8.34)</f>
        <v>1.1192912647711468</v>
      </c>
      <c r="AL74" s="161"/>
      <c r="AM74" s="10"/>
      <c r="AN74" s="1"/>
      <c r="AO74" s="1"/>
      <c r="AP74" s="1"/>
      <c r="AQ74" s="7"/>
      <c r="AR74" s="89" t="s">
        <v>55</v>
      </c>
      <c r="AS74" s="79">
        <v>2.0699999999999998</v>
      </c>
      <c r="AT74" s="90" t="s">
        <v>54</v>
      </c>
      <c r="AU74" s="35">
        <v>3.4000000000000002E-2</v>
      </c>
      <c r="AV74" s="1"/>
      <c r="AW74" s="110" t="s">
        <v>3</v>
      </c>
      <c r="AX74" s="115">
        <f>AX72-AX73</f>
        <v>999000</v>
      </c>
      <c r="AY74" s="115">
        <f>AY72-AY73</f>
        <v>0</v>
      </c>
      <c r="AZ74" s="116">
        <f>AZ72-AZ73</f>
        <v>35000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74">
        <v>19</v>
      </c>
      <c r="B76" s="67" t="s">
        <v>45</v>
      </c>
      <c r="C76" s="72">
        <v>267967000</v>
      </c>
      <c r="D76" s="37">
        <v>2478360</v>
      </c>
      <c r="E76" s="37">
        <v>6022030</v>
      </c>
      <c r="F76" s="39">
        <v>10032100</v>
      </c>
      <c r="G76" s="72">
        <v>350484000</v>
      </c>
      <c r="H76" s="37">
        <v>3228360</v>
      </c>
      <c r="I76" s="37">
        <v>9057840</v>
      </c>
      <c r="J76" s="39">
        <v>14836900</v>
      </c>
      <c r="K76" s="177">
        <f>C78+G78</f>
        <v>768000</v>
      </c>
      <c r="L76" s="178"/>
      <c r="M76" s="183">
        <f>D78+E78+F78+H78+I78+J78</f>
        <v>8000</v>
      </c>
      <c r="N76" s="178"/>
      <c r="O76" s="195">
        <f>M76+K76</f>
        <v>776000</v>
      </c>
      <c r="P76" s="196"/>
      <c r="Q76" s="42" t="s">
        <v>6</v>
      </c>
      <c r="R76" s="39">
        <v>1384062600</v>
      </c>
      <c r="S76" s="57"/>
      <c r="T76" s="187">
        <v>0.09</v>
      </c>
      <c r="U76" s="190">
        <v>1</v>
      </c>
      <c r="V76" s="57"/>
      <c r="W76" s="85" t="s">
        <v>6</v>
      </c>
      <c r="X76" s="44">
        <v>3540.8</v>
      </c>
      <c r="Y76" s="44">
        <v>4701</v>
      </c>
      <c r="Z76" s="44">
        <v>50.4</v>
      </c>
      <c r="AA76" s="44">
        <v>65.400000000000006</v>
      </c>
      <c r="AB76" s="44">
        <v>3719.8</v>
      </c>
      <c r="AC76" s="44">
        <v>4945.2</v>
      </c>
      <c r="AD76" s="44">
        <v>84.1</v>
      </c>
      <c r="AE76" s="82">
        <v>12.1</v>
      </c>
      <c r="AF76" s="7"/>
      <c r="AG76" s="85" t="s">
        <v>29</v>
      </c>
      <c r="AH76" s="15">
        <v>2</v>
      </c>
      <c r="AI76" s="15">
        <v>6.25</v>
      </c>
      <c r="AJ76" s="15">
        <v>1.5</v>
      </c>
      <c r="AK76" s="15">
        <v>7</v>
      </c>
      <c r="AL76" s="16">
        <v>0</v>
      </c>
      <c r="AM76" s="62"/>
      <c r="AN76" s="64" t="s">
        <v>40</v>
      </c>
      <c r="AO76" s="20">
        <v>9.4</v>
      </c>
      <c r="AP76" s="21">
        <v>7.33</v>
      </c>
      <c r="AQ76" s="7"/>
      <c r="AR76" s="31" t="s">
        <v>37</v>
      </c>
      <c r="AS76" s="52">
        <v>4.9000000000000002E-2</v>
      </c>
      <c r="AT76" s="32" t="s">
        <v>38</v>
      </c>
      <c r="AU76" s="53" t="s">
        <v>75</v>
      </c>
      <c r="AV76" s="1"/>
      <c r="AW76" s="117" t="s">
        <v>45</v>
      </c>
      <c r="AX76" s="112">
        <v>580702000</v>
      </c>
      <c r="AY76" s="112">
        <v>391581376</v>
      </c>
      <c r="AZ76" s="113">
        <v>176470000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193"/>
      <c r="B77" s="68" t="s">
        <v>44</v>
      </c>
      <c r="C77" s="73">
        <f t="shared" ref="C77:J77" si="87">C72</f>
        <v>267199000</v>
      </c>
      <c r="D77" s="74">
        <f t="shared" si="87"/>
        <v>2478360</v>
      </c>
      <c r="E77" s="74">
        <f t="shared" si="87"/>
        <v>6022030</v>
      </c>
      <c r="F77" s="75">
        <f t="shared" si="87"/>
        <v>10024100</v>
      </c>
      <c r="G77" s="73">
        <f t="shared" si="87"/>
        <v>350484000</v>
      </c>
      <c r="H77" s="74">
        <f t="shared" si="87"/>
        <v>3228360</v>
      </c>
      <c r="I77" s="74">
        <f t="shared" si="87"/>
        <v>9057840</v>
      </c>
      <c r="J77" s="75">
        <f t="shared" si="87"/>
        <v>14836900</v>
      </c>
      <c r="K77" s="179"/>
      <c r="L77" s="180"/>
      <c r="M77" s="180"/>
      <c r="N77" s="180"/>
      <c r="O77" s="197"/>
      <c r="P77" s="198"/>
      <c r="Q77" s="14" t="s">
        <v>7</v>
      </c>
      <c r="R77" s="40">
        <f>R72</f>
        <v>1383253600</v>
      </c>
      <c r="S77" s="57"/>
      <c r="T77" s="188"/>
      <c r="U77" s="191"/>
      <c r="V77" s="57"/>
      <c r="W77" s="87" t="s">
        <v>7</v>
      </c>
      <c r="X77" s="5">
        <f t="shared" ref="X77:AE77" si="88">X72</f>
        <v>3531</v>
      </c>
      <c r="Y77" s="5">
        <f t="shared" si="88"/>
        <v>4701</v>
      </c>
      <c r="Z77" s="5">
        <f t="shared" si="88"/>
        <v>50.4</v>
      </c>
      <c r="AA77" s="5">
        <f t="shared" si="88"/>
        <v>65.400000000000006</v>
      </c>
      <c r="AB77" s="5">
        <f t="shared" si="88"/>
        <v>3709.8</v>
      </c>
      <c r="AC77" s="5">
        <f t="shared" si="88"/>
        <v>4945.2</v>
      </c>
      <c r="AD77" s="5">
        <f t="shared" si="88"/>
        <v>84.1</v>
      </c>
      <c r="AE77" s="81">
        <f t="shared" si="88"/>
        <v>12.1</v>
      </c>
      <c r="AF77" s="7"/>
      <c r="AG77" s="87" t="s">
        <v>26</v>
      </c>
      <c r="AH77" s="6">
        <f>(AH76*10.74)</f>
        <v>21.48</v>
      </c>
      <c r="AI77" s="6">
        <f>(AI76*2.2)</f>
        <v>13.750000000000002</v>
      </c>
      <c r="AJ77" s="6">
        <f>(AJ76*0.25)</f>
        <v>0.375</v>
      </c>
      <c r="AK77" s="158">
        <f>AK76+AL76</f>
        <v>7</v>
      </c>
      <c r="AL77" s="159"/>
      <c r="AM77" s="10"/>
      <c r="AN77" s="22" t="s">
        <v>41</v>
      </c>
      <c r="AO77" s="23">
        <v>9.4</v>
      </c>
      <c r="AP77" s="24">
        <v>7.62</v>
      </c>
      <c r="AQ77" s="7"/>
      <c r="AR77" s="33" t="s">
        <v>36</v>
      </c>
      <c r="AS77" s="12">
        <v>1.381</v>
      </c>
      <c r="AT77" s="2" t="s">
        <v>39</v>
      </c>
      <c r="AU77" s="36" t="s">
        <v>75</v>
      </c>
      <c r="AV77" s="1"/>
      <c r="AW77" s="118" t="s">
        <v>71</v>
      </c>
      <c r="AX77" s="111">
        <f t="shared" ref="AX77:AZ77" si="89">AX72</f>
        <v>579872000</v>
      </c>
      <c r="AY77" s="111">
        <f t="shared" si="89"/>
        <v>391581376</v>
      </c>
      <c r="AZ77" s="114">
        <f t="shared" si="89"/>
        <v>176470000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194"/>
      <c r="B78" s="66" t="s">
        <v>3</v>
      </c>
      <c r="C78" s="76">
        <f t="shared" ref="C78:J78" si="90">C76-C77</f>
        <v>768000</v>
      </c>
      <c r="D78" s="76">
        <f t="shared" si="90"/>
        <v>0</v>
      </c>
      <c r="E78" s="76">
        <f t="shared" si="90"/>
        <v>0</v>
      </c>
      <c r="F78" s="77">
        <f t="shared" si="90"/>
        <v>8000</v>
      </c>
      <c r="G78" s="76">
        <f t="shared" si="90"/>
        <v>0</v>
      </c>
      <c r="H78" s="76">
        <f t="shared" si="90"/>
        <v>0</v>
      </c>
      <c r="I78" s="76">
        <f t="shared" si="90"/>
        <v>0</v>
      </c>
      <c r="J78" s="77">
        <f t="shared" si="90"/>
        <v>0</v>
      </c>
      <c r="K78" s="181"/>
      <c r="L78" s="182"/>
      <c r="M78" s="182"/>
      <c r="N78" s="182"/>
      <c r="O78" s="199"/>
      <c r="P78" s="200"/>
      <c r="Q78" s="48" t="s">
        <v>3</v>
      </c>
      <c r="R78" s="41">
        <f>R76-R77</f>
        <v>809000</v>
      </c>
      <c r="S78" s="58"/>
      <c r="T78" s="189"/>
      <c r="U78" s="192"/>
      <c r="V78" s="58"/>
      <c r="W78" s="45" t="s">
        <v>3</v>
      </c>
      <c r="X78" s="46">
        <f>X76-X77</f>
        <v>9.8000000000001819</v>
      </c>
      <c r="Y78" s="46">
        <f t="shared" ref="Y78:AE78" si="91">Y76-Y77</f>
        <v>0</v>
      </c>
      <c r="Z78" s="46">
        <f t="shared" si="91"/>
        <v>0</v>
      </c>
      <c r="AA78" s="46">
        <f t="shared" si="91"/>
        <v>0</v>
      </c>
      <c r="AB78" s="46">
        <f t="shared" si="91"/>
        <v>10</v>
      </c>
      <c r="AC78" s="46">
        <f t="shared" si="91"/>
        <v>0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3.3535671462829737</v>
      </c>
      <c r="AI78" s="86">
        <f>(AI77)/((K76/1000000)*8.34)</f>
        <v>2.1467201239008795</v>
      </c>
      <c r="AJ78" s="86">
        <f>(AJ77)/((K76/1000000)*8.34)</f>
        <v>5.8546912470023978E-2</v>
      </c>
      <c r="AK78" s="160">
        <f>(AK77)/((K76/1000000)*8.34)</f>
        <v>1.0928756994404476</v>
      </c>
      <c r="AL78" s="161"/>
      <c r="AM78" s="10"/>
      <c r="AN78" s="1"/>
      <c r="AO78" s="1"/>
      <c r="AP78" s="1"/>
      <c r="AQ78" s="7"/>
      <c r="AR78" s="89" t="s">
        <v>55</v>
      </c>
      <c r="AS78" s="79">
        <v>3.22</v>
      </c>
      <c r="AT78" s="90" t="s">
        <v>54</v>
      </c>
      <c r="AU78" s="35">
        <v>3.4000000000000002E-2</v>
      </c>
      <c r="AV78" s="1"/>
      <c r="AW78" s="110" t="s">
        <v>3</v>
      </c>
      <c r="AX78" s="115">
        <f>AX76-AX77</f>
        <v>830000</v>
      </c>
      <c r="AY78" s="115">
        <f>AY76-AY77</f>
        <v>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74">
        <v>20</v>
      </c>
      <c r="B80" s="67" t="s">
        <v>45</v>
      </c>
      <c r="C80" s="72">
        <v>268921000</v>
      </c>
      <c r="D80" s="37">
        <v>2488360</v>
      </c>
      <c r="E80" s="37">
        <v>6055030</v>
      </c>
      <c r="F80" s="39">
        <v>10076100</v>
      </c>
      <c r="G80" s="72">
        <v>350484000</v>
      </c>
      <c r="H80" s="37">
        <v>3228360</v>
      </c>
      <c r="I80" s="37">
        <v>9057840</v>
      </c>
      <c r="J80" s="39">
        <v>14836900</v>
      </c>
      <c r="K80" s="177">
        <f>C82+G82</f>
        <v>954000</v>
      </c>
      <c r="L80" s="178"/>
      <c r="M80" s="183">
        <f>D82+E82+F82+H82+I82+J82</f>
        <v>87000</v>
      </c>
      <c r="N80" s="178"/>
      <c r="O80" s="195">
        <f>M80+K80</f>
        <v>1041000</v>
      </c>
      <c r="P80" s="196"/>
      <c r="Q80" s="42" t="s">
        <v>6</v>
      </c>
      <c r="R80" s="39">
        <v>1384871000</v>
      </c>
      <c r="S80" s="57"/>
      <c r="T80" s="187">
        <v>0.04</v>
      </c>
      <c r="U80" s="190">
        <v>1</v>
      </c>
      <c r="V80" s="57"/>
      <c r="W80" s="85" t="s">
        <v>6</v>
      </c>
      <c r="X80" s="44">
        <v>3553</v>
      </c>
      <c r="Y80" s="44">
        <v>4701</v>
      </c>
      <c r="Z80" s="44">
        <v>50.4</v>
      </c>
      <c r="AA80" s="44">
        <v>65.599999999999994</v>
      </c>
      <c r="AB80" s="44">
        <v>3732.7</v>
      </c>
      <c r="AC80" s="44">
        <v>4945.2</v>
      </c>
      <c r="AD80" s="44">
        <v>84.2</v>
      </c>
      <c r="AE80" s="82">
        <v>12.1</v>
      </c>
      <c r="AF80" s="7"/>
      <c r="AG80" s="85" t="s">
        <v>29</v>
      </c>
      <c r="AH80" s="15">
        <v>2.125</v>
      </c>
      <c r="AI80" s="15">
        <v>7.875</v>
      </c>
      <c r="AJ80" s="15">
        <v>2</v>
      </c>
      <c r="AK80" s="15">
        <v>9</v>
      </c>
      <c r="AL80" s="16">
        <v>0</v>
      </c>
      <c r="AM80" s="62"/>
      <c r="AN80" s="64" t="s">
        <v>40</v>
      </c>
      <c r="AO80" s="20">
        <v>8.6999999999999993</v>
      </c>
      <c r="AP80" s="21">
        <v>7.33</v>
      </c>
      <c r="AQ80" s="7"/>
      <c r="AR80" s="31" t="s">
        <v>37</v>
      </c>
      <c r="AS80" s="52">
        <v>4.4999999999999998E-2</v>
      </c>
      <c r="AT80" s="32" t="s">
        <v>38</v>
      </c>
      <c r="AU80" s="53" t="s">
        <v>75</v>
      </c>
      <c r="AV80" s="1"/>
      <c r="AW80" s="117" t="s">
        <v>45</v>
      </c>
      <c r="AX80" s="112">
        <v>581791000</v>
      </c>
      <c r="AY80" s="112">
        <v>391581376</v>
      </c>
      <c r="AZ80" s="113">
        <v>176506000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193"/>
      <c r="B81" s="68" t="s">
        <v>44</v>
      </c>
      <c r="C81" s="73">
        <f t="shared" ref="C81:J81" si="92">C76</f>
        <v>267967000</v>
      </c>
      <c r="D81" s="74">
        <f t="shared" si="92"/>
        <v>2478360</v>
      </c>
      <c r="E81" s="74">
        <f t="shared" si="92"/>
        <v>6022030</v>
      </c>
      <c r="F81" s="75">
        <f t="shared" si="92"/>
        <v>10032100</v>
      </c>
      <c r="G81" s="73">
        <f t="shared" si="92"/>
        <v>350484000</v>
      </c>
      <c r="H81" s="74">
        <f t="shared" si="92"/>
        <v>3228360</v>
      </c>
      <c r="I81" s="74">
        <f t="shared" si="92"/>
        <v>9057840</v>
      </c>
      <c r="J81" s="75">
        <f t="shared" si="92"/>
        <v>14836900</v>
      </c>
      <c r="K81" s="179"/>
      <c r="L81" s="180"/>
      <c r="M81" s="180"/>
      <c r="N81" s="180"/>
      <c r="O81" s="197"/>
      <c r="P81" s="198"/>
      <c r="Q81" s="14" t="s">
        <v>7</v>
      </c>
      <c r="R81" s="40">
        <f>R76</f>
        <v>1384062600</v>
      </c>
      <c r="S81" s="57"/>
      <c r="T81" s="188"/>
      <c r="U81" s="191"/>
      <c r="V81" s="57"/>
      <c r="W81" s="87" t="s">
        <v>7</v>
      </c>
      <c r="X81" s="5">
        <f t="shared" ref="X81:AE81" si="93">X76</f>
        <v>3540.8</v>
      </c>
      <c r="Y81" s="5">
        <f t="shared" si="93"/>
        <v>4701</v>
      </c>
      <c r="Z81" s="5">
        <f t="shared" si="93"/>
        <v>50.4</v>
      </c>
      <c r="AA81" s="5">
        <f t="shared" si="93"/>
        <v>65.400000000000006</v>
      </c>
      <c r="AB81" s="5">
        <f t="shared" si="93"/>
        <v>3719.8</v>
      </c>
      <c r="AC81" s="5">
        <f t="shared" si="93"/>
        <v>4945.2</v>
      </c>
      <c r="AD81" s="5">
        <f t="shared" si="93"/>
        <v>84.1</v>
      </c>
      <c r="AE81" s="81">
        <f t="shared" si="93"/>
        <v>12.1</v>
      </c>
      <c r="AF81" s="7"/>
      <c r="AG81" s="87" t="s">
        <v>26</v>
      </c>
      <c r="AH81" s="6">
        <f>(AH80*10.74)</f>
        <v>22.822500000000002</v>
      </c>
      <c r="AI81" s="6">
        <f>(AI80*2.2)</f>
        <v>17.325000000000003</v>
      </c>
      <c r="AJ81" s="6">
        <f>(AJ80*0.25)</f>
        <v>0.5</v>
      </c>
      <c r="AK81" s="158">
        <f>AK80+AL80</f>
        <v>9</v>
      </c>
      <c r="AL81" s="159"/>
      <c r="AM81" s="10"/>
      <c r="AN81" s="22" t="s">
        <v>41</v>
      </c>
      <c r="AO81" s="23">
        <v>8.3000000000000007</v>
      </c>
      <c r="AP81" s="24">
        <v>7.76</v>
      </c>
      <c r="AQ81" s="7"/>
      <c r="AR81" s="33" t="s">
        <v>36</v>
      </c>
      <c r="AS81" s="12">
        <v>0.79</v>
      </c>
      <c r="AT81" s="2" t="s">
        <v>39</v>
      </c>
      <c r="AU81" s="36" t="s">
        <v>75</v>
      </c>
      <c r="AV81" s="1"/>
      <c r="AW81" s="118" t="s">
        <v>71</v>
      </c>
      <c r="AX81" s="111">
        <f t="shared" ref="AX81:AZ81" si="94">AX76</f>
        <v>580702000</v>
      </c>
      <c r="AY81" s="111">
        <f t="shared" si="94"/>
        <v>391581376</v>
      </c>
      <c r="AZ81" s="114">
        <f t="shared" si="94"/>
        <v>176470000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194"/>
      <c r="B82" s="66" t="s">
        <v>3</v>
      </c>
      <c r="C82" s="76">
        <f t="shared" ref="C82:J82" si="95">C80-C81</f>
        <v>954000</v>
      </c>
      <c r="D82" s="76">
        <f t="shared" si="95"/>
        <v>10000</v>
      </c>
      <c r="E82" s="76">
        <f t="shared" si="95"/>
        <v>33000</v>
      </c>
      <c r="F82" s="77">
        <f t="shared" si="95"/>
        <v>44000</v>
      </c>
      <c r="G82" s="76">
        <f t="shared" si="95"/>
        <v>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81"/>
      <c r="L82" s="182"/>
      <c r="M82" s="182"/>
      <c r="N82" s="182"/>
      <c r="O82" s="199"/>
      <c r="P82" s="200"/>
      <c r="Q82" s="48" t="s">
        <v>3</v>
      </c>
      <c r="R82" s="41">
        <f>R80-R81</f>
        <v>808400</v>
      </c>
      <c r="S82" s="58"/>
      <c r="T82" s="189"/>
      <c r="U82" s="192"/>
      <c r="V82" s="58"/>
      <c r="W82" s="45" t="s">
        <v>3</v>
      </c>
      <c r="X82" s="46">
        <f>X80-X81</f>
        <v>12.199999999999818</v>
      </c>
      <c r="Y82" s="46">
        <f t="shared" ref="Y82:AE82" si="96">Y80-Y81</f>
        <v>0</v>
      </c>
      <c r="Z82" s="46">
        <f t="shared" si="96"/>
        <v>0</v>
      </c>
      <c r="AA82" s="46">
        <f t="shared" si="96"/>
        <v>0.19999999999998863</v>
      </c>
      <c r="AB82" s="46">
        <f t="shared" si="96"/>
        <v>12.899999999999636</v>
      </c>
      <c r="AC82" s="46">
        <f t="shared" si="96"/>
        <v>0</v>
      </c>
      <c r="AD82" s="46">
        <f t="shared" si="96"/>
        <v>0.10000000000000853</v>
      </c>
      <c r="AE82" s="83">
        <f t="shared" si="96"/>
        <v>0</v>
      </c>
      <c r="AF82" s="7"/>
      <c r="AG82" s="88" t="s">
        <v>28</v>
      </c>
      <c r="AH82" s="86">
        <f>(AH81)/((K80/1000000)*8.34)</f>
        <v>2.8684599490219149</v>
      </c>
      <c r="AI82" s="86">
        <f>(AI81)/((K80/1000000)*8.34)</f>
        <v>2.1775032803945527</v>
      </c>
      <c r="AJ82" s="86">
        <f>(AJ81)/((K80/1000000)*8.34)</f>
        <v>6.2842807514994298E-2</v>
      </c>
      <c r="AK82" s="160">
        <f>(AK81)/((K80/1000000)*8.34)</f>
        <v>1.1311705352698973</v>
      </c>
      <c r="AL82" s="161"/>
      <c r="AM82" s="10"/>
      <c r="AN82" s="1"/>
      <c r="AO82" s="1"/>
      <c r="AP82" s="1"/>
      <c r="AQ82" s="7"/>
      <c r="AR82" s="89" t="s">
        <v>55</v>
      </c>
      <c r="AS82" s="79">
        <v>2.73</v>
      </c>
      <c r="AT82" s="90" t="s">
        <v>54</v>
      </c>
      <c r="AU82" s="35">
        <v>3.4000000000000002E-2</v>
      </c>
      <c r="AV82" s="1"/>
      <c r="AW82" s="110" t="s">
        <v>3</v>
      </c>
      <c r="AX82" s="115">
        <f>AX80-AX81</f>
        <v>1089000</v>
      </c>
      <c r="AY82" s="115">
        <f>AY80-AY81</f>
        <v>0</v>
      </c>
      <c r="AZ82" s="116">
        <f>AZ80-AZ81</f>
        <v>36000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74">
        <v>21</v>
      </c>
      <c r="B84" s="67" t="s">
        <v>45</v>
      </c>
      <c r="C84" s="72">
        <v>268921000</v>
      </c>
      <c r="D84" s="37">
        <v>2488360</v>
      </c>
      <c r="E84" s="37">
        <v>6055030</v>
      </c>
      <c r="F84" s="39">
        <v>10076100</v>
      </c>
      <c r="G84" s="72">
        <v>351298000</v>
      </c>
      <c r="H84" s="37">
        <v>3237360</v>
      </c>
      <c r="I84" s="37">
        <v>9057840</v>
      </c>
      <c r="J84" s="39">
        <v>14853900</v>
      </c>
      <c r="K84" s="177">
        <f>C86+G86</f>
        <v>814000</v>
      </c>
      <c r="L84" s="178"/>
      <c r="M84" s="183">
        <f>D86+E86+F86+H86+I86+J86</f>
        <v>26000</v>
      </c>
      <c r="N84" s="178"/>
      <c r="O84" s="195">
        <f>M84+K84</f>
        <v>840000</v>
      </c>
      <c r="P84" s="196"/>
      <c r="Q84" s="42" t="s">
        <v>6</v>
      </c>
      <c r="R84" s="39">
        <v>1385692900</v>
      </c>
      <c r="S84" s="57"/>
      <c r="T84" s="187">
        <v>0.02</v>
      </c>
      <c r="U84" s="190">
        <v>0.97</v>
      </c>
      <c r="V84" s="57"/>
      <c r="W84" s="85" t="s">
        <v>6</v>
      </c>
      <c r="X84" s="44">
        <v>3553</v>
      </c>
      <c r="Y84" s="44">
        <v>4711.3999999999996</v>
      </c>
      <c r="Z84" s="44">
        <v>50.4</v>
      </c>
      <c r="AA84" s="44">
        <v>65.7</v>
      </c>
      <c r="AB84" s="44">
        <v>3732.7</v>
      </c>
      <c r="AC84" s="44">
        <v>4956.2</v>
      </c>
      <c r="AD84" s="44">
        <v>84.2</v>
      </c>
      <c r="AE84" s="82">
        <v>12.1</v>
      </c>
      <c r="AF84" s="7"/>
      <c r="AG84" s="85" t="s">
        <v>29</v>
      </c>
      <c r="AH84" s="15">
        <v>2.0625</v>
      </c>
      <c r="AI84" s="15">
        <v>7.0625</v>
      </c>
      <c r="AJ84" s="15">
        <v>1.75</v>
      </c>
      <c r="AK84" s="15">
        <v>0</v>
      </c>
      <c r="AL84" s="16">
        <v>9</v>
      </c>
      <c r="AM84" s="62"/>
      <c r="AN84" s="64" t="s">
        <v>40</v>
      </c>
      <c r="AO84" s="20">
        <v>10</v>
      </c>
      <c r="AP84" s="21">
        <v>7.33</v>
      </c>
      <c r="AQ84" s="7"/>
      <c r="AR84" s="31" t="s">
        <v>37</v>
      </c>
      <c r="AS84" s="52">
        <v>5.3999999999999999E-2</v>
      </c>
      <c r="AT84" s="32" t="s">
        <v>38</v>
      </c>
      <c r="AU84" s="53" t="s">
        <v>75</v>
      </c>
      <c r="AV84" s="1"/>
      <c r="AW84" s="117" t="s">
        <v>45</v>
      </c>
      <c r="AX84" s="112">
        <v>581791000</v>
      </c>
      <c r="AY84" s="112">
        <v>392496200</v>
      </c>
      <c r="AZ84" s="113">
        <v>176506000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193"/>
      <c r="B85" s="68" t="s">
        <v>44</v>
      </c>
      <c r="C85" s="73">
        <f t="shared" ref="C85:J85" si="97">C80</f>
        <v>268921000</v>
      </c>
      <c r="D85" s="74">
        <f t="shared" si="97"/>
        <v>2488360</v>
      </c>
      <c r="E85" s="74">
        <f t="shared" si="97"/>
        <v>6055030</v>
      </c>
      <c r="F85" s="75">
        <f t="shared" si="97"/>
        <v>10076100</v>
      </c>
      <c r="G85" s="73">
        <f t="shared" si="97"/>
        <v>350484000</v>
      </c>
      <c r="H85" s="74">
        <f t="shared" si="97"/>
        <v>3228360</v>
      </c>
      <c r="I85" s="74">
        <f t="shared" si="97"/>
        <v>9057840</v>
      </c>
      <c r="J85" s="75">
        <f t="shared" si="97"/>
        <v>14836900</v>
      </c>
      <c r="K85" s="179"/>
      <c r="L85" s="180"/>
      <c r="M85" s="180"/>
      <c r="N85" s="180"/>
      <c r="O85" s="197"/>
      <c r="P85" s="198"/>
      <c r="Q85" s="14" t="s">
        <v>7</v>
      </c>
      <c r="R85" s="40">
        <f>R80</f>
        <v>1384871000</v>
      </c>
      <c r="S85" s="57"/>
      <c r="T85" s="188"/>
      <c r="U85" s="191"/>
      <c r="V85" s="57"/>
      <c r="W85" s="87" t="s">
        <v>7</v>
      </c>
      <c r="X85" s="5">
        <f t="shared" ref="X85:AE85" si="98">X80</f>
        <v>3553</v>
      </c>
      <c r="Y85" s="5">
        <f t="shared" si="98"/>
        <v>4701</v>
      </c>
      <c r="Z85" s="5">
        <f t="shared" si="98"/>
        <v>50.4</v>
      </c>
      <c r="AA85" s="5">
        <f t="shared" si="98"/>
        <v>65.599999999999994</v>
      </c>
      <c r="AB85" s="5">
        <f t="shared" si="98"/>
        <v>3732.7</v>
      </c>
      <c r="AC85" s="5">
        <f t="shared" si="98"/>
        <v>4945.2</v>
      </c>
      <c r="AD85" s="5">
        <f t="shared" si="98"/>
        <v>84.2</v>
      </c>
      <c r="AE85" s="81">
        <f t="shared" si="98"/>
        <v>12.1</v>
      </c>
      <c r="AF85" s="7"/>
      <c r="AG85" s="87" t="s">
        <v>26</v>
      </c>
      <c r="AH85" s="6">
        <f>(AH84*10.74)</f>
        <v>22.151250000000001</v>
      </c>
      <c r="AI85" s="6">
        <f>(AI84*2.2)</f>
        <v>15.537500000000001</v>
      </c>
      <c r="AJ85" s="6">
        <f>(AJ84*0.25)</f>
        <v>0.4375</v>
      </c>
      <c r="AK85" s="158">
        <f>AK84+AL84</f>
        <v>9</v>
      </c>
      <c r="AL85" s="159"/>
      <c r="AM85" s="10"/>
      <c r="AN85" s="22" t="s">
        <v>41</v>
      </c>
      <c r="AO85" s="23">
        <v>8.5</v>
      </c>
      <c r="AP85" s="24">
        <v>7.79</v>
      </c>
      <c r="AQ85" s="7"/>
      <c r="AR85" s="33" t="s">
        <v>36</v>
      </c>
      <c r="AS85" s="12">
        <v>0.82</v>
      </c>
      <c r="AT85" s="2" t="s">
        <v>39</v>
      </c>
      <c r="AU85" s="36" t="s">
        <v>75</v>
      </c>
      <c r="AV85" s="1"/>
      <c r="AW85" s="118" t="s">
        <v>71</v>
      </c>
      <c r="AX85" s="111">
        <f t="shared" ref="AX85:AZ85" si="99">AX80</f>
        <v>581791000</v>
      </c>
      <c r="AY85" s="111">
        <f t="shared" si="99"/>
        <v>391581376</v>
      </c>
      <c r="AZ85" s="114">
        <f t="shared" si="99"/>
        <v>176506000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194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814000</v>
      </c>
      <c r="H86" s="76">
        <f t="shared" si="100"/>
        <v>9000</v>
      </c>
      <c r="I86" s="76">
        <f t="shared" si="100"/>
        <v>0</v>
      </c>
      <c r="J86" s="77">
        <f t="shared" si="100"/>
        <v>17000</v>
      </c>
      <c r="K86" s="181"/>
      <c r="L86" s="182"/>
      <c r="M86" s="182"/>
      <c r="N86" s="182"/>
      <c r="O86" s="199"/>
      <c r="P86" s="200"/>
      <c r="Q86" s="48" t="s">
        <v>3</v>
      </c>
      <c r="R86" s="41">
        <f>R84-R85</f>
        <v>821900</v>
      </c>
      <c r="S86" s="58"/>
      <c r="T86" s="189"/>
      <c r="U86" s="192"/>
      <c r="V86" s="58"/>
      <c r="W86" s="45" t="s">
        <v>3</v>
      </c>
      <c r="X86" s="46">
        <f>X84-X85</f>
        <v>0</v>
      </c>
      <c r="Y86" s="46">
        <f t="shared" ref="Y86:AE86" si="101">Y84-Y85</f>
        <v>10.399999999999636</v>
      </c>
      <c r="Z86" s="46">
        <f t="shared" si="101"/>
        <v>0</v>
      </c>
      <c r="AA86" s="46">
        <f t="shared" si="101"/>
        <v>0.10000000000000853</v>
      </c>
      <c r="AB86" s="46">
        <f t="shared" si="101"/>
        <v>0</v>
      </c>
      <c r="AC86" s="46">
        <f t="shared" si="101"/>
        <v>11</v>
      </c>
      <c r="AD86" s="46">
        <f t="shared" si="101"/>
        <v>0</v>
      </c>
      <c r="AE86" s="83">
        <f t="shared" si="101"/>
        <v>0</v>
      </c>
      <c r="AF86" s="7"/>
      <c r="AG86" s="88" t="s">
        <v>28</v>
      </c>
      <c r="AH86" s="86">
        <f>(AH85)/((K84/1000000)*8.34)</f>
        <v>3.2629301963834343</v>
      </c>
      <c r="AI86" s="86">
        <f>(AI85)/((K84/1000000)*8.34)</f>
        <v>2.2887095728822353</v>
      </c>
      <c r="AJ86" s="86">
        <f>(AJ85)/((K84/1000000)*8.34)</f>
        <v>6.4444758689363016E-2</v>
      </c>
      <c r="AK86" s="160">
        <f>(AK85)/((K84/1000000)*8.34)</f>
        <v>1.3257207501811821</v>
      </c>
      <c r="AL86" s="161"/>
      <c r="AM86" s="10"/>
      <c r="AN86" s="1"/>
      <c r="AO86" s="1"/>
      <c r="AP86" s="1"/>
      <c r="AQ86" s="7"/>
      <c r="AR86" s="89" t="s">
        <v>55</v>
      </c>
      <c r="AS86" s="79">
        <v>3.76</v>
      </c>
      <c r="AT86" s="90" t="s">
        <v>54</v>
      </c>
      <c r="AU86" s="35">
        <v>3.3000000000000002E-2</v>
      </c>
      <c r="AV86" s="1"/>
      <c r="AW86" s="110" t="s">
        <v>3</v>
      </c>
      <c r="AX86" s="115">
        <f>AX84-AX85</f>
        <v>0</v>
      </c>
      <c r="AY86" s="115">
        <f>AY84-AY85</f>
        <v>914824</v>
      </c>
      <c r="AZ86" s="116">
        <f>AZ84-AZ85</f>
        <v>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74">
        <v>22</v>
      </c>
      <c r="B88" s="67" t="s">
        <v>45</v>
      </c>
      <c r="C88" s="72">
        <v>268921000</v>
      </c>
      <c r="D88" s="37">
        <v>2488360</v>
      </c>
      <c r="E88" s="37">
        <v>6055030</v>
      </c>
      <c r="F88" s="39">
        <v>10076100</v>
      </c>
      <c r="G88" s="72">
        <v>352103000</v>
      </c>
      <c r="H88" s="37">
        <v>3246360</v>
      </c>
      <c r="I88" s="37">
        <v>9089850</v>
      </c>
      <c r="J88" s="39">
        <v>14896900</v>
      </c>
      <c r="K88" s="177">
        <f>C90+G90</f>
        <v>805000</v>
      </c>
      <c r="L88" s="178"/>
      <c r="M88" s="183">
        <f>D90+E90+F90+H90+I90+J90</f>
        <v>84010</v>
      </c>
      <c r="N88" s="178"/>
      <c r="O88" s="195">
        <f>M88+K88</f>
        <v>889010</v>
      </c>
      <c r="P88" s="196"/>
      <c r="Q88" s="42" t="s">
        <v>6</v>
      </c>
      <c r="R88" s="39">
        <v>1386569600</v>
      </c>
      <c r="S88" s="57"/>
      <c r="T88" s="187">
        <v>0.02</v>
      </c>
      <c r="U88" s="190">
        <v>0.95</v>
      </c>
      <c r="V88" s="57"/>
      <c r="W88" s="85" t="s">
        <v>6</v>
      </c>
      <c r="X88" s="44">
        <v>3553</v>
      </c>
      <c r="Y88" s="44">
        <v>4721.8</v>
      </c>
      <c r="Z88" s="44">
        <v>50.6</v>
      </c>
      <c r="AA88" s="44">
        <v>65.7</v>
      </c>
      <c r="AB88" s="44">
        <v>3732.7</v>
      </c>
      <c r="AC88" s="44">
        <v>4966.8</v>
      </c>
      <c r="AD88" s="44">
        <v>84.4</v>
      </c>
      <c r="AE88" s="82">
        <v>12.1</v>
      </c>
      <c r="AF88" s="7"/>
      <c r="AG88" s="85" t="s">
        <v>29</v>
      </c>
      <c r="AH88" s="15">
        <v>1.75</v>
      </c>
      <c r="AI88" s="15">
        <v>6.5</v>
      </c>
      <c r="AJ88" s="15">
        <v>1.1875</v>
      </c>
      <c r="AK88" s="15">
        <v>8</v>
      </c>
      <c r="AL88" s="16">
        <v>0</v>
      </c>
      <c r="AM88" s="62"/>
      <c r="AN88" s="64" t="s">
        <v>40</v>
      </c>
      <c r="AO88" s="20">
        <v>9.6999999999999993</v>
      </c>
      <c r="AP88" s="21">
        <v>7.38</v>
      </c>
      <c r="AQ88" s="7"/>
      <c r="AR88" s="31" t="s">
        <v>37</v>
      </c>
      <c r="AS88" s="52" t="s">
        <v>75</v>
      </c>
      <c r="AT88" s="32" t="s">
        <v>38</v>
      </c>
      <c r="AU88" s="53">
        <v>4.3999999999999997E-2</v>
      </c>
      <c r="AV88" s="1"/>
      <c r="AW88" s="117" t="s">
        <v>45</v>
      </c>
      <c r="AX88" s="112">
        <v>581791000</v>
      </c>
      <c r="AY88" s="112">
        <v>393377300</v>
      </c>
      <c r="AZ88" s="113">
        <v>176542000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193"/>
      <c r="B89" s="68" t="s">
        <v>44</v>
      </c>
      <c r="C89" s="73">
        <f t="shared" ref="C89:J89" si="102">C84</f>
        <v>268921000</v>
      </c>
      <c r="D89" s="74">
        <f t="shared" si="102"/>
        <v>2488360</v>
      </c>
      <c r="E89" s="74">
        <f t="shared" si="102"/>
        <v>6055030</v>
      </c>
      <c r="F89" s="75">
        <f t="shared" si="102"/>
        <v>10076100</v>
      </c>
      <c r="G89" s="73">
        <f t="shared" si="102"/>
        <v>351298000</v>
      </c>
      <c r="H89" s="74">
        <f t="shared" si="102"/>
        <v>3237360</v>
      </c>
      <c r="I89" s="74">
        <f t="shared" si="102"/>
        <v>9057840</v>
      </c>
      <c r="J89" s="75">
        <f t="shared" si="102"/>
        <v>14853900</v>
      </c>
      <c r="K89" s="179"/>
      <c r="L89" s="180"/>
      <c r="M89" s="180"/>
      <c r="N89" s="180"/>
      <c r="O89" s="197"/>
      <c r="P89" s="198"/>
      <c r="Q89" s="14" t="s">
        <v>7</v>
      </c>
      <c r="R89" s="40">
        <f>R84</f>
        <v>1385692900</v>
      </c>
      <c r="S89" s="57"/>
      <c r="T89" s="188"/>
      <c r="U89" s="191"/>
      <c r="V89" s="57"/>
      <c r="W89" s="87" t="s">
        <v>7</v>
      </c>
      <c r="X89" s="5">
        <f t="shared" ref="X89:AE89" si="103">X84</f>
        <v>3553</v>
      </c>
      <c r="Y89" s="5">
        <f t="shared" si="103"/>
        <v>4711.3999999999996</v>
      </c>
      <c r="Z89" s="5">
        <f t="shared" si="103"/>
        <v>50.4</v>
      </c>
      <c r="AA89" s="5">
        <f t="shared" si="103"/>
        <v>65.7</v>
      </c>
      <c r="AB89" s="5">
        <f t="shared" si="103"/>
        <v>3732.7</v>
      </c>
      <c r="AC89" s="5">
        <f t="shared" si="103"/>
        <v>4956.2</v>
      </c>
      <c r="AD89" s="5">
        <f t="shared" si="103"/>
        <v>84.2</v>
      </c>
      <c r="AE89" s="81">
        <f t="shared" si="103"/>
        <v>12.1</v>
      </c>
      <c r="AF89" s="7"/>
      <c r="AG89" s="87" t="s">
        <v>26</v>
      </c>
      <c r="AH89" s="6">
        <f>(AH88*10.74)</f>
        <v>18.795000000000002</v>
      </c>
      <c r="AI89" s="6">
        <f>(AI88*2.2)</f>
        <v>14.3</v>
      </c>
      <c r="AJ89" s="6">
        <f>(AJ88*0.25)</f>
        <v>0.296875</v>
      </c>
      <c r="AK89" s="158">
        <f>AK88+AL88</f>
        <v>8</v>
      </c>
      <c r="AL89" s="159"/>
      <c r="AM89" s="10"/>
      <c r="AN89" s="22" t="s">
        <v>41</v>
      </c>
      <c r="AO89" s="23">
        <v>9.1</v>
      </c>
      <c r="AP89" s="24">
        <v>7.76</v>
      </c>
      <c r="AQ89" s="7"/>
      <c r="AR89" s="33" t="s">
        <v>36</v>
      </c>
      <c r="AS89" s="12" t="s">
        <v>75</v>
      </c>
      <c r="AT89" s="2" t="s">
        <v>39</v>
      </c>
      <c r="AU89" s="36">
        <v>0.71</v>
      </c>
      <c r="AV89" s="1"/>
      <c r="AW89" s="118" t="s">
        <v>71</v>
      </c>
      <c r="AX89" s="111">
        <f t="shared" ref="AX89:AZ89" si="104">AX84</f>
        <v>581791000</v>
      </c>
      <c r="AY89" s="111">
        <f t="shared" si="104"/>
        <v>392496200</v>
      </c>
      <c r="AZ89" s="114">
        <f t="shared" si="104"/>
        <v>176506000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194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805000</v>
      </c>
      <c r="H90" s="76">
        <f t="shared" si="105"/>
        <v>9000</v>
      </c>
      <c r="I90" s="76">
        <f t="shared" si="105"/>
        <v>32010</v>
      </c>
      <c r="J90" s="77">
        <f t="shared" si="105"/>
        <v>43000</v>
      </c>
      <c r="K90" s="181"/>
      <c r="L90" s="182"/>
      <c r="M90" s="182"/>
      <c r="N90" s="182"/>
      <c r="O90" s="199"/>
      <c r="P90" s="200"/>
      <c r="Q90" s="48" t="s">
        <v>3</v>
      </c>
      <c r="R90" s="41">
        <f>R88-R89</f>
        <v>876700</v>
      </c>
      <c r="S90" s="58"/>
      <c r="T90" s="189"/>
      <c r="U90" s="192"/>
      <c r="V90" s="58"/>
      <c r="W90" s="45" t="s">
        <v>3</v>
      </c>
      <c r="X90" s="46">
        <f>X88-X89</f>
        <v>0</v>
      </c>
      <c r="Y90" s="46">
        <f t="shared" ref="Y90:AE90" si="106">Y88-Y89</f>
        <v>10.400000000000546</v>
      </c>
      <c r="Z90" s="46">
        <f t="shared" si="106"/>
        <v>0.20000000000000284</v>
      </c>
      <c r="AA90" s="46">
        <f t="shared" si="106"/>
        <v>0</v>
      </c>
      <c r="AB90" s="46">
        <f t="shared" si="106"/>
        <v>0</v>
      </c>
      <c r="AC90" s="46">
        <f t="shared" si="106"/>
        <v>10.600000000000364</v>
      </c>
      <c r="AD90" s="46">
        <f t="shared" si="106"/>
        <v>0.20000000000000284</v>
      </c>
      <c r="AE90" s="83">
        <f t="shared" si="106"/>
        <v>0</v>
      </c>
      <c r="AF90" s="7"/>
      <c r="AG90" s="88" t="s">
        <v>28</v>
      </c>
      <c r="AH90" s="86">
        <f>(AH89)/((K88/1000000)*8.34)</f>
        <v>2.7994995308101345</v>
      </c>
      <c r="AI90" s="86">
        <f>(AI89)/((K88/1000000)*8.34)</f>
        <v>2.1299730402013792</v>
      </c>
      <c r="AJ90" s="86">
        <f>(AJ89)/((K88/1000000)*8.34)</f>
        <v>4.4219282958726187E-2</v>
      </c>
      <c r="AK90" s="160">
        <f>(AK89)/((K88/1000000)*8.34)</f>
        <v>1.1915933092035689</v>
      </c>
      <c r="AL90" s="161"/>
      <c r="AM90" s="10"/>
      <c r="AN90" s="1"/>
      <c r="AO90" s="1"/>
      <c r="AP90" s="1"/>
      <c r="AQ90" s="7"/>
      <c r="AR90" s="89" t="s">
        <v>55</v>
      </c>
      <c r="AS90" s="79">
        <v>2.71</v>
      </c>
      <c r="AT90" s="90" t="s">
        <v>54</v>
      </c>
      <c r="AU90" s="35">
        <v>2.9000000000000001E-2</v>
      </c>
      <c r="AV90" s="1"/>
      <c r="AW90" s="110" t="s">
        <v>3</v>
      </c>
      <c r="AX90" s="115">
        <f>AX88-AX89</f>
        <v>0</v>
      </c>
      <c r="AY90" s="115">
        <f>AY88-AY89</f>
        <v>881100</v>
      </c>
      <c r="AZ90" s="116">
        <f>AZ88-AZ89</f>
        <v>36000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74">
        <v>23</v>
      </c>
      <c r="B92" s="67" t="s">
        <v>45</v>
      </c>
      <c r="C92" s="72">
        <v>268921000</v>
      </c>
      <c r="D92" s="37">
        <v>2488360</v>
      </c>
      <c r="E92" s="37">
        <v>6055030</v>
      </c>
      <c r="F92" s="39">
        <v>10076100</v>
      </c>
      <c r="G92" s="72">
        <v>352743000</v>
      </c>
      <c r="H92" s="37">
        <v>3255360</v>
      </c>
      <c r="I92" s="37">
        <v>9089850</v>
      </c>
      <c r="J92" s="39">
        <v>14904900</v>
      </c>
      <c r="K92" s="177">
        <f>C94+G94</f>
        <v>640000</v>
      </c>
      <c r="L92" s="178"/>
      <c r="M92" s="183">
        <f>D94+E94+F94+H94+I94+J94</f>
        <v>17000</v>
      </c>
      <c r="N92" s="178"/>
      <c r="O92" s="195">
        <f>M92+K92</f>
        <v>657000</v>
      </c>
      <c r="P92" s="196"/>
      <c r="Q92" s="42" t="s">
        <v>6</v>
      </c>
      <c r="R92" s="39">
        <v>1387382000</v>
      </c>
      <c r="S92" s="57"/>
      <c r="T92" s="187">
        <v>0</v>
      </c>
      <c r="U92" s="190">
        <v>0.95</v>
      </c>
      <c r="V92" s="57"/>
      <c r="W92" s="85" t="s">
        <v>6</v>
      </c>
      <c r="X92" s="44">
        <v>3553</v>
      </c>
      <c r="Y92" s="44">
        <v>4730</v>
      </c>
      <c r="Z92" s="44">
        <v>50.7</v>
      </c>
      <c r="AA92" s="44">
        <v>65.7</v>
      </c>
      <c r="AB92" s="44">
        <v>3732.7</v>
      </c>
      <c r="AC92" s="44">
        <v>4975.2</v>
      </c>
      <c r="AD92" s="44">
        <v>84.4</v>
      </c>
      <c r="AE92" s="82">
        <v>12.1</v>
      </c>
      <c r="AF92" s="7"/>
      <c r="AG92" s="85" t="s">
        <v>29</v>
      </c>
      <c r="AH92" s="15">
        <v>1.25</v>
      </c>
      <c r="AI92" s="15">
        <v>5.375</v>
      </c>
      <c r="AJ92" s="15">
        <v>1.5</v>
      </c>
      <c r="AK92" s="15">
        <v>6</v>
      </c>
      <c r="AL92" s="16">
        <v>0</v>
      </c>
      <c r="AM92" s="62"/>
      <c r="AN92" s="64" t="s">
        <v>40</v>
      </c>
      <c r="AO92" s="20">
        <v>11.4</v>
      </c>
      <c r="AP92" s="21">
        <v>7.42</v>
      </c>
      <c r="AQ92" s="7"/>
      <c r="AR92" s="31" t="s">
        <v>37</v>
      </c>
      <c r="AS92" s="52" t="s">
        <v>75</v>
      </c>
      <c r="AT92" s="32" t="s">
        <v>38</v>
      </c>
      <c r="AU92" s="53">
        <v>4.4999999999999998E-2</v>
      </c>
      <c r="AV92" s="1"/>
      <c r="AW92" s="117" t="s">
        <v>45</v>
      </c>
      <c r="AX92" s="112">
        <v>581791000</v>
      </c>
      <c r="AY92" s="112">
        <v>394071400</v>
      </c>
      <c r="AZ92" s="113">
        <v>176542000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193"/>
      <c r="B93" s="68" t="s">
        <v>44</v>
      </c>
      <c r="C93" s="73">
        <f t="shared" ref="C93:J93" si="107">C88</f>
        <v>268921000</v>
      </c>
      <c r="D93" s="74">
        <f t="shared" si="107"/>
        <v>2488360</v>
      </c>
      <c r="E93" s="74">
        <f t="shared" si="107"/>
        <v>6055030</v>
      </c>
      <c r="F93" s="75">
        <f t="shared" si="107"/>
        <v>10076100</v>
      </c>
      <c r="G93" s="73">
        <f t="shared" si="107"/>
        <v>352103000</v>
      </c>
      <c r="H93" s="74">
        <f t="shared" si="107"/>
        <v>3246360</v>
      </c>
      <c r="I93" s="74">
        <f t="shared" si="107"/>
        <v>9089850</v>
      </c>
      <c r="J93" s="75">
        <f t="shared" si="107"/>
        <v>14896900</v>
      </c>
      <c r="K93" s="179"/>
      <c r="L93" s="180"/>
      <c r="M93" s="180"/>
      <c r="N93" s="180"/>
      <c r="O93" s="197"/>
      <c r="P93" s="198"/>
      <c r="Q93" s="14" t="s">
        <v>7</v>
      </c>
      <c r="R93" s="40">
        <f>R88</f>
        <v>1386569600</v>
      </c>
      <c r="S93" s="57"/>
      <c r="T93" s="188"/>
      <c r="U93" s="191"/>
      <c r="V93" s="57"/>
      <c r="W93" s="87" t="s">
        <v>7</v>
      </c>
      <c r="X93" s="5">
        <f t="shared" ref="X93:AE93" si="108">X88</f>
        <v>3553</v>
      </c>
      <c r="Y93" s="5">
        <f t="shared" si="108"/>
        <v>4721.8</v>
      </c>
      <c r="Z93" s="5">
        <f t="shared" si="108"/>
        <v>50.6</v>
      </c>
      <c r="AA93" s="5">
        <f t="shared" si="108"/>
        <v>65.7</v>
      </c>
      <c r="AB93" s="5">
        <f t="shared" si="108"/>
        <v>3732.7</v>
      </c>
      <c r="AC93" s="5">
        <f t="shared" si="108"/>
        <v>4966.8</v>
      </c>
      <c r="AD93" s="5">
        <f t="shared" si="108"/>
        <v>84.4</v>
      </c>
      <c r="AE93" s="81">
        <f t="shared" si="108"/>
        <v>12.1</v>
      </c>
      <c r="AF93" s="7"/>
      <c r="AG93" s="87" t="s">
        <v>26</v>
      </c>
      <c r="AH93" s="6">
        <f>(AH92*10.74)</f>
        <v>13.425000000000001</v>
      </c>
      <c r="AI93" s="6">
        <f>(AI92*2.2)</f>
        <v>11.825000000000001</v>
      </c>
      <c r="AJ93" s="6">
        <f>(AJ92*0.25)</f>
        <v>0.375</v>
      </c>
      <c r="AK93" s="158">
        <f>AK92+AL92</f>
        <v>6</v>
      </c>
      <c r="AL93" s="159"/>
      <c r="AM93" s="10"/>
      <c r="AN93" s="22" t="s">
        <v>41</v>
      </c>
      <c r="AO93" s="23">
        <v>8.1</v>
      </c>
      <c r="AP93" s="24">
        <v>7.66</v>
      </c>
      <c r="AQ93" s="7"/>
      <c r="AR93" s="33" t="s">
        <v>36</v>
      </c>
      <c r="AS93" s="12" t="s">
        <v>75</v>
      </c>
      <c r="AT93" s="2" t="s">
        <v>39</v>
      </c>
      <c r="AU93" s="36">
        <v>0.7</v>
      </c>
      <c r="AV93" s="1"/>
      <c r="AW93" s="118" t="s">
        <v>71</v>
      </c>
      <c r="AX93" s="111">
        <f t="shared" ref="AX93:AZ93" si="109">AX88</f>
        <v>581791000</v>
      </c>
      <c r="AY93" s="111">
        <f t="shared" si="109"/>
        <v>393377300</v>
      </c>
      <c r="AZ93" s="114">
        <f t="shared" si="109"/>
        <v>176542000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194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640000</v>
      </c>
      <c r="H94" s="76">
        <f t="shared" si="110"/>
        <v>9000</v>
      </c>
      <c r="I94" s="76">
        <f t="shared" si="110"/>
        <v>0</v>
      </c>
      <c r="J94" s="77">
        <f t="shared" si="110"/>
        <v>8000</v>
      </c>
      <c r="K94" s="181"/>
      <c r="L94" s="182"/>
      <c r="M94" s="182"/>
      <c r="N94" s="182"/>
      <c r="O94" s="199"/>
      <c r="P94" s="200"/>
      <c r="Q94" s="48" t="s">
        <v>3</v>
      </c>
      <c r="R94" s="41">
        <f>R92-R93</f>
        <v>812400</v>
      </c>
      <c r="S94" s="58"/>
      <c r="T94" s="189"/>
      <c r="U94" s="192"/>
      <c r="V94" s="58"/>
      <c r="W94" s="45" t="s">
        <v>3</v>
      </c>
      <c r="X94" s="46">
        <f>X92-X93</f>
        <v>0</v>
      </c>
      <c r="Y94" s="46">
        <f t="shared" ref="Y94:AE94" si="111">Y92-Y93</f>
        <v>8.1999999999998181</v>
      </c>
      <c r="Z94" s="46">
        <f t="shared" si="111"/>
        <v>0.10000000000000142</v>
      </c>
      <c r="AA94" s="46">
        <f t="shared" si="111"/>
        <v>0</v>
      </c>
      <c r="AB94" s="46">
        <f t="shared" si="111"/>
        <v>0</v>
      </c>
      <c r="AC94" s="46">
        <f t="shared" si="111"/>
        <v>8.3999999999996362</v>
      </c>
      <c r="AD94" s="46">
        <f t="shared" si="111"/>
        <v>0</v>
      </c>
      <c r="AE94" s="83">
        <f t="shared" si="111"/>
        <v>0</v>
      </c>
      <c r="AF94" s="7"/>
      <c r="AG94" s="88" t="s">
        <v>28</v>
      </c>
      <c r="AH94" s="86">
        <f>(AH93)/((K92/1000000)*8.34)</f>
        <v>2.5151753597122304</v>
      </c>
      <c r="AI94" s="86">
        <f>(AI93)/((K92/1000000)*8.34)</f>
        <v>2.2154151678657077</v>
      </c>
      <c r="AJ94" s="86">
        <f>(AJ93)/((K92/1000000)*8.34)</f>
        <v>7.025629496402877E-2</v>
      </c>
      <c r="AK94" s="160">
        <f>(AK93)/((K92/1000000)*8.34)</f>
        <v>1.1241007194244603</v>
      </c>
      <c r="AL94" s="161"/>
      <c r="AM94" s="10"/>
      <c r="AN94" s="1"/>
      <c r="AO94" s="1"/>
      <c r="AP94" s="1"/>
      <c r="AQ94" s="7"/>
      <c r="AR94" s="89" t="s">
        <v>55</v>
      </c>
      <c r="AS94" s="79">
        <v>2.36</v>
      </c>
      <c r="AT94" s="90" t="s">
        <v>54</v>
      </c>
      <c r="AU94" s="35">
        <v>3.4000000000000002E-2</v>
      </c>
      <c r="AV94" s="1"/>
      <c r="AW94" s="110" t="s">
        <v>3</v>
      </c>
      <c r="AX94" s="115">
        <f>AX92-AX93</f>
        <v>0</v>
      </c>
      <c r="AY94" s="115">
        <f>AY92-AY93</f>
        <v>694100</v>
      </c>
      <c r="AZ94" s="116">
        <f>AZ92-AZ93</f>
        <v>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74">
        <v>24</v>
      </c>
      <c r="B96" s="67" t="s">
        <v>45</v>
      </c>
      <c r="C96" s="72">
        <v>268921000</v>
      </c>
      <c r="D96" s="37">
        <v>2488360</v>
      </c>
      <c r="E96" s="37">
        <v>6055030</v>
      </c>
      <c r="F96" s="39">
        <v>10076100</v>
      </c>
      <c r="G96" s="72">
        <v>353567000</v>
      </c>
      <c r="H96" s="37">
        <v>3264360</v>
      </c>
      <c r="I96" s="37">
        <v>9122870</v>
      </c>
      <c r="J96" s="39">
        <v>14933900</v>
      </c>
      <c r="K96" s="177">
        <f>C98+G98</f>
        <v>824000</v>
      </c>
      <c r="L96" s="178"/>
      <c r="M96" s="183">
        <f>D98+E98+F98+H98+I98+J98</f>
        <v>71020</v>
      </c>
      <c r="N96" s="178"/>
      <c r="O96" s="195">
        <f>M96+K96</f>
        <v>895020</v>
      </c>
      <c r="P96" s="196"/>
      <c r="Q96" s="42" t="s">
        <v>6</v>
      </c>
      <c r="R96" s="39">
        <v>1388160200</v>
      </c>
      <c r="S96" s="57"/>
      <c r="T96" s="187">
        <v>0</v>
      </c>
      <c r="U96" s="190">
        <v>0.93</v>
      </c>
      <c r="V96" s="57"/>
      <c r="W96" s="85" t="s">
        <v>6</v>
      </c>
      <c r="X96" s="44">
        <v>3553</v>
      </c>
      <c r="Y96" s="44">
        <v>4740.5</v>
      </c>
      <c r="Z96" s="44">
        <v>50.7</v>
      </c>
      <c r="AA96" s="44">
        <v>65.900000000000006</v>
      </c>
      <c r="AB96" s="44">
        <v>3732.7</v>
      </c>
      <c r="AC96" s="44">
        <v>4986.1000000000004</v>
      </c>
      <c r="AD96" s="44">
        <v>84.6</v>
      </c>
      <c r="AE96" s="82">
        <v>12.1</v>
      </c>
      <c r="AF96" s="7"/>
      <c r="AG96" s="85" t="s">
        <v>29</v>
      </c>
      <c r="AH96" s="15">
        <v>1.875</v>
      </c>
      <c r="AI96" s="15">
        <v>8</v>
      </c>
      <c r="AJ96" s="15">
        <v>2</v>
      </c>
      <c r="AK96" s="15">
        <v>10</v>
      </c>
      <c r="AL96" s="16">
        <v>0</v>
      </c>
      <c r="AM96" s="62"/>
      <c r="AN96" s="64" t="s">
        <v>40</v>
      </c>
      <c r="AO96" s="20">
        <v>6.8</v>
      </c>
      <c r="AP96" s="21">
        <v>7.46</v>
      </c>
      <c r="AQ96" s="7"/>
      <c r="AR96" s="31" t="s">
        <v>37</v>
      </c>
      <c r="AS96" s="52" t="s">
        <v>75</v>
      </c>
      <c r="AT96" s="32" t="s">
        <v>38</v>
      </c>
      <c r="AU96" s="53">
        <v>4.4999999999999998E-2</v>
      </c>
      <c r="AV96" s="1"/>
      <c r="AW96" s="117" t="s">
        <v>45</v>
      </c>
      <c r="AX96" s="112">
        <v>581791000</v>
      </c>
      <c r="AY96" s="112">
        <v>394979840</v>
      </c>
      <c r="AZ96" s="113">
        <v>176577000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193"/>
      <c r="B97" s="68" t="s">
        <v>44</v>
      </c>
      <c r="C97" s="73">
        <f t="shared" ref="C97:J97" si="112">C92</f>
        <v>268921000</v>
      </c>
      <c r="D97" s="74">
        <f t="shared" si="112"/>
        <v>2488360</v>
      </c>
      <c r="E97" s="74">
        <f t="shared" si="112"/>
        <v>6055030</v>
      </c>
      <c r="F97" s="75">
        <f t="shared" si="112"/>
        <v>10076100</v>
      </c>
      <c r="G97" s="73">
        <f t="shared" si="112"/>
        <v>352743000</v>
      </c>
      <c r="H97" s="74">
        <f t="shared" si="112"/>
        <v>3255360</v>
      </c>
      <c r="I97" s="74">
        <f t="shared" si="112"/>
        <v>9089850</v>
      </c>
      <c r="J97" s="75">
        <f t="shared" si="112"/>
        <v>14904900</v>
      </c>
      <c r="K97" s="179"/>
      <c r="L97" s="180"/>
      <c r="M97" s="180"/>
      <c r="N97" s="180"/>
      <c r="O97" s="197"/>
      <c r="P97" s="198"/>
      <c r="Q97" s="14" t="s">
        <v>7</v>
      </c>
      <c r="R97" s="40">
        <f>R92</f>
        <v>1387382000</v>
      </c>
      <c r="S97" s="57"/>
      <c r="T97" s="188"/>
      <c r="U97" s="191"/>
      <c r="V97" s="57"/>
      <c r="W97" s="87" t="s">
        <v>7</v>
      </c>
      <c r="X97" s="5">
        <f t="shared" ref="X97:AE97" si="113">X92</f>
        <v>3553</v>
      </c>
      <c r="Y97" s="5">
        <f t="shared" si="113"/>
        <v>4730</v>
      </c>
      <c r="Z97" s="5">
        <f t="shared" si="113"/>
        <v>50.7</v>
      </c>
      <c r="AA97" s="5">
        <f t="shared" si="113"/>
        <v>65.7</v>
      </c>
      <c r="AB97" s="5">
        <f t="shared" si="113"/>
        <v>3732.7</v>
      </c>
      <c r="AC97" s="5">
        <f t="shared" si="113"/>
        <v>4975.2</v>
      </c>
      <c r="AD97" s="5">
        <f t="shared" si="113"/>
        <v>84.4</v>
      </c>
      <c r="AE97" s="81">
        <f t="shared" si="113"/>
        <v>12.1</v>
      </c>
      <c r="AF97" s="7"/>
      <c r="AG97" s="87" t="s">
        <v>26</v>
      </c>
      <c r="AH97" s="6">
        <f>(AH96*10.74)</f>
        <v>20.137499999999999</v>
      </c>
      <c r="AI97" s="6">
        <f>(AI96*2.2)</f>
        <v>17.600000000000001</v>
      </c>
      <c r="AJ97" s="6">
        <f>(AJ96*0.25)</f>
        <v>0.5</v>
      </c>
      <c r="AK97" s="158">
        <f>AK96+AL96</f>
        <v>10</v>
      </c>
      <c r="AL97" s="159"/>
      <c r="AM97" s="10"/>
      <c r="AN97" s="22" t="s">
        <v>41</v>
      </c>
      <c r="AO97" s="23">
        <v>8.5</v>
      </c>
      <c r="AP97" s="24">
        <v>7.72</v>
      </c>
      <c r="AQ97" s="7"/>
      <c r="AR97" s="33" t="s">
        <v>36</v>
      </c>
      <c r="AS97" s="12" t="s">
        <v>75</v>
      </c>
      <c r="AT97" s="2" t="s">
        <v>39</v>
      </c>
      <c r="AU97" s="36">
        <v>0.72</v>
      </c>
      <c r="AV97" s="1"/>
      <c r="AW97" s="118" t="s">
        <v>71</v>
      </c>
      <c r="AX97" s="111">
        <f t="shared" ref="AX97:AY97" si="114">AX92</f>
        <v>581791000</v>
      </c>
      <c r="AY97" s="111">
        <f t="shared" si="114"/>
        <v>394071400</v>
      </c>
      <c r="AZ97" s="114">
        <f>AZ92</f>
        <v>176542000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194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824000</v>
      </c>
      <c r="H98" s="76">
        <f t="shared" si="115"/>
        <v>9000</v>
      </c>
      <c r="I98" s="76">
        <f t="shared" si="115"/>
        <v>33020</v>
      </c>
      <c r="J98" s="77">
        <f t="shared" si="115"/>
        <v>29000</v>
      </c>
      <c r="K98" s="181"/>
      <c r="L98" s="182"/>
      <c r="M98" s="182"/>
      <c r="N98" s="182"/>
      <c r="O98" s="199"/>
      <c r="P98" s="200"/>
      <c r="Q98" s="48" t="s">
        <v>3</v>
      </c>
      <c r="R98" s="41">
        <f>R96-R97</f>
        <v>778200</v>
      </c>
      <c r="S98" s="58"/>
      <c r="T98" s="189"/>
      <c r="U98" s="192"/>
      <c r="V98" s="58"/>
      <c r="W98" s="45" t="s">
        <v>3</v>
      </c>
      <c r="X98" s="46">
        <f>X96-X97</f>
        <v>0</v>
      </c>
      <c r="Y98" s="46">
        <f t="shared" ref="Y98:AE98" si="116">Y96-Y97</f>
        <v>10.5</v>
      </c>
      <c r="Z98" s="46">
        <f t="shared" si="116"/>
        <v>0</v>
      </c>
      <c r="AA98" s="46">
        <f t="shared" si="116"/>
        <v>0.20000000000000284</v>
      </c>
      <c r="AB98" s="46">
        <f t="shared" si="116"/>
        <v>0</v>
      </c>
      <c r="AC98" s="46">
        <f t="shared" si="116"/>
        <v>10.900000000000546</v>
      </c>
      <c r="AD98" s="46">
        <f t="shared" si="116"/>
        <v>0.19999999999998863</v>
      </c>
      <c r="AE98" s="83">
        <f t="shared" si="116"/>
        <v>0</v>
      </c>
      <c r="AF98" s="7"/>
      <c r="AG98" s="88" t="s">
        <v>28</v>
      </c>
      <c r="AH98" s="86">
        <f>(AH97)/((K96/1000000)*8.34)</f>
        <v>2.9303013899559964</v>
      </c>
      <c r="AI98" s="86">
        <f>(AI97)/((K96/1000000)*8.34)</f>
        <v>2.5610579497566999</v>
      </c>
      <c r="AJ98" s="86">
        <f>(AJ97)/((K96/1000000)*8.34)</f>
        <v>7.2757328118088063E-2</v>
      </c>
      <c r="AK98" s="160">
        <f>(AK97)/((K96/1000000)*8.34)</f>
        <v>1.4551465623617612</v>
      </c>
      <c r="AL98" s="161"/>
      <c r="AM98" s="10"/>
      <c r="AN98" s="1"/>
      <c r="AO98" s="1"/>
      <c r="AP98" s="1"/>
      <c r="AQ98" s="7"/>
      <c r="AR98" s="89" t="s">
        <v>55</v>
      </c>
      <c r="AS98" s="79">
        <v>2.2000000000000002</v>
      </c>
      <c r="AT98" s="90" t="s">
        <v>54</v>
      </c>
      <c r="AU98" s="35">
        <v>3.4000000000000002E-2</v>
      </c>
      <c r="AV98" s="1"/>
      <c r="AW98" s="110" t="s">
        <v>3</v>
      </c>
      <c r="AX98" s="115">
        <f>AX96-AX97</f>
        <v>0</v>
      </c>
      <c r="AY98" s="115">
        <f>AY96-AY97</f>
        <v>908440</v>
      </c>
      <c r="AZ98" s="116">
        <f>AZ96-AZ97</f>
        <v>35000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74">
        <v>25</v>
      </c>
      <c r="B100" s="67" t="s">
        <v>45</v>
      </c>
      <c r="C100" s="72">
        <v>269751000</v>
      </c>
      <c r="D100" s="37">
        <v>2497360</v>
      </c>
      <c r="E100" s="37">
        <v>6055030</v>
      </c>
      <c r="F100" s="39">
        <v>10100100</v>
      </c>
      <c r="G100" s="72">
        <v>353567000</v>
      </c>
      <c r="H100" s="37">
        <v>3264360</v>
      </c>
      <c r="I100" s="37">
        <v>9122870</v>
      </c>
      <c r="J100" s="39">
        <v>14933900</v>
      </c>
      <c r="K100" s="177">
        <f>C102+G102</f>
        <v>830000</v>
      </c>
      <c r="L100" s="178"/>
      <c r="M100" s="183">
        <f>D102+E102+F102+H102+I102+J102</f>
        <v>33000</v>
      </c>
      <c r="N100" s="178"/>
      <c r="O100" s="195">
        <f>M100+K100</f>
        <v>863000</v>
      </c>
      <c r="P100" s="196"/>
      <c r="Q100" s="42" t="s">
        <v>6</v>
      </c>
      <c r="R100" s="39">
        <v>1388949000</v>
      </c>
      <c r="S100" s="57"/>
      <c r="T100" s="187">
        <v>0</v>
      </c>
      <c r="U100" s="190">
        <v>0.99</v>
      </c>
      <c r="V100" s="57"/>
      <c r="W100" s="85" t="s">
        <v>6</v>
      </c>
      <c r="X100" s="44">
        <v>3563.7</v>
      </c>
      <c r="Y100" s="44">
        <v>4740.5</v>
      </c>
      <c r="Z100" s="44">
        <v>50.8</v>
      </c>
      <c r="AA100" s="44">
        <v>66</v>
      </c>
      <c r="AB100" s="44">
        <v>3743.8</v>
      </c>
      <c r="AC100" s="44">
        <v>4986.1000000000004</v>
      </c>
      <c r="AD100" s="44">
        <v>84.6</v>
      </c>
      <c r="AE100" s="82">
        <v>12.1</v>
      </c>
      <c r="AF100" s="7"/>
      <c r="AG100" s="85" t="s">
        <v>29</v>
      </c>
      <c r="AH100" s="15">
        <v>1</v>
      </c>
      <c r="AI100" s="15">
        <v>5.5</v>
      </c>
      <c r="AJ100" s="15">
        <v>1.375</v>
      </c>
      <c r="AK100" s="15">
        <v>7</v>
      </c>
      <c r="AL100" s="16">
        <v>0</v>
      </c>
      <c r="AM100" s="62"/>
      <c r="AN100" s="64" t="s">
        <v>40</v>
      </c>
      <c r="AO100" s="20">
        <v>10.3</v>
      </c>
      <c r="AP100" s="21">
        <v>7.36</v>
      </c>
      <c r="AQ100" s="7"/>
      <c r="AR100" s="31" t="s">
        <v>37</v>
      </c>
      <c r="AS100" s="52" t="s">
        <v>75</v>
      </c>
      <c r="AT100" s="32" t="s">
        <v>38</v>
      </c>
      <c r="AU100" s="53">
        <v>4.8000000000000001E-2</v>
      </c>
      <c r="AV100" s="1"/>
      <c r="AW100" s="117" t="s">
        <v>45</v>
      </c>
      <c r="AX100" s="112">
        <v>582726000</v>
      </c>
      <c r="AY100" s="112">
        <v>394979840</v>
      </c>
      <c r="AZ100" s="113">
        <v>176577000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193"/>
      <c r="B101" s="68" t="s">
        <v>44</v>
      </c>
      <c r="C101" s="73">
        <f t="shared" ref="C101:J101" si="117">C96</f>
        <v>268921000</v>
      </c>
      <c r="D101" s="74">
        <f t="shared" si="117"/>
        <v>2488360</v>
      </c>
      <c r="E101" s="74">
        <f t="shared" si="117"/>
        <v>6055030</v>
      </c>
      <c r="F101" s="75">
        <f t="shared" si="117"/>
        <v>10076100</v>
      </c>
      <c r="G101" s="73">
        <f t="shared" si="117"/>
        <v>353567000</v>
      </c>
      <c r="H101" s="74">
        <f t="shared" si="117"/>
        <v>3264360</v>
      </c>
      <c r="I101" s="74">
        <f t="shared" si="117"/>
        <v>9122870</v>
      </c>
      <c r="J101" s="75">
        <f t="shared" si="117"/>
        <v>14933900</v>
      </c>
      <c r="K101" s="179"/>
      <c r="L101" s="180"/>
      <c r="M101" s="180"/>
      <c r="N101" s="180"/>
      <c r="O101" s="197"/>
      <c r="P101" s="198"/>
      <c r="Q101" s="14" t="s">
        <v>7</v>
      </c>
      <c r="R101" s="40">
        <f>R96</f>
        <v>1388160200</v>
      </c>
      <c r="S101" s="57"/>
      <c r="T101" s="188"/>
      <c r="U101" s="191"/>
      <c r="V101" s="57"/>
      <c r="W101" s="87" t="s">
        <v>7</v>
      </c>
      <c r="X101" s="5">
        <f t="shared" ref="X101:AE101" si="118">X96</f>
        <v>3553</v>
      </c>
      <c r="Y101" s="5">
        <f t="shared" si="118"/>
        <v>4740.5</v>
      </c>
      <c r="Z101" s="5">
        <f t="shared" si="118"/>
        <v>50.7</v>
      </c>
      <c r="AA101" s="5">
        <f t="shared" si="118"/>
        <v>65.900000000000006</v>
      </c>
      <c r="AB101" s="5">
        <f t="shared" si="118"/>
        <v>3732.7</v>
      </c>
      <c r="AC101" s="5">
        <f t="shared" si="118"/>
        <v>4986.1000000000004</v>
      </c>
      <c r="AD101" s="5">
        <f t="shared" si="118"/>
        <v>84.6</v>
      </c>
      <c r="AE101" s="81">
        <f t="shared" si="118"/>
        <v>12.1</v>
      </c>
      <c r="AF101" s="7"/>
      <c r="AG101" s="87" t="s">
        <v>26</v>
      </c>
      <c r="AH101" s="6">
        <f>(AH100*10.74)</f>
        <v>10.74</v>
      </c>
      <c r="AI101" s="6">
        <f>(AI100*2.2)</f>
        <v>12.100000000000001</v>
      </c>
      <c r="AJ101" s="6">
        <f>(AJ100*0.25)</f>
        <v>0.34375</v>
      </c>
      <c r="AK101" s="158">
        <f>AK100+AL100</f>
        <v>7</v>
      </c>
      <c r="AL101" s="159"/>
      <c r="AM101" s="10"/>
      <c r="AN101" s="22" t="s">
        <v>41</v>
      </c>
      <c r="AO101" s="23">
        <v>9.5</v>
      </c>
      <c r="AP101" s="24">
        <v>7.76</v>
      </c>
      <c r="AQ101" s="7"/>
      <c r="AR101" s="33" t="s">
        <v>36</v>
      </c>
      <c r="AS101" s="12" t="s">
        <v>75</v>
      </c>
      <c r="AT101" s="2" t="s">
        <v>39</v>
      </c>
      <c r="AU101" s="36">
        <v>0.38</v>
      </c>
      <c r="AV101" s="1"/>
      <c r="AW101" s="118" t="s">
        <v>71</v>
      </c>
      <c r="AX101" s="111">
        <f t="shared" ref="AX101:AZ101" si="119">AX96</f>
        <v>581791000</v>
      </c>
      <c r="AY101" s="111">
        <f t="shared" si="119"/>
        <v>394979840</v>
      </c>
      <c r="AZ101" s="114">
        <f t="shared" si="119"/>
        <v>176577000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194"/>
      <c r="B102" s="66" t="s">
        <v>3</v>
      </c>
      <c r="C102" s="76">
        <f t="shared" ref="C102:J102" si="120">C100-C101</f>
        <v>830000</v>
      </c>
      <c r="D102" s="76">
        <f t="shared" si="120"/>
        <v>9000</v>
      </c>
      <c r="E102" s="76">
        <f t="shared" si="120"/>
        <v>0</v>
      </c>
      <c r="F102" s="77">
        <f t="shared" si="120"/>
        <v>24000</v>
      </c>
      <c r="G102" s="76">
        <f t="shared" si="120"/>
        <v>0</v>
      </c>
      <c r="H102" s="76">
        <f t="shared" si="120"/>
        <v>0</v>
      </c>
      <c r="I102" s="76">
        <f t="shared" si="120"/>
        <v>0</v>
      </c>
      <c r="J102" s="77">
        <f t="shared" si="120"/>
        <v>0</v>
      </c>
      <c r="K102" s="181"/>
      <c r="L102" s="182"/>
      <c r="M102" s="182"/>
      <c r="N102" s="182"/>
      <c r="O102" s="199"/>
      <c r="P102" s="200"/>
      <c r="Q102" s="48" t="s">
        <v>3</v>
      </c>
      <c r="R102" s="41">
        <f>R100-R101</f>
        <v>788800</v>
      </c>
      <c r="S102" s="58"/>
      <c r="T102" s="189"/>
      <c r="U102" s="192"/>
      <c r="V102" s="58"/>
      <c r="W102" s="45" t="s">
        <v>3</v>
      </c>
      <c r="X102" s="46">
        <f>X100-X101</f>
        <v>10.699999999999818</v>
      </c>
      <c r="Y102" s="46">
        <f t="shared" ref="Y102:AE102" si="121">Y100-Y101</f>
        <v>0</v>
      </c>
      <c r="Z102" s="46">
        <f t="shared" si="121"/>
        <v>9.9999999999994316E-2</v>
      </c>
      <c r="AA102" s="46">
        <f t="shared" si="121"/>
        <v>9.9999999999994316E-2</v>
      </c>
      <c r="AB102" s="46">
        <f t="shared" si="121"/>
        <v>11.100000000000364</v>
      </c>
      <c r="AC102" s="46">
        <f t="shared" si="121"/>
        <v>0</v>
      </c>
      <c r="AD102" s="46">
        <f t="shared" si="121"/>
        <v>0</v>
      </c>
      <c r="AE102" s="83">
        <f t="shared" si="121"/>
        <v>0</v>
      </c>
      <c r="AF102" s="7"/>
      <c r="AG102" s="88" t="s">
        <v>28</v>
      </c>
      <c r="AH102" s="86">
        <f>(AH101)/((K100/1000000)*8.34)</f>
        <v>1.5515298604489904</v>
      </c>
      <c r="AI102" s="86">
        <f>(AI101)/((K100/1000000)*8.34)</f>
        <v>1.7479991910086392</v>
      </c>
      <c r="AJ102" s="86">
        <f>(AJ101)/((K100/1000000)*8.34)</f>
        <v>4.9659067926381792E-2</v>
      </c>
      <c r="AK102" s="160">
        <f>(AK101)/((K100/1000000)*8.34)</f>
        <v>1.0112392014099565</v>
      </c>
      <c r="AL102" s="161"/>
      <c r="AM102" s="10"/>
      <c r="AN102" s="1"/>
      <c r="AO102" s="1"/>
      <c r="AP102" s="1"/>
      <c r="AQ102" s="7"/>
      <c r="AR102" s="89" t="s">
        <v>55</v>
      </c>
      <c r="AS102" s="79">
        <v>2.11</v>
      </c>
      <c r="AT102" s="90" t="s">
        <v>54</v>
      </c>
      <c r="AU102" s="35">
        <v>3.4000000000000002E-2</v>
      </c>
      <c r="AV102" s="1"/>
      <c r="AW102" s="110" t="s">
        <v>3</v>
      </c>
      <c r="AX102" s="115">
        <f>AX100-AX101</f>
        <v>935000</v>
      </c>
      <c r="AY102" s="115">
        <f>AY100-AY101</f>
        <v>0</v>
      </c>
      <c r="AZ102" s="116">
        <f>AZ100-AZ101</f>
        <v>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74">
        <v>26</v>
      </c>
      <c r="B104" s="67" t="s">
        <v>45</v>
      </c>
      <c r="C104" s="72">
        <v>270491000</v>
      </c>
      <c r="D104" s="37">
        <v>2506360</v>
      </c>
      <c r="E104" s="37">
        <v>6087020</v>
      </c>
      <c r="F104" s="39">
        <v>10130100</v>
      </c>
      <c r="G104" s="72">
        <v>353567000</v>
      </c>
      <c r="H104" s="37">
        <v>3264360</v>
      </c>
      <c r="I104" s="37">
        <v>9122870</v>
      </c>
      <c r="J104" s="39">
        <v>14933900</v>
      </c>
      <c r="K104" s="177">
        <f>C106+G106</f>
        <v>740000</v>
      </c>
      <c r="L104" s="178"/>
      <c r="M104" s="183">
        <f>D106+E106+F106+H106+I106+J106</f>
        <v>70990</v>
      </c>
      <c r="N104" s="178"/>
      <c r="O104" s="195">
        <f>M104+K104</f>
        <v>810990</v>
      </c>
      <c r="P104" s="196"/>
      <c r="Q104" s="42" t="s">
        <v>6</v>
      </c>
      <c r="R104" s="39">
        <v>1389766000</v>
      </c>
      <c r="S104" s="57"/>
      <c r="T104" s="187">
        <v>0.15</v>
      </c>
      <c r="U104" s="190">
        <v>0.99</v>
      </c>
      <c r="V104" s="57"/>
      <c r="W104" s="85" t="s">
        <v>6</v>
      </c>
      <c r="X104" s="44">
        <v>3573.1</v>
      </c>
      <c r="Y104" s="44">
        <v>4740.5</v>
      </c>
      <c r="Z104" s="44">
        <v>50.8</v>
      </c>
      <c r="AA104" s="44">
        <v>66.099999999999994</v>
      </c>
      <c r="AB104" s="44">
        <v>3753.8</v>
      </c>
      <c r="AC104" s="44">
        <v>4986.1000000000004</v>
      </c>
      <c r="AD104" s="44">
        <v>84.8</v>
      </c>
      <c r="AE104" s="82">
        <v>12.2</v>
      </c>
      <c r="AF104" s="7"/>
      <c r="AG104" s="85" t="s">
        <v>29</v>
      </c>
      <c r="AH104" s="15">
        <v>1.25</v>
      </c>
      <c r="AI104" s="15">
        <v>6.25</v>
      </c>
      <c r="AJ104" s="15">
        <v>1.375</v>
      </c>
      <c r="AK104" s="15">
        <v>7</v>
      </c>
      <c r="AL104" s="16">
        <v>0</v>
      </c>
      <c r="AM104" s="62"/>
      <c r="AN104" s="64" t="s">
        <v>40</v>
      </c>
      <c r="AO104" s="20">
        <v>10.7</v>
      </c>
      <c r="AP104" s="21">
        <v>7.34</v>
      </c>
      <c r="AQ104" s="7"/>
      <c r="AR104" s="31" t="s">
        <v>37</v>
      </c>
      <c r="AS104" s="52">
        <v>4.9000000000000002E-2</v>
      </c>
      <c r="AT104" s="32" t="s">
        <v>38</v>
      </c>
      <c r="AU104" s="53" t="s">
        <v>75</v>
      </c>
      <c r="AV104" s="1"/>
      <c r="AW104" s="117" t="s">
        <v>45</v>
      </c>
      <c r="AX104" s="112">
        <v>583568000</v>
      </c>
      <c r="AY104" s="112">
        <v>394979840</v>
      </c>
      <c r="AZ104" s="113">
        <v>176613000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193"/>
      <c r="B105" s="68" t="s">
        <v>44</v>
      </c>
      <c r="C105" s="73">
        <f t="shared" ref="C105:J105" si="122">C100</f>
        <v>269751000</v>
      </c>
      <c r="D105" s="74">
        <f t="shared" si="122"/>
        <v>2497360</v>
      </c>
      <c r="E105" s="74">
        <f t="shared" si="122"/>
        <v>6055030</v>
      </c>
      <c r="F105" s="75">
        <f t="shared" si="122"/>
        <v>10100100</v>
      </c>
      <c r="G105" s="73">
        <f t="shared" si="122"/>
        <v>353567000</v>
      </c>
      <c r="H105" s="74">
        <f t="shared" si="122"/>
        <v>3264360</v>
      </c>
      <c r="I105" s="74">
        <f t="shared" si="122"/>
        <v>9122870</v>
      </c>
      <c r="J105" s="75">
        <f t="shared" si="122"/>
        <v>14933900</v>
      </c>
      <c r="K105" s="179"/>
      <c r="L105" s="180"/>
      <c r="M105" s="180"/>
      <c r="N105" s="180"/>
      <c r="O105" s="197"/>
      <c r="P105" s="198"/>
      <c r="Q105" s="14" t="s">
        <v>7</v>
      </c>
      <c r="R105" s="40">
        <f>R100</f>
        <v>1388949000</v>
      </c>
      <c r="S105" s="57"/>
      <c r="T105" s="188"/>
      <c r="U105" s="191"/>
      <c r="V105" s="57"/>
      <c r="W105" s="87" t="s">
        <v>7</v>
      </c>
      <c r="X105" s="5">
        <f t="shared" ref="X105:AE105" si="123">X100</f>
        <v>3563.7</v>
      </c>
      <c r="Y105" s="5">
        <f t="shared" si="123"/>
        <v>4740.5</v>
      </c>
      <c r="Z105" s="5">
        <f t="shared" si="123"/>
        <v>50.8</v>
      </c>
      <c r="AA105" s="5">
        <f t="shared" si="123"/>
        <v>66</v>
      </c>
      <c r="AB105" s="5">
        <f t="shared" si="123"/>
        <v>3743.8</v>
      </c>
      <c r="AC105" s="5">
        <f t="shared" si="123"/>
        <v>4986.1000000000004</v>
      </c>
      <c r="AD105" s="5">
        <f t="shared" si="123"/>
        <v>84.6</v>
      </c>
      <c r="AE105" s="81">
        <f t="shared" si="123"/>
        <v>12.1</v>
      </c>
      <c r="AF105" s="7"/>
      <c r="AG105" s="87" t="s">
        <v>26</v>
      </c>
      <c r="AH105" s="6">
        <f>(AH104*10.74)</f>
        <v>13.425000000000001</v>
      </c>
      <c r="AI105" s="6">
        <f>(AI104*2.2)</f>
        <v>13.750000000000002</v>
      </c>
      <c r="AJ105" s="6">
        <f>(AJ104*0.25)</f>
        <v>0.34375</v>
      </c>
      <c r="AK105" s="158">
        <f>AK104+AL104</f>
        <v>7</v>
      </c>
      <c r="AL105" s="159"/>
      <c r="AM105" s="10"/>
      <c r="AN105" s="22" t="s">
        <v>41</v>
      </c>
      <c r="AO105" s="23">
        <v>10.199999999999999</v>
      </c>
      <c r="AP105" s="24">
        <v>7.62</v>
      </c>
      <c r="AQ105" s="7"/>
      <c r="AR105" s="33" t="s">
        <v>36</v>
      </c>
      <c r="AS105" s="12">
        <v>0.53</v>
      </c>
      <c r="AT105" s="2" t="s">
        <v>39</v>
      </c>
      <c r="AU105" s="36" t="s">
        <v>75</v>
      </c>
      <c r="AV105" s="1"/>
      <c r="AW105" s="118" t="s">
        <v>71</v>
      </c>
      <c r="AX105" s="111">
        <f t="shared" ref="AX105:AZ105" si="124">AX100</f>
        <v>582726000</v>
      </c>
      <c r="AY105" s="111">
        <f t="shared" si="124"/>
        <v>394979840</v>
      </c>
      <c r="AZ105" s="114">
        <f t="shared" si="124"/>
        <v>176577000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194"/>
      <c r="B106" s="66" t="s">
        <v>3</v>
      </c>
      <c r="C106" s="76">
        <f t="shared" ref="C106:J106" si="125">C104-C105</f>
        <v>740000</v>
      </c>
      <c r="D106" s="76">
        <f t="shared" si="125"/>
        <v>9000</v>
      </c>
      <c r="E106" s="76">
        <f t="shared" si="125"/>
        <v>31990</v>
      </c>
      <c r="F106" s="77">
        <f t="shared" si="125"/>
        <v>30000</v>
      </c>
      <c r="G106" s="76">
        <f t="shared" si="125"/>
        <v>0</v>
      </c>
      <c r="H106" s="76">
        <f t="shared" si="125"/>
        <v>0</v>
      </c>
      <c r="I106" s="76">
        <f t="shared" si="125"/>
        <v>0</v>
      </c>
      <c r="J106" s="77">
        <f t="shared" si="125"/>
        <v>0</v>
      </c>
      <c r="K106" s="181"/>
      <c r="L106" s="182"/>
      <c r="M106" s="182"/>
      <c r="N106" s="182"/>
      <c r="O106" s="199"/>
      <c r="P106" s="200"/>
      <c r="Q106" s="48" t="s">
        <v>3</v>
      </c>
      <c r="R106" s="41">
        <f>R104-R105</f>
        <v>817000</v>
      </c>
      <c r="S106" s="58"/>
      <c r="T106" s="189"/>
      <c r="U106" s="192"/>
      <c r="V106" s="58"/>
      <c r="W106" s="45" t="s">
        <v>3</v>
      </c>
      <c r="X106" s="46">
        <f>X104-X105</f>
        <v>9.4000000000000909</v>
      </c>
      <c r="Y106" s="46">
        <f t="shared" ref="Y106:AE106" si="126">Y104-Y105</f>
        <v>0</v>
      </c>
      <c r="Z106" s="46">
        <f t="shared" si="126"/>
        <v>0</v>
      </c>
      <c r="AA106" s="46">
        <f t="shared" si="126"/>
        <v>9.9999999999994316E-2</v>
      </c>
      <c r="AB106" s="46">
        <f t="shared" si="126"/>
        <v>10</v>
      </c>
      <c r="AC106" s="46">
        <f t="shared" si="126"/>
        <v>0</v>
      </c>
      <c r="AD106" s="46">
        <f t="shared" si="126"/>
        <v>0.20000000000000284</v>
      </c>
      <c r="AE106" s="83">
        <f t="shared" si="126"/>
        <v>9.9999999999999645E-2</v>
      </c>
      <c r="AF106" s="7"/>
      <c r="AG106" s="88" t="s">
        <v>28</v>
      </c>
      <c r="AH106" s="86">
        <f>(AH105)/((K104/1000000)*8.34)</f>
        <v>2.175286797588956</v>
      </c>
      <c r="AI106" s="86">
        <f>(AI105)/((K104/1000000)*8.34)</f>
        <v>2.2279473718322644</v>
      </c>
      <c r="AJ106" s="86">
        <f>(AJ105)/((K104/1000000)*8.34)</f>
        <v>5.56986842958066E-2</v>
      </c>
      <c r="AK106" s="160">
        <f>(AK105)/((K104/1000000)*8.34)</f>
        <v>1.1342277529327889</v>
      </c>
      <c r="AL106" s="161"/>
      <c r="AM106" s="10"/>
      <c r="AN106" s="1"/>
      <c r="AO106" s="1"/>
      <c r="AP106" s="1"/>
      <c r="AQ106" s="7"/>
      <c r="AR106" s="89" t="s">
        <v>55</v>
      </c>
      <c r="AS106" s="79">
        <v>1.43</v>
      </c>
      <c r="AT106" s="90" t="s">
        <v>54</v>
      </c>
      <c r="AU106" s="35">
        <v>3.3000000000000002E-2</v>
      </c>
      <c r="AV106" s="1"/>
      <c r="AW106" s="110" t="s">
        <v>3</v>
      </c>
      <c r="AX106" s="115">
        <f>AX104-AX105</f>
        <v>842000</v>
      </c>
      <c r="AY106" s="115">
        <f>AY104-AY105</f>
        <v>0</v>
      </c>
      <c r="AZ106" s="116">
        <f>AZ104-AZ105</f>
        <v>36000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74">
        <v>27</v>
      </c>
      <c r="B108" s="67" t="s">
        <v>45</v>
      </c>
      <c r="C108" s="72">
        <v>271421000</v>
      </c>
      <c r="D108" s="37">
        <v>2506360</v>
      </c>
      <c r="E108" s="37">
        <v>6087020</v>
      </c>
      <c r="F108" s="39">
        <v>10139100</v>
      </c>
      <c r="G108" s="72">
        <v>353567000</v>
      </c>
      <c r="H108" s="37">
        <v>3264360</v>
      </c>
      <c r="I108" s="37">
        <v>9122870</v>
      </c>
      <c r="J108" s="39">
        <v>14933900</v>
      </c>
      <c r="K108" s="177">
        <f>C110+G110</f>
        <v>930000</v>
      </c>
      <c r="L108" s="178"/>
      <c r="M108" s="183">
        <f>D110+E110+F110+H110+I110+J110</f>
        <v>9000</v>
      </c>
      <c r="N108" s="178"/>
      <c r="O108" s="195">
        <f>M108+K108</f>
        <v>939000</v>
      </c>
      <c r="P108" s="196"/>
      <c r="Q108" s="42" t="s">
        <v>6</v>
      </c>
      <c r="R108" s="39">
        <v>1390586400</v>
      </c>
      <c r="S108" s="57"/>
      <c r="T108" s="187">
        <v>0.01</v>
      </c>
      <c r="U108" s="190">
        <v>0.99</v>
      </c>
      <c r="V108" s="57"/>
      <c r="W108" s="85" t="s">
        <v>6</v>
      </c>
      <c r="X108" s="44">
        <v>3585.1</v>
      </c>
      <c r="Y108" s="44">
        <v>4740.5</v>
      </c>
      <c r="Z108" s="44">
        <v>50.8</v>
      </c>
      <c r="AA108" s="44">
        <v>66.099999999999994</v>
      </c>
      <c r="AB108" s="44">
        <v>3765.8</v>
      </c>
      <c r="AC108" s="44">
        <v>4986.1000000000004</v>
      </c>
      <c r="AD108" s="44">
        <v>84.8</v>
      </c>
      <c r="AE108" s="82">
        <v>12.2</v>
      </c>
      <c r="AF108" s="7"/>
      <c r="AG108" s="85" t="s">
        <v>29</v>
      </c>
      <c r="AH108" s="15">
        <v>1.625</v>
      </c>
      <c r="AI108" s="15">
        <v>8</v>
      </c>
      <c r="AJ108" s="15">
        <v>1.875</v>
      </c>
      <c r="AK108" s="15">
        <v>9</v>
      </c>
      <c r="AL108" s="16">
        <v>0</v>
      </c>
      <c r="AM108" s="62"/>
      <c r="AN108" s="64" t="s">
        <v>40</v>
      </c>
      <c r="AO108" s="20">
        <v>6.2</v>
      </c>
      <c r="AP108" s="21">
        <v>7.46</v>
      </c>
      <c r="AQ108" s="7"/>
      <c r="AR108" s="31" t="s">
        <v>37</v>
      </c>
      <c r="AS108" s="52">
        <v>4.4999999999999998E-2</v>
      </c>
      <c r="AT108" s="32" t="s">
        <v>38</v>
      </c>
      <c r="AU108" s="53" t="s">
        <v>75</v>
      </c>
      <c r="AV108" s="1"/>
      <c r="AW108" s="117" t="s">
        <v>45</v>
      </c>
      <c r="AX108" s="112">
        <v>584583000</v>
      </c>
      <c r="AY108" s="112">
        <v>394979840</v>
      </c>
      <c r="AZ108" s="113">
        <v>176613000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193"/>
      <c r="B109" s="68" t="s">
        <v>44</v>
      </c>
      <c r="C109" s="73">
        <f t="shared" ref="C109:J109" si="127">C104</f>
        <v>270491000</v>
      </c>
      <c r="D109" s="74">
        <f t="shared" si="127"/>
        <v>2506360</v>
      </c>
      <c r="E109" s="74">
        <f t="shared" si="127"/>
        <v>6087020</v>
      </c>
      <c r="F109" s="75">
        <f t="shared" si="127"/>
        <v>10130100</v>
      </c>
      <c r="G109" s="73">
        <f t="shared" si="127"/>
        <v>353567000</v>
      </c>
      <c r="H109" s="74">
        <f t="shared" si="127"/>
        <v>3264360</v>
      </c>
      <c r="I109" s="74">
        <f t="shared" si="127"/>
        <v>9122870</v>
      </c>
      <c r="J109" s="75">
        <f t="shared" si="127"/>
        <v>14933900</v>
      </c>
      <c r="K109" s="179"/>
      <c r="L109" s="180"/>
      <c r="M109" s="180"/>
      <c r="N109" s="180"/>
      <c r="O109" s="197"/>
      <c r="P109" s="198"/>
      <c r="Q109" s="14" t="s">
        <v>7</v>
      </c>
      <c r="R109" s="40">
        <f>R104</f>
        <v>1389766000</v>
      </c>
      <c r="S109" s="57"/>
      <c r="T109" s="188"/>
      <c r="U109" s="191"/>
      <c r="V109" s="57"/>
      <c r="W109" s="87" t="s">
        <v>7</v>
      </c>
      <c r="X109" s="5">
        <f t="shared" ref="X109:AE109" si="128">X104</f>
        <v>3573.1</v>
      </c>
      <c r="Y109" s="5">
        <f t="shared" si="128"/>
        <v>4740.5</v>
      </c>
      <c r="Z109" s="5">
        <f t="shared" si="128"/>
        <v>50.8</v>
      </c>
      <c r="AA109" s="5">
        <f t="shared" si="128"/>
        <v>66.099999999999994</v>
      </c>
      <c r="AB109" s="5">
        <f t="shared" si="128"/>
        <v>3753.8</v>
      </c>
      <c r="AC109" s="5">
        <f t="shared" si="128"/>
        <v>4986.1000000000004</v>
      </c>
      <c r="AD109" s="5">
        <f t="shared" si="128"/>
        <v>84.8</v>
      </c>
      <c r="AE109" s="81">
        <f t="shared" si="128"/>
        <v>12.2</v>
      </c>
      <c r="AF109" s="7"/>
      <c r="AG109" s="87" t="s">
        <v>26</v>
      </c>
      <c r="AH109" s="6">
        <f>(AH108*10.74)</f>
        <v>17.452500000000001</v>
      </c>
      <c r="AI109" s="6">
        <f>(AI108*2.2)</f>
        <v>17.600000000000001</v>
      </c>
      <c r="AJ109" s="6">
        <f>(AJ108*0.25)</f>
        <v>0.46875</v>
      </c>
      <c r="AK109" s="158">
        <f>AK108+AL108</f>
        <v>9</v>
      </c>
      <c r="AL109" s="159"/>
      <c r="AM109" s="10"/>
      <c r="AN109" s="22" t="s">
        <v>41</v>
      </c>
      <c r="AO109" s="23">
        <v>10.4</v>
      </c>
      <c r="AP109" s="24">
        <v>7.78</v>
      </c>
      <c r="AQ109" s="7"/>
      <c r="AR109" s="33" t="s">
        <v>36</v>
      </c>
      <c r="AS109" s="12">
        <v>0.64</v>
      </c>
      <c r="AT109" s="2" t="s">
        <v>39</v>
      </c>
      <c r="AU109" s="36" t="s">
        <v>75</v>
      </c>
      <c r="AV109" s="1"/>
      <c r="AW109" s="118" t="s">
        <v>71</v>
      </c>
      <c r="AX109" s="111">
        <f t="shared" ref="AX109:AZ109" si="129">AX104</f>
        <v>583568000</v>
      </c>
      <c r="AY109" s="111">
        <f t="shared" si="129"/>
        <v>394979840</v>
      </c>
      <c r="AZ109" s="114">
        <f t="shared" si="129"/>
        <v>176613000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194"/>
      <c r="B110" s="66" t="s">
        <v>3</v>
      </c>
      <c r="C110" s="76">
        <f t="shared" ref="C110:J110" si="130">C108-C109</f>
        <v>930000</v>
      </c>
      <c r="D110" s="76">
        <f t="shared" si="130"/>
        <v>0</v>
      </c>
      <c r="E110" s="76">
        <f t="shared" si="130"/>
        <v>0</v>
      </c>
      <c r="F110" s="77">
        <f t="shared" si="130"/>
        <v>9000</v>
      </c>
      <c r="G110" s="76">
        <f t="shared" si="130"/>
        <v>0</v>
      </c>
      <c r="H110" s="76">
        <f t="shared" si="130"/>
        <v>0</v>
      </c>
      <c r="I110" s="76">
        <f t="shared" si="130"/>
        <v>0</v>
      </c>
      <c r="J110" s="77">
        <f t="shared" si="130"/>
        <v>0</v>
      </c>
      <c r="K110" s="181"/>
      <c r="L110" s="182"/>
      <c r="M110" s="182"/>
      <c r="N110" s="182"/>
      <c r="O110" s="199"/>
      <c r="P110" s="200"/>
      <c r="Q110" s="48" t="s">
        <v>3</v>
      </c>
      <c r="R110" s="41">
        <f>R108-R109</f>
        <v>820400</v>
      </c>
      <c r="S110" s="58"/>
      <c r="T110" s="189"/>
      <c r="U110" s="192"/>
      <c r="V110" s="58"/>
      <c r="W110" s="45" t="s">
        <v>3</v>
      </c>
      <c r="X110" s="46">
        <f>X108-X109</f>
        <v>12</v>
      </c>
      <c r="Y110" s="46">
        <f t="shared" ref="Y110:AE110" si="131">Y108-Y109</f>
        <v>0</v>
      </c>
      <c r="Z110" s="46">
        <f t="shared" si="131"/>
        <v>0</v>
      </c>
      <c r="AA110" s="46">
        <f t="shared" si="131"/>
        <v>0</v>
      </c>
      <c r="AB110" s="46">
        <f t="shared" si="131"/>
        <v>12</v>
      </c>
      <c r="AC110" s="46">
        <f t="shared" si="131"/>
        <v>0</v>
      </c>
      <c r="AD110" s="46">
        <f t="shared" si="131"/>
        <v>0</v>
      </c>
      <c r="AE110" s="83">
        <f t="shared" si="131"/>
        <v>0</v>
      </c>
      <c r="AF110" s="7"/>
      <c r="AG110" s="88" t="s">
        <v>28</v>
      </c>
      <c r="AH110" s="86">
        <f>(AH109)/((K108/1000000)*8.34)</f>
        <v>2.2501353755705114</v>
      </c>
      <c r="AI110" s="86">
        <f>(AI109)/((K108/1000000)*8.34)</f>
        <v>2.2691524199994841</v>
      </c>
      <c r="AJ110" s="86">
        <f>(AJ109)/((K108/1000000)*8.34)</f>
        <v>6.0435522549702171E-2</v>
      </c>
      <c r="AK110" s="160">
        <f>(AK109)/((K108/1000000)*8.34)</f>
        <v>1.1603620329542816</v>
      </c>
      <c r="AL110" s="161"/>
      <c r="AM110" s="10"/>
      <c r="AN110" s="1"/>
      <c r="AO110" s="1"/>
      <c r="AP110" s="1"/>
      <c r="AQ110" s="7"/>
      <c r="AR110" s="89" t="s">
        <v>55</v>
      </c>
      <c r="AS110" s="79">
        <v>1.47</v>
      </c>
      <c r="AT110" s="90" t="s">
        <v>54</v>
      </c>
      <c r="AU110" s="35">
        <v>3.4000000000000002E-2</v>
      </c>
      <c r="AV110" s="1"/>
      <c r="AW110" s="110" t="s">
        <v>3</v>
      </c>
      <c r="AX110" s="115">
        <f>AX108-AX109</f>
        <v>1015000</v>
      </c>
      <c r="AY110" s="115">
        <f>AY108-AY109</f>
        <v>0</v>
      </c>
      <c r="AZ110" s="116">
        <f>AZ108-AZ109</f>
        <v>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74">
        <v>28</v>
      </c>
      <c r="B112" s="67" t="s">
        <v>45</v>
      </c>
      <c r="C112" s="72">
        <v>271421000</v>
      </c>
      <c r="D112" s="37">
        <v>2506360</v>
      </c>
      <c r="E112" s="37">
        <v>6087020</v>
      </c>
      <c r="F112" s="39">
        <v>10139100</v>
      </c>
      <c r="G112" s="72">
        <v>354544000</v>
      </c>
      <c r="H112" s="37">
        <v>3273360</v>
      </c>
      <c r="I112" s="37">
        <v>9154880</v>
      </c>
      <c r="J112" s="39">
        <v>14975900</v>
      </c>
      <c r="K112" s="177">
        <f>C114+G114</f>
        <v>977000</v>
      </c>
      <c r="L112" s="178"/>
      <c r="M112" s="183">
        <f>D114+E114+F114+H114+I114+J114</f>
        <v>83010</v>
      </c>
      <c r="N112" s="178"/>
      <c r="O112" s="195">
        <f>M112+K112</f>
        <v>1060010</v>
      </c>
      <c r="P112" s="196"/>
      <c r="Q112" s="42" t="s">
        <v>6</v>
      </c>
      <c r="R112" s="39">
        <v>1391383200</v>
      </c>
      <c r="S112" s="57"/>
      <c r="T112" s="187">
        <v>0.05</v>
      </c>
      <c r="U112" s="190">
        <v>1.01</v>
      </c>
      <c r="V112" s="57"/>
      <c r="W112" s="85" t="s">
        <v>6</v>
      </c>
      <c r="X112" s="44">
        <v>3585.1</v>
      </c>
      <c r="Y112" s="44">
        <v>4753</v>
      </c>
      <c r="Z112" s="44">
        <v>50.8</v>
      </c>
      <c r="AA112" s="44">
        <v>66.3</v>
      </c>
      <c r="AB112" s="44">
        <v>3765.8</v>
      </c>
      <c r="AC112" s="44">
        <v>4999.3</v>
      </c>
      <c r="AD112" s="44">
        <v>84.9</v>
      </c>
      <c r="AE112" s="82">
        <v>12.2</v>
      </c>
      <c r="AF112" s="7"/>
      <c r="AG112" s="85" t="s">
        <v>29</v>
      </c>
      <c r="AH112" s="15">
        <v>1.9375</v>
      </c>
      <c r="AI112" s="15">
        <v>8.125</v>
      </c>
      <c r="AJ112" s="15">
        <v>2</v>
      </c>
      <c r="AK112" s="15">
        <v>0</v>
      </c>
      <c r="AL112" s="16">
        <v>10</v>
      </c>
      <c r="AM112" s="62"/>
      <c r="AN112" s="64" t="s">
        <v>40</v>
      </c>
      <c r="AO112" s="20">
        <v>10</v>
      </c>
      <c r="AP112" s="21">
        <v>7.34</v>
      </c>
      <c r="AQ112" s="7"/>
      <c r="AR112" s="31" t="s">
        <v>37</v>
      </c>
      <c r="AS112" s="52">
        <v>4.7E-2</v>
      </c>
      <c r="AT112" s="32" t="s">
        <v>38</v>
      </c>
      <c r="AU112" s="53" t="s">
        <v>75</v>
      </c>
      <c r="AV112" s="1"/>
      <c r="AW112" s="117" t="s">
        <v>45</v>
      </c>
      <c r="AX112" s="112">
        <v>584583000</v>
      </c>
      <c r="AY112" s="112">
        <v>396068600</v>
      </c>
      <c r="AZ112" s="113">
        <v>176648000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193"/>
      <c r="B113" s="68" t="s">
        <v>44</v>
      </c>
      <c r="C113" s="73">
        <f t="shared" ref="C113:J113" si="132">C108</f>
        <v>271421000</v>
      </c>
      <c r="D113" s="74">
        <f t="shared" si="132"/>
        <v>2506360</v>
      </c>
      <c r="E113" s="74">
        <f t="shared" si="132"/>
        <v>6087020</v>
      </c>
      <c r="F113" s="75">
        <f t="shared" si="132"/>
        <v>10139100</v>
      </c>
      <c r="G113" s="73">
        <f t="shared" si="132"/>
        <v>353567000</v>
      </c>
      <c r="H113" s="74">
        <f t="shared" si="132"/>
        <v>3264360</v>
      </c>
      <c r="I113" s="74">
        <f t="shared" si="132"/>
        <v>9122870</v>
      </c>
      <c r="J113" s="75">
        <f t="shared" si="132"/>
        <v>14933900</v>
      </c>
      <c r="K113" s="179"/>
      <c r="L113" s="180"/>
      <c r="M113" s="180"/>
      <c r="N113" s="180"/>
      <c r="O113" s="197"/>
      <c r="P113" s="198"/>
      <c r="Q113" s="14" t="s">
        <v>7</v>
      </c>
      <c r="R113" s="40">
        <f>R108</f>
        <v>1390586400</v>
      </c>
      <c r="S113" s="57"/>
      <c r="T113" s="188"/>
      <c r="U113" s="191"/>
      <c r="V113" s="57"/>
      <c r="W113" s="87" t="s">
        <v>7</v>
      </c>
      <c r="X113" s="5">
        <f t="shared" ref="X113:AE113" si="133">X108</f>
        <v>3585.1</v>
      </c>
      <c r="Y113" s="5">
        <f t="shared" si="133"/>
        <v>4740.5</v>
      </c>
      <c r="Z113" s="5">
        <f t="shared" si="133"/>
        <v>50.8</v>
      </c>
      <c r="AA113" s="5">
        <f t="shared" si="133"/>
        <v>66.099999999999994</v>
      </c>
      <c r="AB113" s="5">
        <f t="shared" si="133"/>
        <v>3765.8</v>
      </c>
      <c r="AC113" s="5">
        <f t="shared" si="133"/>
        <v>4986.1000000000004</v>
      </c>
      <c r="AD113" s="5">
        <f t="shared" si="133"/>
        <v>84.8</v>
      </c>
      <c r="AE113" s="81">
        <f t="shared" si="133"/>
        <v>12.2</v>
      </c>
      <c r="AF113" s="7"/>
      <c r="AG113" s="87" t="s">
        <v>26</v>
      </c>
      <c r="AH113" s="6">
        <f>(AH112*10.74)</f>
        <v>20.80875</v>
      </c>
      <c r="AI113" s="6">
        <f>(AI112*2.2)</f>
        <v>17.875</v>
      </c>
      <c r="AJ113" s="6">
        <f>(AJ112*0.25)</f>
        <v>0.5</v>
      </c>
      <c r="AK113" s="158">
        <f>AK112+AL112</f>
        <v>10</v>
      </c>
      <c r="AL113" s="159"/>
      <c r="AM113" s="10"/>
      <c r="AN113" s="22" t="s">
        <v>41</v>
      </c>
      <c r="AO113" s="23">
        <v>10.199999999999999</v>
      </c>
      <c r="AP113" s="24">
        <v>7.74</v>
      </c>
      <c r="AQ113" s="7"/>
      <c r="AR113" s="33" t="s">
        <v>36</v>
      </c>
      <c r="AS113" s="12">
        <v>0.42399999999999999</v>
      </c>
      <c r="AT113" s="2" t="s">
        <v>39</v>
      </c>
      <c r="AU113" s="36" t="s">
        <v>75</v>
      </c>
      <c r="AV113" s="1"/>
      <c r="AW113" s="118" t="s">
        <v>71</v>
      </c>
      <c r="AX113" s="111">
        <f t="shared" ref="AX113:AZ113" si="134">AX108</f>
        <v>584583000</v>
      </c>
      <c r="AY113" s="111">
        <f t="shared" si="134"/>
        <v>394979840</v>
      </c>
      <c r="AZ113" s="114">
        <f t="shared" si="134"/>
        <v>176613000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194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977000</v>
      </c>
      <c r="H114" s="76">
        <f t="shared" si="135"/>
        <v>9000</v>
      </c>
      <c r="I114" s="76">
        <f t="shared" si="135"/>
        <v>32010</v>
      </c>
      <c r="J114" s="77">
        <f t="shared" si="135"/>
        <v>42000</v>
      </c>
      <c r="K114" s="181"/>
      <c r="L114" s="182"/>
      <c r="M114" s="182"/>
      <c r="N114" s="182"/>
      <c r="O114" s="199"/>
      <c r="P114" s="200"/>
      <c r="Q114" s="48" t="s">
        <v>3</v>
      </c>
      <c r="R114" s="41">
        <f>R112-R113</f>
        <v>796800</v>
      </c>
      <c r="S114" s="58"/>
      <c r="T114" s="189"/>
      <c r="U114" s="192"/>
      <c r="V114" s="58"/>
      <c r="W114" s="45" t="s">
        <v>3</v>
      </c>
      <c r="X114" s="46">
        <f>X112-X113</f>
        <v>0</v>
      </c>
      <c r="Y114" s="46">
        <f t="shared" ref="Y114:AE114" si="136">Y112-Y113</f>
        <v>12.5</v>
      </c>
      <c r="Z114" s="46">
        <f t="shared" si="136"/>
        <v>0</v>
      </c>
      <c r="AA114" s="46">
        <f t="shared" si="136"/>
        <v>0.20000000000000284</v>
      </c>
      <c r="AB114" s="46">
        <f t="shared" si="136"/>
        <v>0</v>
      </c>
      <c r="AC114" s="46">
        <f t="shared" si="136"/>
        <v>13.199999999999818</v>
      </c>
      <c r="AD114" s="46">
        <f t="shared" si="136"/>
        <v>0.10000000000000853</v>
      </c>
      <c r="AE114" s="83">
        <f t="shared" si="136"/>
        <v>0</v>
      </c>
      <c r="AF114" s="7"/>
      <c r="AG114" s="88" t="s">
        <v>28</v>
      </c>
      <c r="AH114" s="86">
        <f>(AH113)/((K112/1000000)*8.34)</f>
        <v>2.5537911533618551</v>
      </c>
      <c r="AI114" s="86">
        <f>(AI113)/((K112/1000000)*8.34)</f>
        <v>2.1937414244653408</v>
      </c>
      <c r="AJ114" s="86">
        <f>(AJ113)/((K112/1000000)*8.34)</f>
        <v>6.1363396488541E-2</v>
      </c>
      <c r="AK114" s="160">
        <f>(AK113)/((K112/1000000)*8.34)</f>
        <v>1.22726792977082</v>
      </c>
      <c r="AL114" s="161"/>
      <c r="AM114" s="10"/>
      <c r="AN114" s="1"/>
      <c r="AO114" s="1"/>
      <c r="AP114" s="1"/>
      <c r="AQ114" s="7"/>
      <c r="AR114" s="89" t="s">
        <v>55</v>
      </c>
      <c r="AS114" s="79">
        <v>1.32</v>
      </c>
      <c r="AT114" s="90" t="s">
        <v>54</v>
      </c>
      <c r="AU114" s="35">
        <v>3.2000000000000001E-2</v>
      </c>
      <c r="AV114" s="1"/>
      <c r="AW114" s="110" t="s">
        <v>3</v>
      </c>
      <c r="AX114" s="115">
        <f>AX112-AX113</f>
        <v>0</v>
      </c>
      <c r="AY114" s="115">
        <f>AY112-AY113</f>
        <v>1088760</v>
      </c>
      <c r="AZ114" s="116">
        <f>AZ112-AZ113</f>
        <v>35000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174">
        <v>29</v>
      </c>
      <c r="B116" s="67" t="s">
        <v>45</v>
      </c>
      <c r="C116" s="72">
        <v>271421000</v>
      </c>
      <c r="D116" s="37">
        <v>2506360</v>
      </c>
      <c r="E116" s="37">
        <v>6087020</v>
      </c>
      <c r="F116" s="39">
        <v>10139100</v>
      </c>
      <c r="G116" s="72">
        <v>355055000</v>
      </c>
      <c r="H116" s="37">
        <v>3273360</v>
      </c>
      <c r="I116" s="37">
        <v>9154880</v>
      </c>
      <c r="J116" s="39">
        <v>14991900</v>
      </c>
      <c r="K116" s="177">
        <f>C118+G118</f>
        <v>511000</v>
      </c>
      <c r="L116" s="178"/>
      <c r="M116" s="183">
        <f>D118+E118+F118+H118+I118+J118</f>
        <v>16000</v>
      </c>
      <c r="N116" s="178"/>
      <c r="O116" s="195">
        <f>M116+K116</f>
        <v>527000</v>
      </c>
      <c r="P116" s="196"/>
      <c r="Q116" s="42" t="s">
        <v>6</v>
      </c>
      <c r="R116" s="39">
        <v>1392221400</v>
      </c>
      <c r="S116" s="57"/>
      <c r="T116" s="187">
        <v>0.57999999999999996</v>
      </c>
      <c r="U116" s="190">
        <v>0.99</v>
      </c>
      <c r="V116" s="57"/>
      <c r="W116" s="85" t="s">
        <v>6</v>
      </c>
      <c r="X116" s="44">
        <v>3585.1</v>
      </c>
      <c r="Y116" s="44">
        <v>4759.5</v>
      </c>
      <c r="Z116" s="44">
        <v>50.8</v>
      </c>
      <c r="AA116" s="44">
        <v>66.3</v>
      </c>
      <c r="AB116" s="44">
        <v>3765.8</v>
      </c>
      <c r="AC116" s="44">
        <v>5006</v>
      </c>
      <c r="AD116" s="44">
        <v>84.9</v>
      </c>
      <c r="AE116" s="82">
        <v>12.2</v>
      </c>
      <c r="AF116" s="7"/>
      <c r="AG116" s="85" t="s">
        <v>29</v>
      </c>
      <c r="AH116" s="15">
        <v>1.375</v>
      </c>
      <c r="AI116" s="15">
        <v>4.25</v>
      </c>
      <c r="AJ116" s="15">
        <v>1.25</v>
      </c>
      <c r="AK116" s="15">
        <v>0</v>
      </c>
      <c r="AL116" s="16">
        <v>5</v>
      </c>
      <c r="AM116" s="62"/>
      <c r="AN116" s="64" t="s">
        <v>40</v>
      </c>
      <c r="AO116" s="20">
        <v>10.1</v>
      </c>
      <c r="AP116" s="21">
        <v>7.4</v>
      </c>
      <c r="AQ116" s="7"/>
      <c r="AR116" s="31" t="s">
        <v>37</v>
      </c>
      <c r="AS116" s="52" t="s">
        <v>75</v>
      </c>
      <c r="AT116" s="32" t="s">
        <v>38</v>
      </c>
      <c r="AU116" s="53">
        <v>5.5E-2</v>
      </c>
      <c r="AV116" s="1"/>
      <c r="AW116" s="117" t="s">
        <v>45</v>
      </c>
      <c r="AX116" s="112">
        <v>584583000</v>
      </c>
      <c r="AY116" s="112">
        <v>396625600</v>
      </c>
      <c r="AZ116" s="113">
        <v>176648000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193"/>
      <c r="B117" s="68" t="s">
        <v>44</v>
      </c>
      <c r="C117" s="73">
        <f t="shared" ref="C117:J117" si="137">C112</f>
        <v>271421000</v>
      </c>
      <c r="D117" s="74">
        <f t="shared" si="137"/>
        <v>2506360</v>
      </c>
      <c r="E117" s="74">
        <f t="shared" si="137"/>
        <v>6087020</v>
      </c>
      <c r="F117" s="75">
        <f t="shared" si="137"/>
        <v>10139100</v>
      </c>
      <c r="G117" s="73">
        <f t="shared" si="137"/>
        <v>354544000</v>
      </c>
      <c r="H117" s="74">
        <f t="shared" si="137"/>
        <v>3273360</v>
      </c>
      <c r="I117" s="74">
        <f t="shared" si="137"/>
        <v>9154880</v>
      </c>
      <c r="J117" s="75">
        <f t="shared" si="137"/>
        <v>14975900</v>
      </c>
      <c r="K117" s="179"/>
      <c r="L117" s="180"/>
      <c r="M117" s="180"/>
      <c r="N117" s="180"/>
      <c r="O117" s="197"/>
      <c r="P117" s="198"/>
      <c r="Q117" s="14" t="s">
        <v>7</v>
      </c>
      <c r="R117" s="40">
        <f>R112</f>
        <v>1391383200</v>
      </c>
      <c r="S117" s="57"/>
      <c r="T117" s="188"/>
      <c r="U117" s="191"/>
      <c r="V117" s="57"/>
      <c r="W117" s="87" t="s">
        <v>7</v>
      </c>
      <c r="X117" s="5">
        <f t="shared" ref="X117:AE117" si="138">X112</f>
        <v>3585.1</v>
      </c>
      <c r="Y117" s="5">
        <f t="shared" si="138"/>
        <v>4753</v>
      </c>
      <c r="Z117" s="5">
        <f t="shared" si="138"/>
        <v>50.8</v>
      </c>
      <c r="AA117" s="5">
        <f t="shared" si="138"/>
        <v>66.3</v>
      </c>
      <c r="AB117" s="5">
        <f t="shared" si="138"/>
        <v>3765.8</v>
      </c>
      <c r="AC117" s="5">
        <f t="shared" si="138"/>
        <v>4999.3</v>
      </c>
      <c r="AD117" s="5">
        <f t="shared" si="138"/>
        <v>84.9</v>
      </c>
      <c r="AE117" s="81">
        <f t="shared" si="138"/>
        <v>12.2</v>
      </c>
      <c r="AF117" s="7"/>
      <c r="AG117" s="87" t="s">
        <v>26</v>
      </c>
      <c r="AH117" s="6">
        <f>(AH116*10.74)</f>
        <v>14.7675</v>
      </c>
      <c r="AI117" s="6">
        <f>(AI116*2.2)</f>
        <v>9.3500000000000014</v>
      </c>
      <c r="AJ117" s="6">
        <f>(AJ116*0.25)</f>
        <v>0.3125</v>
      </c>
      <c r="AK117" s="158">
        <f>AK116+AL116</f>
        <v>5</v>
      </c>
      <c r="AL117" s="159"/>
      <c r="AM117" s="10"/>
      <c r="AN117" s="22" t="s">
        <v>41</v>
      </c>
      <c r="AO117" s="23">
        <v>10.7</v>
      </c>
      <c r="AP117" s="24">
        <v>7.79</v>
      </c>
      <c r="AQ117" s="7"/>
      <c r="AR117" s="33" t="s">
        <v>36</v>
      </c>
      <c r="AS117" s="12" t="s">
        <v>75</v>
      </c>
      <c r="AT117" s="2" t="s">
        <v>39</v>
      </c>
      <c r="AU117" s="36">
        <v>0.53200000000000003</v>
      </c>
      <c r="AV117" s="1"/>
      <c r="AW117" s="118" t="s">
        <v>71</v>
      </c>
      <c r="AX117" s="111">
        <f t="shared" ref="AX117:AZ117" si="139">AX112</f>
        <v>584583000</v>
      </c>
      <c r="AY117" s="111">
        <f t="shared" si="139"/>
        <v>396068600</v>
      </c>
      <c r="AZ117" s="114">
        <f t="shared" si="139"/>
        <v>176648000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194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511000</v>
      </c>
      <c r="H118" s="76">
        <f t="shared" si="140"/>
        <v>0</v>
      </c>
      <c r="I118" s="76">
        <f t="shared" si="140"/>
        <v>0</v>
      </c>
      <c r="J118" s="77">
        <f t="shared" si="140"/>
        <v>16000</v>
      </c>
      <c r="K118" s="181"/>
      <c r="L118" s="182"/>
      <c r="M118" s="182"/>
      <c r="N118" s="182"/>
      <c r="O118" s="199"/>
      <c r="P118" s="200"/>
      <c r="Q118" s="48" t="s">
        <v>3</v>
      </c>
      <c r="R118" s="41">
        <f>R116-R117</f>
        <v>838200</v>
      </c>
      <c r="S118" s="58"/>
      <c r="T118" s="189"/>
      <c r="U118" s="192"/>
      <c r="V118" s="58"/>
      <c r="W118" s="45" t="s">
        <v>3</v>
      </c>
      <c r="X118" s="46">
        <f>X116-X117</f>
        <v>0</v>
      </c>
      <c r="Y118" s="46">
        <f t="shared" ref="Y118:AE118" si="141">Y116-Y117</f>
        <v>6.5</v>
      </c>
      <c r="Z118" s="46">
        <f t="shared" si="141"/>
        <v>0</v>
      </c>
      <c r="AA118" s="46">
        <f t="shared" si="141"/>
        <v>0</v>
      </c>
      <c r="AB118" s="46">
        <f t="shared" si="141"/>
        <v>0</v>
      </c>
      <c r="AC118" s="46">
        <f t="shared" si="141"/>
        <v>6.6999999999998181</v>
      </c>
      <c r="AD118" s="46">
        <f t="shared" si="141"/>
        <v>0</v>
      </c>
      <c r="AE118" s="83">
        <f t="shared" si="141"/>
        <v>0</v>
      </c>
      <c r="AF118" s="7"/>
      <c r="AG118" s="88" t="s">
        <v>28</v>
      </c>
      <c r="AH118" s="86">
        <f>(AH117)/((K116/1000000)*8.34)</f>
        <v>3.4651339593687087</v>
      </c>
      <c r="AI118" s="86">
        <f>(AI117)/((K116/1000000)*8.34)</f>
        <v>2.1939395645909894</v>
      </c>
      <c r="AJ118" s="86">
        <f>(AJ117)/((K116/1000000)*8.34)</f>
        <v>7.3326857105313795E-2</v>
      </c>
      <c r="AK118" s="160">
        <f>(AK117)/((K116/1000000)*8.34)</f>
        <v>1.1732297136850207</v>
      </c>
      <c r="AL118" s="161"/>
      <c r="AM118" s="10"/>
      <c r="AN118" s="1"/>
      <c r="AO118" s="1"/>
      <c r="AP118" s="1"/>
      <c r="AQ118" s="7"/>
      <c r="AR118" s="89" t="s">
        <v>55</v>
      </c>
      <c r="AS118" s="79">
        <v>1.34</v>
      </c>
      <c r="AT118" s="90" t="s">
        <v>54</v>
      </c>
      <c r="AU118" s="35">
        <v>4.2000000000000003E-2</v>
      </c>
      <c r="AV118" s="1"/>
      <c r="AW118" s="110" t="s">
        <v>3</v>
      </c>
      <c r="AX118" s="115">
        <f>AX116-AX117</f>
        <v>0</v>
      </c>
      <c r="AY118" s="115">
        <f>AY116-AY117</f>
        <v>557000</v>
      </c>
      <c r="AZ118" s="116">
        <f>AZ116-AZ117</f>
        <v>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174">
        <v>30</v>
      </c>
      <c r="B120" s="67" t="s">
        <v>45</v>
      </c>
      <c r="C120" s="72">
        <v>271421000</v>
      </c>
      <c r="D120" s="37">
        <v>2506360</v>
      </c>
      <c r="E120" s="37">
        <v>6087020</v>
      </c>
      <c r="F120" s="39">
        <v>10139100</v>
      </c>
      <c r="G120" s="72">
        <v>355792000</v>
      </c>
      <c r="H120" s="37">
        <v>3282350</v>
      </c>
      <c r="I120" s="37">
        <v>9154880</v>
      </c>
      <c r="J120" s="39">
        <v>14999900</v>
      </c>
      <c r="K120" s="177">
        <f>C122+G122</f>
        <v>737000</v>
      </c>
      <c r="L120" s="178"/>
      <c r="M120" s="183">
        <f>D122+E122+F122+H122+I122+J122</f>
        <v>16990</v>
      </c>
      <c r="N120" s="178"/>
      <c r="O120" s="195">
        <f>M120+K120</f>
        <v>753990</v>
      </c>
      <c r="P120" s="196"/>
      <c r="Q120" s="42" t="s">
        <v>6</v>
      </c>
      <c r="R120" s="39">
        <v>1393007100</v>
      </c>
      <c r="S120" s="57"/>
      <c r="T120" s="187">
        <v>0.32</v>
      </c>
      <c r="U120" s="190">
        <v>0.93</v>
      </c>
      <c r="V120" s="57"/>
      <c r="W120" s="85" t="s">
        <v>6</v>
      </c>
      <c r="X120" s="44">
        <v>3585.1</v>
      </c>
      <c r="Y120" s="44">
        <v>4768.8999999999996</v>
      </c>
      <c r="Z120" s="44">
        <v>50.9</v>
      </c>
      <c r="AA120" s="44">
        <v>66.3</v>
      </c>
      <c r="AB120" s="44">
        <v>3765.8</v>
      </c>
      <c r="AC120" s="44">
        <v>5015.6000000000004</v>
      </c>
      <c r="AD120" s="44">
        <v>84.9</v>
      </c>
      <c r="AE120" s="82">
        <v>12.2</v>
      </c>
      <c r="AF120" s="7"/>
      <c r="AG120" s="85" t="s">
        <v>29</v>
      </c>
      <c r="AH120" s="15">
        <v>2.0625</v>
      </c>
      <c r="AI120" s="15">
        <v>6.25</v>
      </c>
      <c r="AJ120" s="15">
        <v>1.4375</v>
      </c>
      <c r="AK120" s="15">
        <v>0</v>
      </c>
      <c r="AL120" s="16">
        <v>8</v>
      </c>
      <c r="AM120" s="62"/>
      <c r="AN120" s="64" t="s">
        <v>40</v>
      </c>
      <c r="AO120" s="20">
        <v>10.3</v>
      </c>
      <c r="AP120" s="21">
        <v>7.26</v>
      </c>
      <c r="AQ120" s="7"/>
      <c r="AR120" s="31" t="s">
        <v>37</v>
      </c>
      <c r="AS120" s="52" t="s">
        <v>75</v>
      </c>
      <c r="AT120" s="32" t="s">
        <v>38</v>
      </c>
      <c r="AU120" s="53">
        <v>4.5999999999999999E-2</v>
      </c>
      <c r="AV120" s="1"/>
      <c r="AW120" s="117" t="s">
        <v>45</v>
      </c>
      <c r="AX120" s="112">
        <v>584583000</v>
      </c>
      <c r="AY120" s="112">
        <v>397421900</v>
      </c>
      <c r="AZ120" s="113">
        <v>176648000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193"/>
      <c r="B121" s="68" t="s">
        <v>44</v>
      </c>
      <c r="C121" s="73">
        <f t="shared" ref="C121:J121" si="142">C116</f>
        <v>271421000</v>
      </c>
      <c r="D121" s="74">
        <f t="shared" si="142"/>
        <v>2506360</v>
      </c>
      <c r="E121" s="74">
        <f t="shared" si="142"/>
        <v>6087020</v>
      </c>
      <c r="F121" s="75">
        <f t="shared" si="142"/>
        <v>10139100</v>
      </c>
      <c r="G121" s="73">
        <f t="shared" si="142"/>
        <v>355055000</v>
      </c>
      <c r="H121" s="74">
        <f t="shared" si="142"/>
        <v>3273360</v>
      </c>
      <c r="I121" s="74">
        <f t="shared" si="142"/>
        <v>9154880</v>
      </c>
      <c r="J121" s="75">
        <f t="shared" si="142"/>
        <v>14991900</v>
      </c>
      <c r="K121" s="179"/>
      <c r="L121" s="180"/>
      <c r="M121" s="180"/>
      <c r="N121" s="180"/>
      <c r="O121" s="197"/>
      <c r="P121" s="198"/>
      <c r="Q121" s="14" t="s">
        <v>7</v>
      </c>
      <c r="R121" s="40">
        <f>R116</f>
        <v>1392221400</v>
      </c>
      <c r="S121" s="57"/>
      <c r="T121" s="188"/>
      <c r="U121" s="191"/>
      <c r="V121" s="57"/>
      <c r="W121" s="87" t="s">
        <v>7</v>
      </c>
      <c r="X121" s="5">
        <f t="shared" ref="X121:AE121" si="143">X116</f>
        <v>3585.1</v>
      </c>
      <c r="Y121" s="5">
        <f t="shared" si="143"/>
        <v>4759.5</v>
      </c>
      <c r="Z121" s="5">
        <f t="shared" si="143"/>
        <v>50.8</v>
      </c>
      <c r="AA121" s="5">
        <f t="shared" si="143"/>
        <v>66.3</v>
      </c>
      <c r="AB121" s="5">
        <f t="shared" si="143"/>
        <v>3765.8</v>
      </c>
      <c r="AC121" s="5">
        <f t="shared" si="143"/>
        <v>5006</v>
      </c>
      <c r="AD121" s="5">
        <f t="shared" si="143"/>
        <v>84.9</v>
      </c>
      <c r="AE121" s="81">
        <f t="shared" si="143"/>
        <v>12.2</v>
      </c>
      <c r="AF121" s="7"/>
      <c r="AG121" s="87" t="s">
        <v>26</v>
      </c>
      <c r="AH121" s="6">
        <f>(AH120*10.74)</f>
        <v>22.151250000000001</v>
      </c>
      <c r="AI121" s="6">
        <f>(AI120*2.2)</f>
        <v>13.750000000000002</v>
      </c>
      <c r="AJ121" s="6">
        <f>(AJ120*0.25)</f>
        <v>0.359375</v>
      </c>
      <c r="AK121" s="158">
        <f>AK120+AL120</f>
        <v>8</v>
      </c>
      <c r="AL121" s="159"/>
      <c r="AM121" s="10"/>
      <c r="AN121" s="22" t="s">
        <v>41</v>
      </c>
      <c r="AO121" s="23">
        <v>12.1</v>
      </c>
      <c r="AP121" s="24">
        <v>7.77</v>
      </c>
      <c r="AQ121" s="7"/>
      <c r="AR121" s="33" t="s">
        <v>36</v>
      </c>
      <c r="AS121" s="12" t="s">
        <v>75</v>
      </c>
      <c r="AT121" s="2" t="s">
        <v>39</v>
      </c>
      <c r="AU121" s="36">
        <v>0.57199999999999995</v>
      </c>
      <c r="AV121" s="1"/>
      <c r="AW121" s="118" t="s">
        <v>71</v>
      </c>
      <c r="AX121" s="111">
        <f t="shared" ref="AX121:AZ121" si="144">AX116</f>
        <v>584583000</v>
      </c>
      <c r="AY121" s="111">
        <f t="shared" si="144"/>
        <v>396625600</v>
      </c>
      <c r="AZ121" s="114">
        <f t="shared" si="144"/>
        <v>176648000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194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737000</v>
      </c>
      <c r="H122" s="76">
        <f t="shared" si="145"/>
        <v>8990</v>
      </c>
      <c r="I122" s="76">
        <f t="shared" si="145"/>
        <v>0</v>
      </c>
      <c r="J122" s="77">
        <f t="shared" si="145"/>
        <v>8000</v>
      </c>
      <c r="K122" s="181"/>
      <c r="L122" s="182"/>
      <c r="M122" s="182"/>
      <c r="N122" s="182"/>
      <c r="O122" s="199"/>
      <c r="P122" s="200"/>
      <c r="Q122" s="48" t="s">
        <v>3</v>
      </c>
      <c r="R122" s="41">
        <f>R120-R121</f>
        <v>785700</v>
      </c>
      <c r="S122" s="58"/>
      <c r="T122" s="189"/>
      <c r="U122" s="192"/>
      <c r="V122" s="58"/>
      <c r="W122" s="45" t="s">
        <v>3</v>
      </c>
      <c r="X122" s="46">
        <f>X120-X121</f>
        <v>0</v>
      </c>
      <c r="Y122" s="46">
        <f t="shared" ref="Y122:AE122" si="146">Y120-Y121</f>
        <v>9.3999999999996362</v>
      </c>
      <c r="Z122" s="46">
        <f t="shared" si="146"/>
        <v>0.10000000000000142</v>
      </c>
      <c r="AA122" s="46">
        <f t="shared" si="146"/>
        <v>0</v>
      </c>
      <c r="AB122" s="46">
        <f t="shared" si="146"/>
        <v>0</v>
      </c>
      <c r="AC122" s="46">
        <f t="shared" si="146"/>
        <v>9.6000000000003638</v>
      </c>
      <c r="AD122" s="46">
        <f t="shared" si="146"/>
        <v>0</v>
      </c>
      <c r="AE122" s="83">
        <f t="shared" si="146"/>
        <v>0</v>
      </c>
      <c r="AF122" s="7"/>
      <c r="AG122" s="88" t="s">
        <v>28</v>
      </c>
      <c r="AH122" s="86">
        <f>(AH121)/((K120/1000000)*8.34)</f>
        <v>3.6038333512294645</v>
      </c>
      <c r="AI122" s="86">
        <f>(AI121)/((K120/1000000)*8.34)</f>
        <v>2.2370163570636032</v>
      </c>
      <c r="AJ122" s="86">
        <f>(AJ121)/((K120/1000000)*8.34)</f>
        <v>5.8467472968707801E-2</v>
      </c>
      <c r="AK122" s="160">
        <f>(AK121)/((K120/1000000)*8.34)</f>
        <v>1.301536789564278</v>
      </c>
      <c r="AL122" s="161"/>
      <c r="AM122" s="10"/>
      <c r="AN122" s="1"/>
      <c r="AO122" s="1"/>
      <c r="AP122" s="1"/>
      <c r="AQ122" s="7"/>
      <c r="AR122" s="89" t="s">
        <v>55</v>
      </c>
      <c r="AS122" s="79">
        <v>2.75</v>
      </c>
      <c r="AT122" s="90" t="s">
        <v>54</v>
      </c>
      <c r="AU122" s="35">
        <v>3.1E-2</v>
      </c>
      <c r="AV122" s="1"/>
      <c r="AW122" s="110" t="s">
        <v>3</v>
      </c>
      <c r="AX122" s="115">
        <f>AX120-AX121</f>
        <v>0</v>
      </c>
      <c r="AY122" s="115">
        <f>AY120-AY121</f>
        <v>796300</v>
      </c>
      <c r="AZ122" s="116">
        <f>AZ120-AZ121</f>
        <v>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18.75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53" t="s">
        <v>60</v>
      </c>
      <c r="L123" s="153"/>
      <c r="M123" s="153"/>
      <c r="N123" s="153"/>
      <c r="O123" s="153"/>
      <c r="P123" s="153"/>
      <c r="Q123" s="153"/>
      <c r="R123" s="153"/>
      <c r="S123" s="153"/>
      <c r="T123" s="153"/>
      <c r="U123" s="102" t="s">
        <v>58</v>
      </c>
      <c r="V123" s="13"/>
      <c r="W123" s="3"/>
      <c r="X123" s="3"/>
      <c r="Y123" s="3"/>
      <c r="Z123" s="3"/>
      <c r="AA123" s="3"/>
      <c r="AB123" s="3"/>
      <c r="AC123" s="3"/>
      <c r="AD123" s="3"/>
      <c r="AE123" s="3"/>
      <c r="AF123" s="1"/>
      <c r="AG123" s="1"/>
      <c r="AH123" s="153" t="s">
        <v>62</v>
      </c>
      <c r="AI123" s="153"/>
      <c r="AJ123" s="153"/>
      <c r="AK123" s="153"/>
      <c r="AL123" s="153"/>
      <c r="AM123" s="1"/>
      <c r="AN123" s="1"/>
      <c r="AO123" s="152" t="s">
        <v>59</v>
      </c>
      <c r="AP123" s="152"/>
      <c r="AQ123" s="1"/>
      <c r="AR123" s="7"/>
      <c r="AS123" s="7"/>
      <c r="AT123" s="145" t="s">
        <v>63</v>
      </c>
      <c r="AU123" s="145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3"/>
      <c r="K124" s="147">
        <f>SUM(K4:L122)</f>
        <v>23723000</v>
      </c>
      <c r="L124" s="148"/>
      <c r="M124" s="149">
        <f>SUM(M4:N122)</f>
        <v>1653410</v>
      </c>
      <c r="N124" s="150"/>
      <c r="O124" s="149">
        <f>SUM(O4:P122)</f>
        <v>25376410</v>
      </c>
      <c r="P124" s="150"/>
      <c r="Q124" s="1"/>
      <c r="R124" s="100">
        <f>R120-R5</f>
        <v>24216100</v>
      </c>
      <c r="S124" s="1"/>
      <c r="T124" s="93">
        <f>SUM(T4:T122)</f>
        <v>4.0499999999999989</v>
      </c>
      <c r="U124" s="97">
        <f>AVERAGE(U4:U122)</f>
        <v>0.96599999999999975</v>
      </c>
      <c r="V124" s="13"/>
      <c r="W124" s="3"/>
      <c r="X124" s="84"/>
      <c r="Y124" s="84"/>
      <c r="Z124" s="84"/>
      <c r="AA124" s="84"/>
      <c r="AB124" s="84">
        <f>AB120-AB5</f>
        <v>111</v>
      </c>
      <c r="AC124" s="84">
        <f>AC120-AC5</f>
        <v>207.30000000000018</v>
      </c>
      <c r="AD124" s="84"/>
      <c r="AE124" s="84"/>
      <c r="AF124" s="1"/>
      <c r="AG124" s="1"/>
      <c r="AH124" s="93">
        <f>SUM(AH121,AH117,AH113,AH109,AH105,AH101,AH97,AH93,AH89,AH85,AH81,AH77,AH73,AH69,AH65,AH61,AH57,AH53,AH49,AH45,AH41,AH37,AH33,AH29,AH25,AH21,AH17,AH13,AH9,AH5)</f>
        <v>522.23250000000007</v>
      </c>
      <c r="AI124" s="93">
        <f>SUM(AI121,AI117,AI113,AI109,AI105,AI101,AI97,AI93,AI89,AI85,AI81,AI77,AI73,AI69,AI65,AI61,AI57,AI53,AI49,AI45,AI41,AI37,AI33,AI29,AI25,AI21,AI17,AI13,AI9,AI5)</f>
        <v>434.08749999999992</v>
      </c>
      <c r="AJ124" s="93">
        <f>SUM(AJ121,AJ117,AJ113,AJ109,AJ105,AJ101,AJ97,AJ93,AJ89,AJ85,AJ81,AJ77,AJ73,AJ69,AJ65,AJ61,AJ57,AJ53,AJ49,AJ45,AJ41,AJ37,AJ33,AJ29,AJ25,AJ21,AJ17,AJ13,AJ9,AJ5)</f>
        <v>12.0625</v>
      </c>
      <c r="AK124" s="151">
        <f>SUM(AK121,AK117,AK113,AK109,AK105,AK101,AK97,AK93,AK89,AK85,AK81,AK77,AK73,AK69,AK65,AK61,AK57,AK53,AK49,AK45,AK41,AK37,AK33,AK29,AK25,AK21,AK17,AK13,AK9,AK5)</f>
        <v>233</v>
      </c>
      <c r="AL124" s="148"/>
      <c r="AM124" s="1"/>
      <c r="AN124" s="1"/>
      <c r="AO124" s="95">
        <f>AVERAGE(AO121,AO117,AO113,AO109,AO105,AO101,AO97,AO93,AO89,AO85,AO81,AO77,AO73,AO69,AO65,AO61,AO57,AO53,AO49,AO45,AO41,AO37,AO33,AO29,AO25,AO21,AO17,AO13,AO9,AO5)</f>
        <v>9.4966666666666679</v>
      </c>
      <c r="AP124" s="96">
        <f>AVERAGE(AP121,AP117,AP113,AP109,AP105,AP101,AP97,AP93,AP89,AP85,AP81,AP77,AP73,AP69,AP65,AP61,AP57,AP53,AP49,AP45,AP41,AP37,AP33,AP29,AP25,AP21,AP17,AP13,AP9,AP5)</f>
        <v>7.7313333333333327</v>
      </c>
      <c r="AQ124" s="1"/>
      <c r="AR124" s="7"/>
      <c r="AS124" s="7"/>
      <c r="AT124" s="146">
        <f>AVERAGE(AU122,AU118,AU114,AU110,AU106,AU102,AU98,AU94,AU90,AU86,AU82,AU78,AU74,AU70,AU66,AU62,AU58,AU54,AU50,AU46,AU42,AU38,AU34,AU30,AU26,AU22,AU18,AU14,AU10,AU6)</f>
        <v>3.290000000000002E-2</v>
      </c>
      <c r="AU124" s="146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3"/>
      <c r="W125" s="3"/>
      <c r="X125" s="3"/>
      <c r="Y125" s="3"/>
      <c r="Z125" s="3"/>
      <c r="AA125" s="94" t="s">
        <v>61</v>
      </c>
      <c r="AB125" s="162">
        <f>AB124+AC124</f>
        <v>318.30000000000018</v>
      </c>
      <c r="AC125" s="163"/>
      <c r="AD125" s="3"/>
      <c r="AE125" s="3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7"/>
      <c r="AS125" s="7"/>
      <c r="AT125" s="7"/>
      <c r="AU125" s="7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92"/>
      <c r="U126" s="1"/>
      <c r="V126" s="13"/>
      <c r="W126" s="3"/>
      <c r="X126" s="3"/>
      <c r="Y126" s="3"/>
      <c r="Z126" s="3"/>
      <c r="AA126" s="3"/>
      <c r="AB126" s="3"/>
      <c r="AC126" s="3"/>
      <c r="AD126" s="3"/>
      <c r="AE126" s="3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7"/>
      <c r="AS126" s="7"/>
      <c r="AT126" s="7"/>
      <c r="AU126" s="7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7"/>
      <c r="AS127" s="7"/>
      <c r="AT127" s="7"/>
      <c r="AU127" s="7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3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7"/>
      <c r="AS128" s="7"/>
      <c r="AT128" s="7"/>
      <c r="AU128" s="7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</sheetData>
  <sheetProtection algorithmName="SHA-512" hashValue="M6AfKG4QLiAAh8IRmhzuO1MMwLydLr0si14KAHCi4iJcPK7uGdu2splD8ad4ubLXmIWvzL+NqtX4Hr/Lkivxwg==" saltValue="+mXX/sAwhaypP0nhdbgJZQ==" spinCount="100000" sheet="1" objects="1" scenarios="1" selectLockedCells="1" selectUnlockedCells="1"/>
  <mergeCells count="263"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K124:L124"/>
    <mergeCell ref="M124:N124"/>
    <mergeCell ref="O124:P124"/>
    <mergeCell ref="AK124:AL124"/>
    <mergeCell ref="AT124:AU124"/>
    <mergeCell ref="AB125:AC125"/>
    <mergeCell ref="K123:T123"/>
    <mergeCell ref="AH123:AL123"/>
    <mergeCell ref="AO123:AP123"/>
    <mergeCell ref="AT123:AU12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A5043-0D3E-4E6C-BC0D-4CC7F260F2EE}">
  <dimension ref="A1:CC58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7" bestFit="1" customWidth="1"/>
    <col min="4" max="6" width="15.7109375" customWidth="1"/>
    <col min="7" max="7" width="17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customWidth="1"/>
    <col min="50" max="52" width="17.7109375" customWidth="1"/>
  </cols>
  <sheetData>
    <row r="1" spans="1:81" ht="30.75" thickBot="1" x14ac:dyDescent="0.45">
      <c r="A1" s="169" t="s">
        <v>86</v>
      </c>
      <c r="B1" s="169"/>
      <c r="C1" s="169"/>
      <c r="D1" s="169"/>
      <c r="E1" s="169"/>
      <c r="F1" s="169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70" t="s">
        <v>43</v>
      </c>
      <c r="B2" s="171"/>
      <c r="C2" s="172"/>
      <c r="D2" s="172"/>
      <c r="E2" s="172"/>
      <c r="F2" s="172"/>
      <c r="G2" s="172"/>
      <c r="H2" s="172"/>
      <c r="I2" s="172"/>
      <c r="J2" s="172"/>
      <c r="K2" s="171"/>
      <c r="L2" s="171"/>
      <c r="M2" s="171"/>
      <c r="N2" s="171"/>
      <c r="O2" s="171"/>
      <c r="P2" s="171"/>
      <c r="Q2" s="171"/>
      <c r="R2" s="173"/>
      <c r="S2" s="55"/>
      <c r="T2" s="49" t="s">
        <v>34</v>
      </c>
      <c r="U2" s="49" t="s">
        <v>56</v>
      </c>
      <c r="V2" s="59"/>
      <c r="W2" s="170" t="s">
        <v>10</v>
      </c>
      <c r="X2" s="171"/>
      <c r="Y2" s="171"/>
      <c r="Z2" s="171"/>
      <c r="AA2" s="171"/>
      <c r="AB2" s="171"/>
      <c r="AC2" s="171"/>
      <c r="AD2" s="171"/>
      <c r="AE2" s="173"/>
      <c r="AF2" s="1"/>
      <c r="AG2" s="142" t="s">
        <v>27</v>
      </c>
      <c r="AH2" s="143"/>
      <c r="AI2" s="143"/>
      <c r="AJ2" s="143"/>
      <c r="AK2" s="143"/>
      <c r="AL2" s="144"/>
      <c r="AM2" s="59"/>
      <c r="AN2" s="142" t="s">
        <v>31</v>
      </c>
      <c r="AO2" s="143"/>
      <c r="AP2" s="144"/>
      <c r="AQ2" s="1"/>
      <c r="AR2" s="142" t="s">
        <v>30</v>
      </c>
      <c r="AS2" s="143"/>
      <c r="AT2" s="143"/>
      <c r="AU2" s="144"/>
      <c r="AV2" s="1"/>
      <c r="AW2" s="142" t="s">
        <v>72</v>
      </c>
      <c r="AX2" s="143"/>
      <c r="AY2" s="143"/>
      <c r="AZ2" s="14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64" t="s">
        <v>4</v>
      </c>
      <c r="L3" s="165"/>
      <c r="M3" s="165" t="s">
        <v>8</v>
      </c>
      <c r="N3" s="165"/>
      <c r="O3" s="165" t="s">
        <v>9</v>
      </c>
      <c r="P3" s="165"/>
      <c r="Q3" s="166" t="s">
        <v>5</v>
      </c>
      <c r="R3" s="167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68" t="s">
        <v>0</v>
      </c>
      <c r="AS3" s="166"/>
      <c r="AT3" s="166" t="s">
        <v>1</v>
      </c>
      <c r="AU3" s="167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74">
        <v>1</v>
      </c>
      <c r="B4" s="67" t="s">
        <v>45</v>
      </c>
      <c r="C4" s="72">
        <v>271421000</v>
      </c>
      <c r="D4" s="37">
        <v>2506360</v>
      </c>
      <c r="E4" s="37">
        <v>6087020</v>
      </c>
      <c r="F4" s="39">
        <v>10139100</v>
      </c>
      <c r="G4" s="72">
        <v>356759000</v>
      </c>
      <c r="H4" s="37">
        <v>3291350</v>
      </c>
      <c r="I4" s="37">
        <v>9186890</v>
      </c>
      <c r="J4" s="39">
        <v>15029900</v>
      </c>
      <c r="K4" s="177">
        <f>C6+G6</f>
        <v>967000</v>
      </c>
      <c r="L4" s="178"/>
      <c r="M4" s="183">
        <f>D6+E6+F6+H6+I6+J6</f>
        <v>71010</v>
      </c>
      <c r="N4" s="178"/>
      <c r="O4" s="183">
        <f>M4+K4</f>
        <v>1038010</v>
      </c>
      <c r="P4" s="178"/>
      <c r="Q4" s="38" t="s">
        <v>6</v>
      </c>
      <c r="R4" s="39">
        <v>1393875500</v>
      </c>
      <c r="S4" s="57"/>
      <c r="T4" s="187">
        <v>0.09</v>
      </c>
      <c r="U4" s="190">
        <v>0.97</v>
      </c>
      <c r="V4" s="57"/>
      <c r="W4" s="85" t="s">
        <v>6</v>
      </c>
      <c r="X4" s="44">
        <v>3585.1</v>
      </c>
      <c r="Y4" s="44">
        <v>4781.3999999999996</v>
      </c>
      <c r="Z4" s="44">
        <v>51</v>
      </c>
      <c r="AA4" s="44">
        <v>66.5</v>
      </c>
      <c r="AB4" s="44">
        <v>3765.8</v>
      </c>
      <c r="AC4" s="44">
        <v>5028.6000000000004</v>
      </c>
      <c r="AD4" s="44">
        <v>85.1</v>
      </c>
      <c r="AE4" s="82">
        <v>12.2</v>
      </c>
      <c r="AF4" s="7"/>
      <c r="AG4" s="17" t="s">
        <v>29</v>
      </c>
      <c r="AH4" s="18">
        <v>2</v>
      </c>
      <c r="AI4" s="18">
        <v>8</v>
      </c>
      <c r="AJ4" s="18">
        <v>1.875</v>
      </c>
      <c r="AK4" s="18">
        <v>11</v>
      </c>
      <c r="AL4" s="19">
        <v>0</v>
      </c>
      <c r="AM4" s="62"/>
      <c r="AN4" s="63" t="s">
        <v>40</v>
      </c>
      <c r="AO4" s="25">
        <v>10.4</v>
      </c>
      <c r="AP4" s="21">
        <v>7.3</v>
      </c>
      <c r="AQ4" s="7"/>
      <c r="AR4" s="31" t="s">
        <v>37</v>
      </c>
      <c r="AS4" s="50" t="s">
        <v>75</v>
      </c>
      <c r="AT4" s="32" t="s">
        <v>38</v>
      </c>
      <c r="AU4" s="53">
        <v>4.4999999999999998E-2</v>
      </c>
      <c r="AV4" s="1"/>
      <c r="AW4" s="117" t="s">
        <v>45</v>
      </c>
      <c r="AX4" s="112">
        <v>584583000</v>
      </c>
      <c r="AY4" s="112">
        <v>398485500</v>
      </c>
      <c r="AZ4" s="113">
        <v>176683000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75"/>
      <c r="B5" s="68" t="s">
        <v>44</v>
      </c>
      <c r="C5" s="73">
        <f>'Apr, 2022'!C120</f>
        <v>271421000</v>
      </c>
      <c r="D5" s="73">
        <f>'Apr, 2022'!D120</f>
        <v>2506360</v>
      </c>
      <c r="E5" s="73">
        <f>'Apr, 2022'!E120</f>
        <v>6087020</v>
      </c>
      <c r="F5" s="73">
        <f>'Apr, 2022'!F120</f>
        <v>10139100</v>
      </c>
      <c r="G5" s="73">
        <f>'Apr, 2022'!G120</f>
        <v>355792000</v>
      </c>
      <c r="H5" s="73">
        <f>'Apr, 2022'!H120</f>
        <v>3282350</v>
      </c>
      <c r="I5" s="73">
        <f>'Apr, 2022'!I120</f>
        <v>9154880</v>
      </c>
      <c r="J5" s="73">
        <f>'Apr, 2022'!J120</f>
        <v>14999900</v>
      </c>
      <c r="K5" s="179"/>
      <c r="L5" s="180"/>
      <c r="M5" s="180"/>
      <c r="N5" s="180"/>
      <c r="O5" s="180"/>
      <c r="P5" s="180"/>
      <c r="Q5" s="9" t="s">
        <v>7</v>
      </c>
      <c r="R5" s="73">
        <f>'Apr, 2022'!R120</f>
        <v>1393007100</v>
      </c>
      <c r="S5" s="57"/>
      <c r="T5" s="188"/>
      <c r="U5" s="191"/>
      <c r="V5" s="57"/>
      <c r="W5" s="87" t="s">
        <v>7</v>
      </c>
      <c r="X5" s="104">
        <f>'Apr, 2022'!X120</f>
        <v>3585.1</v>
      </c>
      <c r="Y5" s="104">
        <f>'Apr, 2022'!Y120</f>
        <v>4768.8999999999996</v>
      </c>
      <c r="Z5" s="104">
        <f>'Apr, 2022'!Z120</f>
        <v>50.9</v>
      </c>
      <c r="AA5" s="104">
        <f>'Apr, 2022'!AA120</f>
        <v>66.3</v>
      </c>
      <c r="AB5" s="104">
        <f>'Apr, 2022'!AB120</f>
        <v>3765.8</v>
      </c>
      <c r="AC5" s="104">
        <f>'Apr, 2022'!AC120</f>
        <v>5015.6000000000004</v>
      </c>
      <c r="AD5" s="104">
        <f>'Apr, 2022'!AD120</f>
        <v>84.9</v>
      </c>
      <c r="AE5" s="104">
        <f>'Apr, 2022'!AE120</f>
        <v>12.2</v>
      </c>
      <c r="AF5" s="7"/>
      <c r="AG5" s="87" t="s">
        <v>26</v>
      </c>
      <c r="AH5" s="6">
        <f>(AH4*10.74)</f>
        <v>21.48</v>
      </c>
      <c r="AI5" s="6">
        <f>(AI4*2.2)</f>
        <v>17.600000000000001</v>
      </c>
      <c r="AJ5" s="6">
        <f>(AJ4*0.25)</f>
        <v>0.46875</v>
      </c>
      <c r="AK5" s="154">
        <f>AK4+AL4</f>
        <v>11</v>
      </c>
      <c r="AL5" s="155"/>
      <c r="AM5" s="10"/>
      <c r="AN5" s="27" t="s">
        <v>41</v>
      </c>
      <c r="AO5" s="26">
        <v>11.1</v>
      </c>
      <c r="AP5" s="24">
        <v>7.73</v>
      </c>
      <c r="AQ5" s="7"/>
      <c r="AR5" s="33" t="s">
        <v>36</v>
      </c>
      <c r="AS5" s="11" t="s">
        <v>75</v>
      </c>
      <c r="AT5" s="2" t="s">
        <v>39</v>
      </c>
      <c r="AU5" s="36">
        <v>0.59199999999999997</v>
      </c>
      <c r="AV5" s="1"/>
      <c r="AW5" s="118" t="s">
        <v>71</v>
      </c>
      <c r="AX5" s="128">
        <f>'Apr, 2022'!AX120</f>
        <v>584583000</v>
      </c>
      <c r="AY5" s="128">
        <f>'Apr, 2022'!AY120</f>
        <v>397421900</v>
      </c>
      <c r="AZ5" s="128">
        <f>'Apr, 2022'!AZ120</f>
        <v>176648000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76"/>
      <c r="B6" s="66" t="s">
        <v>3</v>
      </c>
      <c r="C6" s="76">
        <f>C4-C5</f>
        <v>0</v>
      </c>
      <c r="D6" s="76">
        <f t="shared" ref="D6:J6" si="0">D4-D5</f>
        <v>0</v>
      </c>
      <c r="E6" s="76">
        <f t="shared" si="0"/>
        <v>0</v>
      </c>
      <c r="F6" s="76">
        <f t="shared" si="0"/>
        <v>0</v>
      </c>
      <c r="G6" s="76">
        <f t="shared" si="0"/>
        <v>967000</v>
      </c>
      <c r="H6" s="76">
        <f t="shared" si="0"/>
        <v>9000</v>
      </c>
      <c r="I6" s="76">
        <f t="shared" si="0"/>
        <v>32010</v>
      </c>
      <c r="J6" s="76">
        <f t="shared" si="0"/>
        <v>30000</v>
      </c>
      <c r="K6" s="181"/>
      <c r="L6" s="182"/>
      <c r="M6" s="182"/>
      <c r="N6" s="182"/>
      <c r="O6" s="182"/>
      <c r="P6" s="182"/>
      <c r="Q6" s="47" t="s">
        <v>3</v>
      </c>
      <c r="R6" s="41">
        <f>R4-R5</f>
        <v>868400</v>
      </c>
      <c r="S6" s="58"/>
      <c r="T6" s="189"/>
      <c r="U6" s="192"/>
      <c r="V6" s="58"/>
      <c r="W6" s="45" t="s">
        <v>3</v>
      </c>
      <c r="X6" s="46">
        <f>X4-X5</f>
        <v>0</v>
      </c>
      <c r="Y6" s="46">
        <f t="shared" ref="Y6:AE6" si="1">Y4-Y5</f>
        <v>12.5</v>
      </c>
      <c r="Z6" s="46">
        <f t="shared" si="1"/>
        <v>0.10000000000000142</v>
      </c>
      <c r="AA6" s="46">
        <f t="shared" si="1"/>
        <v>0.20000000000000284</v>
      </c>
      <c r="AB6" s="46">
        <f t="shared" si="1"/>
        <v>0</v>
      </c>
      <c r="AC6" s="46">
        <f t="shared" si="1"/>
        <v>13</v>
      </c>
      <c r="AD6" s="46">
        <f t="shared" si="1"/>
        <v>0.19999999999998863</v>
      </c>
      <c r="AE6" s="83">
        <f t="shared" si="1"/>
        <v>0</v>
      </c>
      <c r="AF6" s="7"/>
      <c r="AG6" s="88" t="s">
        <v>28</v>
      </c>
      <c r="AH6" s="86">
        <f>(AH5)/((K4/1000000)*8.34)</f>
        <v>2.6634328524770674</v>
      </c>
      <c r="AI6" s="86">
        <f>(AI5)/((K4/1000000)*8.34)</f>
        <v>2.1823285942083981</v>
      </c>
      <c r="AJ6" s="86">
        <f>(AJ5)/((K4/1000000)*8.34)</f>
        <v>5.8123098212226505E-2</v>
      </c>
      <c r="AK6" s="156">
        <f>(AK5)/((K4/1000000)*8.34)</f>
        <v>1.3639553713802486</v>
      </c>
      <c r="AL6" s="157"/>
      <c r="AM6" s="10"/>
      <c r="AN6" s="1"/>
      <c r="AO6" s="1"/>
      <c r="AP6" s="1"/>
      <c r="AQ6" s="7"/>
      <c r="AR6" s="89" t="s">
        <v>55</v>
      </c>
      <c r="AS6" s="79">
        <v>2.84</v>
      </c>
      <c r="AT6" s="90" t="s">
        <v>54</v>
      </c>
      <c r="AU6" s="35">
        <v>0.03</v>
      </c>
      <c r="AV6" s="1"/>
      <c r="AW6" s="110" t="s">
        <v>3</v>
      </c>
      <c r="AX6" s="115">
        <f>AX4-AX5</f>
        <v>0</v>
      </c>
      <c r="AY6" s="115">
        <f>AY4-AY5</f>
        <v>1063600</v>
      </c>
      <c r="AZ6" s="116">
        <f>AZ4-AZ5</f>
        <v>35000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74">
        <v>2</v>
      </c>
      <c r="B8" s="67" t="s">
        <v>45</v>
      </c>
      <c r="C8" s="72">
        <v>271421000</v>
      </c>
      <c r="D8" s="37">
        <v>2506360</v>
      </c>
      <c r="E8" s="37">
        <v>6087020</v>
      </c>
      <c r="F8" s="39">
        <v>10139100</v>
      </c>
      <c r="G8" s="72">
        <v>357523000</v>
      </c>
      <c r="H8" s="37">
        <v>3316350</v>
      </c>
      <c r="I8" s="37">
        <v>9219910</v>
      </c>
      <c r="J8" s="39">
        <v>15072000</v>
      </c>
      <c r="K8" s="177">
        <f>C10+G10</f>
        <v>764000</v>
      </c>
      <c r="L8" s="178"/>
      <c r="M8" s="183">
        <f>D10+E10+F10+H10+I10+J10</f>
        <v>100120</v>
      </c>
      <c r="N8" s="178"/>
      <c r="O8" s="184">
        <f>M8+K8</f>
        <v>864120</v>
      </c>
      <c r="P8" s="184"/>
      <c r="Q8" s="42" t="s">
        <v>6</v>
      </c>
      <c r="R8" s="39">
        <v>1394758900</v>
      </c>
      <c r="S8" s="57"/>
      <c r="T8" s="187">
        <v>7.0000000000000007E-2</v>
      </c>
      <c r="U8" s="190">
        <v>0.97</v>
      </c>
      <c r="V8" s="57"/>
      <c r="W8" s="85" t="s">
        <v>6</v>
      </c>
      <c r="X8" s="44">
        <v>3585.1</v>
      </c>
      <c r="Y8" s="44">
        <v>4791.3999999999996</v>
      </c>
      <c r="Z8" s="44">
        <v>51</v>
      </c>
      <c r="AA8" s="44">
        <v>66.7</v>
      </c>
      <c r="AB8" s="44">
        <v>3765.8</v>
      </c>
      <c r="AC8" s="44">
        <v>5039.2</v>
      </c>
      <c r="AD8" s="44">
        <v>85.3</v>
      </c>
      <c r="AE8" s="82">
        <v>12.2</v>
      </c>
      <c r="AF8" s="7"/>
      <c r="AG8" s="85" t="s">
        <v>29</v>
      </c>
      <c r="AH8" s="15">
        <v>1.9375</v>
      </c>
      <c r="AI8" s="15">
        <v>6.875</v>
      </c>
      <c r="AJ8" s="15">
        <v>1.625</v>
      </c>
      <c r="AK8" s="15">
        <v>0</v>
      </c>
      <c r="AL8" s="16">
        <v>9</v>
      </c>
      <c r="AM8" s="62"/>
      <c r="AN8" s="64" t="s">
        <v>40</v>
      </c>
      <c r="AO8" s="20">
        <v>11.5</v>
      </c>
      <c r="AP8" s="21">
        <v>7.29</v>
      </c>
      <c r="AQ8" s="7"/>
      <c r="AR8" s="31" t="s">
        <v>37</v>
      </c>
      <c r="AS8" s="52" t="s">
        <v>75</v>
      </c>
      <c r="AT8" s="32" t="s">
        <v>38</v>
      </c>
      <c r="AU8" s="53">
        <v>4.3999999999999997E-2</v>
      </c>
      <c r="AV8" s="1"/>
      <c r="AW8" s="117" t="s">
        <v>45</v>
      </c>
      <c r="AX8" s="112">
        <v>584583000</v>
      </c>
      <c r="AY8" s="112">
        <v>399363300</v>
      </c>
      <c r="AZ8" s="113">
        <v>176710000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75"/>
      <c r="B9" s="68" t="s">
        <v>44</v>
      </c>
      <c r="C9" s="73">
        <f>C4</f>
        <v>271421000</v>
      </c>
      <c r="D9" s="74">
        <f t="shared" ref="D9:J9" si="2">D4</f>
        <v>2506360</v>
      </c>
      <c r="E9" s="74">
        <f t="shared" si="2"/>
        <v>6087020</v>
      </c>
      <c r="F9" s="75">
        <f t="shared" si="2"/>
        <v>10139100</v>
      </c>
      <c r="G9" s="73">
        <f t="shared" si="2"/>
        <v>356759000</v>
      </c>
      <c r="H9" s="74">
        <f t="shared" si="2"/>
        <v>3291350</v>
      </c>
      <c r="I9" s="74">
        <f t="shared" si="2"/>
        <v>9186890</v>
      </c>
      <c r="J9" s="75">
        <f t="shared" si="2"/>
        <v>15029900</v>
      </c>
      <c r="K9" s="179"/>
      <c r="L9" s="180"/>
      <c r="M9" s="180"/>
      <c r="N9" s="180"/>
      <c r="O9" s="185"/>
      <c r="P9" s="185"/>
      <c r="Q9" s="14" t="s">
        <v>7</v>
      </c>
      <c r="R9" s="40">
        <f>R4</f>
        <v>1393875500</v>
      </c>
      <c r="S9" s="57"/>
      <c r="T9" s="188"/>
      <c r="U9" s="191"/>
      <c r="V9" s="57"/>
      <c r="W9" s="87" t="s">
        <v>7</v>
      </c>
      <c r="X9" s="5">
        <f>X4</f>
        <v>3585.1</v>
      </c>
      <c r="Y9" s="5">
        <f t="shared" ref="Y9:AE9" si="3">Y4</f>
        <v>4781.3999999999996</v>
      </c>
      <c r="Z9" s="5">
        <f t="shared" si="3"/>
        <v>51</v>
      </c>
      <c r="AA9" s="5">
        <f t="shared" si="3"/>
        <v>66.5</v>
      </c>
      <c r="AB9" s="5">
        <f>AB4</f>
        <v>3765.8</v>
      </c>
      <c r="AC9" s="5">
        <f t="shared" si="3"/>
        <v>5028.6000000000004</v>
      </c>
      <c r="AD9" s="5">
        <f t="shared" si="3"/>
        <v>85.1</v>
      </c>
      <c r="AE9" s="81">
        <f t="shared" si="3"/>
        <v>12.2</v>
      </c>
      <c r="AF9" s="7"/>
      <c r="AG9" s="87" t="s">
        <v>26</v>
      </c>
      <c r="AH9" s="6">
        <f>(AH8*10.74)</f>
        <v>20.80875</v>
      </c>
      <c r="AI9" s="6">
        <f>(AI8*2.2)</f>
        <v>15.125000000000002</v>
      </c>
      <c r="AJ9" s="6">
        <f>(AJ8*0.25)</f>
        <v>0.40625</v>
      </c>
      <c r="AK9" s="154">
        <f>AK8+AL8</f>
        <v>9</v>
      </c>
      <c r="AL9" s="155"/>
      <c r="AM9" s="10"/>
      <c r="AN9" s="22" t="s">
        <v>41</v>
      </c>
      <c r="AO9" s="23">
        <v>10.8</v>
      </c>
      <c r="AP9" s="24">
        <v>7.6</v>
      </c>
      <c r="AQ9" s="7"/>
      <c r="AR9" s="33" t="s">
        <v>36</v>
      </c>
      <c r="AS9" s="12" t="s">
        <v>75</v>
      </c>
      <c r="AT9" s="2" t="s">
        <v>39</v>
      </c>
      <c r="AU9" s="36">
        <v>0.48</v>
      </c>
      <c r="AV9" s="1"/>
      <c r="AW9" s="118" t="s">
        <v>71</v>
      </c>
      <c r="AX9" s="111">
        <f>AX4</f>
        <v>584583000</v>
      </c>
      <c r="AY9" s="111">
        <f t="shared" ref="AY9:AZ9" si="4">AY4</f>
        <v>398485500</v>
      </c>
      <c r="AZ9" s="114">
        <f t="shared" si="4"/>
        <v>176683000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76"/>
      <c r="B10" s="66" t="s">
        <v>3</v>
      </c>
      <c r="C10" s="76">
        <f t="shared" ref="C10:J10" si="5">C8-C9</f>
        <v>0</v>
      </c>
      <c r="D10" s="76">
        <f t="shared" si="5"/>
        <v>0</v>
      </c>
      <c r="E10" s="76">
        <f t="shared" si="5"/>
        <v>0</v>
      </c>
      <c r="F10" s="77">
        <f t="shared" si="5"/>
        <v>0</v>
      </c>
      <c r="G10" s="76">
        <f t="shared" si="5"/>
        <v>764000</v>
      </c>
      <c r="H10" s="76">
        <f t="shared" si="5"/>
        <v>25000</v>
      </c>
      <c r="I10" s="76">
        <f t="shared" si="5"/>
        <v>33020</v>
      </c>
      <c r="J10" s="77">
        <f t="shared" si="5"/>
        <v>42100</v>
      </c>
      <c r="K10" s="181"/>
      <c r="L10" s="182"/>
      <c r="M10" s="182"/>
      <c r="N10" s="182"/>
      <c r="O10" s="186"/>
      <c r="P10" s="186"/>
      <c r="Q10" s="48" t="s">
        <v>3</v>
      </c>
      <c r="R10" s="41">
        <f>R8-R9</f>
        <v>883400</v>
      </c>
      <c r="S10" s="58"/>
      <c r="T10" s="189"/>
      <c r="U10" s="192"/>
      <c r="V10" s="58"/>
      <c r="W10" s="45" t="s">
        <v>3</v>
      </c>
      <c r="X10" s="46">
        <f>X8-X9</f>
        <v>0</v>
      </c>
      <c r="Y10" s="46">
        <f t="shared" ref="Y10:AE10" si="6">Y8-Y9</f>
        <v>10</v>
      </c>
      <c r="Z10" s="46">
        <f t="shared" si="6"/>
        <v>0</v>
      </c>
      <c r="AA10" s="46">
        <f t="shared" si="6"/>
        <v>0.20000000000000284</v>
      </c>
      <c r="AB10" s="46">
        <f t="shared" si="6"/>
        <v>0</v>
      </c>
      <c r="AC10" s="46">
        <f t="shared" si="6"/>
        <v>10.599999999999454</v>
      </c>
      <c r="AD10" s="46">
        <f t="shared" si="6"/>
        <v>0.20000000000000284</v>
      </c>
      <c r="AE10" s="83">
        <f t="shared" si="6"/>
        <v>0</v>
      </c>
      <c r="AF10" s="7"/>
      <c r="AG10" s="88" t="s">
        <v>28</v>
      </c>
      <c r="AH10" s="86">
        <f>(AH9)/((K8/1000000)*8.34)</f>
        <v>3.2657774304116916</v>
      </c>
      <c r="AI10" s="86">
        <f>(AI9)/((K8/1000000)*8.34)</f>
        <v>2.3737554459050565</v>
      </c>
      <c r="AJ10" s="86">
        <f>(AJ9)/((K8/1000000)*8.34)</f>
        <v>6.3757894208193652E-2</v>
      </c>
      <c r="AK10" s="156">
        <f>(AK9)/((K8/1000000)*8.34)</f>
        <v>1.412482579381521</v>
      </c>
      <c r="AL10" s="157"/>
      <c r="AM10" s="10"/>
      <c r="AN10" s="1"/>
      <c r="AO10" s="1"/>
      <c r="AP10" s="1"/>
      <c r="AQ10" s="7"/>
      <c r="AR10" s="89" t="s">
        <v>55</v>
      </c>
      <c r="AS10" s="79">
        <v>2.33</v>
      </c>
      <c r="AT10" s="90" t="s">
        <v>54</v>
      </c>
      <c r="AU10" s="35">
        <v>0.03</v>
      </c>
      <c r="AV10" s="1"/>
      <c r="AW10" s="110" t="s">
        <v>3</v>
      </c>
      <c r="AX10" s="115">
        <f>AX8-AX9</f>
        <v>0</v>
      </c>
      <c r="AY10" s="115">
        <f>AY8-AY9</f>
        <v>877800</v>
      </c>
      <c r="AZ10" s="116">
        <f>AZ8-AZ9</f>
        <v>27000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74">
        <v>3</v>
      </c>
      <c r="B12" s="67" t="s">
        <v>45</v>
      </c>
      <c r="C12" s="72">
        <v>271421000</v>
      </c>
      <c r="D12" s="37">
        <v>2506360</v>
      </c>
      <c r="E12" s="37">
        <v>6087020</v>
      </c>
      <c r="F12" s="39">
        <v>10139100</v>
      </c>
      <c r="G12" s="72">
        <v>358334000</v>
      </c>
      <c r="H12" s="37">
        <v>3325350</v>
      </c>
      <c r="I12" s="37">
        <v>9219910</v>
      </c>
      <c r="J12" s="39">
        <v>15080000</v>
      </c>
      <c r="K12" s="177">
        <f>C14+G14</f>
        <v>811000</v>
      </c>
      <c r="L12" s="178"/>
      <c r="M12" s="183">
        <f>D14+E14+F14+H14+I14+J14</f>
        <v>17000</v>
      </c>
      <c r="N12" s="178"/>
      <c r="O12" s="184">
        <f>M12+K12</f>
        <v>828000</v>
      </c>
      <c r="P12" s="184"/>
      <c r="Q12" s="42" t="s">
        <v>6</v>
      </c>
      <c r="R12" s="39">
        <v>1395596300</v>
      </c>
      <c r="S12" s="57"/>
      <c r="T12" s="187">
        <v>0.01</v>
      </c>
      <c r="U12" s="190">
        <v>1.01</v>
      </c>
      <c r="V12" s="57"/>
      <c r="W12" s="85" t="s">
        <v>6</v>
      </c>
      <c r="X12" s="44">
        <v>3585.1</v>
      </c>
      <c r="Y12" s="44">
        <v>4801.7</v>
      </c>
      <c r="Z12" s="44">
        <v>51.2</v>
      </c>
      <c r="AA12" s="44">
        <v>66.7</v>
      </c>
      <c r="AB12" s="44">
        <v>3765.8</v>
      </c>
      <c r="AC12" s="44">
        <v>5049.8</v>
      </c>
      <c r="AD12" s="44">
        <v>85.3</v>
      </c>
      <c r="AE12" s="82">
        <v>12.2</v>
      </c>
      <c r="AF12" s="7"/>
      <c r="AG12" s="85" t="s">
        <v>29</v>
      </c>
      <c r="AH12" s="15">
        <v>1.875</v>
      </c>
      <c r="AI12" s="15">
        <v>4</v>
      </c>
      <c r="AJ12" s="15">
        <v>1.625</v>
      </c>
      <c r="AK12" s="15">
        <v>0</v>
      </c>
      <c r="AL12" s="16">
        <v>8</v>
      </c>
      <c r="AM12" s="62"/>
      <c r="AN12" s="64" t="s">
        <v>40</v>
      </c>
      <c r="AO12" s="20">
        <v>10.5</v>
      </c>
      <c r="AP12" s="21">
        <v>7.33</v>
      </c>
      <c r="AQ12" s="7"/>
      <c r="AR12" s="31" t="s">
        <v>37</v>
      </c>
      <c r="AS12" s="52" t="s">
        <v>75</v>
      </c>
      <c r="AT12" s="32" t="s">
        <v>38</v>
      </c>
      <c r="AU12" s="53">
        <v>4.7E-2</v>
      </c>
      <c r="AV12" s="1"/>
      <c r="AW12" s="117" t="s">
        <v>45</v>
      </c>
      <c r="AX12" s="112">
        <v>584583000</v>
      </c>
      <c r="AY12" s="112">
        <v>400240000</v>
      </c>
      <c r="AZ12" s="113">
        <v>176710000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75"/>
      <c r="B13" s="68" t="s">
        <v>44</v>
      </c>
      <c r="C13" s="73">
        <f>C8</f>
        <v>271421000</v>
      </c>
      <c r="D13" s="74">
        <f t="shared" ref="D13:J13" si="7">D8</f>
        <v>2506360</v>
      </c>
      <c r="E13" s="74">
        <f t="shared" si="7"/>
        <v>6087020</v>
      </c>
      <c r="F13" s="75">
        <f t="shared" si="7"/>
        <v>10139100</v>
      </c>
      <c r="G13" s="73">
        <f t="shared" si="7"/>
        <v>357523000</v>
      </c>
      <c r="H13" s="74">
        <f t="shared" si="7"/>
        <v>3316350</v>
      </c>
      <c r="I13" s="74">
        <f t="shared" si="7"/>
        <v>9219910</v>
      </c>
      <c r="J13" s="75">
        <f t="shared" si="7"/>
        <v>15072000</v>
      </c>
      <c r="K13" s="179"/>
      <c r="L13" s="180"/>
      <c r="M13" s="180"/>
      <c r="N13" s="180"/>
      <c r="O13" s="185"/>
      <c r="P13" s="185"/>
      <c r="Q13" s="14" t="s">
        <v>7</v>
      </c>
      <c r="R13" s="40">
        <f>R8</f>
        <v>1394758900</v>
      </c>
      <c r="S13" s="57"/>
      <c r="T13" s="188"/>
      <c r="U13" s="191"/>
      <c r="V13" s="57"/>
      <c r="W13" s="87" t="s">
        <v>7</v>
      </c>
      <c r="X13" s="5">
        <f t="shared" ref="X13:AE13" si="8">X8</f>
        <v>3585.1</v>
      </c>
      <c r="Y13" s="5">
        <f t="shared" si="8"/>
        <v>4791.3999999999996</v>
      </c>
      <c r="Z13" s="5">
        <f t="shared" si="8"/>
        <v>51</v>
      </c>
      <c r="AA13" s="5">
        <f t="shared" si="8"/>
        <v>66.7</v>
      </c>
      <c r="AB13" s="5">
        <f t="shared" si="8"/>
        <v>3765.8</v>
      </c>
      <c r="AC13" s="5">
        <f t="shared" si="8"/>
        <v>5039.2</v>
      </c>
      <c r="AD13" s="5">
        <f t="shared" si="8"/>
        <v>85.3</v>
      </c>
      <c r="AE13" s="81">
        <f t="shared" si="8"/>
        <v>12.2</v>
      </c>
      <c r="AF13" s="7"/>
      <c r="AG13" s="87" t="s">
        <v>26</v>
      </c>
      <c r="AH13" s="6">
        <f>(AH12*10.74)</f>
        <v>20.137499999999999</v>
      </c>
      <c r="AI13" s="6">
        <f>(AI12*2.2)</f>
        <v>8.8000000000000007</v>
      </c>
      <c r="AJ13" s="6">
        <f>(AJ12*0.25)</f>
        <v>0.40625</v>
      </c>
      <c r="AK13" s="154">
        <f>AK12+AL12</f>
        <v>8</v>
      </c>
      <c r="AL13" s="155"/>
      <c r="AM13" s="10"/>
      <c r="AN13" s="22" t="s">
        <v>41</v>
      </c>
      <c r="AO13" s="23">
        <v>10.8</v>
      </c>
      <c r="AP13" s="24">
        <v>7.66</v>
      </c>
      <c r="AQ13" s="7"/>
      <c r="AR13" s="33" t="s">
        <v>36</v>
      </c>
      <c r="AS13" s="12" t="s">
        <v>75</v>
      </c>
      <c r="AT13" s="2" t="s">
        <v>39</v>
      </c>
      <c r="AU13" s="36">
        <v>0.627</v>
      </c>
      <c r="AV13" s="1"/>
      <c r="AW13" s="118" t="s">
        <v>71</v>
      </c>
      <c r="AX13" s="111">
        <f>AX8</f>
        <v>584583000</v>
      </c>
      <c r="AY13" s="111">
        <f t="shared" ref="AY13:AZ13" si="9">AY8</f>
        <v>399363300</v>
      </c>
      <c r="AZ13" s="114">
        <f t="shared" si="9"/>
        <v>176710000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76"/>
      <c r="B14" s="66" t="s">
        <v>3</v>
      </c>
      <c r="C14" s="76">
        <f t="shared" ref="C14:J14" si="10">C12-C13</f>
        <v>0</v>
      </c>
      <c r="D14" s="76">
        <f t="shared" si="10"/>
        <v>0</v>
      </c>
      <c r="E14" s="76">
        <f t="shared" si="10"/>
        <v>0</v>
      </c>
      <c r="F14" s="77">
        <f t="shared" si="10"/>
        <v>0</v>
      </c>
      <c r="G14" s="76">
        <f t="shared" si="10"/>
        <v>811000</v>
      </c>
      <c r="H14" s="76">
        <f t="shared" si="10"/>
        <v>9000</v>
      </c>
      <c r="I14" s="76">
        <f t="shared" si="10"/>
        <v>0</v>
      </c>
      <c r="J14" s="77">
        <f t="shared" si="10"/>
        <v>8000</v>
      </c>
      <c r="K14" s="181"/>
      <c r="L14" s="182"/>
      <c r="M14" s="182"/>
      <c r="N14" s="182"/>
      <c r="O14" s="186"/>
      <c r="P14" s="186"/>
      <c r="Q14" s="48" t="s">
        <v>3</v>
      </c>
      <c r="R14" s="41">
        <f>R12-R13</f>
        <v>837400</v>
      </c>
      <c r="S14" s="58"/>
      <c r="T14" s="189"/>
      <c r="U14" s="192"/>
      <c r="V14" s="58"/>
      <c r="W14" s="45" t="s">
        <v>3</v>
      </c>
      <c r="X14" s="46">
        <f>X12-X13</f>
        <v>0</v>
      </c>
      <c r="Y14" s="46">
        <f t="shared" ref="Y14:AE14" si="11">Y12-Y13</f>
        <v>10.300000000000182</v>
      </c>
      <c r="Z14" s="46">
        <f t="shared" si="11"/>
        <v>0.20000000000000284</v>
      </c>
      <c r="AA14" s="46">
        <f t="shared" si="11"/>
        <v>0</v>
      </c>
      <c r="AB14" s="46">
        <f t="shared" si="11"/>
        <v>0</v>
      </c>
      <c r="AC14" s="46">
        <f t="shared" si="11"/>
        <v>10.600000000000364</v>
      </c>
      <c r="AD14" s="46">
        <f t="shared" si="11"/>
        <v>0</v>
      </c>
      <c r="AE14" s="83">
        <f t="shared" si="11"/>
        <v>0</v>
      </c>
      <c r="AF14" s="7"/>
      <c r="AG14" s="88" t="s">
        <v>28</v>
      </c>
      <c r="AH14" s="86">
        <f>(AH13)/((K12/1000000)*8.34)</f>
        <v>2.9772729288825412</v>
      </c>
      <c r="AI14" s="86">
        <f>(AI13)/((K12/1000000)*8.34)</f>
        <v>1.3010553332919361</v>
      </c>
      <c r="AJ14" s="86">
        <f>(AJ13)/((K12/1000000)*8.34)</f>
        <v>6.0062923767028299E-2</v>
      </c>
      <c r="AK14" s="156">
        <f>(AK13)/((K12/1000000)*8.34)</f>
        <v>1.1827775757199419</v>
      </c>
      <c r="AL14" s="157"/>
      <c r="AM14" s="10"/>
      <c r="AN14" s="1"/>
      <c r="AO14" s="1"/>
      <c r="AP14" s="1"/>
      <c r="AQ14" s="7"/>
      <c r="AR14" s="89" t="s">
        <v>55</v>
      </c>
      <c r="AS14" s="79">
        <v>3.33</v>
      </c>
      <c r="AT14" s="90" t="s">
        <v>54</v>
      </c>
      <c r="AU14" s="35">
        <v>3.2000000000000001E-2</v>
      </c>
      <c r="AV14" s="1"/>
      <c r="AW14" s="110" t="s">
        <v>3</v>
      </c>
      <c r="AX14" s="115">
        <f>AX12-AX13</f>
        <v>0</v>
      </c>
      <c r="AY14" s="115">
        <f>AY12-AY13</f>
        <v>876700</v>
      </c>
      <c r="AZ14" s="116">
        <f>AZ12-AZ13</f>
        <v>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74">
        <v>4</v>
      </c>
      <c r="B16" s="67" t="s">
        <v>45</v>
      </c>
      <c r="C16" s="72">
        <v>271421000</v>
      </c>
      <c r="D16" s="37">
        <v>2506360</v>
      </c>
      <c r="E16" s="37">
        <v>6087020</v>
      </c>
      <c r="F16" s="39">
        <v>10139100</v>
      </c>
      <c r="G16" s="72">
        <v>359147000</v>
      </c>
      <c r="H16" s="37">
        <v>3334350</v>
      </c>
      <c r="I16" s="37">
        <v>9251290</v>
      </c>
      <c r="J16" s="39">
        <v>15115000</v>
      </c>
      <c r="K16" s="177">
        <f>C18+G18</f>
        <v>813000</v>
      </c>
      <c r="L16" s="178"/>
      <c r="M16" s="183">
        <f>D18+E18+F18+H18+I18+J18</f>
        <v>75380</v>
      </c>
      <c r="N16" s="178"/>
      <c r="O16" s="184">
        <f>M16+K16</f>
        <v>888380</v>
      </c>
      <c r="P16" s="184"/>
      <c r="Q16" s="42" t="s">
        <v>6</v>
      </c>
      <c r="R16" s="39">
        <v>1396460000</v>
      </c>
      <c r="S16" s="57"/>
      <c r="T16" s="187">
        <v>0.22</v>
      </c>
      <c r="U16" s="190">
        <v>1.02</v>
      </c>
      <c r="V16" s="57"/>
      <c r="W16" s="85" t="s">
        <v>6</v>
      </c>
      <c r="X16" s="44">
        <v>3585.1</v>
      </c>
      <c r="Y16" s="44">
        <v>4812.2</v>
      </c>
      <c r="Z16" s="44">
        <v>51.2</v>
      </c>
      <c r="AA16" s="44">
        <v>66.7</v>
      </c>
      <c r="AB16" s="44">
        <v>3765.8</v>
      </c>
      <c r="AC16" s="44">
        <v>5060.7</v>
      </c>
      <c r="AD16" s="44">
        <v>85.5</v>
      </c>
      <c r="AE16" s="82">
        <v>12.2</v>
      </c>
      <c r="AF16" s="7"/>
      <c r="AG16" s="85" t="s">
        <v>29</v>
      </c>
      <c r="AH16" s="15">
        <v>1.375</v>
      </c>
      <c r="AI16" s="15">
        <v>4.75</v>
      </c>
      <c r="AJ16" s="15">
        <v>1.75</v>
      </c>
      <c r="AK16" s="15">
        <v>0</v>
      </c>
      <c r="AL16" s="16">
        <v>9</v>
      </c>
      <c r="AM16" s="62"/>
      <c r="AN16" s="64" t="s">
        <v>40</v>
      </c>
      <c r="AO16" s="20">
        <v>10.199999999999999</v>
      </c>
      <c r="AP16" s="21">
        <v>7.32</v>
      </c>
      <c r="AQ16" s="7"/>
      <c r="AR16" s="2" t="s">
        <v>37</v>
      </c>
      <c r="AS16" s="12" t="s">
        <v>75</v>
      </c>
      <c r="AT16" s="2" t="s">
        <v>38</v>
      </c>
      <c r="AU16" s="12">
        <v>4.2999999999999997E-2</v>
      </c>
      <c r="AV16" s="1"/>
      <c r="AW16" s="117" t="s">
        <v>45</v>
      </c>
      <c r="AX16" s="112">
        <v>584583000</v>
      </c>
      <c r="AY16" s="112">
        <v>401144400</v>
      </c>
      <c r="AZ16" s="113">
        <v>176754000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75"/>
      <c r="B17" s="68" t="s">
        <v>44</v>
      </c>
      <c r="C17" s="73">
        <f>C12</f>
        <v>271421000</v>
      </c>
      <c r="D17" s="74">
        <f t="shared" ref="D17:J17" si="12">D12</f>
        <v>2506360</v>
      </c>
      <c r="E17" s="74">
        <f t="shared" si="12"/>
        <v>6087020</v>
      </c>
      <c r="F17" s="75">
        <f t="shared" si="12"/>
        <v>10139100</v>
      </c>
      <c r="G17" s="73">
        <f t="shared" si="12"/>
        <v>358334000</v>
      </c>
      <c r="H17" s="74">
        <f t="shared" si="12"/>
        <v>3325350</v>
      </c>
      <c r="I17" s="74">
        <f t="shared" si="12"/>
        <v>9219910</v>
      </c>
      <c r="J17" s="75">
        <f t="shared" si="12"/>
        <v>15080000</v>
      </c>
      <c r="K17" s="179"/>
      <c r="L17" s="180"/>
      <c r="M17" s="180"/>
      <c r="N17" s="180"/>
      <c r="O17" s="185"/>
      <c r="P17" s="185"/>
      <c r="Q17" s="14" t="s">
        <v>7</v>
      </c>
      <c r="R17" s="40">
        <f>R12</f>
        <v>1395596300</v>
      </c>
      <c r="S17" s="57"/>
      <c r="T17" s="188"/>
      <c r="U17" s="191"/>
      <c r="V17" s="57"/>
      <c r="W17" s="87" t="s">
        <v>7</v>
      </c>
      <c r="X17" s="5">
        <f t="shared" ref="X17:AE17" si="13">X12</f>
        <v>3585.1</v>
      </c>
      <c r="Y17" s="5">
        <f t="shared" si="13"/>
        <v>4801.7</v>
      </c>
      <c r="Z17" s="5">
        <f t="shared" si="13"/>
        <v>51.2</v>
      </c>
      <c r="AA17" s="5">
        <f t="shared" si="13"/>
        <v>66.7</v>
      </c>
      <c r="AB17" s="5">
        <f t="shared" si="13"/>
        <v>3765.8</v>
      </c>
      <c r="AC17" s="5">
        <f t="shared" si="13"/>
        <v>5049.8</v>
      </c>
      <c r="AD17" s="5">
        <f t="shared" si="13"/>
        <v>85.3</v>
      </c>
      <c r="AE17" s="81">
        <f t="shared" si="13"/>
        <v>12.2</v>
      </c>
      <c r="AF17" s="7"/>
      <c r="AG17" s="87" t="s">
        <v>26</v>
      </c>
      <c r="AH17" s="6">
        <f>(AH16*10.74)</f>
        <v>14.7675</v>
      </c>
      <c r="AI17" s="6">
        <f>(AI16*2.2)</f>
        <v>10.450000000000001</v>
      </c>
      <c r="AJ17" s="6">
        <f>(AJ16*0.25)</f>
        <v>0.4375</v>
      </c>
      <c r="AK17" s="154">
        <f>AK16+AL16</f>
        <v>9</v>
      </c>
      <c r="AL17" s="155"/>
      <c r="AM17" s="10"/>
      <c r="AN17" s="22" t="s">
        <v>41</v>
      </c>
      <c r="AO17" s="23">
        <v>9.6999999999999993</v>
      </c>
      <c r="AP17" s="24">
        <v>7.7</v>
      </c>
      <c r="AQ17" s="7"/>
      <c r="AR17" s="2" t="s">
        <v>36</v>
      </c>
      <c r="AS17" s="12" t="s">
        <v>75</v>
      </c>
      <c r="AT17" s="2" t="s">
        <v>39</v>
      </c>
      <c r="AU17" s="12">
        <v>0.5</v>
      </c>
      <c r="AV17" s="1"/>
      <c r="AW17" s="118" t="s">
        <v>71</v>
      </c>
      <c r="AX17" s="111">
        <f t="shared" ref="AX17:AZ17" si="14">AX12</f>
        <v>584583000</v>
      </c>
      <c r="AY17" s="111">
        <f t="shared" si="14"/>
        <v>400240000</v>
      </c>
      <c r="AZ17" s="114">
        <f t="shared" si="14"/>
        <v>176710000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76"/>
      <c r="B18" s="66" t="s">
        <v>3</v>
      </c>
      <c r="C18" s="76">
        <f t="shared" ref="C18:J18" si="15">C16-C17</f>
        <v>0</v>
      </c>
      <c r="D18" s="76">
        <f t="shared" si="15"/>
        <v>0</v>
      </c>
      <c r="E18" s="76">
        <f t="shared" si="15"/>
        <v>0</v>
      </c>
      <c r="F18" s="77">
        <f t="shared" si="15"/>
        <v>0</v>
      </c>
      <c r="G18" s="76">
        <f t="shared" si="15"/>
        <v>813000</v>
      </c>
      <c r="H18" s="76">
        <f t="shared" si="15"/>
        <v>9000</v>
      </c>
      <c r="I18" s="76">
        <f t="shared" si="15"/>
        <v>31380</v>
      </c>
      <c r="J18" s="77">
        <f t="shared" si="15"/>
        <v>35000</v>
      </c>
      <c r="K18" s="181"/>
      <c r="L18" s="182"/>
      <c r="M18" s="182"/>
      <c r="N18" s="182"/>
      <c r="O18" s="186"/>
      <c r="P18" s="186"/>
      <c r="Q18" s="48" t="s">
        <v>3</v>
      </c>
      <c r="R18" s="41">
        <f>R16-R17</f>
        <v>863700</v>
      </c>
      <c r="S18" s="58"/>
      <c r="T18" s="189"/>
      <c r="U18" s="192"/>
      <c r="V18" s="58"/>
      <c r="W18" s="45" t="s">
        <v>3</v>
      </c>
      <c r="X18" s="46">
        <f>X16-X17</f>
        <v>0</v>
      </c>
      <c r="Y18" s="46">
        <f t="shared" ref="Y18:AE18" si="16">Y16-Y17</f>
        <v>10.5</v>
      </c>
      <c r="Z18" s="46">
        <f t="shared" si="16"/>
        <v>0</v>
      </c>
      <c r="AA18" s="46">
        <f t="shared" si="16"/>
        <v>0</v>
      </c>
      <c r="AB18" s="46">
        <f t="shared" si="16"/>
        <v>0</v>
      </c>
      <c r="AC18" s="46">
        <f t="shared" si="16"/>
        <v>10.899999999999636</v>
      </c>
      <c r="AD18" s="46">
        <f t="shared" si="16"/>
        <v>0.20000000000000284</v>
      </c>
      <c r="AE18" s="83">
        <f t="shared" si="16"/>
        <v>0</v>
      </c>
      <c r="AF18" s="7"/>
      <c r="AG18" s="88" t="s">
        <v>28</v>
      </c>
      <c r="AH18" s="86">
        <f>(AH17)/((K16/1000000)*8.34)</f>
        <v>2.1779624271062858</v>
      </c>
      <c r="AI18" s="86">
        <f>(AI17)/((K16/1000000)*8.34)</f>
        <v>1.5412024623843363</v>
      </c>
      <c r="AJ18" s="86">
        <f>(AJ17)/((K16/1000000)*8.34)</f>
        <v>6.4524026535229387E-2</v>
      </c>
      <c r="AK18" s="156">
        <f>(AK17)/((K16/1000000)*8.34)</f>
        <v>1.3273514030104332</v>
      </c>
      <c r="AL18" s="157"/>
      <c r="AM18" s="10"/>
      <c r="AN18" s="1"/>
      <c r="AO18" s="1"/>
      <c r="AP18" s="1"/>
      <c r="AQ18" s="7"/>
      <c r="AR18" s="89" t="s">
        <v>55</v>
      </c>
      <c r="AS18" s="79">
        <v>1.96</v>
      </c>
      <c r="AT18" s="90" t="s">
        <v>54</v>
      </c>
      <c r="AU18" s="11">
        <v>2.9000000000000001E-2</v>
      </c>
      <c r="AV18" s="1"/>
      <c r="AW18" s="110" t="s">
        <v>3</v>
      </c>
      <c r="AX18" s="115">
        <f>AX16-AX17</f>
        <v>0</v>
      </c>
      <c r="AY18" s="115">
        <f>AY16-AY17</f>
        <v>904400</v>
      </c>
      <c r="AZ18" s="116">
        <f>AZ16-AZ17</f>
        <v>44000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74">
        <v>5</v>
      </c>
      <c r="B20" s="67" t="s">
        <v>45</v>
      </c>
      <c r="C20" s="72">
        <v>271421000</v>
      </c>
      <c r="D20" s="37">
        <v>2506360</v>
      </c>
      <c r="E20" s="37">
        <v>6087020</v>
      </c>
      <c r="F20" s="39">
        <v>10139100</v>
      </c>
      <c r="G20" s="72">
        <v>359923000</v>
      </c>
      <c r="H20" s="37">
        <v>3343350</v>
      </c>
      <c r="I20" s="37">
        <v>9251290</v>
      </c>
      <c r="J20" s="39">
        <v>15123000</v>
      </c>
      <c r="K20" s="177">
        <f>C22+G22</f>
        <v>776000</v>
      </c>
      <c r="L20" s="178"/>
      <c r="M20" s="183">
        <f>D22+E22+F22+H22+I22+J22</f>
        <v>17000</v>
      </c>
      <c r="N20" s="178"/>
      <c r="O20" s="184">
        <f>M20+K20</f>
        <v>793000</v>
      </c>
      <c r="P20" s="184"/>
      <c r="Q20" s="42" t="s">
        <v>6</v>
      </c>
      <c r="R20" s="39">
        <v>1397246100</v>
      </c>
      <c r="S20" s="57">
        <v>0</v>
      </c>
      <c r="T20" s="187">
        <v>0.74</v>
      </c>
      <c r="U20" s="190">
        <v>0.93</v>
      </c>
      <c r="V20" s="57"/>
      <c r="W20" s="85" t="s">
        <v>6</v>
      </c>
      <c r="X20" s="44">
        <v>3585.1</v>
      </c>
      <c r="Y20" s="44">
        <v>4822.1000000000004</v>
      </c>
      <c r="Z20" s="44">
        <v>51.3</v>
      </c>
      <c r="AA20" s="44">
        <v>66.900000000000006</v>
      </c>
      <c r="AB20" s="44">
        <v>3765.8</v>
      </c>
      <c r="AC20" s="44">
        <v>5070.8</v>
      </c>
      <c r="AD20" s="44">
        <v>85.5</v>
      </c>
      <c r="AE20" s="82">
        <v>12.2</v>
      </c>
      <c r="AF20" s="7"/>
      <c r="AG20" s="85" t="s">
        <v>29</v>
      </c>
      <c r="AH20" s="15">
        <v>1.875</v>
      </c>
      <c r="AI20" s="15">
        <v>5.6875</v>
      </c>
      <c r="AJ20" s="15">
        <v>1.5</v>
      </c>
      <c r="AK20" s="15">
        <v>0</v>
      </c>
      <c r="AL20" s="16">
        <v>7</v>
      </c>
      <c r="AM20" s="62"/>
      <c r="AN20" s="64" t="s">
        <v>40</v>
      </c>
      <c r="AO20" s="20">
        <v>11.4</v>
      </c>
      <c r="AP20" s="21">
        <v>7.36</v>
      </c>
      <c r="AQ20" s="7"/>
      <c r="AR20" s="31" t="s">
        <v>37</v>
      </c>
      <c r="AS20" s="52" t="s">
        <v>75</v>
      </c>
      <c r="AT20" s="32" t="s">
        <v>38</v>
      </c>
      <c r="AU20" s="53">
        <v>4.4999999999999998E-2</v>
      </c>
      <c r="AV20" s="1"/>
      <c r="AW20" s="117" t="s">
        <v>45</v>
      </c>
      <c r="AX20" s="112">
        <v>584583000</v>
      </c>
      <c r="AY20" s="112">
        <v>401982300</v>
      </c>
      <c r="AZ20" s="113">
        <v>176754000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75"/>
      <c r="B21" s="68" t="s">
        <v>44</v>
      </c>
      <c r="C21" s="73">
        <f>C16</f>
        <v>271421000</v>
      </c>
      <c r="D21" s="74">
        <f t="shared" ref="D21:J21" si="17">D16</f>
        <v>2506360</v>
      </c>
      <c r="E21" s="74">
        <f t="shared" si="17"/>
        <v>6087020</v>
      </c>
      <c r="F21" s="75">
        <f t="shared" si="17"/>
        <v>10139100</v>
      </c>
      <c r="G21" s="73">
        <f t="shared" si="17"/>
        <v>359147000</v>
      </c>
      <c r="H21" s="74">
        <f t="shared" si="17"/>
        <v>3334350</v>
      </c>
      <c r="I21" s="74">
        <f t="shared" si="17"/>
        <v>9251290</v>
      </c>
      <c r="J21" s="75">
        <f t="shared" si="17"/>
        <v>15115000</v>
      </c>
      <c r="K21" s="179"/>
      <c r="L21" s="180"/>
      <c r="M21" s="180"/>
      <c r="N21" s="180"/>
      <c r="O21" s="185"/>
      <c r="P21" s="185"/>
      <c r="Q21" s="14" t="s">
        <v>7</v>
      </c>
      <c r="R21" s="40">
        <f>R16</f>
        <v>1396460000</v>
      </c>
      <c r="S21" s="57"/>
      <c r="T21" s="188"/>
      <c r="U21" s="191"/>
      <c r="V21" s="57"/>
      <c r="W21" s="87" t="s">
        <v>7</v>
      </c>
      <c r="X21" s="5">
        <f t="shared" ref="X21:AE21" si="18">X16</f>
        <v>3585.1</v>
      </c>
      <c r="Y21" s="5">
        <f t="shared" si="18"/>
        <v>4812.2</v>
      </c>
      <c r="Z21" s="5">
        <f t="shared" si="18"/>
        <v>51.2</v>
      </c>
      <c r="AA21" s="5">
        <f t="shared" si="18"/>
        <v>66.7</v>
      </c>
      <c r="AB21" s="5">
        <f t="shared" si="18"/>
        <v>3765.8</v>
      </c>
      <c r="AC21" s="5">
        <f t="shared" si="18"/>
        <v>5060.7</v>
      </c>
      <c r="AD21" s="5">
        <f t="shared" si="18"/>
        <v>85.5</v>
      </c>
      <c r="AE21" s="81">
        <f t="shared" si="18"/>
        <v>12.2</v>
      </c>
      <c r="AF21" s="7"/>
      <c r="AG21" s="87" t="s">
        <v>26</v>
      </c>
      <c r="AH21" s="6">
        <f>(AH20*10.74)</f>
        <v>20.137499999999999</v>
      </c>
      <c r="AI21" s="6">
        <f>(AI20*2.2)</f>
        <v>12.512500000000001</v>
      </c>
      <c r="AJ21" s="6">
        <f>(AJ20*0.25)</f>
        <v>0.375</v>
      </c>
      <c r="AK21" s="154">
        <f>AK20+AL20</f>
        <v>7</v>
      </c>
      <c r="AL21" s="155"/>
      <c r="AM21" s="10"/>
      <c r="AN21" s="22" t="s">
        <v>41</v>
      </c>
      <c r="AO21" s="23">
        <v>10.7</v>
      </c>
      <c r="AP21" s="24">
        <v>7.68</v>
      </c>
      <c r="AQ21" s="7"/>
      <c r="AR21" s="33" t="s">
        <v>36</v>
      </c>
      <c r="AS21" s="12" t="s">
        <v>75</v>
      </c>
      <c r="AT21" s="2" t="s">
        <v>39</v>
      </c>
      <c r="AU21" s="36">
        <v>0.47299999999999998</v>
      </c>
      <c r="AV21" s="1"/>
      <c r="AW21" s="118" t="s">
        <v>71</v>
      </c>
      <c r="AX21" s="111">
        <f t="shared" ref="AX21:AZ21" si="19">AX16</f>
        <v>584583000</v>
      </c>
      <c r="AY21" s="111">
        <f t="shared" si="19"/>
        <v>401144400</v>
      </c>
      <c r="AZ21" s="114">
        <f t="shared" si="19"/>
        <v>176754000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76"/>
      <c r="B22" s="66" t="s">
        <v>3</v>
      </c>
      <c r="C22" s="76">
        <f t="shared" ref="C22:J22" si="20">C20-C21</f>
        <v>0</v>
      </c>
      <c r="D22" s="76">
        <f t="shared" si="20"/>
        <v>0</v>
      </c>
      <c r="E22" s="76">
        <f t="shared" si="20"/>
        <v>0</v>
      </c>
      <c r="F22" s="77">
        <f t="shared" si="20"/>
        <v>0</v>
      </c>
      <c r="G22" s="76">
        <f t="shared" si="20"/>
        <v>776000</v>
      </c>
      <c r="H22" s="76">
        <f t="shared" si="20"/>
        <v>9000</v>
      </c>
      <c r="I22" s="76">
        <f t="shared" si="20"/>
        <v>0</v>
      </c>
      <c r="J22" s="77">
        <f t="shared" si="20"/>
        <v>8000</v>
      </c>
      <c r="K22" s="181"/>
      <c r="L22" s="182"/>
      <c r="M22" s="182"/>
      <c r="N22" s="182"/>
      <c r="O22" s="186"/>
      <c r="P22" s="186"/>
      <c r="Q22" s="48" t="s">
        <v>3</v>
      </c>
      <c r="R22" s="41">
        <f>R20-R21</f>
        <v>786100</v>
      </c>
      <c r="S22" s="58"/>
      <c r="T22" s="189"/>
      <c r="U22" s="192"/>
      <c r="V22" s="58"/>
      <c r="W22" s="45" t="s">
        <v>3</v>
      </c>
      <c r="X22" s="46">
        <f>X20-X21</f>
        <v>0</v>
      </c>
      <c r="Y22" s="46">
        <f t="shared" ref="Y22:AE22" si="21">Y20-Y21</f>
        <v>9.9000000000005457</v>
      </c>
      <c r="Z22" s="46">
        <f t="shared" si="21"/>
        <v>9.9999999999994316E-2</v>
      </c>
      <c r="AA22" s="46">
        <f t="shared" si="21"/>
        <v>0.20000000000000284</v>
      </c>
      <c r="AB22" s="46">
        <f t="shared" si="21"/>
        <v>0</v>
      </c>
      <c r="AC22" s="46">
        <f t="shared" si="21"/>
        <v>10.100000000000364</v>
      </c>
      <c r="AD22" s="46">
        <f t="shared" si="21"/>
        <v>0</v>
      </c>
      <c r="AE22" s="83">
        <f t="shared" si="21"/>
        <v>0</v>
      </c>
      <c r="AF22" s="7"/>
      <c r="AG22" s="88" t="s">
        <v>28</v>
      </c>
      <c r="AH22" s="86">
        <f>(AH21)/((K20/1000000)*8.34)</f>
        <v>3.1115571460357483</v>
      </c>
      <c r="AI22" s="86">
        <f>(AI21)/((K20/1000000)*8.34)</f>
        <v>1.9333759796286683</v>
      </c>
      <c r="AJ22" s="86">
        <f>(AJ21)/((K20/1000000)*8.34)</f>
        <v>5.7943336052807236E-2</v>
      </c>
      <c r="AK22" s="156">
        <f>(AK21)/((K20/1000000)*8.34)</f>
        <v>1.0816089396524018</v>
      </c>
      <c r="AL22" s="157"/>
      <c r="AM22" s="10"/>
      <c r="AN22" s="1"/>
      <c r="AO22" s="1"/>
      <c r="AP22" s="1"/>
      <c r="AQ22" s="7"/>
      <c r="AR22" s="89" t="s">
        <v>55</v>
      </c>
      <c r="AS22" s="79">
        <v>1.87</v>
      </c>
      <c r="AT22" s="90" t="s">
        <v>54</v>
      </c>
      <c r="AU22" s="35">
        <v>5.8000000000000003E-2</v>
      </c>
      <c r="AV22" s="1"/>
      <c r="AW22" s="110" t="s">
        <v>3</v>
      </c>
      <c r="AX22" s="115">
        <f>AX20-AX21</f>
        <v>0</v>
      </c>
      <c r="AY22" s="115">
        <f>AY20-AY21</f>
        <v>837900</v>
      </c>
      <c r="AZ22" s="116">
        <f>AZ20-AZ21</f>
        <v>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74">
        <v>6</v>
      </c>
      <c r="B24" s="67" t="s">
        <v>45</v>
      </c>
      <c r="C24" s="72">
        <v>271421000</v>
      </c>
      <c r="D24" s="37">
        <v>2506360</v>
      </c>
      <c r="E24" s="37">
        <v>6087020</v>
      </c>
      <c r="F24" s="39">
        <v>10139100</v>
      </c>
      <c r="G24" s="72">
        <v>360661000</v>
      </c>
      <c r="H24" s="37">
        <v>3361350</v>
      </c>
      <c r="I24" s="37">
        <v>9283930</v>
      </c>
      <c r="J24" s="39">
        <v>15157000</v>
      </c>
      <c r="K24" s="177">
        <f>C26+G26</f>
        <v>738000</v>
      </c>
      <c r="L24" s="178"/>
      <c r="M24" s="183">
        <f>D26+E26+F26+H26+I26+J26</f>
        <v>84640</v>
      </c>
      <c r="N24" s="178"/>
      <c r="O24" s="184">
        <f>M24+K24</f>
        <v>822640</v>
      </c>
      <c r="P24" s="184"/>
      <c r="Q24" s="42" t="s">
        <v>6</v>
      </c>
      <c r="R24" s="39">
        <v>1398093900</v>
      </c>
      <c r="S24" s="57"/>
      <c r="T24" s="187">
        <v>0.4</v>
      </c>
      <c r="U24" s="190">
        <v>0.95</v>
      </c>
      <c r="V24" s="57"/>
      <c r="W24" s="85" t="s">
        <v>6</v>
      </c>
      <c r="X24" s="44">
        <v>3585.1</v>
      </c>
      <c r="Y24" s="44">
        <v>4831.7</v>
      </c>
      <c r="Z24" s="44">
        <v>51.3</v>
      </c>
      <c r="AA24" s="44">
        <v>67</v>
      </c>
      <c r="AB24" s="44">
        <v>3765.8</v>
      </c>
      <c r="AC24" s="44">
        <v>5081.2</v>
      </c>
      <c r="AD24" s="44">
        <v>85.7</v>
      </c>
      <c r="AE24" s="82">
        <v>12.2</v>
      </c>
      <c r="AF24" s="7"/>
      <c r="AG24" s="85" t="s">
        <v>29</v>
      </c>
      <c r="AH24" s="15">
        <v>2.75</v>
      </c>
      <c r="AI24" s="15">
        <v>5.75</v>
      </c>
      <c r="AJ24" s="15">
        <v>1.8754</v>
      </c>
      <c r="AK24" s="15">
        <v>9</v>
      </c>
      <c r="AL24" s="16">
        <v>0</v>
      </c>
      <c r="AM24" s="62"/>
      <c r="AN24" s="64" t="s">
        <v>40</v>
      </c>
      <c r="AO24" s="20">
        <v>10.5</v>
      </c>
      <c r="AP24" s="21">
        <v>7.28</v>
      </c>
      <c r="AQ24" s="7"/>
      <c r="AR24" s="31" t="s">
        <v>37</v>
      </c>
      <c r="AS24" s="52" t="s">
        <v>75</v>
      </c>
      <c r="AT24" s="32" t="s">
        <v>38</v>
      </c>
      <c r="AU24" s="53">
        <v>4.7E-2</v>
      </c>
      <c r="AV24" s="1"/>
      <c r="AW24" s="117" t="s">
        <v>45</v>
      </c>
      <c r="AX24" s="112">
        <v>584583000</v>
      </c>
      <c r="AY24" s="112">
        <v>402818200</v>
      </c>
      <c r="AZ24" s="113">
        <v>176788000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75"/>
      <c r="B25" s="68" t="s">
        <v>44</v>
      </c>
      <c r="C25" s="73">
        <f t="shared" ref="C25:J25" si="22">C20</f>
        <v>271421000</v>
      </c>
      <c r="D25" s="74">
        <f t="shared" si="22"/>
        <v>2506360</v>
      </c>
      <c r="E25" s="74">
        <f t="shared" si="22"/>
        <v>6087020</v>
      </c>
      <c r="F25" s="75">
        <f t="shared" si="22"/>
        <v>10139100</v>
      </c>
      <c r="G25" s="73">
        <f t="shared" si="22"/>
        <v>359923000</v>
      </c>
      <c r="H25" s="74">
        <f t="shared" si="22"/>
        <v>3343350</v>
      </c>
      <c r="I25" s="74">
        <f t="shared" si="22"/>
        <v>9251290</v>
      </c>
      <c r="J25" s="75">
        <f t="shared" si="22"/>
        <v>15123000</v>
      </c>
      <c r="K25" s="179"/>
      <c r="L25" s="180"/>
      <c r="M25" s="180"/>
      <c r="N25" s="180"/>
      <c r="O25" s="185"/>
      <c r="P25" s="185"/>
      <c r="Q25" s="14" t="s">
        <v>7</v>
      </c>
      <c r="R25" s="40">
        <f>R20</f>
        <v>1397246100</v>
      </c>
      <c r="S25" s="57"/>
      <c r="T25" s="188"/>
      <c r="U25" s="191"/>
      <c r="V25" s="57"/>
      <c r="W25" s="87" t="s">
        <v>7</v>
      </c>
      <c r="X25" s="5">
        <f t="shared" ref="X25:AE25" si="23">X20</f>
        <v>3585.1</v>
      </c>
      <c r="Y25" s="5">
        <f t="shared" si="23"/>
        <v>4822.1000000000004</v>
      </c>
      <c r="Z25" s="5">
        <f t="shared" si="23"/>
        <v>51.3</v>
      </c>
      <c r="AA25" s="5">
        <f t="shared" si="23"/>
        <v>66.900000000000006</v>
      </c>
      <c r="AB25" s="5">
        <f t="shared" si="23"/>
        <v>3765.8</v>
      </c>
      <c r="AC25" s="5">
        <f t="shared" si="23"/>
        <v>5070.8</v>
      </c>
      <c r="AD25" s="5">
        <f t="shared" si="23"/>
        <v>85.5</v>
      </c>
      <c r="AE25" s="81">
        <f t="shared" si="23"/>
        <v>12.2</v>
      </c>
      <c r="AF25" s="7"/>
      <c r="AG25" s="87" t="s">
        <v>26</v>
      </c>
      <c r="AH25" s="6">
        <f>(AH24*10.74)</f>
        <v>29.535</v>
      </c>
      <c r="AI25" s="6">
        <f>(AI24*2.2)</f>
        <v>12.65</v>
      </c>
      <c r="AJ25" s="6">
        <f>(AJ24*0.25)</f>
        <v>0.46884999999999999</v>
      </c>
      <c r="AK25" s="154">
        <f>AK24+AL24</f>
        <v>9</v>
      </c>
      <c r="AL25" s="155"/>
      <c r="AM25" s="10"/>
      <c r="AN25" s="22" t="s">
        <v>41</v>
      </c>
      <c r="AO25" s="23">
        <v>11.2</v>
      </c>
      <c r="AP25" s="24">
        <v>7.75</v>
      </c>
      <c r="AQ25" s="7"/>
      <c r="AR25" s="33" t="s">
        <v>36</v>
      </c>
      <c r="AS25" s="12" t="s">
        <v>75</v>
      </c>
      <c r="AT25" s="2" t="s">
        <v>39</v>
      </c>
      <c r="AU25" s="36">
        <v>1.2709999999999999</v>
      </c>
      <c r="AV25" s="1"/>
      <c r="AW25" s="118" t="s">
        <v>71</v>
      </c>
      <c r="AX25" s="111">
        <f t="shared" ref="AX25:AZ25" si="24">AX20</f>
        <v>584583000</v>
      </c>
      <c r="AY25" s="111">
        <f t="shared" si="24"/>
        <v>401982300</v>
      </c>
      <c r="AZ25" s="114">
        <f t="shared" si="24"/>
        <v>176754000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76"/>
      <c r="B26" s="66" t="s">
        <v>3</v>
      </c>
      <c r="C26" s="76">
        <f t="shared" ref="C26:J26" si="25">C24-C25</f>
        <v>0</v>
      </c>
      <c r="D26" s="76">
        <f t="shared" si="25"/>
        <v>0</v>
      </c>
      <c r="E26" s="76">
        <f t="shared" si="25"/>
        <v>0</v>
      </c>
      <c r="F26" s="77">
        <f t="shared" si="25"/>
        <v>0</v>
      </c>
      <c r="G26" s="76">
        <f t="shared" si="25"/>
        <v>738000</v>
      </c>
      <c r="H26" s="76">
        <f t="shared" si="25"/>
        <v>18000</v>
      </c>
      <c r="I26" s="76">
        <f t="shared" si="25"/>
        <v>32640</v>
      </c>
      <c r="J26" s="77">
        <f t="shared" si="25"/>
        <v>34000</v>
      </c>
      <c r="K26" s="181"/>
      <c r="L26" s="182"/>
      <c r="M26" s="182"/>
      <c r="N26" s="182"/>
      <c r="O26" s="186"/>
      <c r="P26" s="186"/>
      <c r="Q26" s="48" t="s">
        <v>3</v>
      </c>
      <c r="R26" s="41">
        <f>R24-R25</f>
        <v>847800</v>
      </c>
      <c r="S26" s="58"/>
      <c r="T26" s="189"/>
      <c r="U26" s="192"/>
      <c r="V26" s="58"/>
      <c r="W26" s="45" t="s">
        <v>3</v>
      </c>
      <c r="X26" s="46">
        <f>X24-X25</f>
        <v>0</v>
      </c>
      <c r="Y26" s="46">
        <f t="shared" ref="Y26:AE26" si="26">Y24-Y25</f>
        <v>9.5999999999994543</v>
      </c>
      <c r="Z26" s="46">
        <f t="shared" si="26"/>
        <v>0</v>
      </c>
      <c r="AA26" s="46">
        <f t="shared" si="26"/>
        <v>9.9999999999994316E-2</v>
      </c>
      <c r="AB26" s="46">
        <f t="shared" si="26"/>
        <v>0</v>
      </c>
      <c r="AC26" s="46">
        <f t="shared" si="26"/>
        <v>10.399999999999636</v>
      </c>
      <c r="AD26" s="46">
        <f t="shared" si="26"/>
        <v>0.20000000000000284</v>
      </c>
      <c r="AE26" s="83">
        <f t="shared" si="26"/>
        <v>0</v>
      </c>
      <c r="AF26" s="7"/>
      <c r="AG26" s="88" t="s">
        <v>28</v>
      </c>
      <c r="AH26" s="86">
        <f>(AH25)/((K24/1000000)*8.34)</f>
        <v>4.7986001442748245</v>
      </c>
      <c r="AI26" s="86">
        <f>(AI25)/((K24/1000000)*8.34)</f>
        <v>2.0552663560208746</v>
      </c>
      <c r="AJ26" s="86">
        <f>(AJ25)/((K24/1000000)*8.34)</f>
        <v>7.6174832491730196E-2</v>
      </c>
      <c r="AK26" s="156">
        <f>(AK25)/((K24/1000000)*8.34)</f>
        <v>1.4622448382757209</v>
      </c>
      <c r="AL26" s="157"/>
      <c r="AM26" s="10"/>
      <c r="AN26" s="1"/>
      <c r="AO26" s="1"/>
      <c r="AP26" s="1"/>
      <c r="AQ26" s="7"/>
      <c r="AR26" s="89" t="s">
        <v>55</v>
      </c>
      <c r="AS26" s="79">
        <v>10.38</v>
      </c>
      <c r="AT26" s="90" t="s">
        <v>54</v>
      </c>
      <c r="AU26" s="35">
        <v>3.1E-2</v>
      </c>
      <c r="AV26" s="1"/>
      <c r="AW26" s="110" t="s">
        <v>3</v>
      </c>
      <c r="AX26" s="115">
        <f>AX24-AX25</f>
        <v>0</v>
      </c>
      <c r="AY26" s="115">
        <f>AY24-AY25</f>
        <v>835900</v>
      </c>
      <c r="AZ26" s="116">
        <f>AZ24-AZ25</f>
        <v>34000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74">
        <v>7</v>
      </c>
      <c r="B28" s="67" t="s">
        <v>45</v>
      </c>
      <c r="C28" s="72">
        <v>271421000</v>
      </c>
      <c r="D28" s="37">
        <v>2506360</v>
      </c>
      <c r="E28" s="37">
        <v>6087020</v>
      </c>
      <c r="F28" s="39">
        <v>10139100</v>
      </c>
      <c r="G28" s="72">
        <v>361701000</v>
      </c>
      <c r="H28" s="37">
        <v>3389350</v>
      </c>
      <c r="I28" s="37">
        <v>9315950</v>
      </c>
      <c r="J28" s="39">
        <v>15194000</v>
      </c>
      <c r="K28" s="177">
        <f>C30+G30</f>
        <v>1040000</v>
      </c>
      <c r="L28" s="178"/>
      <c r="M28" s="183">
        <f>D30+E30+F30+H30+I30+J30</f>
        <v>97020</v>
      </c>
      <c r="N28" s="178"/>
      <c r="O28" s="184">
        <f>M28+K28</f>
        <v>1137020</v>
      </c>
      <c r="P28" s="184"/>
      <c r="Q28" s="42" t="s">
        <v>6</v>
      </c>
      <c r="R28" s="39">
        <v>1398976100</v>
      </c>
      <c r="S28" s="57"/>
      <c r="T28" s="187">
        <v>0.22</v>
      </c>
      <c r="U28" s="190">
        <v>0.95</v>
      </c>
      <c r="V28" s="57"/>
      <c r="W28" s="85" t="s">
        <v>6</v>
      </c>
      <c r="X28" s="44">
        <v>3585.1</v>
      </c>
      <c r="Y28" s="44">
        <v>4845.7</v>
      </c>
      <c r="Z28" s="44">
        <v>51.9</v>
      </c>
      <c r="AA28" s="44">
        <v>67.099999999999994</v>
      </c>
      <c r="AB28" s="44">
        <v>3765.8</v>
      </c>
      <c r="AC28" s="44">
        <v>5095.8</v>
      </c>
      <c r="AD28" s="44">
        <v>85.8</v>
      </c>
      <c r="AE28" s="82">
        <v>12.2</v>
      </c>
      <c r="AF28" s="7"/>
      <c r="AG28" s="85" t="s">
        <v>29</v>
      </c>
      <c r="AH28" s="15">
        <v>3.75</v>
      </c>
      <c r="AI28" s="15">
        <v>9</v>
      </c>
      <c r="AJ28" s="15">
        <v>2.1875</v>
      </c>
      <c r="AK28" s="15">
        <v>14</v>
      </c>
      <c r="AL28" s="16">
        <v>0</v>
      </c>
      <c r="AM28" s="62"/>
      <c r="AN28" s="64" t="s">
        <v>40</v>
      </c>
      <c r="AO28" s="20">
        <v>7.9</v>
      </c>
      <c r="AP28" s="21">
        <v>7.09</v>
      </c>
      <c r="AQ28" s="7"/>
      <c r="AR28" s="31" t="s">
        <v>37</v>
      </c>
      <c r="AS28" s="52" t="s">
        <v>75</v>
      </c>
      <c r="AT28" s="32" t="s">
        <v>38</v>
      </c>
      <c r="AU28" s="53">
        <v>5.0999999999999997E-2</v>
      </c>
      <c r="AV28" s="1"/>
      <c r="AW28" s="117" t="s">
        <v>45</v>
      </c>
      <c r="AX28" s="112">
        <v>584583000</v>
      </c>
      <c r="AY28" s="112">
        <v>403987600</v>
      </c>
      <c r="AZ28" s="113">
        <v>176824000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75"/>
      <c r="B29" s="68" t="s">
        <v>44</v>
      </c>
      <c r="C29" s="73">
        <f t="shared" ref="C29:J29" si="27">C24</f>
        <v>271421000</v>
      </c>
      <c r="D29" s="74">
        <f t="shared" si="27"/>
        <v>2506360</v>
      </c>
      <c r="E29" s="74">
        <f t="shared" si="27"/>
        <v>6087020</v>
      </c>
      <c r="F29" s="75">
        <f t="shared" si="27"/>
        <v>10139100</v>
      </c>
      <c r="G29" s="73">
        <f t="shared" si="27"/>
        <v>360661000</v>
      </c>
      <c r="H29" s="74">
        <f t="shared" si="27"/>
        <v>3361350</v>
      </c>
      <c r="I29" s="74">
        <f t="shared" si="27"/>
        <v>9283930</v>
      </c>
      <c r="J29" s="75">
        <f t="shared" si="27"/>
        <v>15157000</v>
      </c>
      <c r="K29" s="179"/>
      <c r="L29" s="180"/>
      <c r="M29" s="180"/>
      <c r="N29" s="180"/>
      <c r="O29" s="185"/>
      <c r="P29" s="185"/>
      <c r="Q29" s="14" t="s">
        <v>7</v>
      </c>
      <c r="R29" s="40">
        <f>R24</f>
        <v>1398093900</v>
      </c>
      <c r="S29" s="57"/>
      <c r="T29" s="188"/>
      <c r="U29" s="191"/>
      <c r="V29" s="57"/>
      <c r="W29" s="87" t="s">
        <v>7</v>
      </c>
      <c r="X29" s="5">
        <f t="shared" ref="X29:AE29" si="28">X24</f>
        <v>3585.1</v>
      </c>
      <c r="Y29" s="5">
        <f t="shared" si="28"/>
        <v>4831.7</v>
      </c>
      <c r="Z29" s="5">
        <f t="shared" si="28"/>
        <v>51.3</v>
      </c>
      <c r="AA29" s="5">
        <f t="shared" si="28"/>
        <v>67</v>
      </c>
      <c r="AB29" s="5">
        <f t="shared" si="28"/>
        <v>3765.8</v>
      </c>
      <c r="AC29" s="5">
        <f t="shared" si="28"/>
        <v>5081.2</v>
      </c>
      <c r="AD29" s="5">
        <f t="shared" si="28"/>
        <v>85.7</v>
      </c>
      <c r="AE29" s="81">
        <f t="shared" si="28"/>
        <v>12.2</v>
      </c>
      <c r="AF29" s="7"/>
      <c r="AG29" s="87" t="s">
        <v>26</v>
      </c>
      <c r="AH29" s="6">
        <f>(AH28*10.74)</f>
        <v>40.274999999999999</v>
      </c>
      <c r="AI29" s="6">
        <f>(AI28*2.2)</f>
        <v>19.8</v>
      </c>
      <c r="AJ29" s="6">
        <f>(AJ28*0.25)</f>
        <v>0.546875</v>
      </c>
      <c r="AK29" s="154">
        <f>AK28+AL28</f>
        <v>14</v>
      </c>
      <c r="AL29" s="155"/>
      <c r="AM29" s="10"/>
      <c r="AN29" s="22" t="s">
        <v>41</v>
      </c>
      <c r="AO29" s="23">
        <v>9.8000000000000007</v>
      </c>
      <c r="AP29" s="24">
        <v>7.74</v>
      </c>
      <c r="AQ29" s="7"/>
      <c r="AR29" s="33" t="s">
        <v>36</v>
      </c>
      <c r="AS29" s="12" t="s">
        <v>75</v>
      </c>
      <c r="AT29" s="2" t="s">
        <v>39</v>
      </c>
      <c r="AU29" s="36">
        <v>1.32</v>
      </c>
      <c r="AV29" s="1"/>
      <c r="AW29" s="118" t="s">
        <v>71</v>
      </c>
      <c r="AX29" s="111">
        <f t="shared" ref="AX29:AZ29" si="29">AX24</f>
        <v>584583000</v>
      </c>
      <c r="AY29" s="111">
        <f t="shared" si="29"/>
        <v>402818200</v>
      </c>
      <c r="AZ29" s="114">
        <f t="shared" si="29"/>
        <v>176788000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76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1040000</v>
      </c>
      <c r="H30" s="76">
        <f t="shared" si="30"/>
        <v>28000</v>
      </c>
      <c r="I30" s="76">
        <f t="shared" si="30"/>
        <v>32020</v>
      </c>
      <c r="J30" s="77">
        <f t="shared" si="30"/>
        <v>37000</v>
      </c>
      <c r="K30" s="181"/>
      <c r="L30" s="182"/>
      <c r="M30" s="182"/>
      <c r="N30" s="182"/>
      <c r="O30" s="186"/>
      <c r="P30" s="186"/>
      <c r="Q30" s="48" t="s">
        <v>3</v>
      </c>
      <c r="R30" s="41">
        <f>R28-R29</f>
        <v>882200</v>
      </c>
      <c r="S30" s="58"/>
      <c r="T30" s="189"/>
      <c r="U30" s="192"/>
      <c r="V30" s="58"/>
      <c r="W30" s="45" t="s">
        <v>3</v>
      </c>
      <c r="X30" s="46">
        <f>X28-X29</f>
        <v>0</v>
      </c>
      <c r="Y30" s="46">
        <f t="shared" ref="Y30:AE30" si="31">Y28-Y29</f>
        <v>14</v>
      </c>
      <c r="Z30" s="46">
        <f t="shared" si="31"/>
        <v>0.60000000000000142</v>
      </c>
      <c r="AA30" s="46">
        <f t="shared" si="31"/>
        <v>9.9999999999994316E-2</v>
      </c>
      <c r="AB30" s="46">
        <f t="shared" si="31"/>
        <v>0</v>
      </c>
      <c r="AC30" s="46">
        <f t="shared" si="31"/>
        <v>14.600000000000364</v>
      </c>
      <c r="AD30" s="46">
        <f t="shared" si="31"/>
        <v>9.9999999999994316E-2</v>
      </c>
      <c r="AE30" s="83">
        <f t="shared" si="31"/>
        <v>0</v>
      </c>
      <c r="AF30" s="7"/>
      <c r="AG30" s="88" t="s">
        <v>28</v>
      </c>
      <c r="AH30" s="86">
        <f>(AH29)/((K28/1000000)*8.34)</f>
        <v>4.6434006640841172</v>
      </c>
      <c r="AI30" s="86">
        <f>(AI29)/((K28/1000000)*8.34)</f>
        <v>2.2827891532927502</v>
      </c>
      <c r="AJ30" s="86">
        <f>(AJ29)/((K28/1000000)*8.34)</f>
        <v>6.3050521121564285E-2</v>
      </c>
      <c r="AK30" s="156">
        <f>(AK29)/((K28/1000000)*8.34)</f>
        <v>1.6140933407120457</v>
      </c>
      <c r="AL30" s="157"/>
      <c r="AM30" s="10"/>
      <c r="AN30" s="1"/>
      <c r="AO30" s="1"/>
      <c r="AP30" s="1"/>
      <c r="AQ30" s="7"/>
      <c r="AR30" s="89" t="s">
        <v>55</v>
      </c>
      <c r="AS30" s="79">
        <v>15.88</v>
      </c>
      <c r="AT30" s="90" t="s">
        <v>54</v>
      </c>
      <c r="AU30" s="35">
        <v>3.6999999999999998E-2</v>
      </c>
      <c r="AV30" s="1"/>
      <c r="AW30" s="110" t="s">
        <v>3</v>
      </c>
      <c r="AX30" s="115">
        <f>AX28-AX29</f>
        <v>0</v>
      </c>
      <c r="AY30" s="115">
        <f>AY28-AY29</f>
        <v>1169400</v>
      </c>
      <c r="AZ30" s="116">
        <f>AZ28-AZ29</f>
        <v>36000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74">
        <v>8</v>
      </c>
      <c r="B32" s="67" t="s">
        <v>45</v>
      </c>
      <c r="C32" s="72">
        <v>271421000</v>
      </c>
      <c r="D32" s="37">
        <v>2506360</v>
      </c>
      <c r="E32" s="37">
        <v>6087020</v>
      </c>
      <c r="F32" s="39">
        <v>10139100</v>
      </c>
      <c r="G32" s="72">
        <v>362424000</v>
      </c>
      <c r="H32" s="37">
        <v>3398350</v>
      </c>
      <c r="I32" s="37">
        <v>9315950</v>
      </c>
      <c r="J32" s="39">
        <v>15202000</v>
      </c>
      <c r="K32" s="177">
        <f>C34+G34</f>
        <v>723000</v>
      </c>
      <c r="L32" s="178"/>
      <c r="M32" s="183">
        <f>D34+E34+F34+H34+I34+J34</f>
        <v>17000</v>
      </c>
      <c r="N32" s="178"/>
      <c r="O32" s="184">
        <f>M32+K32</f>
        <v>740000</v>
      </c>
      <c r="P32" s="184"/>
      <c r="Q32" s="42" t="s">
        <v>6</v>
      </c>
      <c r="R32" s="39">
        <v>1399729700</v>
      </c>
      <c r="S32" s="57"/>
      <c r="T32" s="187">
        <v>0.24</v>
      </c>
      <c r="U32" s="190">
        <v>1.01</v>
      </c>
      <c r="V32" s="57"/>
      <c r="W32" s="85" t="s">
        <v>6</v>
      </c>
      <c r="X32" s="44">
        <v>3585.1</v>
      </c>
      <c r="Y32" s="44">
        <v>4854.8999999999996</v>
      </c>
      <c r="Z32" s="44">
        <v>51.9</v>
      </c>
      <c r="AA32" s="44">
        <v>67.2</v>
      </c>
      <c r="AB32" s="44">
        <v>3765.8</v>
      </c>
      <c r="AC32" s="44">
        <v>5105.3</v>
      </c>
      <c r="AD32" s="44">
        <v>86</v>
      </c>
      <c r="AE32" s="82">
        <v>12.2</v>
      </c>
      <c r="AF32" s="7"/>
      <c r="AG32" s="85" t="s">
        <v>29</v>
      </c>
      <c r="AH32" s="15">
        <v>2</v>
      </c>
      <c r="AI32" s="15">
        <v>7</v>
      </c>
      <c r="AJ32" s="15">
        <v>1.75</v>
      </c>
      <c r="AK32" s="15">
        <v>10</v>
      </c>
      <c r="AL32" s="16">
        <v>0</v>
      </c>
      <c r="AM32" s="62"/>
      <c r="AN32" s="64" t="s">
        <v>40</v>
      </c>
      <c r="AO32" s="20">
        <v>6.9</v>
      </c>
      <c r="AP32" s="21">
        <v>7.25</v>
      </c>
      <c r="AQ32" s="7"/>
      <c r="AR32" s="31" t="s">
        <v>37</v>
      </c>
      <c r="AS32" s="52" t="s">
        <v>75</v>
      </c>
      <c r="AT32" s="32" t="s">
        <v>38</v>
      </c>
      <c r="AU32" s="53">
        <v>4.9000000000000002E-2</v>
      </c>
      <c r="AV32" s="1"/>
      <c r="AW32" s="117" t="s">
        <v>45</v>
      </c>
      <c r="AX32" s="112">
        <v>584583000</v>
      </c>
      <c r="AY32" s="112">
        <v>404767170</v>
      </c>
      <c r="AZ32" s="113">
        <v>176860000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75"/>
      <c r="B33" s="68" t="s">
        <v>44</v>
      </c>
      <c r="C33" s="73">
        <f t="shared" ref="C33:J33" si="32">C28</f>
        <v>271421000</v>
      </c>
      <c r="D33" s="74">
        <f t="shared" si="32"/>
        <v>2506360</v>
      </c>
      <c r="E33" s="74">
        <f t="shared" si="32"/>
        <v>6087020</v>
      </c>
      <c r="F33" s="75">
        <f t="shared" si="32"/>
        <v>10139100</v>
      </c>
      <c r="G33" s="73">
        <f t="shared" si="32"/>
        <v>361701000</v>
      </c>
      <c r="H33" s="74">
        <f t="shared" si="32"/>
        <v>3389350</v>
      </c>
      <c r="I33" s="74">
        <f t="shared" si="32"/>
        <v>9315950</v>
      </c>
      <c r="J33" s="75">
        <f t="shared" si="32"/>
        <v>15194000</v>
      </c>
      <c r="K33" s="179"/>
      <c r="L33" s="180"/>
      <c r="M33" s="180"/>
      <c r="N33" s="180"/>
      <c r="O33" s="185"/>
      <c r="P33" s="185"/>
      <c r="Q33" s="14" t="s">
        <v>7</v>
      </c>
      <c r="R33" s="40">
        <f>R28</f>
        <v>1398976100</v>
      </c>
      <c r="S33" s="57"/>
      <c r="T33" s="188"/>
      <c r="U33" s="191"/>
      <c r="V33" s="57"/>
      <c r="W33" s="87" t="s">
        <v>7</v>
      </c>
      <c r="X33" s="5">
        <f t="shared" ref="X33:AE33" si="33">X28</f>
        <v>3585.1</v>
      </c>
      <c r="Y33" s="5">
        <f t="shared" si="33"/>
        <v>4845.7</v>
      </c>
      <c r="Z33" s="5">
        <f t="shared" si="33"/>
        <v>51.9</v>
      </c>
      <c r="AA33" s="5">
        <f t="shared" si="33"/>
        <v>67.099999999999994</v>
      </c>
      <c r="AB33" s="5">
        <f t="shared" si="33"/>
        <v>3765.8</v>
      </c>
      <c r="AC33" s="5">
        <f t="shared" si="33"/>
        <v>5095.8</v>
      </c>
      <c r="AD33" s="5">
        <f t="shared" si="33"/>
        <v>85.8</v>
      </c>
      <c r="AE33" s="81">
        <f t="shared" si="33"/>
        <v>12.2</v>
      </c>
      <c r="AF33" s="7"/>
      <c r="AG33" s="87" t="s">
        <v>26</v>
      </c>
      <c r="AH33" s="6">
        <f>(AH32*10.74)</f>
        <v>21.48</v>
      </c>
      <c r="AI33" s="6">
        <f>(AI32*2.2)</f>
        <v>15.400000000000002</v>
      </c>
      <c r="AJ33" s="6">
        <f>(AJ32*0.25)</f>
        <v>0.4375</v>
      </c>
      <c r="AK33" s="154">
        <f>AK32+AL32</f>
        <v>10</v>
      </c>
      <c r="AL33" s="155"/>
      <c r="AM33" s="10"/>
      <c r="AN33" s="22" t="s">
        <v>41</v>
      </c>
      <c r="AO33" s="23">
        <v>9.4</v>
      </c>
      <c r="AP33" s="24">
        <v>7.67</v>
      </c>
      <c r="AQ33" s="7"/>
      <c r="AR33" s="33" t="s">
        <v>36</v>
      </c>
      <c r="AS33" s="12" t="s">
        <v>75</v>
      </c>
      <c r="AT33" s="2" t="s">
        <v>39</v>
      </c>
      <c r="AU33" s="36">
        <v>1.63</v>
      </c>
      <c r="AV33" s="1"/>
      <c r="AW33" s="118" t="s">
        <v>71</v>
      </c>
      <c r="AX33" s="111">
        <f t="shared" ref="AX33:AZ33" si="34">AX28</f>
        <v>584583000</v>
      </c>
      <c r="AY33" s="111">
        <f t="shared" si="34"/>
        <v>403987600</v>
      </c>
      <c r="AZ33" s="114">
        <f t="shared" si="34"/>
        <v>176824000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76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723000</v>
      </c>
      <c r="H34" s="76">
        <f t="shared" si="35"/>
        <v>9000</v>
      </c>
      <c r="I34" s="76">
        <f t="shared" si="35"/>
        <v>0</v>
      </c>
      <c r="J34" s="77">
        <f t="shared" si="35"/>
        <v>8000</v>
      </c>
      <c r="K34" s="181"/>
      <c r="L34" s="182"/>
      <c r="M34" s="182"/>
      <c r="N34" s="182"/>
      <c r="O34" s="186"/>
      <c r="P34" s="186"/>
      <c r="Q34" s="48" t="s">
        <v>3</v>
      </c>
      <c r="R34" s="41">
        <f>R32-R33</f>
        <v>753600</v>
      </c>
      <c r="S34" s="58"/>
      <c r="T34" s="189"/>
      <c r="U34" s="192"/>
      <c r="V34" s="58"/>
      <c r="W34" s="45" t="s">
        <v>3</v>
      </c>
      <c r="X34" s="46">
        <f>X32-X33</f>
        <v>0</v>
      </c>
      <c r="Y34" s="46">
        <f t="shared" ref="Y34:AE34" si="36">Y32-Y33</f>
        <v>9.1999999999998181</v>
      </c>
      <c r="Z34" s="46">
        <f t="shared" si="36"/>
        <v>0</v>
      </c>
      <c r="AA34" s="46">
        <f t="shared" si="36"/>
        <v>0.10000000000000853</v>
      </c>
      <c r="AB34" s="46">
        <f t="shared" si="36"/>
        <v>0</v>
      </c>
      <c r="AC34" s="46">
        <f t="shared" si="36"/>
        <v>9.5</v>
      </c>
      <c r="AD34" s="46">
        <f t="shared" si="36"/>
        <v>0.20000000000000284</v>
      </c>
      <c r="AE34" s="83">
        <f t="shared" si="36"/>
        <v>0</v>
      </c>
      <c r="AF34" s="7"/>
      <c r="AG34" s="88" t="s">
        <v>28</v>
      </c>
      <c r="AH34" s="86">
        <f>(AH33)/((K32/1000000)*8.34)</f>
        <v>3.562295391902246</v>
      </c>
      <c r="AI34" s="86">
        <f>(AI33)/((K32/1000000)*8.34)</f>
        <v>2.5539734187753536</v>
      </c>
      <c r="AJ34" s="86">
        <f>(AJ33)/((K32/1000000)*8.34)</f>
        <v>7.2556063033390711E-2</v>
      </c>
      <c r="AK34" s="156">
        <f>(AK33)/((K32/1000000)*8.34)</f>
        <v>1.6584242979060735</v>
      </c>
      <c r="AL34" s="157"/>
      <c r="AM34" s="10"/>
      <c r="AN34" s="1"/>
      <c r="AO34" s="1"/>
      <c r="AP34" s="1"/>
      <c r="AQ34" s="7"/>
      <c r="AR34" s="89" t="s">
        <v>55</v>
      </c>
      <c r="AS34" s="79">
        <v>7.48</v>
      </c>
      <c r="AT34" s="90" t="s">
        <v>54</v>
      </c>
      <c r="AU34" s="35">
        <v>3.5000000000000003E-2</v>
      </c>
      <c r="AV34" s="1"/>
      <c r="AW34" s="110" t="s">
        <v>3</v>
      </c>
      <c r="AX34" s="115">
        <f>AX32-AX33</f>
        <v>0</v>
      </c>
      <c r="AY34" s="115">
        <f>AY32-AY33</f>
        <v>779570</v>
      </c>
      <c r="AZ34" s="116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74">
        <v>9</v>
      </c>
      <c r="B36" s="67" t="s">
        <v>45</v>
      </c>
      <c r="C36" s="72">
        <v>272208000</v>
      </c>
      <c r="D36" s="37">
        <v>2516360</v>
      </c>
      <c r="E36" s="37">
        <v>6120020</v>
      </c>
      <c r="F36" s="39">
        <v>10207100</v>
      </c>
      <c r="G36" s="72">
        <v>362424000</v>
      </c>
      <c r="H36" s="37">
        <v>3398350</v>
      </c>
      <c r="I36" s="37">
        <v>9315950</v>
      </c>
      <c r="J36" s="39">
        <v>15202000</v>
      </c>
      <c r="K36" s="177">
        <f>C38+G38</f>
        <v>787000</v>
      </c>
      <c r="L36" s="178"/>
      <c r="M36" s="183">
        <f>D38+E38+F38+H38+I38+J38</f>
        <v>111000</v>
      </c>
      <c r="N36" s="178"/>
      <c r="O36" s="184">
        <f>M36+K36</f>
        <v>898000</v>
      </c>
      <c r="P36" s="184"/>
      <c r="Q36" s="42" t="s">
        <v>6</v>
      </c>
      <c r="R36" s="39">
        <v>1400554200</v>
      </c>
      <c r="S36" s="57"/>
      <c r="T36" s="187">
        <v>0.15</v>
      </c>
      <c r="U36" s="190">
        <v>1.01</v>
      </c>
      <c r="V36" s="57"/>
      <c r="W36" s="85" t="s">
        <v>6</v>
      </c>
      <c r="X36" s="44">
        <v>3595.2</v>
      </c>
      <c r="Y36" s="44">
        <v>4854.8999999999996</v>
      </c>
      <c r="Z36" s="44">
        <v>51.9</v>
      </c>
      <c r="AA36" s="44">
        <v>67.3</v>
      </c>
      <c r="AB36" s="44">
        <v>3776.9</v>
      </c>
      <c r="AC36" s="44">
        <v>5105.3</v>
      </c>
      <c r="AD36" s="44">
        <v>86</v>
      </c>
      <c r="AE36" s="82">
        <v>12.2</v>
      </c>
      <c r="AF36" s="7"/>
      <c r="AG36" s="85" t="s">
        <v>29</v>
      </c>
      <c r="AH36" s="15">
        <v>1.375</v>
      </c>
      <c r="AI36" s="15">
        <v>5.875</v>
      </c>
      <c r="AJ36" s="15">
        <v>1.25</v>
      </c>
      <c r="AK36" s="15">
        <v>7</v>
      </c>
      <c r="AL36" s="16">
        <v>0</v>
      </c>
      <c r="AM36" s="62"/>
      <c r="AN36" s="64" t="s">
        <v>40</v>
      </c>
      <c r="AO36" s="20">
        <v>8.5</v>
      </c>
      <c r="AP36" s="21">
        <v>7.26</v>
      </c>
      <c r="AQ36" s="7"/>
      <c r="AR36" s="31" t="s">
        <v>37</v>
      </c>
      <c r="AS36" s="52">
        <v>4.8000000000000001E-2</v>
      </c>
      <c r="AT36" s="32" t="s">
        <v>38</v>
      </c>
      <c r="AU36" s="53" t="s">
        <v>75</v>
      </c>
      <c r="AV36" s="1"/>
      <c r="AW36" s="117" t="s">
        <v>45</v>
      </c>
      <c r="AX36" s="112">
        <v>585522000</v>
      </c>
      <c r="AY36" s="112">
        <v>404767170</v>
      </c>
      <c r="AZ36" s="113">
        <v>176860000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75"/>
      <c r="B37" s="68" t="s">
        <v>44</v>
      </c>
      <c r="C37" s="73">
        <f t="shared" ref="C37:J37" si="37">C32</f>
        <v>271421000</v>
      </c>
      <c r="D37" s="74">
        <f t="shared" si="37"/>
        <v>2506360</v>
      </c>
      <c r="E37" s="74">
        <f t="shared" si="37"/>
        <v>6087020</v>
      </c>
      <c r="F37" s="75">
        <f t="shared" si="37"/>
        <v>10139100</v>
      </c>
      <c r="G37" s="73">
        <f t="shared" si="37"/>
        <v>362424000</v>
      </c>
      <c r="H37" s="74">
        <f t="shared" si="37"/>
        <v>3398350</v>
      </c>
      <c r="I37" s="74">
        <f t="shared" si="37"/>
        <v>9315950</v>
      </c>
      <c r="J37" s="75">
        <f t="shared" si="37"/>
        <v>15202000</v>
      </c>
      <c r="K37" s="179"/>
      <c r="L37" s="180"/>
      <c r="M37" s="180"/>
      <c r="N37" s="180"/>
      <c r="O37" s="185"/>
      <c r="P37" s="185"/>
      <c r="Q37" s="14" t="s">
        <v>7</v>
      </c>
      <c r="R37" s="40">
        <f>R32</f>
        <v>1399729700</v>
      </c>
      <c r="S37" s="57"/>
      <c r="T37" s="188"/>
      <c r="U37" s="191"/>
      <c r="V37" s="57"/>
      <c r="W37" s="87" t="s">
        <v>7</v>
      </c>
      <c r="X37" s="5">
        <f t="shared" ref="X37:AE37" si="38">X32</f>
        <v>3585.1</v>
      </c>
      <c r="Y37" s="5">
        <f t="shared" si="38"/>
        <v>4854.8999999999996</v>
      </c>
      <c r="Z37" s="5">
        <f t="shared" si="38"/>
        <v>51.9</v>
      </c>
      <c r="AA37" s="5">
        <f t="shared" si="38"/>
        <v>67.2</v>
      </c>
      <c r="AB37" s="5">
        <f t="shared" si="38"/>
        <v>3765.8</v>
      </c>
      <c r="AC37" s="5">
        <f t="shared" si="38"/>
        <v>5105.3</v>
      </c>
      <c r="AD37" s="5">
        <f t="shared" si="38"/>
        <v>86</v>
      </c>
      <c r="AE37" s="81">
        <f t="shared" si="38"/>
        <v>12.2</v>
      </c>
      <c r="AF37" s="7"/>
      <c r="AG37" s="87" t="s">
        <v>26</v>
      </c>
      <c r="AH37" s="6">
        <f>(AH36*10.74)</f>
        <v>14.7675</v>
      </c>
      <c r="AI37" s="6">
        <f>(AI36*2.2)</f>
        <v>12.925000000000001</v>
      </c>
      <c r="AJ37" s="6">
        <f>(AJ36*0.25)</f>
        <v>0.3125</v>
      </c>
      <c r="AK37" s="154">
        <f>AK36+AL36</f>
        <v>7</v>
      </c>
      <c r="AL37" s="155"/>
      <c r="AM37" s="10"/>
      <c r="AN37" s="22" t="s">
        <v>41</v>
      </c>
      <c r="AO37" s="23">
        <v>9.8000000000000007</v>
      </c>
      <c r="AP37" s="24">
        <v>7.37</v>
      </c>
      <c r="AQ37" s="7"/>
      <c r="AR37" s="33" t="s">
        <v>36</v>
      </c>
      <c r="AS37" s="12">
        <v>0.94</v>
      </c>
      <c r="AT37" s="2" t="s">
        <v>39</v>
      </c>
      <c r="AU37" s="36" t="s">
        <v>75</v>
      </c>
      <c r="AV37" s="1"/>
      <c r="AW37" s="118" t="s">
        <v>71</v>
      </c>
      <c r="AX37" s="111">
        <f t="shared" ref="AX37:AZ37" si="39">AX32</f>
        <v>584583000</v>
      </c>
      <c r="AY37" s="111">
        <f t="shared" si="39"/>
        <v>404767170</v>
      </c>
      <c r="AZ37" s="114">
        <f t="shared" si="39"/>
        <v>176860000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76"/>
      <c r="B38" s="66" t="s">
        <v>3</v>
      </c>
      <c r="C38" s="76">
        <f t="shared" ref="C38:J38" si="40">C36-C37</f>
        <v>787000</v>
      </c>
      <c r="D38" s="76">
        <f t="shared" si="40"/>
        <v>10000</v>
      </c>
      <c r="E38" s="76">
        <f t="shared" si="40"/>
        <v>33000</v>
      </c>
      <c r="F38" s="77">
        <f t="shared" si="40"/>
        <v>68000</v>
      </c>
      <c r="G38" s="76">
        <f t="shared" si="40"/>
        <v>0</v>
      </c>
      <c r="H38" s="76">
        <f t="shared" si="40"/>
        <v>0</v>
      </c>
      <c r="I38" s="76">
        <f t="shared" si="40"/>
        <v>0</v>
      </c>
      <c r="J38" s="77">
        <f t="shared" si="40"/>
        <v>0</v>
      </c>
      <c r="K38" s="181"/>
      <c r="L38" s="182"/>
      <c r="M38" s="182"/>
      <c r="N38" s="182"/>
      <c r="O38" s="186"/>
      <c r="P38" s="186"/>
      <c r="Q38" s="48" t="s">
        <v>3</v>
      </c>
      <c r="R38" s="41">
        <f>R36-R37</f>
        <v>824500</v>
      </c>
      <c r="S38" s="58"/>
      <c r="T38" s="189"/>
      <c r="U38" s="192"/>
      <c r="V38" s="58"/>
      <c r="W38" s="45" t="s">
        <v>3</v>
      </c>
      <c r="X38" s="46">
        <f t="shared" ref="X38:AE38" si="41">X36-X37</f>
        <v>10.099999999999909</v>
      </c>
      <c r="Y38" s="46">
        <f t="shared" si="41"/>
        <v>0</v>
      </c>
      <c r="Z38" s="46">
        <f t="shared" si="41"/>
        <v>0</v>
      </c>
      <c r="AA38" s="46">
        <f t="shared" si="41"/>
        <v>9.9999999999994316E-2</v>
      </c>
      <c r="AB38" s="46">
        <f t="shared" si="41"/>
        <v>11.099999999999909</v>
      </c>
      <c r="AC38" s="46">
        <f t="shared" si="41"/>
        <v>0</v>
      </c>
      <c r="AD38" s="46">
        <f t="shared" si="41"/>
        <v>0</v>
      </c>
      <c r="AE38" s="83">
        <f t="shared" si="41"/>
        <v>0</v>
      </c>
      <c r="AF38" s="7"/>
      <c r="AG38" s="88" t="s">
        <v>28</v>
      </c>
      <c r="AH38" s="86">
        <f>(AH37)/((K36/1000000)*8.34)</f>
        <v>2.2499154424871795</v>
      </c>
      <c r="AI38" s="86">
        <f>(AI37)/((K36/1000000)*8.34)</f>
        <v>1.9691997355101942</v>
      </c>
      <c r="AJ38" s="86">
        <f>(AJ37)/((K36/1000000)*8.34)</f>
        <v>4.7611212173844154E-2</v>
      </c>
      <c r="AK38" s="156">
        <f>(AK37)/((K36/1000000)*8.34)</f>
        <v>1.066491152694109</v>
      </c>
      <c r="AL38" s="157"/>
      <c r="AM38" s="10"/>
      <c r="AN38" s="1"/>
      <c r="AO38" s="1"/>
      <c r="AP38" s="1"/>
      <c r="AQ38" s="7"/>
      <c r="AR38" s="89" t="s">
        <v>55</v>
      </c>
      <c r="AS38" s="79">
        <v>4.8499999999999996</v>
      </c>
      <c r="AT38" s="90" t="s">
        <v>54</v>
      </c>
      <c r="AU38" s="35">
        <v>4.4999999999999998E-2</v>
      </c>
      <c r="AV38" s="1"/>
      <c r="AW38" s="110" t="s">
        <v>3</v>
      </c>
      <c r="AX38" s="115">
        <f>AX36-AX37</f>
        <v>939000</v>
      </c>
      <c r="AY38" s="115">
        <f>AY36-AY37</f>
        <v>0</v>
      </c>
      <c r="AZ38" s="116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74">
        <v>10</v>
      </c>
      <c r="B40" s="67" t="s">
        <v>45</v>
      </c>
      <c r="C40" s="72">
        <v>273302000</v>
      </c>
      <c r="D40" s="37">
        <v>2525360</v>
      </c>
      <c r="E40" s="37">
        <v>6152020</v>
      </c>
      <c r="F40" s="39">
        <v>10252100</v>
      </c>
      <c r="G40" s="72">
        <v>362424000</v>
      </c>
      <c r="H40" s="37">
        <v>3398350</v>
      </c>
      <c r="I40" s="37">
        <v>9315950</v>
      </c>
      <c r="J40" s="39">
        <v>15202000</v>
      </c>
      <c r="K40" s="177">
        <f>C42+G42</f>
        <v>1094000</v>
      </c>
      <c r="L40" s="178"/>
      <c r="M40" s="183">
        <f>D42+E42+F42+H42+I42+J42</f>
        <v>86000</v>
      </c>
      <c r="N40" s="178"/>
      <c r="O40" s="184">
        <f>M40+K40</f>
        <v>1180000</v>
      </c>
      <c r="P40" s="184"/>
      <c r="Q40" s="42" t="s">
        <v>6</v>
      </c>
      <c r="R40" s="39">
        <v>1401335600</v>
      </c>
      <c r="S40" s="57"/>
      <c r="T40" s="187">
        <v>0</v>
      </c>
      <c r="U40" s="190">
        <v>1.04</v>
      </c>
      <c r="V40" s="57"/>
      <c r="W40" s="85" t="s">
        <v>6</v>
      </c>
      <c r="X40" s="44">
        <v>3609.2</v>
      </c>
      <c r="Y40" s="44">
        <v>4854.8999999999996</v>
      </c>
      <c r="Z40" s="44">
        <v>51.9</v>
      </c>
      <c r="AA40" s="44">
        <v>67.400000000000006</v>
      </c>
      <c r="AB40" s="44">
        <v>3791.7</v>
      </c>
      <c r="AC40" s="44">
        <v>5105.3</v>
      </c>
      <c r="AD40" s="44">
        <v>86.2</v>
      </c>
      <c r="AE40" s="82">
        <v>12.3</v>
      </c>
      <c r="AF40" s="7"/>
      <c r="AG40" s="85" t="s">
        <v>29</v>
      </c>
      <c r="AH40" s="15">
        <v>2</v>
      </c>
      <c r="AI40" s="15">
        <v>9.25</v>
      </c>
      <c r="AJ40" s="15">
        <v>2.25</v>
      </c>
      <c r="AK40" s="15">
        <v>11</v>
      </c>
      <c r="AL40" s="16">
        <v>0</v>
      </c>
      <c r="AM40" s="62"/>
      <c r="AN40" s="64" t="s">
        <v>40</v>
      </c>
      <c r="AO40" s="20">
        <v>9.8000000000000007</v>
      </c>
      <c r="AP40" s="21">
        <v>7.36</v>
      </c>
      <c r="AQ40" s="7"/>
      <c r="AR40" s="31" t="s">
        <v>37</v>
      </c>
      <c r="AS40" s="52">
        <v>4.8000000000000001E-2</v>
      </c>
      <c r="AT40" s="32" t="s">
        <v>38</v>
      </c>
      <c r="AU40" s="53" t="s">
        <v>75</v>
      </c>
      <c r="AV40" s="1"/>
      <c r="AW40" s="117" t="s">
        <v>45</v>
      </c>
      <c r="AX40" s="112">
        <v>586761000</v>
      </c>
      <c r="AY40" s="112">
        <v>404767170</v>
      </c>
      <c r="AZ40" s="113">
        <v>176896000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75"/>
      <c r="B41" s="68" t="s">
        <v>44</v>
      </c>
      <c r="C41" s="73">
        <f t="shared" ref="C41:J41" si="42">C36</f>
        <v>272208000</v>
      </c>
      <c r="D41" s="74">
        <f t="shared" si="42"/>
        <v>2516360</v>
      </c>
      <c r="E41" s="74">
        <f t="shared" si="42"/>
        <v>6120020</v>
      </c>
      <c r="F41" s="75">
        <f t="shared" si="42"/>
        <v>10207100</v>
      </c>
      <c r="G41" s="73">
        <f t="shared" si="42"/>
        <v>362424000</v>
      </c>
      <c r="H41" s="74">
        <f t="shared" si="42"/>
        <v>3398350</v>
      </c>
      <c r="I41" s="74">
        <f t="shared" si="42"/>
        <v>9315950</v>
      </c>
      <c r="J41" s="75">
        <f t="shared" si="42"/>
        <v>15202000</v>
      </c>
      <c r="K41" s="179"/>
      <c r="L41" s="180"/>
      <c r="M41" s="180"/>
      <c r="N41" s="180"/>
      <c r="O41" s="185"/>
      <c r="P41" s="185"/>
      <c r="Q41" s="14" t="s">
        <v>7</v>
      </c>
      <c r="R41" s="40">
        <f>R36</f>
        <v>1400554200</v>
      </c>
      <c r="S41" s="57"/>
      <c r="T41" s="188"/>
      <c r="U41" s="191"/>
      <c r="V41" s="57"/>
      <c r="W41" s="87" t="s">
        <v>7</v>
      </c>
      <c r="X41" s="5">
        <f t="shared" ref="X41:AE41" si="43">X36</f>
        <v>3595.2</v>
      </c>
      <c r="Y41" s="5">
        <f t="shared" si="43"/>
        <v>4854.8999999999996</v>
      </c>
      <c r="Z41" s="5">
        <f t="shared" si="43"/>
        <v>51.9</v>
      </c>
      <c r="AA41" s="5">
        <f t="shared" si="43"/>
        <v>67.3</v>
      </c>
      <c r="AB41" s="5">
        <f t="shared" si="43"/>
        <v>3776.9</v>
      </c>
      <c r="AC41" s="5">
        <f t="shared" si="43"/>
        <v>5105.3</v>
      </c>
      <c r="AD41" s="5">
        <f t="shared" si="43"/>
        <v>86</v>
      </c>
      <c r="AE41" s="81">
        <f t="shared" si="43"/>
        <v>12.2</v>
      </c>
      <c r="AF41" s="7"/>
      <c r="AG41" s="87" t="s">
        <v>26</v>
      </c>
      <c r="AH41" s="6">
        <f>(AH40*10.74)</f>
        <v>21.48</v>
      </c>
      <c r="AI41" s="6">
        <f>(AI40*2.2)</f>
        <v>20.350000000000001</v>
      </c>
      <c r="AJ41" s="6">
        <f>(AJ40*0.25)</f>
        <v>0.5625</v>
      </c>
      <c r="AK41" s="154">
        <f>AK40+AL40</f>
        <v>11</v>
      </c>
      <c r="AL41" s="155"/>
      <c r="AM41" s="10"/>
      <c r="AN41" s="22" t="s">
        <v>41</v>
      </c>
      <c r="AO41" s="23">
        <v>10.1</v>
      </c>
      <c r="AP41" s="24">
        <v>7.56</v>
      </c>
      <c r="AQ41" s="7"/>
      <c r="AR41" s="33" t="s">
        <v>36</v>
      </c>
      <c r="AS41" s="12">
        <v>0.91800000000000004</v>
      </c>
      <c r="AT41" s="2" t="s">
        <v>39</v>
      </c>
      <c r="AU41" s="36" t="s">
        <v>75</v>
      </c>
      <c r="AV41" s="1"/>
      <c r="AW41" s="118" t="s">
        <v>71</v>
      </c>
      <c r="AX41" s="111">
        <f t="shared" ref="AX41:AZ41" si="44">AX36</f>
        <v>585522000</v>
      </c>
      <c r="AY41" s="111">
        <f t="shared" si="44"/>
        <v>404767170</v>
      </c>
      <c r="AZ41" s="114">
        <f t="shared" si="44"/>
        <v>176860000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76"/>
      <c r="B42" s="66" t="s">
        <v>3</v>
      </c>
      <c r="C42" s="76">
        <f t="shared" ref="C42:J42" si="45">C40-C41</f>
        <v>1094000</v>
      </c>
      <c r="D42" s="76">
        <f t="shared" si="45"/>
        <v>9000</v>
      </c>
      <c r="E42" s="76">
        <f t="shared" si="45"/>
        <v>32000</v>
      </c>
      <c r="F42" s="77">
        <f t="shared" si="45"/>
        <v>45000</v>
      </c>
      <c r="G42" s="76">
        <f t="shared" si="45"/>
        <v>0</v>
      </c>
      <c r="H42" s="76">
        <f t="shared" si="45"/>
        <v>0</v>
      </c>
      <c r="I42" s="76">
        <f t="shared" si="45"/>
        <v>0</v>
      </c>
      <c r="J42" s="77">
        <f t="shared" si="45"/>
        <v>0</v>
      </c>
      <c r="K42" s="181"/>
      <c r="L42" s="182"/>
      <c r="M42" s="182"/>
      <c r="N42" s="182"/>
      <c r="O42" s="186"/>
      <c r="P42" s="186"/>
      <c r="Q42" s="48" t="s">
        <v>3</v>
      </c>
      <c r="R42" s="41">
        <f>R40-R41</f>
        <v>781400</v>
      </c>
      <c r="S42" s="58"/>
      <c r="T42" s="189"/>
      <c r="U42" s="192"/>
      <c r="V42" s="58"/>
      <c r="W42" s="45" t="s">
        <v>3</v>
      </c>
      <c r="X42" s="46">
        <f t="shared" ref="X42:AE42" si="46">X40-X41</f>
        <v>14</v>
      </c>
      <c r="Y42" s="46">
        <f t="shared" si="46"/>
        <v>0</v>
      </c>
      <c r="Z42" s="46">
        <f t="shared" si="46"/>
        <v>0</v>
      </c>
      <c r="AA42" s="46">
        <f t="shared" si="46"/>
        <v>0.10000000000000853</v>
      </c>
      <c r="AB42" s="46">
        <f t="shared" si="46"/>
        <v>14.799999999999727</v>
      </c>
      <c r="AC42" s="46">
        <f t="shared" si="46"/>
        <v>0</v>
      </c>
      <c r="AD42" s="46">
        <f t="shared" si="46"/>
        <v>0.20000000000000284</v>
      </c>
      <c r="AE42" s="83">
        <f t="shared" si="46"/>
        <v>0.10000000000000142</v>
      </c>
      <c r="AF42" s="7"/>
      <c r="AG42" s="88" t="s">
        <v>28</v>
      </c>
      <c r="AH42" s="86">
        <f>(AH41)/((K40/1000000)*8.34)</f>
        <v>2.3542409217050491</v>
      </c>
      <c r="AI42" s="86">
        <f>(AI41)/((K40/1000000)*8.34)</f>
        <v>2.2303911897903981</v>
      </c>
      <c r="AJ42" s="86">
        <f>(AJ41)/((K40/1000000)*8.34)</f>
        <v>6.1650862125655966E-2</v>
      </c>
      <c r="AK42" s="156">
        <f>(AK41)/((K40/1000000)*8.34)</f>
        <v>1.2056168593461611</v>
      </c>
      <c r="AL42" s="157"/>
      <c r="AM42" s="10"/>
      <c r="AN42" s="1"/>
      <c r="AO42" s="1"/>
      <c r="AP42" s="1"/>
      <c r="AQ42" s="7"/>
      <c r="AR42" s="89" t="s">
        <v>55</v>
      </c>
      <c r="AS42" s="79">
        <v>3.67</v>
      </c>
      <c r="AT42" s="90" t="s">
        <v>54</v>
      </c>
      <c r="AU42" s="35">
        <v>3.2000000000000001E-2</v>
      </c>
      <c r="AV42" s="1"/>
      <c r="AW42" s="110" t="s">
        <v>3</v>
      </c>
      <c r="AX42" s="115">
        <f>AX40-AX41</f>
        <v>1239000</v>
      </c>
      <c r="AY42" s="115">
        <f>AY40-AY41</f>
        <v>0</v>
      </c>
      <c r="AZ42" s="116">
        <f>AZ40-AZ41</f>
        <v>36000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74">
        <v>11</v>
      </c>
      <c r="B44" s="67" t="s">
        <v>45</v>
      </c>
      <c r="C44" s="72">
        <v>273979000</v>
      </c>
      <c r="D44" s="37">
        <v>2525360</v>
      </c>
      <c r="E44" s="37">
        <v>6152020</v>
      </c>
      <c r="F44" s="39">
        <v>10276200</v>
      </c>
      <c r="G44" s="72">
        <v>362424000</v>
      </c>
      <c r="H44" s="37">
        <v>3398350</v>
      </c>
      <c r="I44" s="37">
        <v>9315950</v>
      </c>
      <c r="J44" s="39">
        <v>15202000</v>
      </c>
      <c r="K44" s="177">
        <f>C46+G46</f>
        <v>677000</v>
      </c>
      <c r="L44" s="178"/>
      <c r="M44" s="183">
        <f>D46+E46+F46+H46+I46+J46</f>
        <v>24100</v>
      </c>
      <c r="N44" s="178"/>
      <c r="O44" s="184">
        <f>M44+K44</f>
        <v>701100</v>
      </c>
      <c r="P44" s="184"/>
      <c r="Q44" s="42" t="s">
        <v>6</v>
      </c>
      <c r="R44" s="39">
        <v>1402165400</v>
      </c>
      <c r="S44" s="57"/>
      <c r="T44" s="187">
        <v>0</v>
      </c>
      <c r="U44" s="190">
        <v>0.95</v>
      </c>
      <c r="V44" s="57"/>
      <c r="W44" s="85" t="s">
        <v>6</v>
      </c>
      <c r="X44" s="44">
        <v>3617.9</v>
      </c>
      <c r="Y44" s="44">
        <v>4854.8999999999996</v>
      </c>
      <c r="Z44" s="44">
        <v>51.9</v>
      </c>
      <c r="AA44" s="44">
        <v>67.400000000000006</v>
      </c>
      <c r="AB44" s="44">
        <v>3800.7</v>
      </c>
      <c r="AC44" s="44">
        <v>5105.3</v>
      </c>
      <c r="AD44" s="44">
        <v>86.2</v>
      </c>
      <c r="AE44" s="82">
        <v>12.3</v>
      </c>
      <c r="AF44" s="7"/>
      <c r="AG44" s="85" t="s">
        <v>29</v>
      </c>
      <c r="AH44" s="15">
        <v>1.0625</v>
      </c>
      <c r="AI44" s="15">
        <v>5.5</v>
      </c>
      <c r="AJ44" s="15">
        <v>1.375</v>
      </c>
      <c r="AK44" s="15">
        <v>7</v>
      </c>
      <c r="AL44" s="16">
        <v>0</v>
      </c>
      <c r="AM44" s="62"/>
      <c r="AN44" s="64" t="s">
        <v>40</v>
      </c>
      <c r="AO44" s="20">
        <v>10.1</v>
      </c>
      <c r="AP44" s="21">
        <v>7.33</v>
      </c>
      <c r="AQ44" s="7"/>
      <c r="AR44" s="31" t="s">
        <v>37</v>
      </c>
      <c r="AS44" s="52">
        <v>5.0999999999999997E-2</v>
      </c>
      <c r="AT44" s="32" t="s">
        <v>38</v>
      </c>
      <c r="AU44" s="53" t="s">
        <v>75</v>
      </c>
      <c r="AV44" s="1"/>
      <c r="AW44" s="117" t="s">
        <v>45</v>
      </c>
      <c r="AX44" s="112">
        <v>587518000</v>
      </c>
      <c r="AY44" s="112">
        <v>404767170</v>
      </c>
      <c r="AZ44" s="113">
        <v>176896000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75"/>
      <c r="B45" s="68" t="s">
        <v>44</v>
      </c>
      <c r="C45" s="73">
        <f t="shared" ref="C45:J45" si="47">C40</f>
        <v>273302000</v>
      </c>
      <c r="D45" s="74">
        <f t="shared" si="47"/>
        <v>2525360</v>
      </c>
      <c r="E45" s="74">
        <f t="shared" si="47"/>
        <v>6152020</v>
      </c>
      <c r="F45" s="75">
        <f t="shared" si="47"/>
        <v>10252100</v>
      </c>
      <c r="G45" s="73">
        <f t="shared" si="47"/>
        <v>362424000</v>
      </c>
      <c r="H45" s="74">
        <f t="shared" si="47"/>
        <v>3398350</v>
      </c>
      <c r="I45" s="74">
        <f t="shared" si="47"/>
        <v>9315950</v>
      </c>
      <c r="J45" s="75">
        <f t="shared" si="47"/>
        <v>15202000</v>
      </c>
      <c r="K45" s="179"/>
      <c r="L45" s="180"/>
      <c r="M45" s="180"/>
      <c r="N45" s="180"/>
      <c r="O45" s="185"/>
      <c r="P45" s="185"/>
      <c r="Q45" s="14" t="s">
        <v>7</v>
      </c>
      <c r="R45" s="40">
        <f>R40</f>
        <v>1401335600</v>
      </c>
      <c r="S45" s="57"/>
      <c r="T45" s="188"/>
      <c r="U45" s="191"/>
      <c r="V45" s="57"/>
      <c r="W45" s="87" t="s">
        <v>7</v>
      </c>
      <c r="X45" s="5">
        <f t="shared" ref="X45:AE45" si="48">X40</f>
        <v>3609.2</v>
      </c>
      <c r="Y45" s="5">
        <f t="shared" si="48"/>
        <v>4854.8999999999996</v>
      </c>
      <c r="Z45" s="5">
        <f t="shared" si="48"/>
        <v>51.9</v>
      </c>
      <c r="AA45" s="5">
        <f t="shared" si="48"/>
        <v>67.400000000000006</v>
      </c>
      <c r="AB45" s="5">
        <f t="shared" si="48"/>
        <v>3791.7</v>
      </c>
      <c r="AC45" s="5">
        <f t="shared" si="48"/>
        <v>5105.3</v>
      </c>
      <c r="AD45" s="5">
        <f t="shared" si="48"/>
        <v>86.2</v>
      </c>
      <c r="AE45" s="81">
        <f t="shared" si="48"/>
        <v>12.3</v>
      </c>
      <c r="AF45" s="7"/>
      <c r="AG45" s="87" t="s">
        <v>26</v>
      </c>
      <c r="AH45" s="6">
        <f>(AH44*10.74)</f>
        <v>11.411250000000001</v>
      </c>
      <c r="AI45" s="6">
        <f>(AI44*2.2)</f>
        <v>12.100000000000001</v>
      </c>
      <c r="AJ45" s="6">
        <f>(AJ44*0.25)</f>
        <v>0.34375</v>
      </c>
      <c r="AK45" s="154">
        <f>AK44+AL44</f>
        <v>7</v>
      </c>
      <c r="AL45" s="155"/>
      <c r="AM45" s="10"/>
      <c r="AN45" s="22" t="s">
        <v>41</v>
      </c>
      <c r="AO45" s="23">
        <v>9.9</v>
      </c>
      <c r="AP45" s="24">
        <v>7.63</v>
      </c>
      <c r="AQ45" s="7"/>
      <c r="AR45" s="33" t="s">
        <v>36</v>
      </c>
      <c r="AS45" s="12">
        <v>0.96499999999999997</v>
      </c>
      <c r="AT45" s="2" t="s">
        <v>39</v>
      </c>
      <c r="AU45" s="36" t="s">
        <v>75</v>
      </c>
      <c r="AV45" s="1"/>
      <c r="AW45" s="118" t="s">
        <v>71</v>
      </c>
      <c r="AX45" s="111">
        <f t="shared" ref="AX45:AZ45" si="49">AX40</f>
        <v>586761000</v>
      </c>
      <c r="AY45" s="111">
        <f t="shared" si="49"/>
        <v>404767170</v>
      </c>
      <c r="AZ45" s="114">
        <f t="shared" si="49"/>
        <v>176896000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76"/>
      <c r="B46" s="66" t="s">
        <v>3</v>
      </c>
      <c r="C46" s="76">
        <f t="shared" ref="C46:J46" si="50">C44-C45</f>
        <v>677000</v>
      </c>
      <c r="D46" s="76">
        <f t="shared" si="50"/>
        <v>0</v>
      </c>
      <c r="E46" s="76">
        <f t="shared" si="50"/>
        <v>0</v>
      </c>
      <c r="F46" s="77">
        <f t="shared" si="50"/>
        <v>24100</v>
      </c>
      <c r="G46" s="76">
        <f t="shared" si="50"/>
        <v>0</v>
      </c>
      <c r="H46" s="76">
        <f t="shared" si="50"/>
        <v>0</v>
      </c>
      <c r="I46" s="76">
        <f t="shared" si="50"/>
        <v>0</v>
      </c>
      <c r="J46" s="77">
        <f t="shared" si="50"/>
        <v>0</v>
      </c>
      <c r="K46" s="181"/>
      <c r="L46" s="182"/>
      <c r="M46" s="182"/>
      <c r="N46" s="182"/>
      <c r="O46" s="186"/>
      <c r="P46" s="186"/>
      <c r="Q46" s="48" t="s">
        <v>3</v>
      </c>
      <c r="R46" s="41">
        <f>R44-R45</f>
        <v>829800</v>
      </c>
      <c r="S46" s="58"/>
      <c r="T46" s="189"/>
      <c r="U46" s="192"/>
      <c r="V46" s="58"/>
      <c r="W46" s="45" t="s">
        <v>3</v>
      </c>
      <c r="X46" s="46">
        <f>X44-X45</f>
        <v>8.7000000000002728</v>
      </c>
      <c r="Y46" s="46">
        <f t="shared" ref="Y46:AE46" si="51">Y44-Y45</f>
        <v>0</v>
      </c>
      <c r="Z46" s="46">
        <f t="shared" si="51"/>
        <v>0</v>
      </c>
      <c r="AA46" s="46">
        <f t="shared" si="51"/>
        <v>0</v>
      </c>
      <c r="AB46" s="46">
        <f t="shared" si="51"/>
        <v>9</v>
      </c>
      <c r="AC46" s="46">
        <f t="shared" si="51"/>
        <v>0</v>
      </c>
      <c r="AD46" s="46">
        <f t="shared" si="51"/>
        <v>0</v>
      </c>
      <c r="AE46" s="83">
        <f t="shared" si="51"/>
        <v>0</v>
      </c>
      <c r="AF46" s="7"/>
      <c r="AG46" s="88" t="s">
        <v>28</v>
      </c>
      <c r="AH46" s="86">
        <f>(AH45)/((K44/1000000)*8.34)</f>
        <v>2.0210567144511864</v>
      </c>
      <c r="AI46" s="86">
        <f>(AI45)/((K44/1000000)*8.34)</f>
        <v>2.1430418442203405</v>
      </c>
      <c r="AJ46" s="86">
        <f>(AJ45)/((K44/1000000)*8.34)</f>
        <v>6.0881870574441478E-2</v>
      </c>
      <c r="AK46" s="156">
        <f>(AK45)/((K44/1000000)*8.34)</f>
        <v>1.2397762735158993</v>
      </c>
      <c r="AL46" s="157"/>
      <c r="AM46" s="10"/>
      <c r="AN46" s="1"/>
      <c r="AO46" s="1"/>
      <c r="AP46" s="1"/>
      <c r="AQ46" s="7"/>
      <c r="AR46" s="89" t="s">
        <v>55</v>
      </c>
      <c r="AS46" s="79">
        <v>3.03</v>
      </c>
      <c r="AT46" s="90" t="s">
        <v>54</v>
      </c>
      <c r="AU46" s="35">
        <v>3.5999999999999997E-2</v>
      </c>
      <c r="AV46" s="1"/>
      <c r="AW46" s="110" t="s">
        <v>3</v>
      </c>
      <c r="AX46" s="115">
        <f>AX44-AX45</f>
        <v>757000</v>
      </c>
      <c r="AY46" s="115">
        <f>AY44-AY45</f>
        <v>0</v>
      </c>
      <c r="AZ46" s="116">
        <f>AZ44-AZ45</f>
        <v>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74">
        <v>12</v>
      </c>
      <c r="B48" s="67" t="s">
        <v>45</v>
      </c>
      <c r="C48" s="72">
        <v>274734000</v>
      </c>
      <c r="D48" s="37">
        <v>2535360</v>
      </c>
      <c r="E48" s="37">
        <v>6185020</v>
      </c>
      <c r="F48" s="39">
        <v>10324200</v>
      </c>
      <c r="G48" s="72">
        <v>362424000</v>
      </c>
      <c r="H48" s="37">
        <v>3398350</v>
      </c>
      <c r="I48" s="37">
        <v>9315950</v>
      </c>
      <c r="J48" s="39">
        <v>15202000</v>
      </c>
      <c r="K48" s="177">
        <f>C50+G50</f>
        <v>755000</v>
      </c>
      <c r="L48" s="178"/>
      <c r="M48" s="183">
        <f>D50+E50+F50+H50+I50+J50</f>
        <v>91000</v>
      </c>
      <c r="N48" s="178"/>
      <c r="O48" s="195">
        <f>M48+K48</f>
        <v>846000</v>
      </c>
      <c r="P48" s="196"/>
      <c r="Q48" s="42" t="s">
        <v>6</v>
      </c>
      <c r="R48" s="39">
        <v>1402929900</v>
      </c>
      <c r="S48" s="57"/>
      <c r="T48" s="187">
        <v>0.22</v>
      </c>
      <c r="U48" s="190">
        <v>0.92</v>
      </c>
      <c r="V48" s="57"/>
      <c r="W48" s="85" t="s">
        <v>6</v>
      </c>
      <c r="X48" s="44">
        <v>3627.5</v>
      </c>
      <c r="Y48" s="44">
        <v>4854.8999999999996</v>
      </c>
      <c r="Z48" s="44">
        <v>51.9</v>
      </c>
      <c r="AA48" s="44">
        <v>67.599999999999994</v>
      </c>
      <c r="AB48" s="44">
        <v>3811.2</v>
      </c>
      <c r="AC48" s="44">
        <v>5105.3</v>
      </c>
      <c r="AD48" s="44">
        <v>86.3</v>
      </c>
      <c r="AE48" s="82">
        <v>12.4</v>
      </c>
      <c r="AF48" s="7"/>
      <c r="AG48" s="85" t="s">
        <v>29</v>
      </c>
      <c r="AH48" s="15">
        <v>1.375</v>
      </c>
      <c r="AI48" s="15">
        <v>6.25</v>
      </c>
      <c r="AJ48" s="15">
        <v>1.625</v>
      </c>
      <c r="AK48" s="15">
        <v>9</v>
      </c>
      <c r="AL48" s="16">
        <v>0</v>
      </c>
      <c r="AM48" s="62"/>
      <c r="AN48" s="64" t="s">
        <v>40</v>
      </c>
      <c r="AO48" s="20">
        <v>11.1</v>
      </c>
      <c r="AP48" s="21">
        <v>7.42</v>
      </c>
      <c r="AQ48" s="7"/>
      <c r="AR48" s="31" t="s">
        <v>37</v>
      </c>
      <c r="AS48" s="52">
        <v>0.05</v>
      </c>
      <c r="AT48" s="32" t="s">
        <v>38</v>
      </c>
      <c r="AU48" s="53" t="s">
        <v>75</v>
      </c>
      <c r="AV48" s="1"/>
      <c r="AW48" s="117" t="s">
        <v>45</v>
      </c>
      <c r="AX48" s="112">
        <v>588394000</v>
      </c>
      <c r="AY48" s="112">
        <v>404767170</v>
      </c>
      <c r="AZ48" s="113">
        <v>176932000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193"/>
      <c r="B49" s="68" t="s">
        <v>44</v>
      </c>
      <c r="C49" s="73">
        <f t="shared" ref="C49:J49" si="52">C44</f>
        <v>273979000</v>
      </c>
      <c r="D49" s="74">
        <f t="shared" si="52"/>
        <v>2525360</v>
      </c>
      <c r="E49" s="74">
        <f t="shared" si="52"/>
        <v>6152020</v>
      </c>
      <c r="F49" s="75">
        <f t="shared" si="52"/>
        <v>10276200</v>
      </c>
      <c r="G49" s="73">
        <f t="shared" si="52"/>
        <v>362424000</v>
      </c>
      <c r="H49" s="74">
        <f t="shared" si="52"/>
        <v>3398350</v>
      </c>
      <c r="I49" s="74">
        <f t="shared" si="52"/>
        <v>9315950</v>
      </c>
      <c r="J49" s="75">
        <f t="shared" si="52"/>
        <v>15202000</v>
      </c>
      <c r="K49" s="179"/>
      <c r="L49" s="180"/>
      <c r="M49" s="180"/>
      <c r="N49" s="180"/>
      <c r="O49" s="197"/>
      <c r="P49" s="198"/>
      <c r="Q49" s="14" t="s">
        <v>7</v>
      </c>
      <c r="R49" s="40">
        <f>R44</f>
        <v>1402165400</v>
      </c>
      <c r="S49" s="57"/>
      <c r="T49" s="188"/>
      <c r="U49" s="191"/>
      <c r="V49" s="57"/>
      <c r="W49" s="87" t="s">
        <v>7</v>
      </c>
      <c r="X49" s="5">
        <f t="shared" ref="X49:AE49" si="53">X44</f>
        <v>3617.9</v>
      </c>
      <c r="Y49" s="5">
        <f t="shared" si="53"/>
        <v>4854.8999999999996</v>
      </c>
      <c r="Z49" s="5">
        <f t="shared" si="53"/>
        <v>51.9</v>
      </c>
      <c r="AA49" s="5">
        <f t="shared" si="53"/>
        <v>67.400000000000006</v>
      </c>
      <c r="AB49" s="5">
        <f t="shared" si="53"/>
        <v>3800.7</v>
      </c>
      <c r="AC49" s="5">
        <f t="shared" si="53"/>
        <v>5105.3</v>
      </c>
      <c r="AD49" s="5">
        <f t="shared" si="53"/>
        <v>86.2</v>
      </c>
      <c r="AE49" s="81">
        <f t="shared" si="53"/>
        <v>12.3</v>
      </c>
      <c r="AF49" s="7"/>
      <c r="AG49" s="87" t="s">
        <v>26</v>
      </c>
      <c r="AH49" s="6">
        <f>(AH48*10.74)</f>
        <v>14.7675</v>
      </c>
      <c r="AI49" s="6">
        <f>(AI48*2.2)</f>
        <v>13.750000000000002</v>
      </c>
      <c r="AJ49" s="6">
        <f>(AJ48*0.25)</f>
        <v>0.40625</v>
      </c>
      <c r="AK49" s="158">
        <f>AK48+AL48</f>
        <v>9</v>
      </c>
      <c r="AL49" s="159"/>
      <c r="AM49" s="10"/>
      <c r="AN49" s="22" t="s">
        <v>41</v>
      </c>
      <c r="AO49" s="23">
        <v>11</v>
      </c>
      <c r="AP49" s="24">
        <v>7.69</v>
      </c>
      <c r="AQ49" s="7"/>
      <c r="AR49" s="33" t="s">
        <v>36</v>
      </c>
      <c r="AS49" s="12">
        <v>0.49199999999999999</v>
      </c>
      <c r="AT49" s="2" t="s">
        <v>39</v>
      </c>
      <c r="AU49" s="36" t="s">
        <v>75</v>
      </c>
      <c r="AV49" s="1"/>
      <c r="AW49" s="118" t="s">
        <v>71</v>
      </c>
      <c r="AX49" s="111">
        <f t="shared" ref="AX49:AZ49" si="54">AX44</f>
        <v>587518000</v>
      </c>
      <c r="AY49" s="111">
        <f t="shared" si="54"/>
        <v>404767170</v>
      </c>
      <c r="AZ49" s="114">
        <f t="shared" si="54"/>
        <v>176896000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194"/>
      <c r="B50" s="66" t="s">
        <v>3</v>
      </c>
      <c r="C50" s="76">
        <f t="shared" ref="C50:J50" si="55">C48-C49</f>
        <v>755000</v>
      </c>
      <c r="D50" s="76">
        <f t="shared" si="55"/>
        <v>10000</v>
      </c>
      <c r="E50" s="76">
        <f t="shared" si="55"/>
        <v>33000</v>
      </c>
      <c r="F50" s="77">
        <f t="shared" si="55"/>
        <v>48000</v>
      </c>
      <c r="G50" s="76">
        <f t="shared" si="55"/>
        <v>0</v>
      </c>
      <c r="H50" s="76">
        <f t="shared" si="55"/>
        <v>0</v>
      </c>
      <c r="I50" s="76">
        <f t="shared" si="55"/>
        <v>0</v>
      </c>
      <c r="J50" s="77">
        <f t="shared" si="55"/>
        <v>0</v>
      </c>
      <c r="K50" s="181"/>
      <c r="L50" s="182"/>
      <c r="M50" s="182"/>
      <c r="N50" s="182"/>
      <c r="O50" s="199"/>
      <c r="P50" s="200"/>
      <c r="Q50" s="48" t="s">
        <v>3</v>
      </c>
      <c r="R50" s="41">
        <f>R48-R49</f>
        <v>764500</v>
      </c>
      <c r="S50" s="58"/>
      <c r="T50" s="189"/>
      <c r="U50" s="192"/>
      <c r="V50" s="58"/>
      <c r="W50" s="45" t="s">
        <v>3</v>
      </c>
      <c r="X50" s="46">
        <f>X48-X49</f>
        <v>9.5999999999999091</v>
      </c>
      <c r="Y50" s="46">
        <f t="shared" ref="Y50:AE50" si="56">Y48-Y49</f>
        <v>0</v>
      </c>
      <c r="Z50" s="46">
        <f t="shared" si="56"/>
        <v>0</v>
      </c>
      <c r="AA50" s="46">
        <f t="shared" si="56"/>
        <v>0.19999999999998863</v>
      </c>
      <c r="AB50" s="46">
        <f t="shared" si="56"/>
        <v>10.5</v>
      </c>
      <c r="AC50" s="46">
        <f t="shared" si="56"/>
        <v>0</v>
      </c>
      <c r="AD50" s="46">
        <f t="shared" si="56"/>
        <v>9.9999999999994316E-2</v>
      </c>
      <c r="AE50" s="83">
        <f t="shared" si="56"/>
        <v>9.9999999999999645E-2</v>
      </c>
      <c r="AF50" s="7"/>
      <c r="AG50" s="88" t="s">
        <v>28</v>
      </c>
      <c r="AH50" s="86">
        <f>(AH49)/((K48/1000000)*8.34)</f>
        <v>2.3452760970031923</v>
      </c>
      <c r="AI50" s="86">
        <f>(AI49)/((K48/1000000)*8.34)</f>
        <v>2.1836835167627493</v>
      </c>
      <c r="AJ50" s="86">
        <f>(AJ49)/((K48/1000000)*8.34)</f>
        <v>6.451792208617213E-2</v>
      </c>
      <c r="AK50" s="160">
        <f>(AK49)/((K48/1000000)*8.34)</f>
        <v>1.4293201200628902</v>
      </c>
      <c r="AL50" s="161"/>
      <c r="AM50" s="10"/>
      <c r="AN50" s="1"/>
      <c r="AO50" s="1"/>
      <c r="AP50" s="1"/>
      <c r="AQ50" s="7"/>
      <c r="AR50" s="89" t="s">
        <v>55</v>
      </c>
      <c r="AS50" s="79">
        <v>2.75</v>
      </c>
      <c r="AT50" s="90" t="s">
        <v>54</v>
      </c>
      <c r="AU50" s="35">
        <v>3.2000000000000001E-2</v>
      </c>
      <c r="AV50" s="1"/>
      <c r="AW50" s="110" t="s">
        <v>3</v>
      </c>
      <c r="AX50" s="115">
        <f>AX48-AX49</f>
        <v>876000</v>
      </c>
      <c r="AY50" s="115">
        <f>AY48-AY49</f>
        <v>0</v>
      </c>
      <c r="AZ50" s="116">
        <f>AZ48-AZ49</f>
        <v>36000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74">
        <v>13</v>
      </c>
      <c r="B52" s="67" t="s">
        <v>45</v>
      </c>
      <c r="C52" s="72">
        <v>275516000</v>
      </c>
      <c r="D52" s="37">
        <v>2553350</v>
      </c>
      <c r="E52" s="37">
        <v>6185020</v>
      </c>
      <c r="F52" s="39">
        <v>10332200</v>
      </c>
      <c r="G52" s="72">
        <v>362424000</v>
      </c>
      <c r="H52" s="37">
        <v>3398350</v>
      </c>
      <c r="I52" s="37">
        <v>9315950</v>
      </c>
      <c r="J52" s="39">
        <v>15202000</v>
      </c>
      <c r="K52" s="177">
        <f>C54+G54</f>
        <v>782000</v>
      </c>
      <c r="L52" s="178"/>
      <c r="M52" s="183">
        <f>D54+E54+F54+H54+I54+J54</f>
        <v>25990</v>
      </c>
      <c r="N52" s="178"/>
      <c r="O52" s="195">
        <f>M52+K52</f>
        <v>807990</v>
      </c>
      <c r="P52" s="196"/>
      <c r="Q52" s="42" t="s">
        <v>6</v>
      </c>
      <c r="R52" s="39">
        <v>1403765500</v>
      </c>
      <c r="S52" s="57"/>
      <c r="T52" s="187">
        <v>0.61</v>
      </c>
      <c r="U52" s="190">
        <v>0.97</v>
      </c>
      <c r="V52" s="57"/>
      <c r="W52" s="85" t="s">
        <v>6</v>
      </c>
      <c r="X52" s="44">
        <v>3637.5</v>
      </c>
      <c r="Y52" s="44">
        <v>4854.8999999999996</v>
      </c>
      <c r="Z52" s="44">
        <v>51.9</v>
      </c>
      <c r="AA52" s="44">
        <v>67.8</v>
      </c>
      <c r="AB52" s="44">
        <v>3821.5</v>
      </c>
      <c r="AC52" s="44">
        <v>5105.3</v>
      </c>
      <c r="AD52" s="44">
        <v>86.3</v>
      </c>
      <c r="AE52" s="82">
        <v>12.4</v>
      </c>
      <c r="AF52" s="7"/>
      <c r="AG52" s="85" t="s">
        <v>29</v>
      </c>
      <c r="AH52" s="15">
        <v>1.5</v>
      </c>
      <c r="AI52" s="15">
        <v>6.625</v>
      </c>
      <c r="AJ52" s="15">
        <v>1.875</v>
      </c>
      <c r="AK52" s="15">
        <v>9</v>
      </c>
      <c r="AL52" s="16">
        <v>0</v>
      </c>
      <c r="AM52" s="62"/>
      <c r="AN52" s="64" t="s">
        <v>40</v>
      </c>
      <c r="AO52" s="20">
        <v>10.199999999999999</v>
      </c>
      <c r="AP52" s="21">
        <v>7.38</v>
      </c>
      <c r="AQ52" s="7"/>
      <c r="AR52" s="31" t="s">
        <v>37</v>
      </c>
      <c r="AS52" s="52">
        <v>4.9000000000000002E-2</v>
      </c>
      <c r="AT52" s="32" t="s">
        <v>38</v>
      </c>
      <c r="AU52" s="53" t="s">
        <v>75</v>
      </c>
      <c r="AV52" s="1"/>
      <c r="AW52" s="117" t="s">
        <v>45</v>
      </c>
      <c r="AX52" s="112">
        <v>589265000</v>
      </c>
      <c r="AY52" s="112">
        <v>404767170</v>
      </c>
      <c r="AZ52" s="113">
        <v>176932000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193"/>
      <c r="B53" s="68" t="s">
        <v>44</v>
      </c>
      <c r="C53" s="73">
        <f t="shared" ref="C53:J53" si="57">C48</f>
        <v>274734000</v>
      </c>
      <c r="D53" s="74">
        <f t="shared" si="57"/>
        <v>2535360</v>
      </c>
      <c r="E53" s="74">
        <f t="shared" si="57"/>
        <v>6185020</v>
      </c>
      <c r="F53" s="75">
        <f t="shared" si="57"/>
        <v>10324200</v>
      </c>
      <c r="G53" s="73">
        <f t="shared" si="57"/>
        <v>362424000</v>
      </c>
      <c r="H53" s="74">
        <f t="shared" si="57"/>
        <v>3398350</v>
      </c>
      <c r="I53" s="74">
        <f t="shared" si="57"/>
        <v>9315950</v>
      </c>
      <c r="J53" s="75">
        <f t="shared" si="57"/>
        <v>15202000</v>
      </c>
      <c r="K53" s="179"/>
      <c r="L53" s="180"/>
      <c r="M53" s="180"/>
      <c r="N53" s="180"/>
      <c r="O53" s="197"/>
      <c r="P53" s="198"/>
      <c r="Q53" s="14" t="s">
        <v>7</v>
      </c>
      <c r="R53" s="40">
        <f>R48</f>
        <v>1402929900</v>
      </c>
      <c r="S53" s="57"/>
      <c r="T53" s="188"/>
      <c r="U53" s="191"/>
      <c r="V53" s="57"/>
      <c r="W53" s="87" t="s">
        <v>7</v>
      </c>
      <c r="X53" s="5">
        <f t="shared" ref="X53:AE53" si="58">X48</f>
        <v>3627.5</v>
      </c>
      <c r="Y53" s="5">
        <f t="shared" si="58"/>
        <v>4854.8999999999996</v>
      </c>
      <c r="Z53" s="5">
        <f t="shared" si="58"/>
        <v>51.9</v>
      </c>
      <c r="AA53" s="5">
        <f t="shared" si="58"/>
        <v>67.599999999999994</v>
      </c>
      <c r="AB53" s="5">
        <f t="shared" si="58"/>
        <v>3811.2</v>
      </c>
      <c r="AC53" s="5">
        <f t="shared" si="58"/>
        <v>5105.3</v>
      </c>
      <c r="AD53" s="5">
        <f t="shared" si="58"/>
        <v>86.3</v>
      </c>
      <c r="AE53" s="81">
        <f t="shared" si="58"/>
        <v>12.4</v>
      </c>
      <c r="AF53" s="7"/>
      <c r="AG53" s="87" t="s">
        <v>26</v>
      </c>
      <c r="AH53" s="6">
        <f>(AH52*10.74)</f>
        <v>16.11</v>
      </c>
      <c r="AI53" s="6">
        <f>(AI52*2.2)</f>
        <v>14.575000000000001</v>
      </c>
      <c r="AJ53" s="6">
        <f>(AJ52*0.25)</f>
        <v>0.46875</v>
      </c>
      <c r="AK53" s="158">
        <f>AK52+AL52</f>
        <v>9</v>
      </c>
      <c r="AL53" s="159"/>
      <c r="AM53" s="10"/>
      <c r="AN53" s="22" t="s">
        <v>41</v>
      </c>
      <c r="AO53" s="23">
        <v>10.1</v>
      </c>
      <c r="AP53" s="24">
        <v>7.63</v>
      </c>
      <c r="AQ53" s="7"/>
      <c r="AR53" s="33" t="s">
        <v>36</v>
      </c>
      <c r="AS53" s="12">
        <v>0.72099999999999997</v>
      </c>
      <c r="AT53" s="2" t="s">
        <v>39</v>
      </c>
      <c r="AU53" s="36" t="s">
        <v>75</v>
      </c>
      <c r="AV53" s="1"/>
      <c r="AW53" s="118" t="s">
        <v>71</v>
      </c>
      <c r="AX53" s="111">
        <f t="shared" ref="AX53:AZ53" si="59">AX48</f>
        <v>588394000</v>
      </c>
      <c r="AY53" s="111">
        <f t="shared" si="59"/>
        <v>404767170</v>
      </c>
      <c r="AZ53" s="114">
        <f t="shared" si="59"/>
        <v>176932000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194"/>
      <c r="B54" s="66" t="s">
        <v>3</v>
      </c>
      <c r="C54" s="76">
        <f t="shared" ref="C54:J54" si="60">C52-C53</f>
        <v>782000</v>
      </c>
      <c r="D54" s="76">
        <f t="shared" si="60"/>
        <v>17990</v>
      </c>
      <c r="E54" s="76">
        <f t="shared" si="60"/>
        <v>0</v>
      </c>
      <c r="F54" s="77">
        <f t="shared" si="60"/>
        <v>8000</v>
      </c>
      <c r="G54" s="76">
        <f t="shared" si="60"/>
        <v>0</v>
      </c>
      <c r="H54" s="76">
        <f t="shared" si="60"/>
        <v>0</v>
      </c>
      <c r="I54" s="76">
        <f t="shared" si="60"/>
        <v>0</v>
      </c>
      <c r="J54" s="77">
        <f t="shared" si="60"/>
        <v>0</v>
      </c>
      <c r="K54" s="181"/>
      <c r="L54" s="182"/>
      <c r="M54" s="182"/>
      <c r="N54" s="182"/>
      <c r="O54" s="199"/>
      <c r="P54" s="200"/>
      <c r="Q54" s="48" t="s">
        <v>3</v>
      </c>
      <c r="R54" s="41">
        <f>R52-R53</f>
        <v>835600</v>
      </c>
      <c r="S54" s="58"/>
      <c r="T54" s="189"/>
      <c r="U54" s="192"/>
      <c r="V54" s="58"/>
      <c r="W54" s="45" t="s">
        <v>3</v>
      </c>
      <c r="X54" s="46">
        <f>X52-X53</f>
        <v>10</v>
      </c>
      <c r="Y54" s="46">
        <f t="shared" ref="Y54:AE54" si="61">Y52-Y53</f>
        <v>0</v>
      </c>
      <c r="Z54" s="46">
        <f t="shared" si="61"/>
        <v>0</v>
      </c>
      <c r="AA54" s="46">
        <f t="shared" si="61"/>
        <v>0.20000000000000284</v>
      </c>
      <c r="AB54" s="46">
        <f t="shared" si="61"/>
        <v>10.300000000000182</v>
      </c>
      <c r="AC54" s="46">
        <f t="shared" si="61"/>
        <v>0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>
        <f>(AH53)/((K52/1000000)*8.34)</f>
        <v>2.4701466448324716</v>
      </c>
      <c r="AI54" s="86">
        <f>(AI53)/((K52/1000000)*8.34)</f>
        <v>2.2347850619759946</v>
      </c>
      <c r="AJ54" s="86">
        <f>(AJ53)/((K52/1000000)*8.34)</f>
        <v>7.1873447533533266E-2</v>
      </c>
      <c r="AK54" s="160">
        <f>(AK53)/((K52/1000000)*8.34)</f>
        <v>1.3799701926438388</v>
      </c>
      <c r="AL54" s="161"/>
      <c r="AM54" s="10"/>
      <c r="AN54" s="1"/>
      <c r="AO54" s="1"/>
      <c r="AP54" s="1"/>
      <c r="AQ54" s="7"/>
      <c r="AR54" s="89" t="s">
        <v>55</v>
      </c>
      <c r="AS54" s="79">
        <v>2.36</v>
      </c>
      <c r="AT54" s="90" t="s">
        <v>54</v>
      </c>
      <c r="AU54" s="35">
        <v>3.1E-2</v>
      </c>
      <c r="AV54" s="1"/>
      <c r="AW54" s="110" t="s">
        <v>3</v>
      </c>
      <c r="AX54" s="115">
        <f>AX52-AX53</f>
        <v>871000</v>
      </c>
      <c r="AY54" s="115">
        <f>AY52-AY53</f>
        <v>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74">
        <v>14</v>
      </c>
      <c r="B56" s="67" t="s">
        <v>45</v>
      </c>
      <c r="C56" s="72">
        <v>276433000</v>
      </c>
      <c r="D56" s="37">
        <v>2563350</v>
      </c>
      <c r="E56" s="37">
        <v>6217020</v>
      </c>
      <c r="F56" s="39">
        <v>10363200</v>
      </c>
      <c r="G56" s="72">
        <v>362424000</v>
      </c>
      <c r="H56" s="37">
        <v>3398350</v>
      </c>
      <c r="I56" s="37">
        <v>9315950</v>
      </c>
      <c r="J56" s="39">
        <v>15202000</v>
      </c>
      <c r="K56" s="177">
        <f>C58+G58</f>
        <v>917000</v>
      </c>
      <c r="L56" s="178"/>
      <c r="M56" s="183">
        <f>D58+E58+F58+H58+I58+J58</f>
        <v>73000</v>
      </c>
      <c r="N56" s="178"/>
      <c r="O56" s="195">
        <f>M56+K56</f>
        <v>990000</v>
      </c>
      <c r="P56" s="196"/>
      <c r="Q56" s="42" t="s">
        <v>6</v>
      </c>
      <c r="R56" s="39">
        <v>1404476700</v>
      </c>
      <c r="S56" s="57"/>
      <c r="T56" s="187">
        <v>0.05</v>
      </c>
      <c r="U56" s="190">
        <v>0.93</v>
      </c>
      <c r="V56" s="57"/>
      <c r="W56" s="85" t="s">
        <v>6</v>
      </c>
      <c r="X56" s="44">
        <v>3649.3</v>
      </c>
      <c r="Y56" s="44">
        <v>4854.8999999999996</v>
      </c>
      <c r="Z56" s="44">
        <v>51.9</v>
      </c>
      <c r="AA56" s="44">
        <v>67.900000000000006</v>
      </c>
      <c r="AB56" s="44">
        <v>3833.8</v>
      </c>
      <c r="AC56" s="44">
        <v>5105.3</v>
      </c>
      <c r="AD56" s="44">
        <v>86.5</v>
      </c>
      <c r="AE56" s="82">
        <v>12.4</v>
      </c>
      <c r="AF56" s="7"/>
      <c r="AG56" s="85" t="s">
        <v>29</v>
      </c>
      <c r="AH56" s="15">
        <v>2.75</v>
      </c>
      <c r="AI56" s="15">
        <v>7.875</v>
      </c>
      <c r="AJ56" s="15">
        <v>1.9375</v>
      </c>
      <c r="AK56" s="15">
        <v>11</v>
      </c>
      <c r="AL56" s="16">
        <v>0</v>
      </c>
      <c r="AM56" s="62"/>
      <c r="AN56" s="64" t="s">
        <v>40</v>
      </c>
      <c r="AO56" s="20">
        <v>12.3</v>
      </c>
      <c r="AP56" s="21">
        <v>7.29</v>
      </c>
      <c r="AQ56" s="7"/>
      <c r="AR56" s="31" t="s">
        <v>37</v>
      </c>
      <c r="AS56" s="52">
        <v>4.9000000000000002E-2</v>
      </c>
      <c r="AT56" s="32" t="s">
        <v>38</v>
      </c>
      <c r="AU56" s="53" t="s">
        <v>75</v>
      </c>
      <c r="AV56" s="1"/>
      <c r="AW56" s="117" t="s">
        <v>45</v>
      </c>
      <c r="AX56" s="112">
        <v>590205000</v>
      </c>
      <c r="AY56" s="112">
        <v>404767170</v>
      </c>
      <c r="AZ56" s="113">
        <v>176967000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193"/>
      <c r="B57" s="68" t="s">
        <v>44</v>
      </c>
      <c r="C57" s="73">
        <f t="shared" ref="C57:J57" si="62">C52</f>
        <v>275516000</v>
      </c>
      <c r="D57" s="74">
        <f t="shared" si="62"/>
        <v>2553350</v>
      </c>
      <c r="E57" s="74">
        <f t="shared" si="62"/>
        <v>6185020</v>
      </c>
      <c r="F57" s="75">
        <f t="shared" si="62"/>
        <v>10332200</v>
      </c>
      <c r="G57" s="73">
        <f t="shared" si="62"/>
        <v>362424000</v>
      </c>
      <c r="H57" s="74">
        <f t="shared" si="62"/>
        <v>3398350</v>
      </c>
      <c r="I57" s="74">
        <f t="shared" si="62"/>
        <v>9315950</v>
      </c>
      <c r="J57" s="75">
        <f t="shared" si="62"/>
        <v>15202000</v>
      </c>
      <c r="K57" s="179"/>
      <c r="L57" s="180"/>
      <c r="M57" s="180"/>
      <c r="N57" s="180"/>
      <c r="O57" s="197"/>
      <c r="P57" s="198"/>
      <c r="Q57" s="14" t="s">
        <v>7</v>
      </c>
      <c r="R57" s="40">
        <f>R52</f>
        <v>1403765500</v>
      </c>
      <c r="S57" s="57"/>
      <c r="T57" s="188"/>
      <c r="U57" s="191"/>
      <c r="V57" s="57"/>
      <c r="W57" s="87" t="s">
        <v>7</v>
      </c>
      <c r="X57" s="5">
        <f t="shared" ref="X57:AE57" si="63">X52</f>
        <v>3637.5</v>
      </c>
      <c r="Y57" s="5">
        <f t="shared" si="63"/>
        <v>4854.8999999999996</v>
      </c>
      <c r="Z57" s="5">
        <f t="shared" si="63"/>
        <v>51.9</v>
      </c>
      <c r="AA57" s="5">
        <f t="shared" si="63"/>
        <v>67.8</v>
      </c>
      <c r="AB57" s="5">
        <f t="shared" si="63"/>
        <v>3821.5</v>
      </c>
      <c r="AC57" s="5">
        <f t="shared" si="63"/>
        <v>5105.3</v>
      </c>
      <c r="AD57" s="5">
        <f t="shared" si="63"/>
        <v>86.3</v>
      </c>
      <c r="AE57" s="81">
        <f t="shared" si="63"/>
        <v>12.4</v>
      </c>
      <c r="AF57" s="7"/>
      <c r="AG57" s="87" t="s">
        <v>26</v>
      </c>
      <c r="AH57" s="6">
        <f>(AH56*10.74)</f>
        <v>29.535</v>
      </c>
      <c r="AI57" s="6">
        <f>(AI56*2.2)</f>
        <v>17.325000000000003</v>
      </c>
      <c r="AJ57" s="6">
        <f>(AJ56*0.25)</f>
        <v>0.484375</v>
      </c>
      <c r="AK57" s="158">
        <f>AK56+AL56</f>
        <v>11</v>
      </c>
      <c r="AL57" s="159"/>
      <c r="AM57" s="10"/>
      <c r="AN57" s="22" t="s">
        <v>41</v>
      </c>
      <c r="AO57" s="23">
        <v>10.5</v>
      </c>
      <c r="AP57" s="24">
        <v>7.7</v>
      </c>
      <c r="AQ57" s="7"/>
      <c r="AR57" s="33" t="s">
        <v>36</v>
      </c>
      <c r="AS57" s="12">
        <v>1.87</v>
      </c>
      <c r="AT57" s="2" t="s">
        <v>39</v>
      </c>
      <c r="AU57" s="36" t="s">
        <v>75</v>
      </c>
      <c r="AV57" s="1"/>
      <c r="AW57" s="118" t="s">
        <v>71</v>
      </c>
      <c r="AX57" s="111">
        <f t="shared" ref="AX57:AZ57" si="64">AX52</f>
        <v>589265000</v>
      </c>
      <c r="AY57" s="111">
        <f t="shared" si="64"/>
        <v>404767170</v>
      </c>
      <c r="AZ57" s="114">
        <f t="shared" si="64"/>
        <v>176932000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194"/>
      <c r="B58" s="66" t="s">
        <v>3</v>
      </c>
      <c r="C58" s="76">
        <f t="shared" ref="C58:J58" si="65">C56-C57</f>
        <v>917000</v>
      </c>
      <c r="D58" s="76">
        <f t="shared" si="65"/>
        <v>10000</v>
      </c>
      <c r="E58" s="76">
        <f t="shared" si="65"/>
        <v>32000</v>
      </c>
      <c r="F58" s="77">
        <f t="shared" si="65"/>
        <v>31000</v>
      </c>
      <c r="G58" s="76">
        <f t="shared" si="65"/>
        <v>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81"/>
      <c r="L58" s="182"/>
      <c r="M58" s="182"/>
      <c r="N58" s="182"/>
      <c r="O58" s="199"/>
      <c r="P58" s="200"/>
      <c r="Q58" s="48" t="s">
        <v>3</v>
      </c>
      <c r="R58" s="41">
        <f>R56-R57</f>
        <v>711200</v>
      </c>
      <c r="S58" s="58"/>
      <c r="T58" s="189"/>
      <c r="U58" s="192"/>
      <c r="V58" s="58"/>
      <c r="W58" s="45" t="s">
        <v>3</v>
      </c>
      <c r="X58" s="46">
        <f>X56-X57</f>
        <v>11.800000000000182</v>
      </c>
      <c r="Y58" s="46">
        <f t="shared" ref="Y58:AE58" si="66">Y56-Y57</f>
        <v>0</v>
      </c>
      <c r="Z58" s="46">
        <f t="shared" si="66"/>
        <v>0</v>
      </c>
      <c r="AA58" s="46">
        <f t="shared" si="66"/>
        <v>0.10000000000000853</v>
      </c>
      <c r="AB58" s="46">
        <f t="shared" si="66"/>
        <v>12.300000000000182</v>
      </c>
      <c r="AC58" s="46">
        <f t="shared" si="66"/>
        <v>0</v>
      </c>
      <c r="AD58" s="46">
        <f t="shared" si="66"/>
        <v>0.20000000000000284</v>
      </c>
      <c r="AE58" s="83">
        <f t="shared" si="66"/>
        <v>0</v>
      </c>
      <c r="AF58" s="7"/>
      <c r="AG58" s="88" t="s">
        <v>28</v>
      </c>
      <c r="AH58" s="86">
        <f>(AH57)/((K56/1000000)*8.34)</f>
        <v>3.8619050234185606</v>
      </c>
      <c r="AI58" s="86">
        <f>(AI57)/((K56/1000000)*8.34)</f>
        <v>2.2653632818935696</v>
      </c>
      <c r="AJ58" s="86">
        <f>(AJ57)/((K56/1000000)*8.34)</f>
        <v>6.3335373140963783E-2</v>
      </c>
      <c r="AK58" s="160">
        <f>(AK57)/((K56/1000000)*8.34)</f>
        <v>1.4383258932657581</v>
      </c>
      <c r="AL58" s="161"/>
      <c r="AM58" s="10"/>
      <c r="AN58" s="1"/>
      <c r="AO58" s="1"/>
      <c r="AP58" s="1"/>
      <c r="AQ58" s="7"/>
      <c r="AR58" s="89" t="s">
        <v>55</v>
      </c>
      <c r="AS58" s="79">
        <v>7.72</v>
      </c>
      <c r="AT58" s="90" t="s">
        <v>54</v>
      </c>
      <c r="AU58" s="35">
        <v>0.03</v>
      </c>
      <c r="AV58" s="1"/>
      <c r="AW58" s="110" t="s">
        <v>3</v>
      </c>
      <c r="AX58" s="115">
        <f>AX56-AX57</f>
        <v>940000</v>
      </c>
      <c r="AY58" s="115">
        <f>AY56-AY57</f>
        <v>0</v>
      </c>
      <c r="AZ58" s="116">
        <f>AZ56-AZ57</f>
        <v>35000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74">
        <v>15</v>
      </c>
      <c r="B60" s="67" t="s">
        <v>45</v>
      </c>
      <c r="C60" s="72">
        <v>277132000</v>
      </c>
      <c r="D60" s="37">
        <v>2563350</v>
      </c>
      <c r="E60" s="37">
        <v>6250010</v>
      </c>
      <c r="F60" s="39">
        <v>10407200</v>
      </c>
      <c r="G60" s="72">
        <v>362424000</v>
      </c>
      <c r="H60" s="37">
        <v>3398350</v>
      </c>
      <c r="I60" s="37">
        <v>9315950</v>
      </c>
      <c r="J60" s="39">
        <v>15202000</v>
      </c>
      <c r="K60" s="177">
        <f>C62+G62</f>
        <v>699000</v>
      </c>
      <c r="L60" s="178"/>
      <c r="M60" s="183">
        <f>D62+E62+F62+H62+I62+J62</f>
        <v>76990</v>
      </c>
      <c r="N60" s="178"/>
      <c r="O60" s="195">
        <f>M60+K60</f>
        <v>775990</v>
      </c>
      <c r="P60" s="196"/>
      <c r="Q60" s="42" t="s">
        <v>6</v>
      </c>
      <c r="R60" s="39">
        <v>1405245100</v>
      </c>
      <c r="S60" s="57"/>
      <c r="T60" s="187">
        <v>0</v>
      </c>
      <c r="U60" s="190">
        <v>0.96</v>
      </c>
      <c r="V60" s="57"/>
      <c r="W60" s="85" t="s">
        <v>6</v>
      </c>
      <c r="X60" s="44">
        <v>3658.2</v>
      </c>
      <c r="Y60" s="44">
        <v>4854.8999999999996</v>
      </c>
      <c r="Z60" s="44">
        <v>51.9</v>
      </c>
      <c r="AA60" s="44">
        <v>67.900000000000006</v>
      </c>
      <c r="AB60" s="44">
        <v>3843.3</v>
      </c>
      <c r="AC60" s="44">
        <v>5105.3</v>
      </c>
      <c r="AD60" s="44">
        <v>86.6</v>
      </c>
      <c r="AE60" s="82">
        <v>12.5</v>
      </c>
      <c r="AF60" s="7"/>
      <c r="AG60" s="85" t="s">
        <v>29</v>
      </c>
      <c r="AH60" s="15">
        <v>1.25</v>
      </c>
      <c r="AI60" s="15">
        <v>6</v>
      </c>
      <c r="AJ60" s="15">
        <v>1.375</v>
      </c>
      <c r="AK60" s="15">
        <v>8</v>
      </c>
      <c r="AL60" s="16">
        <v>0</v>
      </c>
      <c r="AM60" s="62"/>
      <c r="AN60" s="64" t="s">
        <v>40</v>
      </c>
      <c r="AO60" s="20">
        <v>11.9</v>
      </c>
      <c r="AP60" s="21">
        <v>7.33</v>
      </c>
      <c r="AQ60" s="7"/>
      <c r="AR60" s="31" t="s">
        <v>37</v>
      </c>
      <c r="AS60" s="52">
        <v>4.9000000000000002E-2</v>
      </c>
      <c r="AT60" s="32" t="s">
        <v>38</v>
      </c>
      <c r="AU60" s="53" t="s">
        <v>75</v>
      </c>
      <c r="AV60" s="1"/>
      <c r="AW60" s="117" t="s">
        <v>45</v>
      </c>
      <c r="AX60" s="112">
        <v>591096000</v>
      </c>
      <c r="AY60" s="112">
        <v>404767170</v>
      </c>
      <c r="AZ60" s="113">
        <v>177003000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193"/>
      <c r="B61" s="68" t="s">
        <v>44</v>
      </c>
      <c r="C61" s="73">
        <f t="shared" ref="C61:J61" si="67">C56</f>
        <v>276433000</v>
      </c>
      <c r="D61" s="74">
        <f t="shared" si="67"/>
        <v>2563350</v>
      </c>
      <c r="E61" s="74">
        <f t="shared" si="67"/>
        <v>6217020</v>
      </c>
      <c r="F61" s="75">
        <f t="shared" si="67"/>
        <v>10363200</v>
      </c>
      <c r="G61" s="73">
        <f t="shared" si="67"/>
        <v>362424000</v>
      </c>
      <c r="H61" s="74">
        <f t="shared" si="67"/>
        <v>3398350</v>
      </c>
      <c r="I61" s="74">
        <f t="shared" si="67"/>
        <v>9315950</v>
      </c>
      <c r="J61" s="75">
        <f t="shared" si="67"/>
        <v>15202000</v>
      </c>
      <c r="K61" s="179"/>
      <c r="L61" s="180"/>
      <c r="M61" s="180"/>
      <c r="N61" s="180"/>
      <c r="O61" s="197"/>
      <c r="P61" s="198"/>
      <c r="Q61" s="14" t="s">
        <v>7</v>
      </c>
      <c r="R61" s="40">
        <f>R56</f>
        <v>1404476700</v>
      </c>
      <c r="S61" s="57"/>
      <c r="T61" s="188"/>
      <c r="U61" s="191"/>
      <c r="V61" s="57"/>
      <c r="W61" s="87" t="s">
        <v>7</v>
      </c>
      <c r="X61" s="5">
        <f t="shared" ref="X61:AE61" si="68">X56</f>
        <v>3649.3</v>
      </c>
      <c r="Y61" s="5">
        <f t="shared" si="68"/>
        <v>4854.8999999999996</v>
      </c>
      <c r="Z61" s="5">
        <f t="shared" si="68"/>
        <v>51.9</v>
      </c>
      <c r="AA61" s="5">
        <f t="shared" si="68"/>
        <v>67.900000000000006</v>
      </c>
      <c r="AB61" s="5">
        <f t="shared" si="68"/>
        <v>3833.8</v>
      </c>
      <c r="AC61" s="5">
        <f t="shared" si="68"/>
        <v>5105.3</v>
      </c>
      <c r="AD61" s="5">
        <f t="shared" si="68"/>
        <v>86.5</v>
      </c>
      <c r="AE61" s="81">
        <f t="shared" si="68"/>
        <v>12.4</v>
      </c>
      <c r="AF61" s="7"/>
      <c r="AG61" s="87" t="s">
        <v>26</v>
      </c>
      <c r="AH61" s="6">
        <f>(AH60*10.74)</f>
        <v>13.425000000000001</v>
      </c>
      <c r="AI61" s="6">
        <f>(AI60*2.2)</f>
        <v>13.200000000000001</v>
      </c>
      <c r="AJ61" s="6">
        <f>(AJ60*0.25)</f>
        <v>0.34375</v>
      </c>
      <c r="AK61" s="158">
        <f>AK60+AL60</f>
        <v>8</v>
      </c>
      <c r="AL61" s="159"/>
      <c r="AM61" s="10"/>
      <c r="AN61" s="22" t="s">
        <v>41</v>
      </c>
      <c r="AO61" s="23">
        <v>11.5</v>
      </c>
      <c r="AP61" s="24">
        <v>7.61</v>
      </c>
      <c r="AQ61" s="7"/>
      <c r="AR61" s="33" t="s">
        <v>36</v>
      </c>
      <c r="AS61" s="12">
        <v>1.306</v>
      </c>
      <c r="AT61" s="2" t="s">
        <v>39</v>
      </c>
      <c r="AU61" s="36" t="s">
        <v>75</v>
      </c>
      <c r="AV61" s="1"/>
      <c r="AW61" s="118" t="s">
        <v>71</v>
      </c>
      <c r="AX61" s="111">
        <f t="shared" ref="AX61:AZ61" si="69">AX56</f>
        <v>590205000</v>
      </c>
      <c r="AY61" s="111">
        <f t="shared" si="69"/>
        <v>404767170</v>
      </c>
      <c r="AZ61" s="114">
        <f t="shared" si="69"/>
        <v>176967000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194"/>
      <c r="B62" s="66" t="s">
        <v>3</v>
      </c>
      <c r="C62" s="76">
        <f t="shared" ref="C62:J62" si="70">C60-C61</f>
        <v>699000</v>
      </c>
      <c r="D62" s="76">
        <f t="shared" si="70"/>
        <v>0</v>
      </c>
      <c r="E62" s="76">
        <f t="shared" si="70"/>
        <v>32990</v>
      </c>
      <c r="F62" s="77">
        <f t="shared" si="70"/>
        <v>44000</v>
      </c>
      <c r="G62" s="76">
        <f t="shared" si="70"/>
        <v>0</v>
      </c>
      <c r="H62" s="76">
        <f t="shared" si="70"/>
        <v>0</v>
      </c>
      <c r="I62" s="76">
        <f t="shared" si="70"/>
        <v>0</v>
      </c>
      <c r="J62" s="77">
        <f t="shared" si="70"/>
        <v>0</v>
      </c>
      <c r="K62" s="181"/>
      <c r="L62" s="182"/>
      <c r="M62" s="182"/>
      <c r="N62" s="182"/>
      <c r="O62" s="199"/>
      <c r="P62" s="200"/>
      <c r="Q62" s="48" t="s">
        <v>3</v>
      </c>
      <c r="R62" s="41">
        <f>R60-R61</f>
        <v>768400</v>
      </c>
      <c r="S62" s="58"/>
      <c r="T62" s="189"/>
      <c r="U62" s="192"/>
      <c r="V62" s="58"/>
      <c r="W62" s="45" t="s">
        <v>3</v>
      </c>
      <c r="X62" s="46">
        <f>X60-X61</f>
        <v>8.8999999999996362</v>
      </c>
      <c r="Y62" s="46">
        <f t="shared" ref="Y62:AE62" si="71">Y60-Y61</f>
        <v>0</v>
      </c>
      <c r="Z62" s="46">
        <f t="shared" si="71"/>
        <v>0</v>
      </c>
      <c r="AA62" s="46">
        <f t="shared" si="71"/>
        <v>0</v>
      </c>
      <c r="AB62" s="46">
        <f t="shared" si="71"/>
        <v>9.5</v>
      </c>
      <c r="AC62" s="46">
        <f t="shared" si="71"/>
        <v>0</v>
      </c>
      <c r="AD62" s="46">
        <f t="shared" si="71"/>
        <v>9.9999999999994316E-2</v>
      </c>
      <c r="AE62" s="83">
        <f t="shared" si="71"/>
        <v>9.9999999999999645E-2</v>
      </c>
      <c r="AF62" s="7"/>
      <c r="AG62" s="88" t="s">
        <v>28</v>
      </c>
      <c r="AH62" s="86">
        <f>(AH61)/((K60/1000000)*8.34)</f>
        <v>2.3028787270612696</v>
      </c>
      <c r="AI62" s="86">
        <f>(AI61)/((K60/1000000)*8.34)</f>
        <v>2.2642829942054945</v>
      </c>
      <c r="AJ62" s="86">
        <f>(AJ61)/((K60/1000000)*8.34)</f>
        <v>5.8965702974101412E-2</v>
      </c>
      <c r="AK62" s="160">
        <f>(AK61)/((K60/1000000)*8.34)</f>
        <v>1.3722927237609055</v>
      </c>
      <c r="AL62" s="161"/>
      <c r="AM62" s="10"/>
      <c r="AN62" s="1"/>
      <c r="AO62" s="1"/>
      <c r="AP62" s="1"/>
      <c r="AQ62" s="7"/>
      <c r="AR62" s="89" t="s">
        <v>55</v>
      </c>
      <c r="AS62" s="79">
        <v>3.36</v>
      </c>
      <c r="AT62" s="90" t="s">
        <v>54</v>
      </c>
      <c r="AU62" s="35">
        <v>3.1E-2</v>
      </c>
      <c r="AV62" s="1"/>
      <c r="AW62" s="110" t="s">
        <v>3</v>
      </c>
      <c r="AX62" s="115">
        <f>AX60-AX61</f>
        <v>891000</v>
      </c>
      <c r="AY62" s="115">
        <f>AY60-AY61</f>
        <v>0</v>
      </c>
      <c r="AZ62" s="116">
        <f>AZ60-AZ61</f>
        <v>36000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74">
        <v>16</v>
      </c>
      <c r="B64" s="67" t="s">
        <v>45</v>
      </c>
      <c r="C64" s="72">
        <v>277987000</v>
      </c>
      <c r="D64" s="37">
        <v>2572350</v>
      </c>
      <c r="E64" s="37">
        <v>6250010</v>
      </c>
      <c r="F64" s="39">
        <v>10415200</v>
      </c>
      <c r="G64" s="72">
        <v>362424000</v>
      </c>
      <c r="H64" s="37">
        <v>3398350</v>
      </c>
      <c r="I64" s="37">
        <v>9315950</v>
      </c>
      <c r="J64" s="39">
        <v>15202000</v>
      </c>
      <c r="K64" s="177">
        <f>C66+G66</f>
        <v>855000</v>
      </c>
      <c r="L64" s="178"/>
      <c r="M64" s="183">
        <f>D66+E66+F66+H66+I66+J66</f>
        <v>17000</v>
      </c>
      <c r="N64" s="178"/>
      <c r="O64" s="195">
        <f>M64+K64</f>
        <v>872000</v>
      </c>
      <c r="P64" s="196"/>
      <c r="Q64" s="42" t="s">
        <v>6</v>
      </c>
      <c r="R64" s="39">
        <v>1406115900</v>
      </c>
      <c r="S64" s="57"/>
      <c r="T64" s="187">
        <v>0</v>
      </c>
      <c r="U64" s="190">
        <v>0.96</v>
      </c>
      <c r="V64" s="57"/>
      <c r="W64" s="85" t="s">
        <v>6</v>
      </c>
      <c r="X64" s="44">
        <v>3669.2</v>
      </c>
      <c r="Y64" s="44">
        <v>4854.8999999999996</v>
      </c>
      <c r="Z64" s="44">
        <v>51.9</v>
      </c>
      <c r="AA64" s="44">
        <v>68</v>
      </c>
      <c r="AB64" s="44">
        <v>3854.5</v>
      </c>
      <c r="AC64" s="44">
        <v>5105.3</v>
      </c>
      <c r="AD64" s="44">
        <v>86.6</v>
      </c>
      <c r="AE64" s="82">
        <v>12.5</v>
      </c>
      <c r="AF64" s="7"/>
      <c r="AG64" s="85" t="s">
        <v>29</v>
      </c>
      <c r="AH64" s="15">
        <v>1.625</v>
      </c>
      <c r="AI64" s="15">
        <v>8</v>
      </c>
      <c r="AJ64" s="15">
        <v>1.75</v>
      </c>
      <c r="AK64" s="15">
        <v>10</v>
      </c>
      <c r="AL64" s="16">
        <v>0</v>
      </c>
      <c r="AM64" s="62"/>
      <c r="AN64" s="64" t="s">
        <v>40</v>
      </c>
      <c r="AO64" s="20">
        <v>11.7</v>
      </c>
      <c r="AP64" s="21">
        <v>7.34</v>
      </c>
      <c r="AQ64" s="7"/>
      <c r="AR64" s="31" t="s">
        <v>37</v>
      </c>
      <c r="AS64" s="52">
        <v>5.6000000000000001E-2</v>
      </c>
      <c r="AT64" s="32" t="s">
        <v>38</v>
      </c>
      <c r="AU64" s="53" t="s">
        <v>75</v>
      </c>
      <c r="AV64" s="1"/>
      <c r="AW64" s="117" t="s">
        <v>45</v>
      </c>
      <c r="AX64" s="112">
        <v>592044000</v>
      </c>
      <c r="AY64" s="112">
        <v>404767170</v>
      </c>
      <c r="AZ64" s="113">
        <v>177003000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193"/>
      <c r="B65" s="68" t="s">
        <v>44</v>
      </c>
      <c r="C65" s="73">
        <f t="shared" ref="C65:J65" si="72">C60</f>
        <v>277132000</v>
      </c>
      <c r="D65" s="74">
        <f t="shared" si="72"/>
        <v>2563350</v>
      </c>
      <c r="E65" s="74">
        <f t="shared" si="72"/>
        <v>6250010</v>
      </c>
      <c r="F65" s="75">
        <f t="shared" si="72"/>
        <v>10407200</v>
      </c>
      <c r="G65" s="73">
        <f t="shared" si="72"/>
        <v>362424000</v>
      </c>
      <c r="H65" s="74">
        <f t="shared" si="72"/>
        <v>3398350</v>
      </c>
      <c r="I65" s="74">
        <f t="shared" si="72"/>
        <v>9315950</v>
      </c>
      <c r="J65" s="75">
        <f t="shared" si="72"/>
        <v>15202000</v>
      </c>
      <c r="K65" s="179"/>
      <c r="L65" s="180"/>
      <c r="M65" s="180"/>
      <c r="N65" s="180"/>
      <c r="O65" s="197"/>
      <c r="P65" s="198"/>
      <c r="Q65" s="14" t="s">
        <v>7</v>
      </c>
      <c r="R65" s="40">
        <f>R60</f>
        <v>1405245100</v>
      </c>
      <c r="S65" s="57"/>
      <c r="T65" s="188"/>
      <c r="U65" s="191"/>
      <c r="V65" s="57"/>
      <c r="W65" s="87" t="s">
        <v>7</v>
      </c>
      <c r="X65" s="5">
        <f t="shared" ref="X65:AE65" si="73">X60</f>
        <v>3658.2</v>
      </c>
      <c r="Y65" s="5">
        <f t="shared" si="73"/>
        <v>4854.8999999999996</v>
      </c>
      <c r="Z65" s="5">
        <f t="shared" si="73"/>
        <v>51.9</v>
      </c>
      <c r="AA65" s="5">
        <f t="shared" si="73"/>
        <v>67.900000000000006</v>
      </c>
      <c r="AB65" s="5">
        <f t="shared" si="73"/>
        <v>3843.3</v>
      </c>
      <c r="AC65" s="5">
        <f t="shared" si="73"/>
        <v>5105.3</v>
      </c>
      <c r="AD65" s="5">
        <f t="shared" si="73"/>
        <v>86.6</v>
      </c>
      <c r="AE65" s="81">
        <f t="shared" si="73"/>
        <v>12.5</v>
      </c>
      <c r="AF65" s="7"/>
      <c r="AG65" s="87" t="s">
        <v>26</v>
      </c>
      <c r="AH65" s="6">
        <f>(AH64*10.74)</f>
        <v>17.452500000000001</v>
      </c>
      <c r="AI65" s="6">
        <f>(AI64*2.2)</f>
        <v>17.600000000000001</v>
      </c>
      <c r="AJ65" s="6">
        <f>(AJ64*0.25)</f>
        <v>0.4375</v>
      </c>
      <c r="AK65" s="158">
        <f>AK64+AL64</f>
        <v>10</v>
      </c>
      <c r="AL65" s="159"/>
      <c r="AM65" s="10"/>
      <c r="AN65" s="22" t="s">
        <v>41</v>
      </c>
      <c r="AO65" s="23">
        <v>11.1</v>
      </c>
      <c r="AP65" s="24">
        <v>7.55</v>
      </c>
      <c r="AQ65" s="7"/>
      <c r="AR65" s="33" t="s">
        <v>36</v>
      </c>
      <c r="AS65" s="12">
        <v>0.56999999999999995</v>
      </c>
      <c r="AT65" s="2" t="s">
        <v>39</v>
      </c>
      <c r="AU65" s="36" t="s">
        <v>75</v>
      </c>
      <c r="AV65" s="1"/>
      <c r="AW65" s="118" t="s">
        <v>71</v>
      </c>
      <c r="AX65" s="111">
        <f t="shared" ref="AX65:AZ65" si="74">AX60</f>
        <v>591096000</v>
      </c>
      <c r="AY65" s="111">
        <f t="shared" si="74"/>
        <v>404767170</v>
      </c>
      <c r="AZ65" s="114">
        <f t="shared" si="74"/>
        <v>177003000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194"/>
      <c r="B66" s="66" t="s">
        <v>3</v>
      </c>
      <c r="C66" s="76">
        <f t="shared" ref="C66:J66" si="75">C64-C65</f>
        <v>855000</v>
      </c>
      <c r="D66" s="76">
        <f t="shared" si="75"/>
        <v>9000</v>
      </c>
      <c r="E66" s="76">
        <f t="shared" si="75"/>
        <v>0</v>
      </c>
      <c r="F66" s="77">
        <f t="shared" si="75"/>
        <v>8000</v>
      </c>
      <c r="G66" s="76">
        <f t="shared" si="75"/>
        <v>0</v>
      </c>
      <c r="H66" s="76">
        <f t="shared" si="75"/>
        <v>0</v>
      </c>
      <c r="I66" s="76">
        <f t="shared" si="75"/>
        <v>0</v>
      </c>
      <c r="J66" s="77">
        <f t="shared" si="75"/>
        <v>0</v>
      </c>
      <c r="K66" s="181"/>
      <c r="L66" s="182"/>
      <c r="M66" s="182"/>
      <c r="N66" s="182"/>
      <c r="O66" s="199"/>
      <c r="P66" s="200"/>
      <c r="Q66" s="48" t="s">
        <v>3</v>
      </c>
      <c r="R66" s="41">
        <f>R64-R65</f>
        <v>870800</v>
      </c>
      <c r="S66" s="58"/>
      <c r="T66" s="189"/>
      <c r="U66" s="192"/>
      <c r="V66" s="58"/>
      <c r="W66" s="45" t="s">
        <v>3</v>
      </c>
      <c r="X66" s="46">
        <f>X64-X65</f>
        <v>11</v>
      </c>
      <c r="Y66" s="46">
        <f t="shared" ref="Y66:AE66" si="76">Y64-Y65</f>
        <v>0</v>
      </c>
      <c r="Z66" s="46">
        <f t="shared" si="76"/>
        <v>0</v>
      </c>
      <c r="AA66" s="46">
        <f t="shared" si="76"/>
        <v>9.9999999999994316E-2</v>
      </c>
      <c r="AB66" s="46">
        <f t="shared" si="76"/>
        <v>11.199999999999818</v>
      </c>
      <c r="AC66" s="46">
        <f t="shared" si="76"/>
        <v>0</v>
      </c>
      <c r="AD66" s="46">
        <f t="shared" si="76"/>
        <v>0</v>
      </c>
      <c r="AE66" s="83">
        <f t="shared" si="76"/>
        <v>0</v>
      </c>
      <c r="AF66" s="7"/>
      <c r="AG66" s="88" t="s">
        <v>28</v>
      </c>
      <c r="AH66" s="86">
        <f>(AH65)/((K64/1000000)*8.34)</f>
        <v>2.4475156716731878</v>
      </c>
      <c r="AI66" s="86">
        <f>(AI65)/((K64/1000000)*8.34)</f>
        <v>2.468200877894176</v>
      </c>
      <c r="AJ66" s="86">
        <f>(AJ65)/((K64/1000000)*8.34)</f>
        <v>6.1354425231744426E-2</v>
      </c>
      <c r="AK66" s="160">
        <f>(AK65)/((K64/1000000)*8.34)</f>
        <v>1.4023868624398728</v>
      </c>
      <c r="AL66" s="161"/>
      <c r="AM66" s="10"/>
      <c r="AN66" s="1"/>
      <c r="AO66" s="1"/>
      <c r="AP66" s="1"/>
      <c r="AQ66" s="7"/>
      <c r="AR66" s="89" t="s">
        <v>55</v>
      </c>
      <c r="AS66" s="79">
        <v>2.83</v>
      </c>
      <c r="AT66" s="90" t="s">
        <v>54</v>
      </c>
      <c r="AU66" s="35">
        <v>3.2000000000000001E-2</v>
      </c>
      <c r="AV66" s="1"/>
      <c r="AW66" s="110" t="s">
        <v>3</v>
      </c>
      <c r="AX66" s="115">
        <f>AX64-AX65</f>
        <v>948000</v>
      </c>
      <c r="AY66" s="115">
        <f>AY64-AY65</f>
        <v>0</v>
      </c>
      <c r="AZ66" s="116">
        <f>AZ64-AZ65</f>
        <v>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74">
        <v>17</v>
      </c>
      <c r="B68" s="67" t="s">
        <v>45</v>
      </c>
      <c r="C68" s="72">
        <v>278707000</v>
      </c>
      <c r="D68" s="37">
        <v>2581350</v>
      </c>
      <c r="E68" s="37">
        <v>6314010</v>
      </c>
      <c r="F68" s="39">
        <v>10530300</v>
      </c>
      <c r="G68" s="72">
        <v>362424000</v>
      </c>
      <c r="H68" s="37">
        <v>3398350</v>
      </c>
      <c r="I68" s="37">
        <v>9315950</v>
      </c>
      <c r="J68" s="39">
        <v>15202000</v>
      </c>
      <c r="K68" s="177">
        <f>C70+G70</f>
        <v>720000</v>
      </c>
      <c r="L68" s="178"/>
      <c r="M68" s="183">
        <f>D70+E70+F70+H70+I70+J70</f>
        <v>188100</v>
      </c>
      <c r="N68" s="178"/>
      <c r="O68" s="195">
        <f>M68+K68</f>
        <v>908100</v>
      </c>
      <c r="P68" s="196"/>
      <c r="Q68" s="42" t="s">
        <v>6</v>
      </c>
      <c r="R68" s="39">
        <v>1406994300</v>
      </c>
      <c r="S68" s="57"/>
      <c r="T68" s="187">
        <v>0.19</v>
      </c>
      <c r="U68" s="190">
        <v>1.02</v>
      </c>
      <c r="V68" s="57"/>
      <c r="W68" s="85" t="s">
        <v>6</v>
      </c>
      <c r="X68" s="44">
        <v>3678.4</v>
      </c>
      <c r="Y68" s="44">
        <v>4854.8999999999996</v>
      </c>
      <c r="Z68" s="44">
        <v>52.1</v>
      </c>
      <c r="AA68" s="44">
        <v>68.099999999999994</v>
      </c>
      <c r="AB68" s="44">
        <v>3865.5</v>
      </c>
      <c r="AC68" s="44">
        <v>5105.3</v>
      </c>
      <c r="AD68" s="44">
        <v>87.1</v>
      </c>
      <c r="AE68" s="82">
        <v>12.6</v>
      </c>
      <c r="AF68" s="7"/>
      <c r="AG68" s="85" t="s">
        <v>29</v>
      </c>
      <c r="AH68" s="15">
        <v>1.25</v>
      </c>
      <c r="AI68" s="15">
        <v>6</v>
      </c>
      <c r="AJ68" s="15">
        <v>1.875</v>
      </c>
      <c r="AK68" s="15">
        <v>8</v>
      </c>
      <c r="AL68" s="16">
        <v>0</v>
      </c>
      <c r="AM68" s="62"/>
      <c r="AN68" s="64" t="s">
        <v>40</v>
      </c>
      <c r="AO68" s="20">
        <v>10.199999999999999</v>
      </c>
      <c r="AP68" s="21">
        <v>7.37</v>
      </c>
      <c r="AQ68" s="7"/>
      <c r="AR68" s="31" t="s">
        <v>37</v>
      </c>
      <c r="AS68" s="52">
        <v>4.9000000000000002E-2</v>
      </c>
      <c r="AT68" s="32" t="s">
        <v>38</v>
      </c>
      <c r="AU68" s="53" t="s">
        <v>75</v>
      </c>
      <c r="AV68" s="1"/>
      <c r="AW68" s="117" t="s">
        <v>45</v>
      </c>
      <c r="AX68" s="112">
        <v>592957000</v>
      </c>
      <c r="AY68" s="112">
        <v>404767170</v>
      </c>
      <c r="AZ68" s="113">
        <v>177110000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193"/>
      <c r="B69" s="68" t="s">
        <v>44</v>
      </c>
      <c r="C69" s="73">
        <f t="shared" ref="C69:J69" si="77">C64</f>
        <v>277987000</v>
      </c>
      <c r="D69" s="73">
        <f t="shared" si="77"/>
        <v>2572350</v>
      </c>
      <c r="E69" s="73">
        <f t="shared" si="77"/>
        <v>6250010</v>
      </c>
      <c r="F69" s="73">
        <f t="shared" si="77"/>
        <v>10415200</v>
      </c>
      <c r="G69" s="73">
        <f t="shared" si="77"/>
        <v>362424000</v>
      </c>
      <c r="H69" s="73">
        <f t="shared" si="77"/>
        <v>3398350</v>
      </c>
      <c r="I69" s="73">
        <f t="shared" si="77"/>
        <v>9315950</v>
      </c>
      <c r="J69" s="73">
        <f t="shared" si="77"/>
        <v>15202000</v>
      </c>
      <c r="K69" s="179"/>
      <c r="L69" s="180"/>
      <c r="M69" s="180"/>
      <c r="N69" s="180"/>
      <c r="O69" s="197"/>
      <c r="P69" s="198"/>
      <c r="Q69" s="14" t="s">
        <v>7</v>
      </c>
      <c r="R69" s="40">
        <f>R64</f>
        <v>1406115900</v>
      </c>
      <c r="S69" s="57"/>
      <c r="T69" s="188"/>
      <c r="U69" s="191"/>
      <c r="V69" s="57"/>
      <c r="W69" s="87" t="s">
        <v>7</v>
      </c>
      <c r="X69" s="5">
        <f>X64</f>
        <v>3669.2</v>
      </c>
      <c r="Y69" s="5">
        <f t="shared" ref="Y69:AE69" si="78">Y64</f>
        <v>4854.8999999999996</v>
      </c>
      <c r="Z69" s="5">
        <f t="shared" si="78"/>
        <v>51.9</v>
      </c>
      <c r="AA69" s="5">
        <f t="shared" si="78"/>
        <v>68</v>
      </c>
      <c r="AB69" s="5">
        <f t="shared" si="78"/>
        <v>3854.5</v>
      </c>
      <c r="AC69" s="5">
        <f t="shared" si="78"/>
        <v>5105.3</v>
      </c>
      <c r="AD69" s="5">
        <f t="shared" si="78"/>
        <v>86.6</v>
      </c>
      <c r="AE69" s="5">
        <f t="shared" si="78"/>
        <v>12.5</v>
      </c>
      <c r="AF69" s="7"/>
      <c r="AG69" s="87" t="s">
        <v>26</v>
      </c>
      <c r="AH69" s="6">
        <f>(AH68*10.74)</f>
        <v>13.425000000000001</v>
      </c>
      <c r="AI69" s="6">
        <f>(AI68*2.2)</f>
        <v>13.200000000000001</v>
      </c>
      <c r="AJ69" s="6">
        <f>(AJ68*0.25)</f>
        <v>0.46875</v>
      </c>
      <c r="AK69" s="158">
        <f>AK68+AL68</f>
        <v>8</v>
      </c>
      <c r="AL69" s="159"/>
      <c r="AM69" s="10"/>
      <c r="AN69" s="22" t="s">
        <v>41</v>
      </c>
      <c r="AO69" s="23">
        <v>11.1</v>
      </c>
      <c r="AP69" s="24">
        <v>7.74</v>
      </c>
      <c r="AQ69" s="7"/>
      <c r="AR69" s="33" t="s">
        <v>36</v>
      </c>
      <c r="AS69" s="12">
        <v>0.85899999999999999</v>
      </c>
      <c r="AT69" s="2" t="s">
        <v>39</v>
      </c>
      <c r="AU69" s="36" t="s">
        <v>75</v>
      </c>
      <c r="AV69" s="1"/>
      <c r="AW69" s="118" t="s">
        <v>71</v>
      </c>
      <c r="AX69" s="111">
        <f t="shared" ref="AX69:AZ69" si="79">AX64</f>
        <v>592044000</v>
      </c>
      <c r="AY69" s="111">
        <f t="shared" si="79"/>
        <v>404767170</v>
      </c>
      <c r="AZ69" s="114">
        <f t="shared" si="79"/>
        <v>177003000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194"/>
      <c r="B70" s="66" t="s">
        <v>3</v>
      </c>
      <c r="C70" s="76">
        <f t="shared" ref="C70:J70" si="80">C68-C69</f>
        <v>720000</v>
      </c>
      <c r="D70" s="76">
        <f t="shared" si="80"/>
        <v>9000</v>
      </c>
      <c r="E70" s="76">
        <f t="shared" si="80"/>
        <v>64000</v>
      </c>
      <c r="F70" s="77">
        <f t="shared" si="80"/>
        <v>115100</v>
      </c>
      <c r="G70" s="76">
        <f t="shared" si="80"/>
        <v>0</v>
      </c>
      <c r="H70" s="76">
        <f t="shared" si="80"/>
        <v>0</v>
      </c>
      <c r="I70" s="76">
        <f t="shared" si="80"/>
        <v>0</v>
      </c>
      <c r="J70" s="77">
        <f t="shared" si="80"/>
        <v>0</v>
      </c>
      <c r="K70" s="181"/>
      <c r="L70" s="182"/>
      <c r="M70" s="182"/>
      <c r="N70" s="182"/>
      <c r="O70" s="199"/>
      <c r="P70" s="200"/>
      <c r="Q70" s="48" t="s">
        <v>3</v>
      </c>
      <c r="R70" s="41">
        <f>R68-R69</f>
        <v>878400</v>
      </c>
      <c r="S70" s="58"/>
      <c r="T70" s="189"/>
      <c r="U70" s="192"/>
      <c r="V70" s="58"/>
      <c r="W70" s="45" t="s">
        <v>3</v>
      </c>
      <c r="X70" s="46">
        <f>X68-X69</f>
        <v>9.2000000000002728</v>
      </c>
      <c r="Y70" s="46">
        <f t="shared" ref="Y70:AE70" si="81">Y68-Y69</f>
        <v>0</v>
      </c>
      <c r="Z70" s="46">
        <f t="shared" si="81"/>
        <v>0.20000000000000284</v>
      </c>
      <c r="AA70" s="46">
        <f t="shared" si="81"/>
        <v>9.9999999999994316E-2</v>
      </c>
      <c r="AB70" s="46">
        <f t="shared" si="81"/>
        <v>11</v>
      </c>
      <c r="AC70" s="46">
        <f t="shared" si="81"/>
        <v>0</v>
      </c>
      <c r="AD70" s="46">
        <f t="shared" si="81"/>
        <v>0.5</v>
      </c>
      <c r="AE70" s="83">
        <f t="shared" si="81"/>
        <v>9.9999999999999645E-2</v>
      </c>
      <c r="AF70" s="7"/>
      <c r="AG70" s="88" t="s">
        <v>28</v>
      </c>
      <c r="AH70" s="86">
        <f>(AH69)/((K68/1000000)*8.34)</f>
        <v>2.2357114308553161</v>
      </c>
      <c r="AI70" s="86">
        <f>(AI69)/((K68/1000000)*8.34)</f>
        <v>2.1982414068745006</v>
      </c>
      <c r="AJ70" s="86">
        <f>(AJ69)/((K68/1000000)*8.34)</f>
        <v>7.8062549960031979E-2</v>
      </c>
      <c r="AK70" s="160">
        <f>(AK69)/((K68/1000000)*8.34)</f>
        <v>1.3322675193178792</v>
      </c>
      <c r="AL70" s="161"/>
      <c r="AM70" s="10"/>
      <c r="AN70" s="1"/>
      <c r="AO70" s="1"/>
      <c r="AP70" s="1"/>
      <c r="AQ70" s="7"/>
      <c r="AR70" s="89" t="s">
        <v>55</v>
      </c>
      <c r="AS70" s="79">
        <v>2.1</v>
      </c>
      <c r="AT70" s="90" t="s">
        <v>54</v>
      </c>
      <c r="AU70" s="35">
        <v>3.1E-2</v>
      </c>
      <c r="AV70" s="1"/>
      <c r="AW70" s="110" t="s">
        <v>3</v>
      </c>
      <c r="AX70" s="115">
        <f>AX68-AX69</f>
        <v>913000</v>
      </c>
      <c r="AY70" s="115">
        <f>AY68-AY69</f>
        <v>0</v>
      </c>
      <c r="AZ70" s="116">
        <f>AZ68-AZ69</f>
        <v>107000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74">
        <v>18</v>
      </c>
      <c r="B72" s="67" t="s">
        <v>45</v>
      </c>
      <c r="C72" s="72">
        <v>279616000</v>
      </c>
      <c r="D72" s="37">
        <v>2600350</v>
      </c>
      <c r="E72" s="37">
        <v>6314010</v>
      </c>
      <c r="F72" s="39">
        <v>10537300</v>
      </c>
      <c r="G72" s="72">
        <v>363085000</v>
      </c>
      <c r="H72" s="37">
        <v>3423340</v>
      </c>
      <c r="I72" s="37">
        <v>9348960</v>
      </c>
      <c r="J72" s="39">
        <v>15262000</v>
      </c>
      <c r="K72" s="177">
        <f>C74+G74</f>
        <v>1570000</v>
      </c>
      <c r="L72" s="178"/>
      <c r="M72" s="183">
        <f>D74+E74+F74+H74+I74+J74</f>
        <v>144000</v>
      </c>
      <c r="N72" s="178"/>
      <c r="O72" s="195">
        <f>M72+K72</f>
        <v>1714000</v>
      </c>
      <c r="P72" s="196"/>
      <c r="Q72" s="42" t="s">
        <v>6</v>
      </c>
      <c r="R72" s="39">
        <v>1408545700</v>
      </c>
      <c r="S72" s="57"/>
      <c r="T72" s="187">
        <v>0.09</v>
      </c>
      <c r="U72" s="190">
        <v>0.94</v>
      </c>
      <c r="V72" s="57"/>
      <c r="W72" s="85" t="s">
        <v>6</v>
      </c>
      <c r="X72" s="44">
        <v>3691.4</v>
      </c>
      <c r="Y72" s="44">
        <v>4863.6000000000004</v>
      </c>
      <c r="Z72" s="44">
        <v>52.7</v>
      </c>
      <c r="AA72" s="44">
        <v>68.099999999999994</v>
      </c>
      <c r="AB72" s="44">
        <v>3878.8</v>
      </c>
      <c r="AC72" s="44">
        <v>5115.2</v>
      </c>
      <c r="AD72" s="44">
        <v>87.1</v>
      </c>
      <c r="AE72" s="82">
        <v>12.6</v>
      </c>
      <c r="AF72" s="7"/>
      <c r="AG72" s="85" t="s">
        <v>29</v>
      </c>
      <c r="AH72" s="15">
        <v>2.9375</v>
      </c>
      <c r="AI72" s="15">
        <v>14</v>
      </c>
      <c r="AJ72" s="15">
        <v>3.375</v>
      </c>
      <c r="AK72" s="15">
        <v>13</v>
      </c>
      <c r="AL72" s="16">
        <v>8</v>
      </c>
      <c r="AM72" s="62"/>
      <c r="AN72" s="64" t="s">
        <v>40</v>
      </c>
      <c r="AO72" s="20">
        <v>11.4</v>
      </c>
      <c r="AP72" s="21">
        <v>7.39</v>
      </c>
      <c r="AQ72" s="7"/>
      <c r="AR72" s="31" t="s">
        <v>37</v>
      </c>
      <c r="AS72" s="52">
        <v>7.2999999999999995E-2</v>
      </c>
      <c r="AT72" s="32" t="s">
        <v>38</v>
      </c>
      <c r="AU72" s="53" t="s">
        <v>75</v>
      </c>
      <c r="AV72" s="1"/>
      <c r="AW72" s="117" t="s">
        <v>45</v>
      </c>
      <c r="AX72" s="112">
        <v>593973000</v>
      </c>
      <c r="AY72" s="112">
        <v>405563500</v>
      </c>
      <c r="AZ72" s="113">
        <v>177110000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193"/>
      <c r="B73" s="68" t="s">
        <v>44</v>
      </c>
      <c r="C73" s="73">
        <f t="shared" ref="C73:J73" si="82">C68</f>
        <v>278707000</v>
      </c>
      <c r="D73" s="74">
        <f t="shared" si="82"/>
        <v>2581350</v>
      </c>
      <c r="E73" s="74">
        <f t="shared" si="82"/>
        <v>6314010</v>
      </c>
      <c r="F73" s="75">
        <f t="shared" si="82"/>
        <v>10530300</v>
      </c>
      <c r="G73" s="73">
        <f t="shared" si="82"/>
        <v>362424000</v>
      </c>
      <c r="H73" s="74">
        <f t="shared" si="82"/>
        <v>3398350</v>
      </c>
      <c r="I73" s="74">
        <f t="shared" si="82"/>
        <v>9315950</v>
      </c>
      <c r="J73" s="75">
        <f t="shared" si="82"/>
        <v>15202000</v>
      </c>
      <c r="K73" s="179"/>
      <c r="L73" s="180"/>
      <c r="M73" s="180"/>
      <c r="N73" s="180"/>
      <c r="O73" s="197"/>
      <c r="P73" s="198"/>
      <c r="Q73" s="14" t="s">
        <v>7</v>
      </c>
      <c r="R73" s="40">
        <f>R68</f>
        <v>1406994300</v>
      </c>
      <c r="S73" s="57"/>
      <c r="T73" s="188"/>
      <c r="U73" s="191"/>
      <c r="V73" s="57"/>
      <c r="W73" s="87" t="s">
        <v>7</v>
      </c>
      <c r="X73" s="5">
        <f t="shared" ref="X73:AE73" si="83">X68</f>
        <v>3678.4</v>
      </c>
      <c r="Y73" s="5">
        <f t="shared" si="83"/>
        <v>4854.8999999999996</v>
      </c>
      <c r="Z73" s="5">
        <f t="shared" si="83"/>
        <v>52.1</v>
      </c>
      <c r="AA73" s="5">
        <f t="shared" si="83"/>
        <v>68.099999999999994</v>
      </c>
      <c r="AB73" s="5">
        <f t="shared" si="83"/>
        <v>3865.5</v>
      </c>
      <c r="AC73" s="5">
        <f t="shared" si="83"/>
        <v>5105.3</v>
      </c>
      <c r="AD73" s="5">
        <f t="shared" si="83"/>
        <v>87.1</v>
      </c>
      <c r="AE73" s="81">
        <f t="shared" si="83"/>
        <v>12.6</v>
      </c>
      <c r="AF73" s="7"/>
      <c r="AG73" s="87" t="s">
        <v>26</v>
      </c>
      <c r="AH73" s="6">
        <f>(AH72*10.74)</f>
        <v>31.548750000000002</v>
      </c>
      <c r="AI73" s="6">
        <f>(AI72*2.2)</f>
        <v>30.800000000000004</v>
      </c>
      <c r="AJ73" s="6">
        <f>(AJ72*0.25)</f>
        <v>0.84375</v>
      </c>
      <c r="AK73" s="158">
        <f>AK72+AL72</f>
        <v>21</v>
      </c>
      <c r="AL73" s="159"/>
      <c r="AM73" s="10"/>
      <c r="AN73" s="22" t="s">
        <v>41</v>
      </c>
      <c r="AO73" s="23">
        <v>11.9</v>
      </c>
      <c r="AP73" s="24">
        <v>7.57</v>
      </c>
      <c r="AQ73" s="7"/>
      <c r="AR73" s="33" t="s">
        <v>36</v>
      </c>
      <c r="AS73" s="12">
        <v>0.79200000000000004</v>
      </c>
      <c r="AT73" s="2" t="s">
        <v>39</v>
      </c>
      <c r="AU73" s="36" t="s">
        <v>75</v>
      </c>
      <c r="AV73" s="1"/>
      <c r="AW73" s="118" t="s">
        <v>71</v>
      </c>
      <c r="AX73" s="111">
        <f t="shared" ref="AX73:AZ73" si="84">AX68</f>
        <v>592957000</v>
      </c>
      <c r="AY73" s="111">
        <f t="shared" si="84"/>
        <v>404767170</v>
      </c>
      <c r="AZ73" s="114">
        <f t="shared" si="84"/>
        <v>177110000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194"/>
      <c r="B74" s="66" t="s">
        <v>3</v>
      </c>
      <c r="C74" s="76">
        <f t="shared" ref="C74:J74" si="85">C72-C73</f>
        <v>909000</v>
      </c>
      <c r="D74" s="76">
        <f t="shared" si="85"/>
        <v>19000</v>
      </c>
      <c r="E74" s="76">
        <f t="shared" si="85"/>
        <v>0</v>
      </c>
      <c r="F74" s="77">
        <f t="shared" si="85"/>
        <v>7000</v>
      </c>
      <c r="G74" s="76">
        <f t="shared" si="85"/>
        <v>661000</v>
      </c>
      <c r="H74" s="76">
        <f t="shared" si="85"/>
        <v>24990</v>
      </c>
      <c r="I74" s="76">
        <f t="shared" si="85"/>
        <v>33010</v>
      </c>
      <c r="J74" s="77">
        <f t="shared" si="85"/>
        <v>60000</v>
      </c>
      <c r="K74" s="181"/>
      <c r="L74" s="182"/>
      <c r="M74" s="182"/>
      <c r="N74" s="182"/>
      <c r="O74" s="199"/>
      <c r="P74" s="200"/>
      <c r="Q74" s="48" t="s">
        <v>3</v>
      </c>
      <c r="R74" s="41">
        <f>R72-R73</f>
        <v>1551400</v>
      </c>
      <c r="S74" s="58"/>
      <c r="T74" s="189"/>
      <c r="U74" s="192"/>
      <c r="V74" s="58"/>
      <c r="W74" s="45" t="s">
        <v>3</v>
      </c>
      <c r="X74" s="46">
        <f>X72-X73</f>
        <v>13</v>
      </c>
      <c r="Y74" s="46">
        <f t="shared" ref="Y74:AE74" si="86">Y72-Y73</f>
        <v>8.7000000000007276</v>
      </c>
      <c r="Z74" s="46">
        <f t="shared" si="86"/>
        <v>0.60000000000000142</v>
      </c>
      <c r="AA74" s="46">
        <f t="shared" si="86"/>
        <v>0</v>
      </c>
      <c r="AB74" s="46">
        <f t="shared" si="86"/>
        <v>13.300000000000182</v>
      </c>
      <c r="AC74" s="46">
        <f t="shared" si="86"/>
        <v>9.8999999999996362</v>
      </c>
      <c r="AD74" s="46">
        <f t="shared" si="86"/>
        <v>0</v>
      </c>
      <c r="AE74" s="83">
        <f t="shared" si="86"/>
        <v>0</v>
      </c>
      <c r="AF74" s="7"/>
      <c r="AG74" s="88" t="s">
        <v>28</v>
      </c>
      <c r="AH74" s="86">
        <f>(AH73)/((K72/1000000)*8.34)</f>
        <v>2.4094418732529901</v>
      </c>
      <c r="AI74" s="86">
        <f>(AI73)/((K72/1000000)*8.34)</f>
        <v>2.3522583207319498</v>
      </c>
      <c r="AJ74" s="86">
        <f>(AJ73)/((K72/1000000)*8.34)</f>
        <v>6.4438894744077352E-2</v>
      </c>
      <c r="AK74" s="160">
        <f>(AK73)/((K72/1000000)*8.34)</f>
        <v>1.6038124914081473</v>
      </c>
      <c r="AL74" s="161"/>
      <c r="AM74" s="10"/>
      <c r="AN74" s="1"/>
      <c r="AO74" s="1"/>
      <c r="AP74" s="1"/>
      <c r="AQ74" s="7"/>
      <c r="AR74" s="89" t="s">
        <v>55</v>
      </c>
      <c r="AS74" s="79">
        <v>2.1</v>
      </c>
      <c r="AT74" s="90" t="s">
        <v>54</v>
      </c>
      <c r="AU74" s="35">
        <v>5.2999999999999999E-2</v>
      </c>
      <c r="AV74" s="1"/>
      <c r="AW74" s="110" t="s">
        <v>3</v>
      </c>
      <c r="AX74" s="115">
        <f>AX72-AX73</f>
        <v>1016000</v>
      </c>
      <c r="AY74" s="115">
        <f>AY72-AY73</f>
        <v>796330</v>
      </c>
      <c r="AZ74" s="116">
        <f>AZ72-AZ73</f>
        <v>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74">
        <v>19</v>
      </c>
      <c r="B76" s="67" t="s">
        <v>45</v>
      </c>
      <c r="C76" s="72">
        <v>279827000</v>
      </c>
      <c r="D76" s="37">
        <v>2600350</v>
      </c>
      <c r="E76" s="37">
        <v>6314010</v>
      </c>
      <c r="F76" s="39">
        <v>10537300</v>
      </c>
      <c r="G76" s="72">
        <v>363898000</v>
      </c>
      <c r="H76" s="37">
        <v>3423340</v>
      </c>
      <c r="I76" s="37">
        <v>9348960</v>
      </c>
      <c r="J76" s="39">
        <v>15278000</v>
      </c>
      <c r="K76" s="177">
        <f>C78+G78</f>
        <v>1024000</v>
      </c>
      <c r="L76" s="178"/>
      <c r="M76" s="183">
        <f>D78+E78+F78+H78+I78+J78</f>
        <v>16000</v>
      </c>
      <c r="N76" s="178"/>
      <c r="O76" s="195">
        <f>M76+K76</f>
        <v>1040000</v>
      </c>
      <c r="P76" s="196"/>
      <c r="Q76" s="42" t="s">
        <v>6</v>
      </c>
      <c r="R76" s="39">
        <v>1409200100</v>
      </c>
      <c r="S76" s="57"/>
      <c r="T76" s="187">
        <v>0.4</v>
      </c>
      <c r="U76" s="190">
        <v>1.33</v>
      </c>
      <c r="V76" s="57"/>
      <c r="W76" s="85" t="s">
        <v>6</v>
      </c>
      <c r="X76" s="44">
        <v>3694.8</v>
      </c>
      <c r="Y76" s="44">
        <v>4873.8</v>
      </c>
      <c r="Z76" s="44">
        <v>52.7</v>
      </c>
      <c r="AA76" s="44">
        <v>68.099999999999994</v>
      </c>
      <c r="AB76" s="44">
        <v>3882.1</v>
      </c>
      <c r="AC76" s="44">
        <v>5125.6000000000004</v>
      </c>
      <c r="AD76" s="44">
        <v>87.1</v>
      </c>
      <c r="AE76" s="82">
        <v>12.6</v>
      </c>
      <c r="AF76" s="7"/>
      <c r="AG76" s="85" t="s">
        <v>29</v>
      </c>
      <c r="AH76" s="15">
        <v>1.75</v>
      </c>
      <c r="AI76" s="15">
        <v>9</v>
      </c>
      <c r="AJ76" s="15">
        <v>2.125</v>
      </c>
      <c r="AK76" s="15">
        <v>0</v>
      </c>
      <c r="AL76" s="16">
        <v>8</v>
      </c>
      <c r="AM76" s="62"/>
      <c r="AN76" s="64" t="s">
        <v>40</v>
      </c>
      <c r="AO76" s="20">
        <v>10.199999999999999</v>
      </c>
      <c r="AP76" s="21">
        <v>7.45</v>
      </c>
      <c r="AQ76" s="7"/>
      <c r="AR76" s="31" t="s">
        <v>37</v>
      </c>
      <c r="AS76" s="52">
        <v>4.9000000000000002E-2</v>
      </c>
      <c r="AT76" s="32" t="s">
        <v>38</v>
      </c>
      <c r="AU76" s="53">
        <v>4.5999999999999999E-2</v>
      </c>
      <c r="AV76" s="1"/>
      <c r="AW76" s="117" t="s">
        <v>45</v>
      </c>
      <c r="AX76" s="112">
        <v>594191000</v>
      </c>
      <c r="AY76" s="112">
        <v>406440000</v>
      </c>
      <c r="AZ76" s="113">
        <v>177110000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193"/>
      <c r="B77" s="68" t="s">
        <v>44</v>
      </c>
      <c r="C77" s="73">
        <f t="shared" ref="C77:J77" si="87">C72</f>
        <v>279616000</v>
      </c>
      <c r="D77" s="74">
        <f t="shared" si="87"/>
        <v>2600350</v>
      </c>
      <c r="E77" s="74">
        <f t="shared" si="87"/>
        <v>6314010</v>
      </c>
      <c r="F77" s="75">
        <f t="shared" si="87"/>
        <v>10537300</v>
      </c>
      <c r="G77" s="73">
        <f t="shared" si="87"/>
        <v>363085000</v>
      </c>
      <c r="H77" s="74">
        <f t="shared" si="87"/>
        <v>3423340</v>
      </c>
      <c r="I77" s="74">
        <f t="shared" si="87"/>
        <v>9348960</v>
      </c>
      <c r="J77" s="75">
        <f t="shared" si="87"/>
        <v>15262000</v>
      </c>
      <c r="K77" s="179"/>
      <c r="L77" s="180"/>
      <c r="M77" s="180"/>
      <c r="N77" s="180"/>
      <c r="O77" s="197"/>
      <c r="P77" s="198"/>
      <c r="Q77" s="14" t="s">
        <v>7</v>
      </c>
      <c r="R77" s="40">
        <f>R72</f>
        <v>1408545700</v>
      </c>
      <c r="S77" s="57"/>
      <c r="T77" s="188"/>
      <c r="U77" s="191"/>
      <c r="V77" s="57"/>
      <c r="W77" s="87" t="s">
        <v>7</v>
      </c>
      <c r="X77" s="5">
        <f t="shared" ref="X77:AE77" si="88">X72</f>
        <v>3691.4</v>
      </c>
      <c r="Y77" s="5">
        <f t="shared" si="88"/>
        <v>4863.6000000000004</v>
      </c>
      <c r="Z77" s="5">
        <f t="shared" si="88"/>
        <v>52.7</v>
      </c>
      <c r="AA77" s="5">
        <f t="shared" si="88"/>
        <v>68.099999999999994</v>
      </c>
      <c r="AB77" s="5">
        <f t="shared" si="88"/>
        <v>3878.8</v>
      </c>
      <c r="AC77" s="5">
        <f t="shared" si="88"/>
        <v>5115.2</v>
      </c>
      <c r="AD77" s="5">
        <f t="shared" si="88"/>
        <v>87.1</v>
      </c>
      <c r="AE77" s="81">
        <f t="shared" si="88"/>
        <v>12.6</v>
      </c>
      <c r="AF77" s="7"/>
      <c r="AG77" s="87" t="s">
        <v>26</v>
      </c>
      <c r="AH77" s="6">
        <f>(AH76*10.74)</f>
        <v>18.795000000000002</v>
      </c>
      <c r="AI77" s="6">
        <f>(AI76*2.2)</f>
        <v>19.8</v>
      </c>
      <c r="AJ77" s="6">
        <f>(AJ76*0.25)</f>
        <v>0.53125</v>
      </c>
      <c r="AK77" s="158">
        <f>AK76+AL76</f>
        <v>8</v>
      </c>
      <c r="AL77" s="159"/>
      <c r="AM77" s="10"/>
      <c r="AN77" s="22" t="s">
        <v>41</v>
      </c>
      <c r="AO77" s="23">
        <v>12.2</v>
      </c>
      <c r="AP77" s="24">
        <v>7.54</v>
      </c>
      <c r="AQ77" s="7"/>
      <c r="AR77" s="33" t="s">
        <v>36</v>
      </c>
      <c r="AS77" s="12">
        <v>0.68700000000000006</v>
      </c>
      <c r="AT77" s="2" t="s">
        <v>39</v>
      </c>
      <c r="AU77" s="36">
        <v>0.66200000000000003</v>
      </c>
      <c r="AV77" s="1"/>
      <c r="AW77" s="118" t="s">
        <v>71</v>
      </c>
      <c r="AX77" s="111">
        <f t="shared" ref="AX77:AZ77" si="89">AX72</f>
        <v>593973000</v>
      </c>
      <c r="AY77" s="111">
        <f t="shared" si="89"/>
        <v>405563500</v>
      </c>
      <c r="AZ77" s="114">
        <f t="shared" si="89"/>
        <v>177110000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194"/>
      <c r="B78" s="66" t="s">
        <v>3</v>
      </c>
      <c r="C78" s="76">
        <f t="shared" ref="C78:J78" si="90">C76-C77</f>
        <v>211000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813000</v>
      </c>
      <c r="H78" s="76">
        <f t="shared" si="90"/>
        <v>0</v>
      </c>
      <c r="I78" s="76">
        <f t="shared" si="90"/>
        <v>0</v>
      </c>
      <c r="J78" s="77">
        <f t="shared" si="90"/>
        <v>16000</v>
      </c>
      <c r="K78" s="181"/>
      <c r="L78" s="182"/>
      <c r="M78" s="182"/>
      <c r="N78" s="182"/>
      <c r="O78" s="199"/>
      <c r="P78" s="200"/>
      <c r="Q78" s="48" t="s">
        <v>3</v>
      </c>
      <c r="R78" s="41">
        <f>R76-R77</f>
        <v>654400</v>
      </c>
      <c r="S78" s="58"/>
      <c r="T78" s="189"/>
      <c r="U78" s="192"/>
      <c r="V78" s="58"/>
      <c r="W78" s="45" t="s">
        <v>3</v>
      </c>
      <c r="X78" s="46">
        <f>X76-X77</f>
        <v>3.4000000000000909</v>
      </c>
      <c r="Y78" s="46">
        <f t="shared" ref="Y78:AE78" si="91">Y76-Y77</f>
        <v>10.199999999999818</v>
      </c>
      <c r="Z78" s="46">
        <f t="shared" si="91"/>
        <v>0</v>
      </c>
      <c r="AA78" s="46">
        <f t="shared" si="91"/>
        <v>0</v>
      </c>
      <c r="AB78" s="46">
        <f t="shared" si="91"/>
        <v>3.2999999999997272</v>
      </c>
      <c r="AC78" s="46">
        <f t="shared" si="91"/>
        <v>10.400000000000546</v>
      </c>
      <c r="AD78" s="46">
        <f t="shared" si="91"/>
        <v>0</v>
      </c>
      <c r="AE78" s="83">
        <f t="shared" si="91"/>
        <v>0</v>
      </c>
      <c r="AF78" s="7"/>
      <c r="AG78" s="88" t="s">
        <v>28</v>
      </c>
      <c r="AH78" s="86">
        <f>(AH77)/((K76/1000000)*8.34)</f>
        <v>2.2007784397482015</v>
      </c>
      <c r="AI78" s="86">
        <f>(AI77)/((K76/1000000)*8.34)</f>
        <v>2.3184577338129495</v>
      </c>
      <c r="AJ78" s="86">
        <f>(AJ77)/((K76/1000000)*8.34)</f>
        <v>6.2206094499400476E-2</v>
      </c>
      <c r="AK78" s="160">
        <f>(AK77)/((K76/1000000)*8.34)</f>
        <v>0.93675059952038364</v>
      </c>
      <c r="AL78" s="161"/>
      <c r="AM78" s="10"/>
      <c r="AN78" s="1"/>
      <c r="AO78" s="1"/>
      <c r="AP78" s="1"/>
      <c r="AQ78" s="7"/>
      <c r="AR78" s="89" t="s">
        <v>55</v>
      </c>
      <c r="AS78" s="79">
        <v>2.16</v>
      </c>
      <c r="AT78" s="90" t="s">
        <v>54</v>
      </c>
      <c r="AU78" s="35">
        <v>3.1E-2</v>
      </c>
      <c r="AV78" s="1"/>
      <c r="AW78" s="110" t="s">
        <v>3</v>
      </c>
      <c r="AX78" s="115">
        <f>AX76-AX77</f>
        <v>218000</v>
      </c>
      <c r="AY78" s="115">
        <f>AY76-AY77</f>
        <v>876500</v>
      </c>
      <c r="AZ78" s="116">
        <f>AZ76-AZ77</f>
        <v>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74">
        <v>20</v>
      </c>
      <c r="B80" s="67" t="s">
        <v>45</v>
      </c>
      <c r="C80" s="72">
        <v>279827000</v>
      </c>
      <c r="D80" s="37">
        <v>2600350</v>
      </c>
      <c r="E80" s="37">
        <v>6314010</v>
      </c>
      <c r="F80" s="39">
        <v>10537300</v>
      </c>
      <c r="G80" s="72">
        <v>364451000</v>
      </c>
      <c r="H80" s="37">
        <v>3432340</v>
      </c>
      <c r="I80" s="37">
        <v>9380970</v>
      </c>
      <c r="J80" s="39">
        <v>15312100</v>
      </c>
      <c r="K80" s="177">
        <f>C82+G82</f>
        <v>553000</v>
      </c>
      <c r="L80" s="178"/>
      <c r="M80" s="183">
        <f>D82+E82+F82+H82+I82+J82</f>
        <v>75110</v>
      </c>
      <c r="N80" s="178"/>
      <c r="O80" s="195">
        <f>M80+K80</f>
        <v>628110</v>
      </c>
      <c r="P80" s="196"/>
      <c r="Q80" s="42" t="s">
        <v>6</v>
      </c>
      <c r="R80" s="39">
        <v>1409942100</v>
      </c>
      <c r="S80" s="57"/>
      <c r="T80" s="187">
        <v>0</v>
      </c>
      <c r="U80" s="190">
        <v>1.01</v>
      </c>
      <c r="V80" s="57"/>
      <c r="W80" s="85" t="s">
        <v>6</v>
      </c>
      <c r="X80" s="44">
        <v>3694.8</v>
      </c>
      <c r="Y80" s="44">
        <v>4881</v>
      </c>
      <c r="Z80" s="44">
        <v>52.7</v>
      </c>
      <c r="AA80" s="44">
        <v>68.099999999999994</v>
      </c>
      <c r="AB80" s="44">
        <v>3882.1</v>
      </c>
      <c r="AC80" s="44">
        <v>5133.3999999999996</v>
      </c>
      <c r="AD80" s="44">
        <v>87.3</v>
      </c>
      <c r="AE80" s="82">
        <v>12.6</v>
      </c>
      <c r="AF80" s="7"/>
      <c r="AG80" s="85" t="s">
        <v>29</v>
      </c>
      <c r="AH80" s="15">
        <v>1.125</v>
      </c>
      <c r="AI80" s="15">
        <v>4.5</v>
      </c>
      <c r="AJ80" s="15">
        <v>1.5</v>
      </c>
      <c r="AK80" s="15">
        <v>6</v>
      </c>
      <c r="AL80" s="16">
        <v>0</v>
      </c>
      <c r="AM80" s="62"/>
      <c r="AN80" s="64" t="s">
        <v>40</v>
      </c>
      <c r="AO80" s="20">
        <v>10.6</v>
      </c>
      <c r="AP80" s="21">
        <v>7.44</v>
      </c>
      <c r="AQ80" s="7"/>
      <c r="AR80" s="31" t="s">
        <v>37</v>
      </c>
      <c r="AS80" s="52" t="s">
        <v>75</v>
      </c>
      <c r="AT80" s="32" t="s">
        <v>38</v>
      </c>
      <c r="AU80" s="53">
        <v>4.4999999999999998E-2</v>
      </c>
      <c r="AV80" s="1"/>
      <c r="AW80" s="117" t="s">
        <v>45</v>
      </c>
      <c r="AX80" s="112">
        <v>594191000</v>
      </c>
      <c r="AY80" s="112">
        <v>407070400</v>
      </c>
      <c r="AZ80" s="113">
        <v>177145000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193"/>
      <c r="B81" s="68" t="s">
        <v>44</v>
      </c>
      <c r="C81" s="73">
        <f t="shared" ref="C81:J81" si="92">C76</f>
        <v>279827000</v>
      </c>
      <c r="D81" s="74">
        <f t="shared" si="92"/>
        <v>2600350</v>
      </c>
      <c r="E81" s="74">
        <f t="shared" si="92"/>
        <v>6314010</v>
      </c>
      <c r="F81" s="75">
        <f t="shared" si="92"/>
        <v>10537300</v>
      </c>
      <c r="G81" s="73">
        <f t="shared" si="92"/>
        <v>363898000</v>
      </c>
      <c r="H81" s="74">
        <f t="shared" si="92"/>
        <v>3423340</v>
      </c>
      <c r="I81" s="74">
        <f t="shared" si="92"/>
        <v>9348960</v>
      </c>
      <c r="J81" s="75">
        <f t="shared" si="92"/>
        <v>15278000</v>
      </c>
      <c r="K81" s="179"/>
      <c r="L81" s="180"/>
      <c r="M81" s="180"/>
      <c r="N81" s="180"/>
      <c r="O81" s="197"/>
      <c r="P81" s="198"/>
      <c r="Q81" s="14" t="s">
        <v>7</v>
      </c>
      <c r="R81" s="40">
        <f>R76</f>
        <v>1409200100</v>
      </c>
      <c r="S81" s="57"/>
      <c r="T81" s="188"/>
      <c r="U81" s="191"/>
      <c r="V81" s="57"/>
      <c r="W81" s="87" t="s">
        <v>7</v>
      </c>
      <c r="X81" s="5">
        <f t="shared" ref="X81:AE81" si="93">X76</f>
        <v>3694.8</v>
      </c>
      <c r="Y81" s="5">
        <f t="shared" si="93"/>
        <v>4873.8</v>
      </c>
      <c r="Z81" s="5">
        <f t="shared" si="93"/>
        <v>52.7</v>
      </c>
      <c r="AA81" s="5">
        <f t="shared" si="93"/>
        <v>68.099999999999994</v>
      </c>
      <c r="AB81" s="5">
        <f t="shared" si="93"/>
        <v>3882.1</v>
      </c>
      <c r="AC81" s="5">
        <f t="shared" si="93"/>
        <v>5125.6000000000004</v>
      </c>
      <c r="AD81" s="5">
        <f t="shared" si="93"/>
        <v>87.1</v>
      </c>
      <c r="AE81" s="81">
        <f t="shared" si="93"/>
        <v>12.6</v>
      </c>
      <c r="AF81" s="7"/>
      <c r="AG81" s="87" t="s">
        <v>26</v>
      </c>
      <c r="AH81" s="6">
        <f>(AH80*10.74)</f>
        <v>12.0825</v>
      </c>
      <c r="AI81" s="6">
        <f>(AI80*2.2)</f>
        <v>9.9</v>
      </c>
      <c r="AJ81" s="6">
        <f>(AJ80*0.25)</f>
        <v>0.375</v>
      </c>
      <c r="AK81" s="158">
        <f>AK80+AL80</f>
        <v>6</v>
      </c>
      <c r="AL81" s="159"/>
      <c r="AM81" s="10"/>
      <c r="AN81" s="22" t="s">
        <v>41</v>
      </c>
      <c r="AO81" s="23">
        <v>11.5</v>
      </c>
      <c r="AP81" s="24">
        <v>7.69</v>
      </c>
      <c r="AQ81" s="7"/>
      <c r="AR81" s="33" t="s">
        <v>36</v>
      </c>
      <c r="AS81" s="12" t="s">
        <v>75</v>
      </c>
      <c r="AT81" s="2" t="s">
        <v>39</v>
      </c>
      <c r="AU81" s="36">
        <v>0.45500000000000002</v>
      </c>
      <c r="AV81" s="1"/>
      <c r="AW81" s="118" t="s">
        <v>71</v>
      </c>
      <c r="AX81" s="111">
        <f t="shared" ref="AX81:AZ81" si="94">AX76</f>
        <v>594191000</v>
      </c>
      <c r="AY81" s="111">
        <f t="shared" si="94"/>
        <v>406440000</v>
      </c>
      <c r="AZ81" s="114">
        <f t="shared" si="94"/>
        <v>177110000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194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553000</v>
      </c>
      <c r="H82" s="76">
        <f t="shared" si="95"/>
        <v>9000</v>
      </c>
      <c r="I82" s="76">
        <f t="shared" si="95"/>
        <v>32010</v>
      </c>
      <c r="J82" s="77">
        <f t="shared" si="95"/>
        <v>34100</v>
      </c>
      <c r="K82" s="181"/>
      <c r="L82" s="182"/>
      <c r="M82" s="182"/>
      <c r="N82" s="182"/>
      <c r="O82" s="199"/>
      <c r="P82" s="200"/>
      <c r="Q82" s="48" t="s">
        <v>3</v>
      </c>
      <c r="R82" s="41">
        <f>R80-R81</f>
        <v>742000</v>
      </c>
      <c r="S82" s="58"/>
      <c r="T82" s="189"/>
      <c r="U82" s="192"/>
      <c r="V82" s="58"/>
      <c r="W82" s="45" t="s">
        <v>3</v>
      </c>
      <c r="X82" s="46">
        <f>X80-X81</f>
        <v>0</v>
      </c>
      <c r="Y82" s="46">
        <f t="shared" ref="Y82:AE82" si="96">Y80-Y81</f>
        <v>7.1999999999998181</v>
      </c>
      <c r="Z82" s="46">
        <f t="shared" si="96"/>
        <v>0</v>
      </c>
      <c r="AA82" s="46">
        <f t="shared" si="96"/>
        <v>0</v>
      </c>
      <c r="AB82" s="46">
        <f t="shared" si="96"/>
        <v>0</v>
      </c>
      <c r="AC82" s="46">
        <f t="shared" si="96"/>
        <v>7.7999999999992724</v>
      </c>
      <c r="AD82" s="46">
        <f t="shared" si="96"/>
        <v>0.20000000000000284</v>
      </c>
      <c r="AE82" s="83">
        <f t="shared" si="96"/>
        <v>0</v>
      </c>
      <c r="AF82" s="7"/>
      <c r="AG82" s="88" t="s">
        <v>28</v>
      </c>
      <c r="AH82" s="86">
        <f>(AH81)/((K80/1000000)*8.34)</f>
        <v>2.6197848231360661</v>
      </c>
      <c r="AI82" s="86">
        <f>(AI81)/((K80/1000000)*8.34)</f>
        <v>2.1465648457725681</v>
      </c>
      <c r="AJ82" s="86">
        <f>(AJ81)/((K80/1000000)*8.34)</f>
        <v>8.1309274461082132E-2</v>
      </c>
      <c r="AK82" s="160">
        <f>(AK81)/((K80/1000000)*8.34)</f>
        <v>1.3009483913773141</v>
      </c>
      <c r="AL82" s="161"/>
      <c r="AM82" s="10"/>
      <c r="AN82" s="1"/>
      <c r="AO82" s="1"/>
      <c r="AP82" s="1"/>
      <c r="AQ82" s="7"/>
      <c r="AR82" s="89" t="s">
        <v>55</v>
      </c>
      <c r="AS82" s="79">
        <v>1.79</v>
      </c>
      <c r="AT82" s="90" t="s">
        <v>54</v>
      </c>
      <c r="AU82" s="35">
        <v>2.9000000000000001E-2</v>
      </c>
      <c r="AV82" s="1"/>
      <c r="AW82" s="110" t="s">
        <v>3</v>
      </c>
      <c r="AX82" s="115">
        <f>AX80-AX81</f>
        <v>0</v>
      </c>
      <c r="AY82" s="115">
        <f>AY80-AY81</f>
        <v>630400</v>
      </c>
      <c r="AZ82" s="116">
        <f>AZ80-AZ81</f>
        <v>35000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74">
        <v>21</v>
      </c>
      <c r="B84" s="67" t="s">
        <v>45</v>
      </c>
      <c r="C84" s="72">
        <v>279827000</v>
      </c>
      <c r="D84" s="37">
        <v>2600350</v>
      </c>
      <c r="E84" s="37">
        <v>6314010</v>
      </c>
      <c r="F84" s="39">
        <v>10537300</v>
      </c>
      <c r="G84" s="72">
        <v>365278000</v>
      </c>
      <c r="H84" s="37">
        <v>3436340</v>
      </c>
      <c r="I84" s="37">
        <v>9380970</v>
      </c>
      <c r="J84" s="39">
        <v>15319100</v>
      </c>
      <c r="K84" s="177">
        <f>C86+G86</f>
        <v>827000</v>
      </c>
      <c r="L84" s="178"/>
      <c r="M84" s="183">
        <f>D86+E86+F86+H86+I86+J86</f>
        <v>11000</v>
      </c>
      <c r="N84" s="178"/>
      <c r="O84" s="195">
        <f>M84+K84</f>
        <v>838000</v>
      </c>
      <c r="P84" s="196"/>
      <c r="Q84" s="42" t="s">
        <v>6</v>
      </c>
      <c r="R84" s="39">
        <v>1410843000</v>
      </c>
      <c r="S84" s="57"/>
      <c r="T84" s="187">
        <v>0</v>
      </c>
      <c r="U84" s="190">
        <v>0.91</v>
      </c>
      <c r="V84" s="57"/>
      <c r="W84" s="85" t="s">
        <v>6</v>
      </c>
      <c r="X84" s="44">
        <v>3694.8</v>
      </c>
      <c r="Y84" s="44">
        <v>4891.8</v>
      </c>
      <c r="Z84" s="44">
        <v>52.9</v>
      </c>
      <c r="AA84" s="44">
        <v>68.2</v>
      </c>
      <c r="AB84" s="44">
        <v>3882.1</v>
      </c>
      <c r="AC84" s="44">
        <v>5144.3999999999996</v>
      </c>
      <c r="AD84" s="44">
        <v>87.3</v>
      </c>
      <c r="AE84" s="82">
        <v>12.6</v>
      </c>
      <c r="AF84" s="7"/>
      <c r="AG84" s="85" t="s">
        <v>29</v>
      </c>
      <c r="AH84" s="15">
        <v>1.125</v>
      </c>
      <c r="AI84" s="15">
        <v>7.25</v>
      </c>
      <c r="AJ84" s="15">
        <v>1.625</v>
      </c>
      <c r="AK84" s="15">
        <v>10</v>
      </c>
      <c r="AL84" s="16">
        <v>0</v>
      </c>
      <c r="AM84" s="62"/>
      <c r="AN84" s="64" t="s">
        <v>40</v>
      </c>
      <c r="AO84" s="20">
        <v>7.6</v>
      </c>
      <c r="AP84" s="21">
        <v>7.37</v>
      </c>
      <c r="AQ84" s="7"/>
      <c r="AR84" s="31" t="s">
        <v>37</v>
      </c>
      <c r="AS84" s="52" t="s">
        <v>75</v>
      </c>
      <c r="AT84" s="32" t="s">
        <v>38</v>
      </c>
      <c r="AU84" s="53">
        <v>4.7E-2</v>
      </c>
      <c r="AV84" s="1"/>
      <c r="AW84" s="117" t="s">
        <v>45</v>
      </c>
      <c r="AX84" s="112">
        <v>594191000</v>
      </c>
      <c r="AY84" s="112">
        <v>407953200</v>
      </c>
      <c r="AZ84" s="113">
        <v>177145000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193"/>
      <c r="B85" s="68" t="s">
        <v>44</v>
      </c>
      <c r="C85" s="73">
        <f t="shared" ref="C85:J85" si="97">C80</f>
        <v>279827000</v>
      </c>
      <c r="D85" s="74">
        <f t="shared" si="97"/>
        <v>2600350</v>
      </c>
      <c r="E85" s="74">
        <f t="shared" si="97"/>
        <v>6314010</v>
      </c>
      <c r="F85" s="75">
        <f t="shared" si="97"/>
        <v>10537300</v>
      </c>
      <c r="G85" s="73">
        <f t="shared" si="97"/>
        <v>364451000</v>
      </c>
      <c r="H85" s="74">
        <f t="shared" si="97"/>
        <v>3432340</v>
      </c>
      <c r="I85" s="74">
        <f t="shared" si="97"/>
        <v>9380970</v>
      </c>
      <c r="J85" s="75">
        <f t="shared" si="97"/>
        <v>15312100</v>
      </c>
      <c r="K85" s="179"/>
      <c r="L85" s="180"/>
      <c r="M85" s="180"/>
      <c r="N85" s="180"/>
      <c r="O85" s="197"/>
      <c r="P85" s="198"/>
      <c r="Q85" s="14" t="s">
        <v>7</v>
      </c>
      <c r="R85" s="40">
        <f>R80</f>
        <v>1409942100</v>
      </c>
      <c r="S85" s="57"/>
      <c r="T85" s="188"/>
      <c r="U85" s="191"/>
      <c r="V85" s="57"/>
      <c r="W85" s="87" t="s">
        <v>7</v>
      </c>
      <c r="X85" s="5">
        <f t="shared" ref="X85:AE85" si="98">X80</f>
        <v>3694.8</v>
      </c>
      <c r="Y85" s="5">
        <f t="shared" si="98"/>
        <v>4881</v>
      </c>
      <c r="Z85" s="5">
        <f t="shared" si="98"/>
        <v>52.7</v>
      </c>
      <c r="AA85" s="5">
        <f t="shared" si="98"/>
        <v>68.099999999999994</v>
      </c>
      <c r="AB85" s="5">
        <f t="shared" si="98"/>
        <v>3882.1</v>
      </c>
      <c r="AC85" s="5">
        <f t="shared" si="98"/>
        <v>5133.3999999999996</v>
      </c>
      <c r="AD85" s="5">
        <f t="shared" si="98"/>
        <v>87.3</v>
      </c>
      <c r="AE85" s="81">
        <f t="shared" si="98"/>
        <v>12.6</v>
      </c>
      <c r="AF85" s="7"/>
      <c r="AG85" s="87" t="s">
        <v>26</v>
      </c>
      <c r="AH85" s="6">
        <f>(AH84*10.74)</f>
        <v>12.0825</v>
      </c>
      <c r="AI85" s="6">
        <f>(AI84*2.2)</f>
        <v>15.950000000000001</v>
      </c>
      <c r="AJ85" s="6">
        <f>(AJ84*0.25)</f>
        <v>0.40625</v>
      </c>
      <c r="AK85" s="158">
        <f>AK84+AL84</f>
        <v>10</v>
      </c>
      <c r="AL85" s="159"/>
      <c r="AM85" s="10"/>
      <c r="AN85" s="22" t="s">
        <v>41</v>
      </c>
      <c r="AO85" s="23">
        <v>10.1</v>
      </c>
      <c r="AP85" s="24">
        <v>7.71</v>
      </c>
      <c r="AQ85" s="7"/>
      <c r="AR85" s="33" t="s">
        <v>36</v>
      </c>
      <c r="AS85" s="12" t="s">
        <v>75</v>
      </c>
      <c r="AT85" s="2" t="s">
        <v>39</v>
      </c>
      <c r="AU85" s="36">
        <v>0.51</v>
      </c>
      <c r="AV85" s="1"/>
      <c r="AW85" s="118" t="s">
        <v>71</v>
      </c>
      <c r="AX85" s="111">
        <f t="shared" ref="AX85:AZ85" si="99">AX80</f>
        <v>594191000</v>
      </c>
      <c r="AY85" s="111">
        <f t="shared" si="99"/>
        <v>407070400</v>
      </c>
      <c r="AZ85" s="114">
        <f t="shared" si="99"/>
        <v>177145000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194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827000</v>
      </c>
      <c r="H86" s="76">
        <f t="shared" si="100"/>
        <v>4000</v>
      </c>
      <c r="I86" s="76">
        <f t="shared" si="100"/>
        <v>0</v>
      </c>
      <c r="J86" s="77">
        <f t="shared" si="100"/>
        <v>7000</v>
      </c>
      <c r="K86" s="181"/>
      <c r="L86" s="182"/>
      <c r="M86" s="182"/>
      <c r="N86" s="182"/>
      <c r="O86" s="199"/>
      <c r="P86" s="200"/>
      <c r="Q86" s="48" t="s">
        <v>3</v>
      </c>
      <c r="R86" s="41">
        <f>R84-R85</f>
        <v>900900</v>
      </c>
      <c r="S86" s="58"/>
      <c r="T86" s="189"/>
      <c r="U86" s="192"/>
      <c r="V86" s="58"/>
      <c r="W86" s="45" t="s">
        <v>3</v>
      </c>
      <c r="X86" s="46">
        <f>X84-X85</f>
        <v>0</v>
      </c>
      <c r="Y86" s="46">
        <f t="shared" ref="Y86:AE86" si="101">Y84-Y85</f>
        <v>10.800000000000182</v>
      </c>
      <c r="Z86" s="46">
        <f t="shared" si="101"/>
        <v>0.19999999999999574</v>
      </c>
      <c r="AA86" s="46">
        <f t="shared" si="101"/>
        <v>0.10000000000000853</v>
      </c>
      <c r="AB86" s="46">
        <f t="shared" si="101"/>
        <v>0</v>
      </c>
      <c r="AC86" s="46">
        <f t="shared" si="101"/>
        <v>11</v>
      </c>
      <c r="AD86" s="46">
        <f t="shared" si="101"/>
        <v>0</v>
      </c>
      <c r="AE86" s="83">
        <f t="shared" si="101"/>
        <v>0</v>
      </c>
      <c r="AF86" s="7"/>
      <c r="AG86" s="88" t="s">
        <v>28</v>
      </c>
      <c r="AH86" s="86">
        <f>(AH85)/((K84/1000000)*8.34)</f>
        <v>1.7518029107548303</v>
      </c>
      <c r="AI86" s="86">
        <f>(AI85)/((K84/1000000)*8.34)</f>
        <v>2.3125393276672499</v>
      </c>
      <c r="AJ86" s="86">
        <f>(AJ85)/((K84/1000000)*8.34)</f>
        <v>5.8900884129455808E-2</v>
      </c>
      <c r="AK86" s="160">
        <f>(AK85)/((K84/1000000)*8.34)</f>
        <v>1.4498679170327584</v>
      </c>
      <c r="AL86" s="161"/>
      <c r="AM86" s="10"/>
      <c r="AN86" s="1"/>
      <c r="AO86" s="1"/>
      <c r="AP86" s="1"/>
      <c r="AQ86" s="7"/>
      <c r="AR86" s="89" t="s">
        <v>55</v>
      </c>
      <c r="AS86" s="79">
        <v>1.8</v>
      </c>
      <c r="AT86" s="90" t="s">
        <v>54</v>
      </c>
      <c r="AU86" s="35">
        <v>3.1E-2</v>
      </c>
      <c r="AV86" s="1"/>
      <c r="AW86" s="110" t="s">
        <v>3</v>
      </c>
      <c r="AX86" s="115">
        <f>AX84-AX85</f>
        <v>0</v>
      </c>
      <c r="AY86" s="115">
        <f>AY84-AY85</f>
        <v>882800</v>
      </c>
      <c r="AZ86" s="116">
        <f>AZ84-AZ85</f>
        <v>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74">
        <v>22</v>
      </c>
      <c r="B88" s="67" t="s">
        <v>45</v>
      </c>
      <c r="C88" s="72">
        <v>279827000</v>
      </c>
      <c r="D88" s="37">
        <v>2600350</v>
      </c>
      <c r="E88" s="37">
        <v>6314010</v>
      </c>
      <c r="F88" s="39">
        <v>10537300</v>
      </c>
      <c r="G88" s="72">
        <v>366295000</v>
      </c>
      <c r="H88" s="37">
        <v>3441340</v>
      </c>
      <c r="I88" s="37">
        <v>9412980</v>
      </c>
      <c r="J88" s="39">
        <v>15358100</v>
      </c>
      <c r="K88" s="177">
        <f>C90+G90</f>
        <v>1017000</v>
      </c>
      <c r="L88" s="178"/>
      <c r="M88" s="183">
        <f>D90+E90+F90+H90+I90+J90</f>
        <v>76010</v>
      </c>
      <c r="N88" s="178"/>
      <c r="O88" s="195">
        <f>M88+K88</f>
        <v>1093010</v>
      </c>
      <c r="P88" s="196"/>
      <c r="Q88" s="42" t="s">
        <v>6</v>
      </c>
      <c r="R88" s="39">
        <v>1411599000</v>
      </c>
      <c r="S88" s="57"/>
      <c r="T88" s="187">
        <v>0</v>
      </c>
      <c r="U88" s="190">
        <v>0.87</v>
      </c>
      <c r="V88" s="57"/>
      <c r="W88" s="85" t="s">
        <v>6</v>
      </c>
      <c r="X88" s="44">
        <v>3694.8</v>
      </c>
      <c r="Y88" s="44">
        <v>4905.1000000000004</v>
      </c>
      <c r="Z88" s="44">
        <v>52.9</v>
      </c>
      <c r="AA88" s="44">
        <v>68.3</v>
      </c>
      <c r="AB88" s="44">
        <v>3882.1</v>
      </c>
      <c r="AC88" s="44">
        <v>5158.2</v>
      </c>
      <c r="AD88" s="44">
        <v>87.5</v>
      </c>
      <c r="AE88" s="82">
        <v>12.6</v>
      </c>
      <c r="AF88" s="7"/>
      <c r="AG88" s="85" t="s">
        <v>29</v>
      </c>
      <c r="AH88" s="15">
        <v>1.625</v>
      </c>
      <c r="AI88" s="15">
        <v>8.5</v>
      </c>
      <c r="AJ88" s="15">
        <v>2.125</v>
      </c>
      <c r="AK88" s="15">
        <v>13</v>
      </c>
      <c r="AL88" s="16">
        <v>0</v>
      </c>
      <c r="AM88" s="62"/>
      <c r="AN88" s="64" t="s">
        <v>40</v>
      </c>
      <c r="AO88" s="20">
        <v>9.6</v>
      </c>
      <c r="AP88" s="21">
        <v>7.27</v>
      </c>
      <c r="AQ88" s="7"/>
      <c r="AR88" s="31" t="s">
        <v>37</v>
      </c>
      <c r="AS88" s="52" t="s">
        <v>75</v>
      </c>
      <c r="AT88" s="32" t="s">
        <v>38</v>
      </c>
      <c r="AU88" s="53">
        <v>0.05</v>
      </c>
      <c r="AV88" s="1"/>
      <c r="AW88" s="117" t="s">
        <v>45</v>
      </c>
      <c r="AX88" s="112">
        <v>594191000</v>
      </c>
      <c r="AY88" s="112">
        <v>409074500</v>
      </c>
      <c r="AZ88" s="113">
        <v>177180000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193"/>
      <c r="B89" s="68" t="s">
        <v>44</v>
      </c>
      <c r="C89" s="73">
        <f t="shared" ref="C89:J89" si="102">C84</f>
        <v>279827000</v>
      </c>
      <c r="D89" s="74">
        <f t="shared" si="102"/>
        <v>2600350</v>
      </c>
      <c r="E89" s="74">
        <f t="shared" si="102"/>
        <v>6314010</v>
      </c>
      <c r="F89" s="75">
        <f t="shared" si="102"/>
        <v>10537300</v>
      </c>
      <c r="G89" s="73">
        <f t="shared" si="102"/>
        <v>365278000</v>
      </c>
      <c r="H89" s="74">
        <f t="shared" si="102"/>
        <v>3436340</v>
      </c>
      <c r="I89" s="74">
        <f t="shared" si="102"/>
        <v>9380970</v>
      </c>
      <c r="J89" s="75">
        <f t="shared" si="102"/>
        <v>15319100</v>
      </c>
      <c r="K89" s="179"/>
      <c r="L89" s="180"/>
      <c r="M89" s="180"/>
      <c r="N89" s="180"/>
      <c r="O89" s="197"/>
      <c r="P89" s="198"/>
      <c r="Q89" s="14" t="s">
        <v>7</v>
      </c>
      <c r="R89" s="40">
        <f>R84</f>
        <v>1410843000</v>
      </c>
      <c r="S89" s="57"/>
      <c r="T89" s="188"/>
      <c r="U89" s="191"/>
      <c r="V89" s="57"/>
      <c r="W89" s="87" t="s">
        <v>7</v>
      </c>
      <c r="X89" s="5">
        <f t="shared" ref="X89:AE89" si="103">X84</f>
        <v>3694.8</v>
      </c>
      <c r="Y89" s="5">
        <f t="shared" si="103"/>
        <v>4891.8</v>
      </c>
      <c r="Z89" s="5">
        <f t="shared" si="103"/>
        <v>52.9</v>
      </c>
      <c r="AA89" s="5">
        <f t="shared" si="103"/>
        <v>68.2</v>
      </c>
      <c r="AB89" s="5">
        <f t="shared" si="103"/>
        <v>3882.1</v>
      </c>
      <c r="AC89" s="5">
        <f t="shared" si="103"/>
        <v>5144.3999999999996</v>
      </c>
      <c r="AD89" s="5">
        <f t="shared" si="103"/>
        <v>87.3</v>
      </c>
      <c r="AE89" s="81">
        <f t="shared" si="103"/>
        <v>12.6</v>
      </c>
      <c r="AF89" s="7"/>
      <c r="AG89" s="87" t="s">
        <v>26</v>
      </c>
      <c r="AH89" s="6">
        <f>(AH88*10.74)</f>
        <v>17.452500000000001</v>
      </c>
      <c r="AI89" s="6">
        <f>(AI88*2.2)</f>
        <v>18.700000000000003</v>
      </c>
      <c r="AJ89" s="6">
        <f>(AJ88*0.25)</f>
        <v>0.53125</v>
      </c>
      <c r="AK89" s="158">
        <f>AK88+AL88</f>
        <v>13</v>
      </c>
      <c r="AL89" s="159"/>
      <c r="AM89" s="10"/>
      <c r="AN89" s="22" t="s">
        <v>41</v>
      </c>
      <c r="AO89" s="23">
        <v>10.3</v>
      </c>
      <c r="AP89" s="24">
        <v>7.71</v>
      </c>
      <c r="AQ89" s="7"/>
      <c r="AR89" s="33" t="s">
        <v>36</v>
      </c>
      <c r="AS89" s="12" t="s">
        <v>75</v>
      </c>
      <c r="AT89" s="2" t="s">
        <v>39</v>
      </c>
      <c r="AU89" s="36">
        <v>0.51</v>
      </c>
      <c r="AV89" s="1"/>
      <c r="AW89" s="118" t="s">
        <v>71</v>
      </c>
      <c r="AX89" s="111">
        <f t="shared" ref="AX89:AZ89" si="104">AX84</f>
        <v>594191000</v>
      </c>
      <c r="AY89" s="111">
        <f t="shared" si="104"/>
        <v>407953200</v>
      </c>
      <c r="AZ89" s="114">
        <f t="shared" si="104"/>
        <v>177145000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194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1017000</v>
      </c>
      <c r="H90" s="76">
        <f t="shared" si="105"/>
        <v>5000</v>
      </c>
      <c r="I90" s="76">
        <f t="shared" si="105"/>
        <v>32010</v>
      </c>
      <c r="J90" s="77">
        <f t="shared" si="105"/>
        <v>39000</v>
      </c>
      <c r="K90" s="181"/>
      <c r="L90" s="182"/>
      <c r="M90" s="182"/>
      <c r="N90" s="182"/>
      <c r="O90" s="199"/>
      <c r="P90" s="200"/>
      <c r="Q90" s="48" t="s">
        <v>3</v>
      </c>
      <c r="R90" s="41">
        <f>R88-R89</f>
        <v>756000</v>
      </c>
      <c r="S90" s="58"/>
      <c r="T90" s="189"/>
      <c r="U90" s="192"/>
      <c r="V90" s="58"/>
      <c r="W90" s="45" t="s">
        <v>3</v>
      </c>
      <c r="X90" s="46">
        <f>X88-X89</f>
        <v>0</v>
      </c>
      <c r="Y90" s="46">
        <f t="shared" ref="Y90:AE90" si="106">Y88-Y89</f>
        <v>13.300000000000182</v>
      </c>
      <c r="Z90" s="46">
        <f t="shared" si="106"/>
        <v>0</v>
      </c>
      <c r="AA90" s="46">
        <f t="shared" si="106"/>
        <v>9.9999999999994316E-2</v>
      </c>
      <c r="AB90" s="46">
        <f t="shared" si="106"/>
        <v>0</v>
      </c>
      <c r="AC90" s="46">
        <f t="shared" si="106"/>
        <v>13.800000000000182</v>
      </c>
      <c r="AD90" s="46">
        <f t="shared" si="106"/>
        <v>0.20000000000000284</v>
      </c>
      <c r="AE90" s="83">
        <f t="shared" si="106"/>
        <v>0</v>
      </c>
      <c r="AF90" s="7"/>
      <c r="AG90" s="88" t="s">
        <v>28</v>
      </c>
      <c r="AH90" s="86">
        <f>(AH89)/((K88/1000000)*8.34)</f>
        <v>2.0576459186632996</v>
      </c>
      <c r="AI90" s="86">
        <f>(AI89)/((K88/1000000)*8.34)</f>
        <v>2.2047258948003847</v>
      </c>
      <c r="AJ90" s="86">
        <f>(AJ89)/((K88/1000000)*8.34)</f>
        <v>6.2634258375010909E-2</v>
      </c>
      <c r="AK90" s="160">
        <f>(AK89)/((K88/1000000)*8.34)</f>
        <v>1.5326971461179142</v>
      </c>
      <c r="AL90" s="161"/>
      <c r="AM90" s="10"/>
      <c r="AN90" s="1"/>
      <c r="AO90" s="1"/>
      <c r="AP90" s="1"/>
      <c r="AQ90" s="7"/>
      <c r="AR90" s="89" t="s">
        <v>55</v>
      </c>
      <c r="AS90" s="79">
        <v>1.88</v>
      </c>
      <c r="AT90" s="90" t="s">
        <v>54</v>
      </c>
      <c r="AU90" s="35">
        <v>2.9000000000000001E-2</v>
      </c>
      <c r="AV90" s="1"/>
      <c r="AW90" s="110" t="s">
        <v>3</v>
      </c>
      <c r="AX90" s="115">
        <f>AX88-AX89</f>
        <v>0</v>
      </c>
      <c r="AY90" s="115">
        <f>AY88-AY89</f>
        <v>1121300</v>
      </c>
      <c r="AZ90" s="116">
        <f>AZ88-AZ89</f>
        <v>35000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74">
        <v>23</v>
      </c>
      <c r="B92" s="67" t="s">
        <v>45</v>
      </c>
      <c r="C92" s="72">
        <v>279827000</v>
      </c>
      <c r="D92" s="37">
        <v>2600350</v>
      </c>
      <c r="E92" s="37">
        <v>6314010</v>
      </c>
      <c r="F92" s="39">
        <v>10537300</v>
      </c>
      <c r="G92" s="72">
        <v>367204000</v>
      </c>
      <c r="H92" s="37">
        <v>3450340</v>
      </c>
      <c r="I92" s="37">
        <v>9412980</v>
      </c>
      <c r="J92" s="39">
        <v>15374100</v>
      </c>
      <c r="K92" s="177">
        <f>C94+G94</f>
        <v>909000</v>
      </c>
      <c r="L92" s="178"/>
      <c r="M92" s="183">
        <f>D94+E94+F94+H94+I94+J94</f>
        <v>25000</v>
      </c>
      <c r="N92" s="178"/>
      <c r="O92" s="195">
        <f>M92+K92</f>
        <v>934000</v>
      </c>
      <c r="P92" s="196"/>
      <c r="Q92" s="42" t="s">
        <v>6</v>
      </c>
      <c r="R92" s="39">
        <v>1412497600</v>
      </c>
      <c r="S92" s="57"/>
      <c r="T92" s="187">
        <v>0</v>
      </c>
      <c r="U92" s="190">
        <v>0.98</v>
      </c>
      <c r="V92" s="57"/>
      <c r="W92" s="85" t="s">
        <v>6</v>
      </c>
      <c r="X92" s="44">
        <v>3694.8</v>
      </c>
      <c r="Y92" s="44">
        <v>4916.8999999999996</v>
      </c>
      <c r="Z92" s="44">
        <v>53.1</v>
      </c>
      <c r="AA92" s="44">
        <v>68.3</v>
      </c>
      <c r="AB92" s="44">
        <v>3882.1</v>
      </c>
      <c r="AC92" s="44">
        <v>5170.3999999999996</v>
      </c>
      <c r="AD92" s="44">
        <v>87.5</v>
      </c>
      <c r="AE92" s="82">
        <v>12.6</v>
      </c>
      <c r="AF92" s="7"/>
      <c r="AG92" s="85" t="s">
        <v>29</v>
      </c>
      <c r="AH92" s="15">
        <v>1.5</v>
      </c>
      <c r="AI92" s="15">
        <v>7.875</v>
      </c>
      <c r="AJ92" s="15">
        <v>1.9375</v>
      </c>
      <c r="AK92" s="15">
        <v>0</v>
      </c>
      <c r="AL92" s="16">
        <v>12</v>
      </c>
      <c r="AM92" s="62"/>
      <c r="AN92" s="64" t="s">
        <v>40</v>
      </c>
      <c r="AO92" s="20">
        <v>11.8</v>
      </c>
      <c r="AP92" s="21">
        <v>7.48</v>
      </c>
      <c r="AQ92" s="7"/>
      <c r="AR92" s="31" t="s">
        <v>37</v>
      </c>
      <c r="AS92" s="52" t="s">
        <v>75</v>
      </c>
      <c r="AT92" s="32" t="s">
        <v>38</v>
      </c>
      <c r="AU92" s="53">
        <v>0.05</v>
      </c>
      <c r="AV92" s="1"/>
      <c r="AW92" s="117" t="s">
        <v>45</v>
      </c>
      <c r="AX92" s="112">
        <v>594191000</v>
      </c>
      <c r="AY92" s="112">
        <v>410060900</v>
      </c>
      <c r="AZ92" s="113">
        <v>177180000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193"/>
      <c r="B93" s="68" t="s">
        <v>44</v>
      </c>
      <c r="C93" s="73">
        <f t="shared" ref="C93:J93" si="107">C88</f>
        <v>279827000</v>
      </c>
      <c r="D93" s="74">
        <f t="shared" si="107"/>
        <v>2600350</v>
      </c>
      <c r="E93" s="74">
        <f t="shared" si="107"/>
        <v>6314010</v>
      </c>
      <c r="F93" s="75">
        <f t="shared" si="107"/>
        <v>10537300</v>
      </c>
      <c r="G93" s="73">
        <f t="shared" si="107"/>
        <v>366295000</v>
      </c>
      <c r="H93" s="74">
        <f t="shared" si="107"/>
        <v>3441340</v>
      </c>
      <c r="I93" s="74">
        <f t="shared" si="107"/>
        <v>9412980</v>
      </c>
      <c r="J93" s="75">
        <f t="shared" si="107"/>
        <v>15358100</v>
      </c>
      <c r="K93" s="179"/>
      <c r="L93" s="180"/>
      <c r="M93" s="180"/>
      <c r="N93" s="180"/>
      <c r="O93" s="197"/>
      <c r="P93" s="198"/>
      <c r="Q93" s="14" t="s">
        <v>7</v>
      </c>
      <c r="R93" s="40">
        <f>R88</f>
        <v>1411599000</v>
      </c>
      <c r="S93" s="57"/>
      <c r="T93" s="188"/>
      <c r="U93" s="191"/>
      <c r="V93" s="57"/>
      <c r="W93" s="87" t="s">
        <v>7</v>
      </c>
      <c r="X93" s="5">
        <f t="shared" ref="X93:AE93" si="108">X88</f>
        <v>3694.8</v>
      </c>
      <c r="Y93" s="5">
        <f t="shared" si="108"/>
        <v>4905.1000000000004</v>
      </c>
      <c r="Z93" s="5">
        <f t="shared" si="108"/>
        <v>52.9</v>
      </c>
      <c r="AA93" s="5">
        <f t="shared" si="108"/>
        <v>68.3</v>
      </c>
      <c r="AB93" s="5">
        <f t="shared" si="108"/>
        <v>3882.1</v>
      </c>
      <c r="AC93" s="5">
        <f t="shared" si="108"/>
        <v>5158.2</v>
      </c>
      <c r="AD93" s="5">
        <f t="shared" si="108"/>
        <v>87.5</v>
      </c>
      <c r="AE93" s="81">
        <f t="shared" si="108"/>
        <v>12.6</v>
      </c>
      <c r="AF93" s="7"/>
      <c r="AG93" s="87" t="s">
        <v>26</v>
      </c>
      <c r="AH93" s="6">
        <f>(AH92*10.74)</f>
        <v>16.11</v>
      </c>
      <c r="AI93" s="6">
        <f>(AI92*2.2)</f>
        <v>17.325000000000003</v>
      </c>
      <c r="AJ93" s="6">
        <f>(AJ92*0.25)</f>
        <v>0.484375</v>
      </c>
      <c r="AK93" s="158">
        <f>AK92+AL92</f>
        <v>12</v>
      </c>
      <c r="AL93" s="159"/>
      <c r="AM93" s="10"/>
      <c r="AN93" s="22" t="s">
        <v>41</v>
      </c>
      <c r="AO93" s="23">
        <v>11.2</v>
      </c>
      <c r="AP93" s="24">
        <v>7.79</v>
      </c>
      <c r="AQ93" s="7"/>
      <c r="AR93" s="33" t="s">
        <v>36</v>
      </c>
      <c r="AS93" s="12" t="s">
        <v>75</v>
      </c>
      <c r="AT93" s="2" t="s">
        <v>39</v>
      </c>
      <c r="AU93" s="36">
        <v>0.5</v>
      </c>
      <c r="AV93" s="1"/>
      <c r="AW93" s="118" t="s">
        <v>71</v>
      </c>
      <c r="AX93" s="111">
        <f t="shared" ref="AX93:AZ93" si="109">AX88</f>
        <v>594191000</v>
      </c>
      <c r="AY93" s="111">
        <f t="shared" si="109"/>
        <v>409074500</v>
      </c>
      <c r="AZ93" s="114">
        <f t="shared" si="109"/>
        <v>177180000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194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909000</v>
      </c>
      <c r="H94" s="76">
        <f t="shared" si="110"/>
        <v>9000</v>
      </c>
      <c r="I94" s="76">
        <f t="shared" si="110"/>
        <v>0</v>
      </c>
      <c r="J94" s="77">
        <f t="shared" si="110"/>
        <v>16000</v>
      </c>
      <c r="K94" s="181"/>
      <c r="L94" s="182"/>
      <c r="M94" s="182"/>
      <c r="N94" s="182"/>
      <c r="O94" s="199"/>
      <c r="P94" s="200"/>
      <c r="Q94" s="48" t="s">
        <v>3</v>
      </c>
      <c r="R94" s="41">
        <f>R92-R93</f>
        <v>898600</v>
      </c>
      <c r="S94" s="58"/>
      <c r="T94" s="189"/>
      <c r="U94" s="192"/>
      <c r="V94" s="58"/>
      <c r="W94" s="45" t="s">
        <v>3</v>
      </c>
      <c r="X94" s="46">
        <f>X92-X93</f>
        <v>0</v>
      </c>
      <c r="Y94" s="46">
        <f t="shared" ref="Y94:AE94" si="111">Y92-Y93</f>
        <v>11.799999999999272</v>
      </c>
      <c r="Z94" s="46">
        <f t="shared" si="111"/>
        <v>0.20000000000000284</v>
      </c>
      <c r="AA94" s="46">
        <f t="shared" si="111"/>
        <v>0</v>
      </c>
      <c r="AB94" s="46">
        <f t="shared" si="111"/>
        <v>0</v>
      </c>
      <c r="AC94" s="46">
        <f t="shared" si="111"/>
        <v>12.199999999999818</v>
      </c>
      <c r="AD94" s="46">
        <f t="shared" si="111"/>
        <v>0</v>
      </c>
      <c r="AE94" s="83">
        <f t="shared" si="111"/>
        <v>0</v>
      </c>
      <c r="AF94" s="7"/>
      <c r="AG94" s="88" t="s">
        <v>28</v>
      </c>
      <c r="AH94" s="86">
        <f>(AH93)/((K92/1000000)*8.34)</f>
        <v>2.1250326471496068</v>
      </c>
      <c r="AI94" s="86">
        <f>(AI93)/((K92/1000000)*8.34)</f>
        <v>2.2853004724932928</v>
      </c>
      <c r="AJ94" s="86">
        <f>(AJ93)/((K92/1000000)*8.34)</f>
        <v>6.3892780165306695E-2</v>
      </c>
      <c r="AK94" s="160">
        <f>(AK93)/((K92/1000000)*8.34)</f>
        <v>1.5828921021598563</v>
      </c>
      <c r="AL94" s="161"/>
      <c r="AM94" s="10"/>
      <c r="AN94" s="1"/>
      <c r="AO94" s="1"/>
      <c r="AP94" s="1"/>
      <c r="AQ94" s="7"/>
      <c r="AR94" s="89" t="s">
        <v>55</v>
      </c>
      <c r="AS94" s="79">
        <v>1.78</v>
      </c>
      <c r="AT94" s="90" t="s">
        <v>54</v>
      </c>
      <c r="AU94" s="35">
        <v>3.4000000000000002E-2</v>
      </c>
      <c r="AV94" s="1"/>
      <c r="AW94" s="110" t="s">
        <v>3</v>
      </c>
      <c r="AX94" s="115">
        <f>AX92-AX93</f>
        <v>0</v>
      </c>
      <c r="AY94" s="115">
        <f>AY92-AY93</f>
        <v>986400</v>
      </c>
      <c r="AZ94" s="116">
        <f>AZ92-AZ93</f>
        <v>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74">
        <v>24</v>
      </c>
      <c r="B96" s="67" t="s">
        <v>45</v>
      </c>
      <c r="C96" s="72">
        <v>279827000</v>
      </c>
      <c r="D96" s="37">
        <v>2600350</v>
      </c>
      <c r="E96" s="37">
        <v>6314010</v>
      </c>
      <c r="F96" s="39">
        <v>10537300</v>
      </c>
      <c r="G96" s="72">
        <v>367822000</v>
      </c>
      <c r="H96" s="37">
        <v>3450340</v>
      </c>
      <c r="I96" s="37">
        <v>9446000</v>
      </c>
      <c r="J96" s="39">
        <v>15417100</v>
      </c>
      <c r="K96" s="177">
        <f>C98+G98</f>
        <v>618000</v>
      </c>
      <c r="L96" s="178"/>
      <c r="M96" s="183">
        <f>D98+E98+F98+H98+I98+J98</f>
        <v>76020</v>
      </c>
      <c r="N96" s="178"/>
      <c r="O96" s="195">
        <f>M96+K96</f>
        <v>694020</v>
      </c>
      <c r="P96" s="196"/>
      <c r="Q96" s="42" t="s">
        <v>6</v>
      </c>
      <c r="R96" s="39">
        <v>1413373200</v>
      </c>
      <c r="S96" s="57"/>
      <c r="T96" s="187">
        <v>0.01</v>
      </c>
      <c r="U96" s="190">
        <v>0.99</v>
      </c>
      <c r="V96" s="57"/>
      <c r="W96" s="85" t="s">
        <v>6</v>
      </c>
      <c r="X96" s="44">
        <v>3694.8</v>
      </c>
      <c r="Y96" s="44">
        <v>4925.1000000000004</v>
      </c>
      <c r="Z96" s="44">
        <v>53.1</v>
      </c>
      <c r="AA96" s="44">
        <v>68.400000000000006</v>
      </c>
      <c r="AB96" s="44">
        <v>3882.1</v>
      </c>
      <c r="AC96" s="44">
        <v>5179</v>
      </c>
      <c r="AD96" s="44">
        <v>87.7</v>
      </c>
      <c r="AE96" s="82">
        <v>12.6</v>
      </c>
      <c r="AF96" s="7"/>
      <c r="AG96" s="85" t="s">
        <v>29</v>
      </c>
      <c r="AH96" s="15">
        <v>1</v>
      </c>
      <c r="AI96" s="15">
        <v>5.25</v>
      </c>
      <c r="AJ96" s="15">
        <v>1.25</v>
      </c>
      <c r="AK96" s="15">
        <v>0</v>
      </c>
      <c r="AL96" s="16">
        <v>8</v>
      </c>
      <c r="AM96" s="62"/>
      <c r="AN96" s="64" t="s">
        <v>40</v>
      </c>
      <c r="AO96" s="20">
        <v>13.1</v>
      </c>
      <c r="AP96" s="21">
        <v>7.51</v>
      </c>
      <c r="AQ96" s="7"/>
      <c r="AR96" s="31" t="s">
        <v>37</v>
      </c>
      <c r="AS96" s="52" t="s">
        <v>75</v>
      </c>
      <c r="AT96" s="32" t="s">
        <v>38</v>
      </c>
      <c r="AU96" s="53">
        <v>4.7E-2</v>
      </c>
      <c r="AV96" s="1"/>
      <c r="AW96" s="117" t="s">
        <v>45</v>
      </c>
      <c r="AX96" s="112">
        <v>594191000</v>
      </c>
      <c r="AY96" s="112">
        <v>410758100</v>
      </c>
      <c r="AZ96" s="113">
        <v>177215000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193"/>
      <c r="B97" s="68" t="s">
        <v>44</v>
      </c>
      <c r="C97" s="73">
        <f t="shared" ref="C97:J97" si="112">C92</f>
        <v>279827000</v>
      </c>
      <c r="D97" s="74">
        <f t="shared" si="112"/>
        <v>2600350</v>
      </c>
      <c r="E97" s="74">
        <f t="shared" si="112"/>
        <v>6314010</v>
      </c>
      <c r="F97" s="75">
        <f t="shared" si="112"/>
        <v>10537300</v>
      </c>
      <c r="G97" s="73">
        <f t="shared" si="112"/>
        <v>367204000</v>
      </c>
      <c r="H97" s="74">
        <f t="shared" si="112"/>
        <v>3450340</v>
      </c>
      <c r="I97" s="74">
        <f t="shared" si="112"/>
        <v>9412980</v>
      </c>
      <c r="J97" s="75">
        <f t="shared" si="112"/>
        <v>15374100</v>
      </c>
      <c r="K97" s="179"/>
      <c r="L97" s="180"/>
      <c r="M97" s="180"/>
      <c r="N97" s="180"/>
      <c r="O97" s="197"/>
      <c r="P97" s="198"/>
      <c r="Q97" s="14" t="s">
        <v>7</v>
      </c>
      <c r="R97" s="40">
        <f>R92</f>
        <v>1412497600</v>
      </c>
      <c r="S97" s="57"/>
      <c r="T97" s="188"/>
      <c r="U97" s="191"/>
      <c r="V97" s="57"/>
      <c r="W97" s="87" t="s">
        <v>7</v>
      </c>
      <c r="X97" s="5">
        <f t="shared" ref="X97:AE97" si="113">X92</f>
        <v>3694.8</v>
      </c>
      <c r="Y97" s="5">
        <f t="shared" si="113"/>
        <v>4916.8999999999996</v>
      </c>
      <c r="Z97" s="5">
        <f t="shared" si="113"/>
        <v>53.1</v>
      </c>
      <c r="AA97" s="5">
        <f t="shared" si="113"/>
        <v>68.3</v>
      </c>
      <c r="AB97" s="5">
        <f t="shared" si="113"/>
        <v>3882.1</v>
      </c>
      <c r="AC97" s="5">
        <f t="shared" si="113"/>
        <v>5170.3999999999996</v>
      </c>
      <c r="AD97" s="5">
        <f t="shared" si="113"/>
        <v>87.5</v>
      </c>
      <c r="AE97" s="81">
        <f t="shared" si="113"/>
        <v>12.6</v>
      </c>
      <c r="AF97" s="7"/>
      <c r="AG97" s="87" t="s">
        <v>26</v>
      </c>
      <c r="AH97" s="6">
        <f>(AH96*10.74)</f>
        <v>10.74</v>
      </c>
      <c r="AI97" s="6">
        <f>(AI96*2.2)</f>
        <v>11.55</v>
      </c>
      <c r="AJ97" s="6">
        <f>(AJ96*0.25)</f>
        <v>0.3125</v>
      </c>
      <c r="AK97" s="158">
        <f>AK96+AL96</f>
        <v>8</v>
      </c>
      <c r="AL97" s="159"/>
      <c r="AM97" s="10"/>
      <c r="AN97" s="22" t="s">
        <v>41</v>
      </c>
      <c r="AO97" s="23">
        <v>13.2</v>
      </c>
      <c r="AP97" s="24">
        <v>7.73</v>
      </c>
      <c r="AQ97" s="7"/>
      <c r="AR97" s="33" t="s">
        <v>36</v>
      </c>
      <c r="AS97" s="12" t="s">
        <v>75</v>
      </c>
      <c r="AT97" s="2" t="s">
        <v>39</v>
      </c>
      <c r="AU97" s="36">
        <v>0.48299999999999998</v>
      </c>
      <c r="AV97" s="1"/>
      <c r="AW97" s="118" t="s">
        <v>71</v>
      </c>
      <c r="AX97" s="111">
        <f t="shared" ref="AX97:AY97" si="114">AX92</f>
        <v>594191000</v>
      </c>
      <c r="AY97" s="111">
        <f t="shared" si="114"/>
        <v>410060900</v>
      </c>
      <c r="AZ97" s="114">
        <f>AZ92</f>
        <v>177180000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194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618000</v>
      </c>
      <c r="H98" s="76">
        <f t="shared" si="115"/>
        <v>0</v>
      </c>
      <c r="I98" s="76">
        <f t="shared" si="115"/>
        <v>33020</v>
      </c>
      <c r="J98" s="77">
        <f t="shared" si="115"/>
        <v>43000</v>
      </c>
      <c r="K98" s="181"/>
      <c r="L98" s="182"/>
      <c r="M98" s="182"/>
      <c r="N98" s="182"/>
      <c r="O98" s="199"/>
      <c r="P98" s="200"/>
      <c r="Q98" s="48" t="s">
        <v>3</v>
      </c>
      <c r="R98" s="41">
        <f>R96-R97</f>
        <v>875600</v>
      </c>
      <c r="S98" s="58"/>
      <c r="T98" s="189"/>
      <c r="U98" s="192"/>
      <c r="V98" s="58"/>
      <c r="W98" s="45" t="s">
        <v>3</v>
      </c>
      <c r="X98" s="46">
        <f>X96-X97</f>
        <v>0</v>
      </c>
      <c r="Y98" s="46">
        <f t="shared" ref="Y98:AE98" si="116">Y96-Y97</f>
        <v>8.2000000000007276</v>
      </c>
      <c r="Z98" s="46">
        <f t="shared" si="116"/>
        <v>0</v>
      </c>
      <c r="AA98" s="46">
        <f t="shared" si="116"/>
        <v>0.10000000000000853</v>
      </c>
      <c r="AB98" s="46">
        <f t="shared" si="116"/>
        <v>0</v>
      </c>
      <c r="AC98" s="46">
        <f t="shared" si="116"/>
        <v>8.6000000000003638</v>
      </c>
      <c r="AD98" s="46">
        <f t="shared" si="116"/>
        <v>0.20000000000000284</v>
      </c>
      <c r="AE98" s="83">
        <f t="shared" si="116"/>
        <v>0</v>
      </c>
      <c r="AF98" s="7"/>
      <c r="AG98" s="88" t="s">
        <v>28</v>
      </c>
      <c r="AH98" s="86">
        <f>(AH97)/((K96/1000000)*8.34)</f>
        <v>2.0837698773020419</v>
      </c>
      <c r="AI98" s="86">
        <f>(AI97)/((K96/1000000)*8.34)</f>
        <v>2.2409257060371122</v>
      </c>
      <c r="AJ98" s="86">
        <f>(AJ97)/((K96/1000000)*8.34)</f>
        <v>6.0631106765073384E-2</v>
      </c>
      <c r="AK98" s="160">
        <f>(AK97)/((K96/1000000)*8.34)</f>
        <v>1.5521563331858785</v>
      </c>
      <c r="AL98" s="161"/>
      <c r="AM98" s="10"/>
      <c r="AN98" s="1"/>
      <c r="AO98" s="1"/>
      <c r="AP98" s="1"/>
      <c r="AQ98" s="7"/>
      <c r="AR98" s="89" t="s">
        <v>55</v>
      </c>
      <c r="AS98" s="79">
        <v>1.98</v>
      </c>
      <c r="AT98" s="90" t="s">
        <v>54</v>
      </c>
      <c r="AU98" s="35">
        <v>3.1E-2</v>
      </c>
      <c r="AV98" s="1"/>
      <c r="AW98" s="110" t="s">
        <v>3</v>
      </c>
      <c r="AX98" s="115">
        <f>AX96-AX97</f>
        <v>0</v>
      </c>
      <c r="AY98" s="115">
        <f>AY96-AY97</f>
        <v>697200</v>
      </c>
      <c r="AZ98" s="116">
        <f>AZ96-AZ97</f>
        <v>35000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74">
        <v>25</v>
      </c>
      <c r="B100" s="67" t="s">
        <v>45</v>
      </c>
      <c r="C100" s="72">
        <v>279827000</v>
      </c>
      <c r="D100" s="37">
        <v>2600350</v>
      </c>
      <c r="E100" s="37">
        <v>6314010</v>
      </c>
      <c r="F100" s="39">
        <v>10537300</v>
      </c>
      <c r="G100" s="72">
        <v>368661000</v>
      </c>
      <c r="H100" s="37">
        <v>3459340</v>
      </c>
      <c r="I100" s="37">
        <v>9446000</v>
      </c>
      <c r="J100" s="39">
        <v>15425100</v>
      </c>
      <c r="K100" s="177">
        <f>C102+G102</f>
        <v>839000</v>
      </c>
      <c r="L100" s="178"/>
      <c r="M100" s="183">
        <f>D102+E102+F102+H102+I102+J102</f>
        <v>17000</v>
      </c>
      <c r="N100" s="178"/>
      <c r="O100" s="195">
        <f>M100+K100</f>
        <v>856000</v>
      </c>
      <c r="P100" s="196"/>
      <c r="Q100" s="42" t="s">
        <v>6</v>
      </c>
      <c r="R100" s="39">
        <v>1414286800</v>
      </c>
      <c r="S100" s="57"/>
      <c r="T100" s="187">
        <v>0</v>
      </c>
      <c r="U100" s="190">
        <v>0.97</v>
      </c>
      <c r="V100" s="57"/>
      <c r="W100" s="85" t="s">
        <v>6</v>
      </c>
      <c r="X100" s="44">
        <v>3694.8</v>
      </c>
      <c r="Y100" s="44">
        <v>4936</v>
      </c>
      <c r="Z100" s="44">
        <v>53.1</v>
      </c>
      <c r="AA100" s="44">
        <v>68.5</v>
      </c>
      <c r="AB100" s="44">
        <v>3882.1</v>
      </c>
      <c r="AC100" s="44">
        <v>5190.1000000000004</v>
      </c>
      <c r="AD100" s="44">
        <v>87.7</v>
      </c>
      <c r="AE100" s="82">
        <v>12.6</v>
      </c>
      <c r="AF100" s="7"/>
      <c r="AG100" s="85" t="s">
        <v>29</v>
      </c>
      <c r="AH100" s="15">
        <v>1.5</v>
      </c>
      <c r="AI100" s="15">
        <v>7</v>
      </c>
      <c r="AJ100" s="15">
        <v>1.625</v>
      </c>
      <c r="AK100" s="15">
        <v>0</v>
      </c>
      <c r="AL100" s="16">
        <v>11</v>
      </c>
      <c r="AM100" s="62"/>
      <c r="AN100" s="64" t="s">
        <v>40</v>
      </c>
      <c r="AO100" s="20">
        <v>13.7</v>
      </c>
      <c r="AP100" s="21">
        <v>7.55</v>
      </c>
      <c r="AQ100" s="7"/>
      <c r="AR100" s="31" t="s">
        <v>37</v>
      </c>
      <c r="AS100" s="52" t="s">
        <v>75</v>
      </c>
      <c r="AT100" s="32" t="s">
        <v>38</v>
      </c>
      <c r="AU100" s="53">
        <v>5.0999999999999997E-2</v>
      </c>
      <c r="AV100" s="1"/>
      <c r="AW100" s="117" t="s">
        <v>45</v>
      </c>
      <c r="AX100" s="112">
        <v>594191000</v>
      </c>
      <c r="AY100" s="112">
        <v>411661700</v>
      </c>
      <c r="AZ100" s="113">
        <v>177215000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193"/>
      <c r="B101" s="68" t="s">
        <v>44</v>
      </c>
      <c r="C101" s="73">
        <f t="shared" ref="C101:J101" si="117">C96</f>
        <v>279827000</v>
      </c>
      <c r="D101" s="74">
        <f t="shared" si="117"/>
        <v>2600350</v>
      </c>
      <c r="E101" s="74">
        <f t="shared" si="117"/>
        <v>6314010</v>
      </c>
      <c r="F101" s="75">
        <f t="shared" si="117"/>
        <v>10537300</v>
      </c>
      <c r="G101" s="73">
        <f t="shared" si="117"/>
        <v>367822000</v>
      </c>
      <c r="H101" s="74">
        <f t="shared" si="117"/>
        <v>3450340</v>
      </c>
      <c r="I101" s="74">
        <f t="shared" si="117"/>
        <v>9446000</v>
      </c>
      <c r="J101" s="75">
        <f t="shared" si="117"/>
        <v>15417100</v>
      </c>
      <c r="K101" s="179"/>
      <c r="L101" s="180"/>
      <c r="M101" s="180"/>
      <c r="N101" s="180"/>
      <c r="O101" s="197"/>
      <c r="P101" s="198"/>
      <c r="Q101" s="14" t="s">
        <v>7</v>
      </c>
      <c r="R101" s="40">
        <f>R96</f>
        <v>1413373200</v>
      </c>
      <c r="S101" s="57"/>
      <c r="T101" s="188"/>
      <c r="U101" s="191"/>
      <c r="V101" s="57"/>
      <c r="W101" s="87" t="s">
        <v>7</v>
      </c>
      <c r="X101" s="5">
        <f t="shared" ref="X101:AE101" si="118">X96</f>
        <v>3694.8</v>
      </c>
      <c r="Y101" s="5">
        <f t="shared" si="118"/>
        <v>4925.1000000000004</v>
      </c>
      <c r="Z101" s="5">
        <f t="shared" si="118"/>
        <v>53.1</v>
      </c>
      <c r="AA101" s="5">
        <f t="shared" si="118"/>
        <v>68.400000000000006</v>
      </c>
      <c r="AB101" s="5">
        <f t="shared" si="118"/>
        <v>3882.1</v>
      </c>
      <c r="AC101" s="5">
        <f t="shared" si="118"/>
        <v>5179</v>
      </c>
      <c r="AD101" s="5">
        <f t="shared" si="118"/>
        <v>87.7</v>
      </c>
      <c r="AE101" s="81">
        <f t="shared" si="118"/>
        <v>12.6</v>
      </c>
      <c r="AF101" s="7"/>
      <c r="AG101" s="87" t="s">
        <v>26</v>
      </c>
      <c r="AH101" s="6">
        <f>(AH100*10.74)</f>
        <v>16.11</v>
      </c>
      <c r="AI101" s="6">
        <f>(AI100*2.2)</f>
        <v>15.400000000000002</v>
      </c>
      <c r="AJ101" s="6">
        <f>(AJ100*0.25)</f>
        <v>0.40625</v>
      </c>
      <c r="AK101" s="158">
        <f>AK100+AL100</f>
        <v>11</v>
      </c>
      <c r="AL101" s="159"/>
      <c r="AM101" s="10"/>
      <c r="AN101" s="22" t="s">
        <v>41</v>
      </c>
      <c r="AO101" s="23">
        <v>13.3</v>
      </c>
      <c r="AP101" s="24">
        <v>7.74</v>
      </c>
      <c r="AQ101" s="7"/>
      <c r="AR101" s="33" t="s">
        <v>36</v>
      </c>
      <c r="AS101" s="12" t="s">
        <v>75</v>
      </c>
      <c r="AT101" s="2" t="s">
        <v>39</v>
      </c>
      <c r="AU101" s="36">
        <v>0.34200000000000003</v>
      </c>
      <c r="AV101" s="1"/>
      <c r="AW101" s="118" t="s">
        <v>71</v>
      </c>
      <c r="AX101" s="111">
        <f t="shared" ref="AX101:AZ101" si="119">AX96</f>
        <v>594191000</v>
      </c>
      <c r="AY101" s="111">
        <f t="shared" si="119"/>
        <v>410758100</v>
      </c>
      <c r="AZ101" s="114">
        <f t="shared" si="119"/>
        <v>177215000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194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839000</v>
      </c>
      <c r="H102" s="76">
        <f t="shared" si="120"/>
        <v>9000</v>
      </c>
      <c r="I102" s="76">
        <f t="shared" si="120"/>
        <v>0</v>
      </c>
      <c r="J102" s="77">
        <f t="shared" si="120"/>
        <v>8000</v>
      </c>
      <c r="K102" s="181"/>
      <c r="L102" s="182"/>
      <c r="M102" s="182"/>
      <c r="N102" s="182"/>
      <c r="O102" s="199"/>
      <c r="P102" s="200"/>
      <c r="Q102" s="48" t="s">
        <v>3</v>
      </c>
      <c r="R102" s="41">
        <f>R100-R101</f>
        <v>913600</v>
      </c>
      <c r="S102" s="58"/>
      <c r="T102" s="189"/>
      <c r="U102" s="192"/>
      <c r="V102" s="58"/>
      <c r="W102" s="45" t="s">
        <v>3</v>
      </c>
      <c r="X102" s="46">
        <f>X100-X101</f>
        <v>0</v>
      </c>
      <c r="Y102" s="46">
        <f t="shared" ref="Y102:AE102" si="121">Y100-Y101</f>
        <v>10.899999999999636</v>
      </c>
      <c r="Z102" s="46">
        <f t="shared" si="121"/>
        <v>0</v>
      </c>
      <c r="AA102" s="46">
        <f t="shared" si="121"/>
        <v>9.9999999999994316E-2</v>
      </c>
      <c r="AB102" s="46">
        <f t="shared" si="121"/>
        <v>0</v>
      </c>
      <c r="AC102" s="46">
        <f t="shared" si="121"/>
        <v>11.100000000000364</v>
      </c>
      <c r="AD102" s="46">
        <f t="shared" si="121"/>
        <v>0</v>
      </c>
      <c r="AE102" s="83">
        <f t="shared" si="121"/>
        <v>0</v>
      </c>
      <c r="AF102" s="7"/>
      <c r="AG102" s="88" t="s">
        <v>28</v>
      </c>
      <c r="AH102" s="86">
        <f>(AH101)/((K100/1000000)*8.34)</f>
        <v>2.3023297690810405</v>
      </c>
      <c r="AI102" s="86">
        <f>(AI101)/((K100/1000000)*8.34)</f>
        <v>2.2008614800650546</v>
      </c>
      <c r="AJ102" s="86">
        <f>(AJ101)/((K100/1000000)*8.34)</f>
        <v>5.8058440017949887E-2</v>
      </c>
      <c r="AK102" s="160">
        <f>(AK101)/((K100/1000000)*8.34)</f>
        <v>1.5720439143321816</v>
      </c>
      <c r="AL102" s="161"/>
      <c r="AM102" s="10"/>
      <c r="AN102" s="1"/>
      <c r="AO102" s="1"/>
      <c r="AP102" s="1"/>
      <c r="AQ102" s="7"/>
      <c r="AR102" s="89" t="s">
        <v>55</v>
      </c>
      <c r="AS102" s="79">
        <v>1.66</v>
      </c>
      <c r="AT102" s="90" t="s">
        <v>54</v>
      </c>
      <c r="AU102" s="35">
        <v>3.5000000000000003E-2</v>
      </c>
      <c r="AV102" s="1"/>
      <c r="AW102" s="110" t="s">
        <v>3</v>
      </c>
      <c r="AX102" s="115">
        <f>AX100-AX101</f>
        <v>0</v>
      </c>
      <c r="AY102" s="115">
        <f>AY100-AY101</f>
        <v>903600</v>
      </c>
      <c r="AZ102" s="116">
        <f>AZ100-AZ101</f>
        <v>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74">
        <v>26</v>
      </c>
      <c r="B104" s="67" t="s">
        <v>45</v>
      </c>
      <c r="C104" s="72">
        <v>279827000</v>
      </c>
      <c r="D104" s="37">
        <v>2600350</v>
      </c>
      <c r="E104" s="37">
        <v>6314010</v>
      </c>
      <c r="F104" s="39">
        <v>10537300</v>
      </c>
      <c r="G104" s="72">
        <v>369564000</v>
      </c>
      <c r="H104" s="37">
        <v>3468340</v>
      </c>
      <c r="I104" s="37">
        <v>9478010</v>
      </c>
      <c r="J104" s="39">
        <v>15463100</v>
      </c>
      <c r="K104" s="177">
        <f>C106+G106</f>
        <v>903000</v>
      </c>
      <c r="L104" s="178"/>
      <c r="M104" s="183">
        <f>D106+E106+F106+H106+I106+J106</f>
        <v>79010</v>
      </c>
      <c r="N104" s="178"/>
      <c r="O104" s="195">
        <f>M104+K104</f>
        <v>982010</v>
      </c>
      <c r="P104" s="196"/>
      <c r="Q104" s="42" t="s">
        <v>6</v>
      </c>
      <c r="R104" s="39">
        <v>1415146700</v>
      </c>
      <c r="S104" s="57"/>
      <c r="T104" s="187">
        <v>0.11</v>
      </c>
      <c r="U104" s="190">
        <v>0.95</v>
      </c>
      <c r="V104" s="57"/>
      <c r="W104" s="85" t="s">
        <v>6</v>
      </c>
      <c r="X104" s="44">
        <v>3694.8</v>
      </c>
      <c r="Y104" s="44">
        <v>4947.8</v>
      </c>
      <c r="Z104" s="44">
        <v>53.2</v>
      </c>
      <c r="AA104" s="44">
        <v>68.7</v>
      </c>
      <c r="AB104" s="44">
        <v>3882.1</v>
      </c>
      <c r="AC104" s="44">
        <v>5202.3999999999996</v>
      </c>
      <c r="AD104" s="44">
        <v>87.8</v>
      </c>
      <c r="AE104" s="82">
        <v>12.6</v>
      </c>
      <c r="AF104" s="7"/>
      <c r="AG104" s="85" t="s">
        <v>29</v>
      </c>
      <c r="AH104" s="15">
        <v>1.5</v>
      </c>
      <c r="AI104" s="15">
        <v>7.5</v>
      </c>
      <c r="AJ104" s="15">
        <v>1.9375</v>
      </c>
      <c r="AK104" s="15">
        <v>0</v>
      </c>
      <c r="AL104" s="16">
        <v>12</v>
      </c>
      <c r="AM104" s="62"/>
      <c r="AN104" s="64" t="s">
        <v>40</v>
      </c>
      <c r="AO104" s="20">
        <v>13.8</v>
      </c>
      <c r="AP104" s="21">
        <v>7.51</v>
      </c>
      <c r="AQ104" s="7"/>
      <c r="AR104" s="31" t="s">
        <v>37</v>
      </c>
      <c r="AS104" s="52" t="s">
        <v>75</v>
      </c>
      <c r="AT104" s="32" t="s">
        <v>38</v>
      </c>
      <c r="AU104" s="53">
        <v>4.8000000000000001E-2</v>
      </c>
      <c r="AV104" s="1"/>
      <c r="AW104" s="117" t="s">
        <v>45</v>
      </c>
      <c r="AX104" s="112">
        <v>594191000</v>
      </c>
      <c r="AY104" s="112">
        <v>412666900</v>
      </c>
      <c r="AZ104" s="113">
        <v>177251000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193"/>
      <c r="B105" s="68" t="s">
        <v>44</v>
      </c>
      <c r="C105" s="73">
        <f t="shared" ref="C105:J105" si="122">C100</f>
        <v>279827000</v>
      </c>
      <c r="D105" s="74">
        <f t="shared" si="122"/>
        <v>2600350</v>
      </c>
      <c r="E105" s="74">
        <f t="shared" si="122"/>
        <v>6314010</v>
      </c>
      <c r="F105" s="75">
        <f t="shared" si="122"/>
        <v>10537300</v>
      </c>
      <c r="G105" s="73">
        <f t="shared" si="122"/>
        <v>368661000</v>
      </c>
      <c r="H105" s="74">
        <f t="shared" si="122"/>
        <v>3459340</v>
      </c>
      <c r="I105" s="74">
        <f t="shared" si="122"/>
        <v>9446000</v>
      </c>
      <c r="J105" s="75">
        <f t="shared" si="122"/>
        <v>15425100</v>
      </c>
      <c r="K105" s="179"/>
      <c r="L105" s="180"/>
      <c r="M105" s="180"/>
      <c r="N105" s="180"/>
      <c r="O105" s="197"/>
      <c r="P105" s="198"/>
      <c r="Q105" s="14" t="s">
        <v>7</v>
      </c>
      <c r="R105" s="40">
        <f>R100</f>
        <v>1414286800</v>
      </c>
      <c r="S105" s="57"/>
      <c r="T105" s="188"/>
      <c r="U105" s="191"/>
      <c r="V105" s="57"/>
      <c r="W105" s="87" t="s">
        <v>7</v>
      </c>
      <c r="X105" s="5">
        <f t="shared" ref="X105:AE105" si="123">X100</f>
        <v>3694.8</v>
      </c>
      <c r="Y105" s="5">
        <f t="shared" si="123"/>
        <v>4936</v>
      </c>
      <c r="Z105" s="5">
        <f t="shared" si="123"/>
        <v>53.1</v>
      </c>
      <c r="AA105" s="5">
        <f t="shared" si="123"/>
        <v>68.5</v>
      </c>
      <c r="AB105" s="5">
        <f t="shared" si="123"/>
        <v>3882.1</v>
      </c>
      <c r="AC105" s="5">
        <f t="shared" si="123"/>
        <v>5190.1000000000004</v>
      </c>
      <c r="AD105" s="5">
        <f t="shared" si="123"/>
        <v>87.7</v>
      </c>
      <c r="AE105" s="81">
        <f t="shared" si="123"/>
        <v>12.6</v>
      </c>
      <c r="AF105" s="7"/>
      <c r="AG105" s="87" t="s">
        <v>26</v>
      </c>
      <c r="AH105" s="6">
        <f>(AH104*10.74)</f>
        <v>16.11</v>
      </c>
      <c r="AI105" s="6">
        <f>(AI104*2.2)</f>
        <v>16.5</v>
      </c>
      <c r="AJ105" s="6">
        <f>(AJ104*0.25)</f>
        <v>0.484375</v>
      </c>
      <c r="AK105" s="158">
        <f>AK104+AL104</f>
        <v>12</v>
      </c>
      <c r="AL105" s="159"/>
      <c r="AM105" s="10"/>
      <c r="AN105" s="22" t="s">
        <v>41</v>
      </c>
      <c r="AO105" s="23">
        <v>12.8</v>
      </c>
      <c r="AP105" s="24">
        <v>7.77</v>
      </c>
      <c r="AQ105" s="7"/>
      <c r="AR105" s="33" t="s">
        <v>36</v>
      </c>
      <c r="AS105" s="12" t="s">
        <v>75</v>
      </c>
      <c r="AT105" s="2" t="s">
        <v>39</v>
      </c>
      <c r="AU105" s="36">
        <v>0.374</v>
      </c>
      <c r="AV105" s="1"/>
      <c r="AW105" s="118" t="s">
        <v>71</v>
      </c>
      <c r="AX105" s="111">
        <f t="shared" ref="AX105:AZ105" si="124">AX100</f>
        <v>594191000</v>
      </c>
      <c r="AY105" s="111">
        <f t="shared" si="124"/>
        <v>411661700</v>
      </c>
      <c r="AZ105" s="114">
        <f t="shared" si="124"/>
        <v>177215000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194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903000</v>
      </c>
      <c r="H106" s="76">
        <f t="shared" si="125"/>
        <v>9000</v>
      </c>
      <c r="I106" s="76">
        <f t="shared" si="125"/>
        <v>32010</v>
      </c>
      <c r="J106" s="77">
        <f t="shared" si="125"/>
        <v>38000</v>
      </c>
      <c r="K106" s="181"/>
      <c r="L106" s="182"/>
      <c r="M106" s="182"/>
      <c r="N106" s="182"/>
      <c r="O106" s="199"/>
      <c r="P106" s="200"/>
      <c r="Q106" s="48" t="s">
        <v>3</v>
      </c>
      <c r="R106" s="41">
        <f>R104-R105</f>
        <v>859900</v>
      </c>
      <c r="S106" s="58"/>
      <c r="T106" s="189"/>
      <c r="U106" s="192"/>
      <c r="V106" s="58"/>
      <c r="W106" s="45" t="s">
        <v>3</v>
      </c>
      <c r="X106" s="46">
        <f>X104-X105</f>
        <v>0</v>
      </c>
      <c r="Y106" s="46">
        <f t="shared" ref="Y106:AE106" si="126">Y104-Y105</f>
        <v>11.800000000000182</v>
      </c>
      <c r="Z106" s="46">
        <f t="shared" si="126"/>
        <v>0.10000000000000142</v>
      </c>
      <c r="AA106" s="46">
        <f t="shared" si="126"/>
        <v>0.20000000000000284</v>
      </c>
      <c r="AB106" s="46">
        <f t="shared" si="126"/>
        <v>0</v>
      </c>
      <c r="AC106" s="46">
        <f t="shared" si="126"/>
        <v>12.299999999999272</v>
      </c>
      <c r="AD106" s="46">
        <f t="shared" si="126"/>
        <v>9.9999999999994316E-2</v>
      </c>
      <c r="AE106" s="83">
        <f t="shared" si="126"/>
        <v>0</v>
      </c>
      <c r="AF106" s="7"/>
      <c r="AG106" s="88" t="s">
        <v>28</v>
      </c>
      <c r="AH106" s="86">
        <f>(AH105)/((K104/1000000)*8.34)</f>
        <v>2.1391524654030927</v>
      </c>
      <c r="AI106" s="86">
        <f>(AI105)/((K104/1000000)*8.34)</f>
        <v>2.1909382792769105</v>
      </c>
      <c r="AJ106" s="86">
        <f>(AJ105)/((K104/1000000)*8.34)</f>
        <v>6.431731691059113E-2</v>
      </c>
      <c r="AK106" s="160">
        <f>(AK105)/((K104/1000000)*8.34)</f>
        <v>1.5934096576559351</v>
      </c>
      <c r="AL106" s="161"/>
      <c r="AM106" s="10"/>
      <c r="AN106" s="1"/>
      <c r="AO106" s="1"/>
      <c r="AP106" s="1"/>
      <c r="AQ106" s="7"/>
      <c r="AR106" s="89" t="s">
        <v>55</v>
      </c>
      <c r="AS106" s="79">
        <v>1.6</v>
      </c>
      <c r="AT106" s="90" t="s">
        <v>54</v>
      </c>
      <c r="AU106" s="35">
        <v>3.1E-2</v>
      </c>
      <c r="AV106" s="1"/>
      <c r="AW106" s="110" t="s">
        <v>3</v>
      </c>
      <c r="AX106" s="115">
        <f>AX104-AX105</f>
        <v>0</v>
      </c>
      <c r="AY106" s="115">
        <f>AY104-AY105</f>
        <v>1005200</v>
      </c>
      <c r="AZ106" s="116">
        <f>AZ104-AZ105</f>
        <v>36000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74">
        <v>27</v>
      </c>
      <c r="B108" s="67" t="s">
        <v>45</v>
      </c>
      <c r="C108" s="72">
        <v>279827000</v>
      </c>
      <c r="D108" s="37">
        <v>2600350</v>
      </c>
      <c r="E108" s="37">
        <v>6314010</v>
      </c>
      <c r="F108" s="39">
        <v>10537300</v>
      </c>
      <c r="G108" s="72">
        <v>370240000</v>
      </c>
      <c r="H108" s="37">
        <v>3477340</v>
      </c>
      <c r="I108" s="37">
        <v>9478010</v>
      </c>
      <c r="J108" s="39">
        <v>15471100</v>
      </c>
      <c r="K108" s="177">
        <f>C110+G110</f>
        <v>676000</v>
      </c>
      <c r="L108" s="178"/>
      <c r="M108" s="183">
        <f>D110+E110+F110+H110+I110+J110</f>
        <v>17000</v>
      </c>
      <c r="N108" s="178"/>
      <c r="O108" s="195">
        <f>M108+K108</f>
        <v>693000</v>
      </c>
      <c r="P108" s="196"/>
      <c r="Q108" s="42" t="s">
        <v>6</v>
      </c>
      <c r="R108" s="39">
        <v>1415861000</v>
      </c>
      <c r="S108" s="57"/>
      <c r="T108" s="187">
        <v>0</v>
      </c>
      <c r="U108" s="190">
        <v>0.94</v>
      </c>
      <c r="V108" s="57"/>
      <c r="W108" s="85" t="s">
        <v>6</v>
      </c>
      <c r="X108" s="44">
        <v>3694.8</v>
      </c>
      <c r="Y108" s="44">
        <v>4956.6000000000004</v>
      </c>
      <c r="Z108" s="44">
        <v>53.3</v>
      </c>
      <c r="AA108" s="44">
        <v>68.7</v>
      </c>
      <c r="AB108" s="44">
        <v>3882.1</v>
      </c>
      <c r="AC108" s="44">
        <v>5211.3999999999996</v>
      </c>
      <c r="AD108" s="44">
        <v>87.8</v>
      </c>
      <c r="AE108" s="82">
        <v>12.6</v>
      </c>
      <c r="AF108" s="7"/>
      <c r="AG108" s="85" t="s">
        <v>29</v>
      </c>
      <c r="AH108" s="15">
        <v>1.25</v>
      </c>
      <c r="AI108" s="15">
        <v>5.875</v>
      </c>
      <c r="AJ108" s="15">
        <v>1.5</v>
      </c>
      <c r="AK108" s="15">
        <v>0</v>
      </c>
      <c r="AL108" s="16">
        <v>8</v>
      </c>
      <c r="AM108" s="62"/>
      <c r="AN108" s="64" t="s">
        <v>40</v>
      </c>
      <c r="AO108" s="20">
        <v>12.9</v>
      </c>
      <c r="AP108" s="21">
        <v>7.59</v>
      </c>
      <c r="AQ108" s="7"/>
      <c r="AR108" s="31" t="s">
        <v>37</v>
      </c>
      <c r="AS108" s="52" t="s">
        <v>75</v>
      </c>
      <c r="AT108" s="32" t="s">
        <v>38</v>
      </c>
      <c r="AU108" s="53">
        <v>5.1999999999999998E-2</v>
      </c>
      <c r="AV108" s="1"/>
      <c r="AW108" s="117" t="s">
        <v>45</v>
      </c>
      <c r="AX108" s="112">
        <v>594191000</v>
      </c>
      <c r="AY108" s="112">
        <v>413397700</v>
      </c>
      <c r="AZ108" s="113">
        <v>177251000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193"/>
      <c r="B109" s="68" t="s">
        <v>44</v>
      </c>
      <c r="C109" s="73">
        <f t="shared" ref="C109:J109" si="127">C104</f>
        <v>279827000</v>
      </c>
      <c r="D109" s="74">
        <f t="shared" si="127"/>
        <v>2600350</v>
      </c>
      <c r="E109" s="74">
        <f t="shared" si="127"/>
        <v>6314010</v>
      </c>
      <c r="F109" s="75">
        <f t="shared" si="127"/>
        <v>10537300</v>
      </c>
      <c r="G109" s="73">
        <f t="shared" si="127"/>
        <v>369564000</v>
      </c>
      <c r="H109" s="74">
        <f t="shared" si="127"/>
        <v>3468340</v>
      </c>
      <c r="I109" s="74">
        <f t="shared" si="127"/>
        <v>9478010</v>
      </c>
      <c r="J109" s="75">
        <f t="shared" si="127"/>
        <v>15463100</v>
      </c>
      <c r="K109" s="179"/>
      <c r="L109" s="180"/>
      <c r="M109" s="180"/>
      <c r="N109" s="180"/>
      <c r="O109" s="197"/>
      <c r="P109" s="198"/>
      <c r="Q109" s="14" t="s">
        <v>7</v>
      </c>
      <c r="R109" s="40">
        <f>R104</f>
        <v>1415146700</v>
      </c>
      <c r="S109" s="57"/>
      <c r="T109" s="188"/>
      <c r="U109" s="191"/>
      <c r="V109" s="57"/>
      <c r="W109" s="87" t="s">
        <v>7</v>
      </c>
      <c r="X109" s="5">
        <f t="shared" ref="X109:AE109" si="128">X104</f>
        <v>3694.8</v>
      </c>
      <c r="Y109" s="5">
        <f t="shared" si="128"/>
        <v>4947.8</v>
      </c>
      <c r="Z109" s="5">
        <f t="shared" si="128"/>
        <v>53.2</v>
      </c>
      <c r="AA109" s="5">
        <f t="shared" si="128"/>
        <v>68.7</v>
      </c>
      <c r="AB109" s="5">
        <f t="shared" si="128"/>
        <v>3882.1</v>
      </c>
      <c r="AC109" s="5">
        <f t="shared" si="128"/>
        <v>5202.3999999999996</v>
      </c>
      <c r="AD109" s="5">
        <f t="shared" si="128"/>
        <v>87.8</v>
      </c>
      <c r="AE109" s="81">
        <f t="shared" si="128"/>
        <v>12.6</v>
      </c>
      <c r="AF109" s="7"/>
      <c r="AG109" s="87" t="s">
        <v>26</v>
      </c>
      <c r="AH109" s="6">
        <f>(AH108*10.74)</f>
        <v>13.425000000000001</v>
      </c>
      <c r="AI109" s="6">
        <f>(AI108*2.2)</f>
        <v>12.925000000000001</v>
      </c>
      <c r="AJ109" s="6">
        <f>(AJ108*0.25)</f>
        <v>0.375</v>
      </c>
      <c r="AK109" s="158">
        <f>AK108+AL108</f>
        <v>8</v>
      </c>
      <c r="AL109" s="159"/>
      <c r="AM109" s="10"/>
      <c r="AN109" s="22" t="s">
        <v>41</v>
      </c>
      <c r="AO109" s="23">
        <v>13.7</v>
      </c>
      <c r="AP109" s="24">
        <v>7.88</v>
      </c>
      <c r="AQ109" s="7"/>
      <c r="AR109" s="33" t="s">
        <v>36</v>
      </c>
      <c r="AS109" s="12" t="s">
        <v>75</v>
      </c>
      <c r="AT109" s="2" t="s">
        <v>39</v>
      </c>
      <c r="AU109" s="36">
        <v>0.379</v>
      </c>
      <c r="AV109" s="1"/>
      <c r="AW109" s="118" t="s">
        <v>71</v>
      </c>
      <c r="AX109" s="111">
        <f t="shared" ref="AX109:AZ109" si="129">AX104</f>
        <v>594191000</v>
      </c>
      <c r="AY109" s="111">
        <f t="shared" si="129"/>
        <v>412666900</v>
      </c>
      <c r="AZ109" s="114">
        <f t="shared" si="129"/>
        <v>177251000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194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676000</v>
      </c>
      <c r="H110" s="76">
        <f t="shared" si="130"/>
        <v>9000</v>
      </c>
      <c r="I110" s="76">
        <f t="shared" si="130"/>
        <v>0</v>
      </c>
      <c r="J110" s="77">
        <f t="shared" si="130"/>
        <v>8000</v>
      </c>
      <c r="K110" s="181"/>
      <c r="L110" s="182"/>
      <c r="M110" s="182"/>
      <c r="N110" s="182"/>
      <c r="O110" s="199"/>
      <c r="P110" s="200"/>
      <c r="Q110" s="48" t="s">
        <v>3</v>
      </c>
      <c r="R110" s="41">
        <f>R108-R109</f>
        <v>714300</v>
      </c>
      <c r="S110" s="58"/>
      <c r="T110" s="189"/>
      <c r="U110" s="192"/>
      <c r="V110" s="58"/>
      <c r="W110" s="45" t="s">
        <v>3</v>
      </c>
      <c r="X110" s="46">
        <f>X108-X109</f>
        <v>0</v>
      </c>
      <c r="Y110" s="46">
        <f t="shared" ref="Y110:AE110" si="131">Y108-Y109</f>
        <v>8.8000000000001819</v>
      </c>
      <c r="Z110" s="46">
        <f t="shared" si="131"/>
        <v>9.9999999999994316E-2</v>
      </c>
      <c r="AA110" s="46">
        <f t="shared" si="131"/>
        <v>0</v>
      </c>
      <c r="AB110" s="46">
        <f t="shared" si="131"/>
        <v>0</v>
      </c>
      <c r="AC110" s="46">
        <f t="shared" si="131"/>
        <v>9</v>
      </c>
      <c r="AD110" s="46">
        <f t="shared" si="131"/>
        <v>0</v>
      </c>
      <c r="AE110" s="83">
        <f t="shared" si="131"/>
        <v>0</v>
      </c>
      <c r="AF110" s="7"/>
      <c r="AG110" s="88" t="s">
        <v>28</v>
      </c>
      <c r="AH110" s="86">
        <f>(AH109)/((K108/1000000)*8.34)</f>
        <v>2.3812311097867265</v>
      </c>
      <c r="AI110" s="86">
        <f>(AI109)/((K108/1000000)*8.34)</f>
        <v>2.2925446624948562</v>
      </c>
      <c r="AJ110" s="86">
        <f>(AJ109)/((K108/1000000)*8.34)</f>
        <v>6.651483546890298E-2</v>
      </c>
      <c r="AK110" s="160">
        <f>(AK109)/((K108/1000000)*8.34)</f>
        <v>1.4189831566699302</v>
      </c>
      <c r="AL110" s="161"/>
      <c r="AM110" s="10"/>
      <c r="AN110" s="1"/>
      <c r="AO110" s="1"/>
      <c r="AP110" s="1"/>
      <c r="AQ110" s="7"/>
      <c r="AR110" s="89" t="s">
        <v>55</v>
      </c>
      <c r="AS110" s="79">
        <v>1.65</v>
      </c>
      <c r="AT110" s="90" t="s">
        <v>54</v>
      </c>
      <c r="AU110" s="35">
        <v>3.5999999999999997E-2</v>
      </c>
      <c r="AV110" s="1"/>
      <c r="AW110" s="110" t="s">
        <v>3</v>
      </c>
      <c r="AX110" s="115">
        <f>AX108-AX109</f>
        <v>0</v>
      </c>
      <c r="AY110" s="115">
        <f>AY108-AY109</f>
        <v>730800</v>
      </c>
      <c r="AZ110" s="116">
        <f>AZ108-AZ109</f>
        <v>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74">
        <v>28</v>
      </c>
      <c r="B112" s="67" t="s">
        <v>45</v>
      </c>
      <c r="C112" s="72">
        <v>279827000</v>
      </c>
      <c r="D112" s="37">
        <v>2600350</v>
      </c>
      <c r="E112" s="37">
        <v>6314010</v>
      </c>
      <c r="F112" s="39">
        <v>10537300</v>
      </c>
      <c r="G112" s="72">
        <v>371136000</v>
      </c>
      <c r="H112" s="37">
        <v>3486340</v>
      </c>
      <c r="I112" s="37">
        <v>9510020</v>
      </c>
      <c r="J112" s="39">
        <v>15500100</v>
      </c>
      <c r="K112" s="177">
        <f>C114+G114</f>
        <v>896000</v>
      </c>
      <c r="L112" s="178"/>
      <c r="M112" s="183">
        <f>D114+E114+F114+H114+I114+J114</f>
        <v>70010</v>
      </c>
      <c r="N112" s="178"/>
      <c r="O112" s="195">
        <f>M112+K112</f>
        <v>966010</v>
      </c>
      <c r="P112" s="196"/>
      <c r="Q112" s="42" t="s">
        <v>6</v>
      </c>
      <c r="R112" s="39">
        <v>1416822200</v>
      </c>
      <c r="S112" s="57"/>
      <c r="T112" s="187">
        <v>0.41</v>
      </c>
      <c r="U112" s="190">
        <v>0.93</v>
      </c>
      <c r="V112" s="57"/>
      <c r="W112" s="85" t="s">
        <v>6</v>
      </c>
      <c r="X112" s="44">
        <v>3694.8</v>
      </c>
      <c r="Y112" s="44">
        <v>4968.3999999999996</v>
      </c>
      <c r="Z112" s="44">
        <v>53.4</v>
      </c>
      <c r="AA112" s="44">
        <v>68.900000000000006</v>
      </c>
      <c r="AB112" s="44">
        <v>3882.1</v>
      </c>
      <c r="AC112" s="44">
        <v>5223.8</v>
      </c>
      <c r="AD112" s="44">
        <v>88</v>
      </c>
      <c r="AE112" s="82">
        <v>12.6</v>
      </c>
      <c r="AF112" s="7"/>
      <c r="AG112" s="85" t="s">
        <v>29</v>
      </c>
      <c r="AH112" s="15">
        <v>2.25</v>
      </c>
      <c r="AI112" s="15">
        <v>7.625</v>
      </c>
      <c r="AJ112" s="15">
        <v>1.875</v>
      </c>
      <c r="AK112" s="15">
        <v>0</v>
      </c>
      <c r="AL112" s="16">
        <v>12</v>
      </c>
      <c r="AM112" s="62"/>
      <c r="AN112" s="64" t="s">
        <v>40</v>
      </c>
      <c r="AO112" s="20">
        <v>13</v>
      </c>
      <c r="AP112" s="21">
        <v>7.58</v>
      </c>
      <c r="AQ112" s="7"/>
      <c r="AR112" s="31" t="s">
        <v>37</v>
      </c>
      <c r="AS112" s="52" t="s">
        <v>75</v>
      </c>
      <c r="AT112" s="32" t="s">
        <v>38</v>
      </c>
      <c r="AU112" s="53">
        <v>4.5999999999999999E-2</v>
      </c>
      <c r="AV112" s="1"/>
      <c r="AW112" s="117" t="s">
        <v>45</v>
      </c>
      <c r="AX112" s="112">
        <v>594191000</v>
      </c>
      <c r="AY112" s="112">
        <v>414384900</v>
      </c>
      <c r="AZ112" s="113">
        <v>177286000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193"/>
      <c r="B113" s="68" t="s">
        <v>44</v>
      </c>
      <c r="C113" s="73">
        <f t="shared" ref="C113:J113" si="132">C108</f>
        <v>279827000</v>
      </c>
      <c r="D113" s="74">
        <f t="shared" si="132"/>
        <v>2600350</v>
      </c>
      <c r="E113" s="74">
        <f t="shared" si="132"/>
        <v>6314010</v>
      </c>
      <c r="F113" s="75">
        <f t="shared" si="132"/>
        <v>10537300</v>
      </c>
      <c r="G113" s="73">
        <f t="shared" si="132"/>
        <v>370240000</v>
      </c>
      <c r="H113" s="74">
        <f t="shared" si="132"/>
        <v>3477340</v>
      </c>
      <c r="I113" s="74">
        <f t="shared" si="132"/>
        <v>9478010</v>
      </c>
      <c r="J113" s="75">
        <f t="shared" si="132"/>
        <v>15471100</v>
      </c>
      <c r="K113" s="179"/>
      <c r="L113" s="180"/>
      <c r="M113" s="180"/>
      <c r="N113" s="180"/>
      <c r="O113" s="197"/>
      <c r="P113" s="198"/>
      <c r="Q113" s="14" t="s">
        <v>7</v>
      </c>
      <c r="R113" s="40">
        <f>R108</f>
        <v>1415861000</v>
      </c>
      <c r="S113" s="57"/>
      <c r="T113" s="188"/>
      <c r="U113" s="191"/>
      <c r="V113" s="57"/>
      <c r="W113" s="87" t="s">
        <v>7</v>
      </c>
      <c r="X113" s="5">
        <f t="shared" ref="X113:AE113" si="133">X108</f>
        <v>3694.8</v>
      </c>
      <c r="Y113" s="5">
        <f t="shared" si="133"/>
        <v>4956.6000000000004</v>
      </c>
      <c r="Z113" s="5">
        <f t="shared" si="133"/>
        <v>53.3</v>
      </c>
      <c r="AA113" s="5">
        <f t="shared" si="133"/>
        <v>68.7</v>
      </c>
      <c r="AB113" s="5">
        <f t="shared" si="133"/>
        <v>3882.1</v>
      </c>
      <c r="AC113" s="5">
        <f t="shared" si="133"/>
        <v>5211.3999999999996</v>
      </c>
      <c r="AD113" s="5">
        <f t="shared" si="133"/>
        <v>87.8</v>
      </c>
      <c r="AE113" s="81">
        <f t="shared" si="133"/>
        <v>12.6</v>
      </c>
      <c r="AF113" s="7"/>
      <c r="AG113" s="87" t="s">
        <v>26</v>
      </c>
      <c r="AH113" s="6">
        <f>(AH112*10.74)</f>
        <v>24.164999999999999</v>
      </c>
      <c r="AI113" s="6">
        <f>(AI112*2.2)</f>
        <v>16.775000000000002</v>
      </c>
      <c r="AJ113" s="6">
        <f>(AJ112*0.25)</f>
        <v>0.46875</v>
      </c>
      <c r="AK113" s="158">
        <f>AK112+AL112</f>
        <v>12</v>
      </c>
      <c r="AL113" s="159"/>
      <c r="AM113" s="10"/>
      <c r="AN113" s="22" t="s">
        <v>41</v>
      </c>
      <c r="AO113" s="23">
        <v>12.9</v>
      </c>
      <c r="AP113" s="24">
        <v>7.8</v>
      </c>
      <c r="AQ113" s="7"/>
      <c r="AR113" s="33" t="s">
        <v>36</v>
      </c>
      <c r="AS113" s="12" t="s">
        <v>75</v>
      </c>
      <c r="AT113" s="2" t="s">
        <v>39</v>
      </c>
      <c r="AU113" s="36">
        <v>0.438</v>
      </c>
      <c r="AV113" s="1"/>
      <c r="AW113" s="118" t="s">
        <v>71</v>
      </c>
      <c r="AX113" s="111">
        <f t="shared" ref="AX113:AZ113" si="134">AX108</f>
        <v>594191000</v>
      </c>
      <c r="AY113" s="111">
        <f t="shared" si="134"/>
        <v>413397700</v>
      </c>
      <c r="AZ113" s="114">
        <f t="shared" si="134"/>
        <v>177251000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194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896000</v>
      </c>
      <c r="H114" s="76">
        <f t="shared" si="135"/>
        <v>9000</v>
      </c>
      <c r="I114" s="76">
        <f t="shared" si="135"/>
        <v>32010</v>
      </c>
      <c r="J114" s="77">
        <f t="shared" si="135"/>
        <v>29000</v>
      </c>
      <c r="K114" s="181"/>
      <c r="L114" s="182"/>
      <c r="M114" s="182"/>
      <c r="N114" s="182"/>
      <c r="O114" s="199"/>
      <c r="P114" s="200"/>
      <c r="Q114" s="48" t="s">
        <v>3</v>
      </c>
      <c r="R114" s="41">
        <f>R112-R113</f>
        <v>961200</v>
      </c>
      <c r="S114" s="58"/>
      <c r="T114" s="189"/>
      <c r="U114" s="192"/>
      <c r="V114" s="58"/>
      <c r="W114" s="45" t="s">
        <v>3</v>
      </c>
      <c r="X114" s="46">
        <f>X112-X113</f>
        <v>0</v>
      </c>
      <c r="Y114" s="46">
        <f t="shared" ref="Y114:AE114" si="136">Y112-Y113</f>
        <v>11.799999999999272</v>
      </c>
      <c r="Z114" s="46">
        <f t="shared" si="136"/>
        <v>0.10000000000000142</v>
      </c>
      <c r="AA114" s="46">
        <f t="shared" si="136"/>
        <v>0.20000000000000284</v>
      </c>
      <c r="AB114" s="46">
        <f t="shared" si="136"/>
        <v>0</v>
      </c>
      <c r="AC114" s="46">
        <f t="shared" si="136"/>
        <v>12.400000000000546</v>
      </c>
      <c r="AD114" s="46">
        <f t="shared" si="136"/>
        <v>0.20000000000000284</v>
      </c>
      <c r="AE114" s="83">
        <f t="shared" si="136"/>
        <v>0</v>
      </c>
      <c r="AF114" s="7"/>
      <c r="AG114" s="88" t="s">
        <v>28</v>
      </c>
      <c r="AH114" s="86">
        <f>(AH113)/((K112/1000000)*8.34)</f>
        <v>3.2337968910585815</v>
      </c>
      <c r="AI114" s="86">
        <f>(AI113)/((K112/1000000)*8.34)</f>
        <v>2.2448559009934912</v>
      </c>
      <c r="AJ114" s="86">
        <f>(AJ113)/((K112/1000000)*8.34)</f>
        <v>6.2728834789311405E-2</v>
      </c>
      <c r="AK114" s="160">
        <f>(AK113)/((K112/1000000)*8.34)</f>
        <v>1.6058581706063719</v>
      </c>
      <c r="AL114" s="161"/>
      <c r="AM114" s="10"/>
      <c r="AN114" s="1"/>
      <c r="AO114" s="1"/>
      <c r="AP114" s="1"/>
      <c r="AQ114" s="7"/>
      <c r="AR114" s="89" t="s">
        <v>55</v>
      </c>
      <c r="AS114" s="79">
        <v>1.3</v>
      </c>
      <c r="AT114" s="90" t="s">
        <v>54</v>
      </c>
      <c r="AU114" s="35">
        <v>0.03</v>
      </c>
      <c r="AV114" s="1"/>
      <c r="AW114" s="110" t="s">
        <v>3</v>
      </c>
      <c r="AX114" s="115">
        <f>AX112-AX113</f>
        <v>0</v>
      </c>
      <c r="AY114" s="115">
        <f>AY112-AY113</f>
        <v>987200</v>
      </c>
      <c r="AZ114" s="116">
        <f>AZ112-AZ113</f>
        <v>35000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174">
        <v>29</v>
      </c>
      <c r="B116" s="67" t="s">
        <v>45</v>
      </c>
      <c r="C116" s="72">
        <v>279827000</v>
      </c>
      <c r="D116" s="37">
        <v>2600350</v>
      </c>
      <c r="E116" s="37">
        <v>6314010</v>
      </c>
      <c r="F116" s="39">
        <v>10537300</v>
      </c>
      <c r="G116" s="72">
        <v>371881000</v>
      </c>
      <c r="H116" s="37">
        <v>3486340</v>
      </c>
      <c r="I116" s="37">
        <v>9510020</v>
      </c>
      <c r="J116" s="39">
        <v>15508100</v>
      </c>
      <c r="K116" s="177">
        <f>C118+G118</f>
        <v>745000</v>
      </c>
      <c r="L116" s="178"/>
      <c r="M116" s="183">
        <f>D118+E118+F118+H118+I118+J118</f>
        <v>8000</v>
      </c>
      <c r="N116" s="178"/>
      <c r="O116" s="195">
        <f>M116+K116</f>
        <v>753000</v>
      </c>
      <c r="P116" s="196"/>
      <c r="Q116" s="42" t="s">
        <v>6</v>
      </c>
      <c r="R116" s="39">
        <v>1417502700</v>
      </c>
      <c r="S116" s="57"/>
      <c r="T116" s="187">
        <v>0.03</v>
      </c>
      <c r="U116" s="190">
        <v>0.95</v>
      </c>
      <c r="V116" s="57"/>
      <c r="W116" s="85" t="s">
        <v>6</v>
      </c>
      <c r="X116" s="44">
        <v>3694.8</v>
      </c>
      <c r="Y116" s="44">
        <v>4978.1000000000004</v>
      </c>
      <c r="Z116" s="44">
        <v>53.4</v>
      </c>
      <c r="AA116" s="44">
        <v>68.900000000000006</v>
      </c>
      <c r="AB116" s="44">
        <v>3882.1</v>
      </c>
      <c r="AC116" s="44">
        <v>5233.6000000000004</v>
      </c>
      <c r="AD116" s="44">
        <v>88</v>
      </c>
      <c r="AE116" s="82">
        <v>12.6</v>
      </c>
      <c r="AF116" s="7"/>
      <c r="AG116" s="85" t="s">
        <v>29</v>
      </c>
      <c r="AH116" s="15">
        <v>3.25</v>
      </c>
      <c r="AI116" s="15">
        <v>6.5</v>
      </c>
      <c r="AJ116" s="15">
        <v>1.5</v>
      </c>
      <c r="AK116" s="15">
        <v>0</v>
      </c>
      <c r="AL116" s="16">
        <v>10</v>
      </c>
      <c r="AM116" s="62"/>
      <c r="AN116" s="64" t="s">
        <v>40</v>
      </c>
      <c r="AO116" s="20">
        <v>13.1</v>
      </c>
      <c r="AP116" s="21">
        <v>7.5</v>
      </c>
      <c r="AQ116" s="7"/>
      <c r="AR116" s="31" t="s">
        <v>37</v>
      </c>
      <c r="AS116" s="52" t="s">
        <v>75</v>
      </c>
      <c r="AT116" s="32" t="s">
        <v>38</v>
      </c>
      <c r="AU116" s="53">
        <v>5.8000000000000003E-2</v>
      </c>
      <c r="AV116" s="1"/>
      <c r="AW116" s="117" t="s">
        <v>45</v>
      </c>
      <c r="AX116" s="112">
        <v>594191000</v>
      </c>
      <c r="AY116" s="112">
        <v>415179500</v>
      </c>
      <c r="AZ116" s="113">
        <v>177286000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193"/>
      <c r="B117" s="68" t="s">
        <v>44</v>
      </c>
      <c r="C117" s="73">
        <f t="shared" ref="C117:J117" si="137">C112</f>
        <v>279827000</v>
      </c>
      <c r="D117" s="74">
        <f t="shared" si="137"/>
        <v>2600350</v>
      </c>
      <c r="E117" s="74">
        <f t="shared" si="137"/>
        <v>6314010</v>
      </c>
      <c r="F117" s="75">
        <f t="shared" si="137"/>
        <v>10537300</v>
      </c>
      <c r="G117" s="73">
        <f t="shared" si="137"/>
        <v>371136000</v>
      </c>
      <c r="H117" s="74">
        <f t="shared" si="137"/>
        <v>3486340</v>
      </c>
      <c r="I117" s="74">
        <f t="shared" si="137"/>
        <v>9510020</v>
      </c>
      <c r="J117" s="75">
        <f t="shared" si="137"/>
        <v>15500100</v>
      </c>
      <c r="K117" s="179"/>
      <c r="L117" s="180"/>
      <c r="M117" s="180"/>
      <c r="N117" s="180"/>
      <c r="O117" s="197"/>
      <c r="P117" s="198"/>
      <c r="Q117" s="14" t="s">
        <v>7</v>
      </c>
      <c r="R117" s="40">
        <f>R112</f>
        <v>1416822200</v>
      </c>
      <c r="S117" s="57"/>
      <c r="T117" s="188"/>
      <c r="U117" s="191"/>
      <c r="V117" s="57"/>
      <c r="W117" s="87" t="s">
        <v>7</v>
      </c>
      <c r="X117" s="5">
        <f t="shared" ref="X117:AE117" si="138">X112</f>
        <v>3694.8</v>
      </c>
      <c r="Y117" s="5">
        <f t="shared" si="138"/>
        <v>4968.3999999999996</v>
      </c>
      <c r="Z117" s="5">
        <f t="shared" si="138"/>
        <v>53.4</v>
      </c>
      <c r="AA117" s="5">
        <f t="shared" si="138"/>
        <v>68.900000000000006</v>
      </c>
      <c r="AB117" s="5">
        <f t="shared" si="138"/>
        <v>3882.1</v>
      </c>
      <c r="AC117" s="5">
        <f t="shared" si="138"/>
        <v>5223.8</v>
      </c>
      <c r="AD117" s="5">
        <f t="shared" si="138"/>
        <v>88</v>
      </c>
      <c r="AE117" s="81">
        <f t="shared" si="138"/>
        <v>12.6</v>
      </c>
      <c r="AF117" s="7"/>
      <c r="AG117" s="87" t="s">
        <v>26</v>
      </c>
      <c r="AH117" s="6">
        <f>(AH116*10.74)</f>
        <v>34.905000000000001</v>
      </c>
      <c r="AI117" s="6">
        <f>(AI116*2.2)</f>
        <v>14.3</v>
      </c>
      <c r="AJ117" s="6">
        <f>(AJ116*0.25)</f>
        <v>0.375</v>
      </c>
      <c r="AK117" s="158">
        <f>AK116+AL116</f>
        <v>10</v>
      </c>
      <c r="AL117" s="159"/>
      <c r="AM117" s="10"/>
      <c r="AN117" s="22" t="s">
        <v>41</v>
      </c>
      <c r="AO117" s="23">
        <v>12.3</v>
      </c>
      <c r="AP117" s="24">
        <v>7.69</v>
      </c>
      <c r="AQ117" s="7"/>
      <c r="AR117" s="33" t="s">
        <v>36</v>
      </c>
      <c r="AS117" s="12" t="s">
        <v>75</v>
      </c>
      <c r="AT117" s="2" t="s">
        <v>39</v>
      </c>
      <c r="AU117" s="36">
        <v>2.2229999999999999</v>
      </c>
      <c r="AV117" s="1"/>
      <c r="AW117" s="118" t="s">
        <v>71</v>
      </c>
      <c r="AX117" s="111">
        <f t="shared" ref="AX117:AZ117" si="139">AX112</f>
        <v>594191000</v>
      </c>
      <c r="AY117" s="111">
        <f t="shared" si="139"/>
        <v>414384900</v>
      </c>
      <c r="AZ117" s="114">
        <f t="shared" si="139"/>
        <v>177286000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194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745000</v>
      </c>
      <c r="H118" s="76">
        <f t="shared" si="140"/>
        <v>0</v>
      </c>
      <c r="I118" s="76">
        <f t="shared" si="140"/>
        <v>0</v>
      </c>
      <c r="J118" s="77">
        <f t="shared" si="140"/>
        <v>8000</v>
      </c>
      <c r="K118" s="181"/>
      <c r="L118" s="182"/>
      <c r="M118" s="182"/>
      <c r="N118" s="182"/>
      <c r="O118" s="199"/>
      <c r="P118" s="200"/>
      <c r="Q118" s="48" t="s">
        <v>3</v>
      </c>
      <c r="R118" s="41">
        <f>R116-R117</f>
        <v>680500</v>
      </c>
      <c r="S118" s="58"/>
      <c r="T118" s="189"/>
      <c r="U118" s="192"/>
      <c r="V118" s="58"/>
      <c r="W118" s="45" t="s">
        <v>3</v>
      </c>
      <c r="X118" s="46">
        <f>X116-X117</f>
        <v>0</v>
      </c>
      <c r="Y118" s="46">
        <f t="shared" ref="Y118:AE118" si="141">Y116-Y117</f>
        <v>9.7000000000007276</v>
      </c>
      <c r="Z118" s="46">
        <f t="shared" si="141"/>
        <v>0</v>
      </c>
      <c r="AA118" s="46">
        <f t="shared" si="141"/>
        <v>0</v>
      </c>
      <c r="AB118" s="46">
        <f t="shared" si="141"/>
        <v>0</v>
      </c>
      <c r="AC118" s="46">
        <f t="shared" si="141"/>
        <v>9.8000000000001819</v>
      </c>
      <c r="AD118" s="46">
        <f t="shared" si="141"/>
        <v>0</v>
      </c>
      <c r="AE118" s="83">
        <f t="shared" si="141"/>
        <v>0</v>
      </c>
      <c r="AF118" s="7"/>
      <c r="AG118" s="88" t="s">
        <v>28</v>
      </c>
      <c r="AH118" s="86">
        <f>(AH117)/((K116/1000000)*8.34)</f>
        <v>5.6177876490753702</v>
      </c>
      <c r="AI118" s="86">
        <f>(AI117)/((K116/1000000)*8.34)</f>
        <v>2.3015144931035039</v>
      </c>
      <c r="AJ118" s="86">
        <f>(AJ117)/((K116/1000000)*8.34)</f>
        <v>6.0354401042924048E-2</v>
      </c>
      <c r="AK118" s="160">
        <f>(AK117)/((K116/1000000)*8.34)</f>
        <v>1.6094506944779745</v>
      </c>
      <c r="AL118" s="161"/>
      <c r="AM118" s="10"/>
      <c r="AN118" s="1"/>
      <c r="AO118" s="1"/>
      <c r="AP118" s="1"/>
      <c r="AQ118" s="7"/>
      <c r="AR118" s="89" t="s">
        <v>55</v>
      </c>
      <c r="AS118" s="79">
        <v>4.5</v>
      </c>
      <c r="AT118" s="90" t="s">
        <v>54</v>
      </c>
      <c r="AU118" s="35">
        <v>4.1000000000000002E-2</v>
      </c>
      <c r="AV118" s="1"/>
      <c r="AW118" s="110" t="s">
        <v>3</v>
      </c>
      <c r="AX118" s="115">
        <f>AX116-AX117</f>
        <v>0</v>
      </c>
      <c r="AY118" s="115">
        <f>AY116-AY117</f>
        <v>794600</v>
      </c>
      <c r="AZ118" s="116">
        <f>AZ116-AZ117</f>
        <v>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174">
        <v>30</v>
      </c>
      <c r="B120" s="67" t="s">
        <v>45</v>
      </c>
      <c r="C120" s="72">
        <v>279827000</v>
      </c>
      <c r="D120" s="37">
        <v>2600350</v>
      </c>
      <c r="E120" s="37">
        <v>6314010</v>
      </c>
      <c r="F120" s="39">
        <v>10537300</v>
      </c>
      <c r="G120" s="72">
        <v>372502000</v>
      </c>
      <c r="H120" s="37">
        <v>3495340</v>
      </c>
      <c r="I120" s="37">
        <v>9510020</v>
      </c>
      <c r="J120" s="39">
        <v>15508100</v>
      </c>
      <c r="K120" s="177">
        <f>C122+G122</f>
        <v>621000</v>
      </c>
      <c r="L120" s="178"/>
      <c r="M120" s="183">
        <f>D122+E122+F122+H122+I122+J122</f>
        <v>9000</v>
      </c>
      <c r="N120" s="178"/>
      <c r="O120" s="195">
        <f>M120+K120</f>
        <v>630000</v>
      </c>
      <c r="P120" s="196"/>
      <c r="Q120" s="42" t="s">
        <v>6</v>
      </c>
      <c r="R120" s="39">
        <v>1418319900</v>
      </c>
      <c r="S120" s="57"/>
      <c r="T120" s="187">
        <v>0.01</v>
      </c>
      <c r="U120" s="190">
        <v>0.98</v>
      </c>
      <c r="V120" s="57"/>
      <c r="W120" s="85" t="s">
        <v>6</v>
      </c>
      <c r="X120" s="44">
        <v>3694.8</v>
      </c>
      <c r="Y120" s="44">
        <v>4986.2</v>
      </c>
      <c r="Z120" s="44">
        <v>53.4</v>
      </c>
      <c r="AA120" s="44">
        <v>69</v>
      </c>
      <c r="AB120" s="44">
        <v>3882.1</v>
      </c>
      <c r="AC120" s="44">
        <v>5241.8</v>
      </c>
      <c r="AD120" s="44">
        <v>88</v>
      </c>
      <c r="AE120" s="82">
        <v>12.6</v>
      </c>
      <c r="AF120" s="7"/>
      <c r="AG120" s="85" t="s">
        <v>29</v>
      </c>
      <c r="AH120" s="15">
        <v>1.875</v>
      </c>
      <c r="AI120" s="15">
        <v>6.25</v>
      </c>
      <c r="AJ120" s="15">
        <v>1.4375</v>
      </c>
      <c r="AK120" s="15">
        <v>10</v>
      </c>
      <c r="AL120" s="16">
        <v>0</v>
      </c>
      <c r="AM120" s="62"/>
      <c r="AN120" s="64" t="s">
        <v>40</v>
      </c>
      <c r="AO120" s="20">
        <v>11.4</v>
      </c>
      <c r="AP120" s="21">
        <v>7.6</v>
      </c>
      <c r="AQ120" s="7"/>
      <c r="AR120" s="31" t="s">
        <v>37</v>
      </c>
      <c r="AS120" s="52" t="s">
        <v>75</v>
      </c>
      <c r="AT120" s="32" t="s">
        <v>38</v>
      </c>
      <c r="AU120" s="53">
        <v>4.8000000000000001E-2</v>
      </c>
      <c r="AV120" s="1"/>
      <c r="AW120" s="117" t="s">
        <v>45</v>
      </c>
      <c r="AX120" s="112">
        <v>594191000</v>
      </c>
      <c r="AY120" s="112">
        <v>415844000</v>
      </c>
      <c r="AZ120" s="113">
        <v>177286000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193"/>
      <c r="B121" s="68" t="s">
        <v>44</v>
      </c>
      <c r="C121" s="73">
        <f t="shared" ref="C121:J121" si="142">C116</f>
        <v>279827000</v>
      </c>
      <c r="D121" s="74">
        <f t="shared" si="142"/>
        <v>2600350</v>
      </c>
      <c r="E121" s="74">
        <f t="shared" si="142"/>
        <v>6314010</v>
      </c>
      <c r="F121" s="75">
        <f t="shared" si="142"/>
        <v>10537300</v>
      </c>
      <c r="G121" s="73">
        <f t="shared" si="142"/>
        <v>371881000</v>
      </c>
      <c r="H121" s="74">
        <f t="shared" si="142"/>
        <v>3486340</v>
      </c>
      <c r="I121" s="74">
        <f t="shared" si="142"/>
        <v>9510020</v>
      </c>
      <c r="J121" s="75">
        <f t="shared" si="142"/>
        <v>15508100</v>
      </c>
      <c r="K121" s="179"/>
      <c r="L121" s="180"/>
      <c r="M121" s="180"/>
      <c r="N121" s="180"/>
      <c r="O121" s="197"/>
      <c r="P121" s="198"/>
      <c r="Q121" s="14" t="s">
        <v>7</v>
      </c>
      <c r="R121" s="40">
        <f>R116</f>
        <v>1417502700</v>
      </c>
      <c r="S121" s="57"/>
      <c r="T121" s="188"/>
      <c r="U121" s="191"/>
      <c r="V121" s="57"/>
      <c r="W121" s="87" t="s">
        <v>7</v>
      </c>
      <c r="X121" s="5">
        <f t="shared" ref="X121:AE121" si="143">X116</f>
        <v>3694.8</v>
      </c>
      <c r="Y121" s="5">
        <f t="shared" si="143"/>
        <v>4978.1000000000004</v>
      </c>
      <c r="Z121" s="5">
        <f t="shared" si="143"/>
        <v>53.4</v>
      </c>
      <c r="AA121" s="5">
        <f t="shared" si="143"/>
        <v>68.900000000000006</v>
      </c>
      <c r="AB121" s="5">
        <f t="shared" si="143"/>
        <v>3882.1</v>
      </c>
      <c r="AC121" s="5">
        <f t="shared" si="143"/>
        <v>5233.6000000000004</v>
      </c>
      <c r="AD121" s="5">
        <f t="shared" si="143"/>
        <v>88</v>
      </c>
      <c r="AE121" s="81">
        <f t="shared" si="143"/>
        <v>12.6</v>
      </c>
      <c r="AF121" s="7"/>
      <c r="AG121" s="87" t="s">
        <v>26</v>
      </c>
      <c r="AH121" s="6">
        <f>(AH120*10.74)</f>
        <v>20.137499999999999</v>
      </c>
      <c r="AI121" s="6">
        <f>(AI120*2.2)</f>
        <v>13.750000000000002</v>
      </c>
      <c r="AJ121" s="6">
        <f>(AJ120*0.25)</f>
        <v>0.359375</v>
      </c>
      <c r="AK121" s="158">
        <f>AK120+AL120</f>
        <v>10</v>
      </c>
      <c r="AL121" s="159"/>
      <c r="AM121" s="10"/>
      <c r="AN121" s="22" t="s">
        <v>41</v>
      </c>
      <c r="AO121" s="23">
        <v>12.5</v>
      </c>
      <c r="AP121" s="24">
        <v>7.83</v>
      </c>
      <c r="AQ121" s="7"/>
      <c r="AR121" s="33" t="s">
        <v>36</v>
      </c>
      <c r="AS121" s="12" t="s">
        <v>75</v>
      </c>
      <c r="AT121" s="2" t="s">
        <v>39</v>
      </c>
      <c r="AU121" s="36">
        <v>0.505</v>
      </c>
      <c r="AV121" s="1"/>
      <c r="AW121" s="118" t="s">
        <v>71</v>
      </c>
      <c r="AX121" s="111">
        <f t="shared" ref="AX121:AZ121" si="144">AX116</f>
        <v>594191000</v>
      </c>
      <c r="AY121" s="111">
        <f t="shared" si="144"/>
        <v>415179500</v>
      </c>
      <c r="AZ121" s="114">
        <f t="shared" si="144"/>
        <v>177286000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194"/>
      <c r="B122" s="66" t="s">
        <v>3</v>
      </c>
      <c r="C122" s="76">
        <f t="shared" ref="C122:J122" si="145">C120-C121</f>
        <v>0</v>
      </c>
      <c r="D122" s="76">
        <f t="shared" si="145"/>
        <v>0</v>
      </c>
      <c r="E122" s="76">
        <f t="shared" si="145"/>
        <v>0</v>
      </c>
      <c r="F122" s="77">
        <f t="shared" si="145"/>
        <v>0</v>
      </c>
      <c r="G122" s="76">
        <f t="shared" si="145"/>
        <v>621000</v>
      </c>
      <c r="H122" s="76">
        <f t="shared" si="145"/>
        <v>9000</v>
      </c>
      <c r="I122" s="76">
        <f t="shared" si="145"/>
        <v>0</v>
      </c>
      <c r="J122" s="77">
        <f t="shared" si="145"/>
        <v>0</v>
      </c>
      <c r="K122" s="181"/>
      <c r="L122" s="182"/>
      <c r="M122" s="182"/>
      <c r="N122" s="182"/>
      <c r="O122" s="199"/>
      <c r="P122" s="200"/>
      <c r="Q122" s="48" t="s">
        <v>3</v>
      </c>
      <c r="R122" s="41">
        <f>R120-R121</f>
        <v>817200</v>
      </c>
      <c r="S122" s="58"/>
      <c r="T122" s="189"/>
      <c r="U122" s="192"/>
      <c r="V122" s="58"/>
      <c r="W122" s="45" t="s">
        <v>3</v>
      </c>
      <c r="X122" s="46">
        <f>X120-X121</f>
        <v>0</v>
      </c>
      <c r="Y122" s="46">
        <f t="shared" ref="Y122:AE122" si="146">Y120-Y121</f>
        <v>8.0999999999994543</v>
      </c>
      <c r="Z122" s="46">
        <f t="shared" si="146"/>
        <v>0</v>
      </c>
      <c r="AA122" s="46">
        <f t="shared" si="146"/>
        <v>9.9999999999994316E-2</v>
      </c>
      <c r="AB122" s="46">
        <f t="shared" si="146"/>
        <v>0</v>
      </c>
      <c r="AC122" s="46">
        <f t="shared" si="146"/>
        <v>8.1999999999998181</v>
      </c>
      <c r="AD122" s="46">
        <f t="shared" si="146"/>
        <v>0</v>
      </c>
      <c r="AE122" s="83">
        <f t="shared" si="146"/>
        <v>0</v>
      </c>
      <c r="AF122" s="7"/>
      <c r="AG122" s="88" t="s">
        <v>28</v>
      </c>
      <c r="AH122" s="86">
        <f>(AH121)/((K120/1000000)*8.34)</f>
        <v>3.8881937927918533</v>
      </c>
      <c r="AI122" s="86">
        <f>(AI121)/((K120/1000000)*8.34)</f>
        <v>2.6548809261769328</v>
      </c>
      <c r="AJ122" s="86">
        <f>(AJ121)/((K120/1000000)*8.34)</f>
        <v>6.9388933297806196E-2</v>
      </c>
      <c r="AK122" s="160">
        <f>(AK121)/((K120/1000000)*8.34)</f>
        <v>1.9308224917650421</v>
      </c>
      <c r="AL122" s="161"/>
      <c r="AM122" s="10"/>
      <c r="AN122" s="1"/>
      <c r="AO122" s="1"/>
      <c r="AP122" s="1"/>
      <c r="AQ122" s="7"/>
      <c r="AR122" s="89" t="s">
        <v>55</v>
      </c>
      <c r="AS122" s="79">
        <v>2.08</v>
      </c>
      <c r="AT122" s="90" t="s">
        <v>54</v>
      </c>
      <c r="AU122" s="35">
        <v>3.1E-2</v>
      </c>
      <c r="AV122" s="1"/>
      <c r="AW122" s="110" t="s">
        <v>3</v>
      </c>
      <c r="AX122" s="115">
        <f>AX120-AX121</f>
        <v>0</v>
      </c>
      <c r="AY122" s="115">
        <f>AY120-AY121</f>
        <v>664500</v>
      </c>
      <c r="AZ122" s="116">
        <f>AZ120-AZ121</f>
        <v>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customHeight="1" x14ac:dyDescent="0.3">
      <c r="A124" s="174">
        <v>31</v>
      </c>
      <c r="B124" s="67" t="s">
        <v>45</v>
      </c>
      <c r="C124" s="72">
        <v>280958000</v>
      </c>
      <c r="D124" s="37">
        <v>2609350</v>
      </c>
      <c r="E124" s="37">
        <v>6347000</v>
      </c>
      <c r="F124" s="39">
        <v>10579300</v>
      </c>
      <c r="G124" s="72">
        <v>372502000</v>
      </c>
      <c r="H124" s="37">
        <v>3495340</v>
      </c>
      <c r="I124" s="37">
        <v>9510020</v>
      </c>
      <c r="J124" s="39">
        <v>15508100</v>
      </c>
      <c r="K124" s="177">
        <f>C126+G126</f>
        <v>1131000</v>
      </c>
      <c r="L124" s="178"/>
      <c r="M124" s="183">
        <f>D126+E126+F126+H126+I126+J126</f>
        <v>83990</v>
      </c>
      <c r="N124" s="178"/>
      <c r="O124" s="195">
        <f>M124+K124</f>
        <v>1214990</v>
      </c>
      <c r="P124" s="196"/>
      <c r="Q124" s="42" t="s">
        <v>6</v>
      </c>
      <c r="R124" s="39">
        <v>1419285800</v>
      </c>
      <c r="S124" s="57"/>
      <c r="T124" s="187">
        <v>0</v>
      </c>
      <c r="U124" s="190">
        <v>1.01</v>
      </c>
      <c r="V124" s="57"/>
      <c r="W124" s="85" t="s">
        <v>6</v>
      </c>
      <c r="X124" s="44">
        <v>3709.4</v>
      </c>
      <c r="Y124" s="44">
        <v>4986.2</v>
      </c>
      <c r="Z124" s="44">
        <v>53.4</v>
      </c>
      <c r="AA124" s="44">
        <v>69.099999999999994</v>
      </c>
      <c r="AB124" s="44">
        <v>3897.3</v>
      </c>
      <c r="AC124" s="44">
        <v>5241.8</v>
      </c>
      <c r="AD124" s="44">
        <v>88.2</v>
      </c>
      <c r="AE124" s="82">
        <v>12.7</v>
      </c>
      <c r="AF124" s="7"/>
      <c r="AG124" s="85" t="s">
        <v>29</v>
      </c>
      <c r="AH124" s="15">
        <v>2</v>
      </c>
      <c r="AI124" s="15">
        <v>8.5</v>
      </c>
      <c r="AJ124" s="15">
        <v>2.125</v>
      </c>
      <c r="AK124" s="15">
        <v>13</v>
      </c>
      <c r="AL124" s="16">
        <v>0</v>
      </c>
      <c r="AM124" s="62"/>
      <c r="AN124" s="64" t="s">
        <v>40</v>
      </c>
      <c r="AO124" s="20">
        <v>11.2</v>
      </c>
      <c r="AP124" s="21">
        <v>7.5</v>
      </c>
      <c r="AQ124" s="7"/>
      <c r="AR124" s="31" t="s">
        <v>37</v>
      </c>
      <c r="AS124" s="52" t="s">
        <v>75</v>
      </c>
      <c r="AT124" s="32" t="s">
        <v>38</v>
      </c>
      <c r="AU124" s="53">
        <v>5.3999999999999999E-2</v>
      </c>
      <c r="AV124" s="1"/>
      <c r="AW124" s="117" t="s">
        <v>45</v>
      </c>
      <c r="AX124" s="112">
        <v>595477000</v>
      </c>
      <c r="AY124" s="112">
        <v>415844000</v>
      </c>
      <c r="AZ124" s="113">
        <v>177322000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9.5" customHeight="1" thickBot="1" x14ac:dyDescent="0.35">
      <c r="A125" s="193"/>
      <c r="B125" s="68" t="s">
        <v>44</v>
      </c>
      <c r="C125" s="73">
        <f t="shared" ref="C125:J125" si="147">C120</f>
        <v>279827000</v>
      </c>
      <c r="D125" s="74">
        <f t="shared" si="147"/>
        <v>2600350</v>
      </c>
      <c r="E125" s="74">
        <f t="shared" si="147"/>
        <v>6314010</v>
      </c>
      <c r="F125" s="75">
        <f t="shared" si="147"/>
        <v>10537300</v>
      </c>
      <c r="G125" s="73">
        <f t="shared" si="147"/>
        <v>372502000</v>
      </c>
      <c r="H125" s="74">
        <f t="shared" si="147"/>
        <v>3495340</v>
      </c>
      <c r="I125" s="74">
        <f t="shared" si="147"/>
        <v>9510020</v>
      </c>
      <c r="J125" s="75">
        <f t="shared" si="147"/>
        <v>15508100</v>
      </c>
      <c r="K125" s="179"/>
      <c r="L125" s="180"/>
      <c r="M125" s="180"/>
      <c r="N125" s="180"/>
      <c r="O125" s="197"/>
      <c r="P125" s="198"/>
      <c r="Q125" s="14" t="s">
        <v>7</v>
      </c>
      <c r="R125" s="40">
        <f>R120</f>
        <v>1418319900</v>
      </c>
      <c r="S125" s="57"/>
      <c r="T125" s="188"/>
      <c r="U125" s="191"/>
      <c r="V125" s="57"/>
      <c r="W125" s="87" t="s">
        <v>7</v>
      </c>
      <c r="X125" s="5">
        <f t="shared" ref="X125:AE125" si="148">X120</f>
        <v>3694.8</v>
      </c>
      <c r="Y125" s="5">
        <f t="shared" si="148"/>
        <v>4986.2</v>
      </c>
      <c r="Z125" s="5">
        <f t="shared" si="148"/>
        <v>53.4</v>
      </c>
      <c r="AA125" s="5">
        <f t="shared" si="148"/>
        <v>69</v>
      </c>
      <c r="AB125" s="5">
        <f t="shared" si="148"/>
        <v>3882.1</v>
      </c>
      <c r="AC125" s="5">
        <f t="shared" si="148"/>
        <v>5241.8</v>
      </c>
      <c r="AD125" s="5">
        <f t="shared" si="148"/>
        <v>88</v>
      </c>
      <c r="AE125" s="81">
        <f t="shared" si="148"/>
        <v>12.6</v>
      </c>
      <c r="AF125" s="7"/>
      <c r="AG125" s="87" t="s">
        <v>26</v>
      </c>
      <c r="AH125" s="6">
        <f>(AH124*10.74)</f>
        <v>21.48</v>
      </c>
      <c r="AI125" s="6">
        <f>(AI124*2.2)</f>
        <v>18.700000000000003</v>
      </c>
      <c r="AJ125" s="6">
        <f>(AJ124*0.25)</f>
        <v>0.53125</v>
      </c>
      <c r="AK125" s="158">
        <f>AK124+AL124</f>
        <v>13</v>
      </c>
      <c r="AL125" s="159"/>
      <c r="AM125" s="10"/>
      <c r="AN125" s="22" t="s">
        <v>41</v>
      </c>
      <c r="AO125" s="23">
        <v>11.4</v>
      </c>
      <c r="AP125" s="24">
        <v>7.9</v>
      </c>
      <c r="AQ125" s="7"/>
      <c r="AR125" s="33" t="s">
        <v>36</v>
      </c>
      <c r="AS125" s="12" t="s">
        <v>75</v>
      </c>
      <c r="AT125" s="2" t="s">
        <v>39</v>
      </c>
      <c r="AU125" s="36">
        <v>0.5</v>
      </c>
      <c r="AV125" s="1"/>
      <c r="AW125" s="118" t="s">
        <v>71</v>
      </c>
      <c r="AX125" s="111">
        <f t="shared" ref="AX125:AZ125" si="149">AX120</f>
        <v>594191000</v>
      </c>
      <c r="AY125" s="111">
        <f t="shared" si="149"/>
        <v>415844000</v>
      </c>
      <c r="AZ125" s="114">
        <f t="shared" si="149"/>
        <v>177286000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9.5" customHeight="1" thickBot="1" x14ac:dyDescent="0.35">
      <c r="A126" s="194"/>
      <c r="B126" s="66" t="s">
        <v>3</v>
      </c>
      <c r="C126" s="76">
        <f t="shared" ref="C126:J126" si="150">C124-C125</f>
        <v>1131000</v>
      </c>
      <c r="D126" s="76">
        <f t="shared" si="150"/>
        <v>9000</v>
      </c>
      <c r="E126" s="76">
        <f t="shared" si="150"/>
        <v>32990</v>
      </c>
      <c r="F126" s="77">
        <f t="shared" si="150"/>
        <v>42000</v>
      </c>
      <c r="G126" s="76">
        <f t="shared" si="150"/>
        <v>0</v>
      </c>
      <c r="H126" s="76">
        <f t="shared" si="150"/>
        <v>0</v>
      </c>
      <c r="I126" s="76">
        <f t="shared" si="150"/>
        <v>0</v>
      </c>
      <c r="J126" s="77">
        <f t="shared" si="150"/>
        <v>0</v>
      </c>
      <c r="K126" s="203"/>
      <c r="L126" s="204"/>
      <c r="M126" s="204"/>
      <c r="N126" s="204"/>
      <c r="O126" s="197"/>
      <c r="P126" s="198"/>
      <c r="Q126" s="98" t="s">
        <v>3</v>
      </c>
      <c r="R126" s="99">
        <f>R124-R125</f>
        <v>965900</v>
      </c>
      <c r="S126" s="58"/>
      <c r="T126" s="188"/>
      <c r="U126" s="191"/>
      <c r="V126" s="58"/>
      <c r="W126" s="45" t="s">
        <v>3</v>
      </c>
      <c r="X126" s="46">
        <f>X124-X125</f>
        <v>14.599999999999909</v>
      </c>
      <c r="Y126" s="46">
        <f t="shared" ref="Y126:AE126" si="151">Y124-Y125</f>
        <v>0</v>
      </c>
      <c r="Z126" s="46">
        <f t="shared" si="151"/>
        <v>0</v>
      </c>
      <c r="AA126" s="46">
        <f t="shared" si="151"/>
        <v>9.9999999999994316E-2</v>
      </c>
      <c r="AB126" s="46">
        <f t="shared" si="151"/>
        <v>15.200000000000273</v>
      </c>
      <c r="AC126" s="46">
        <f t="shared" si="151"/>
        <v>0</v>
      </c>
      <c r="AD126" s="46">
        <f t="shared" si="151"/>
        <v>0.20000000000000284</v>
      </c>
      <c r="AE126" s="83">
        <f t="shared" si="151"/>
        <v>9.9999999999999645E-2</v>
      </c>
      <c r="AF126" s="7"/>
      <c r="AG126" s="88" t="s">
        <v>28</v>
      </c>
      <c r="AH126" s="101">
        <f>(AH125)/((K124/1000000)*8.34)</f>
        <v>2.277223314186847</v>
      </c>
      <c r="AI126" s="101">
        <f>(AI125)/((K124/1000000)*8.34)</f>
        <v>1.98249888153138</v>
      </c>
      <c r="AJ126" s="101">
        <f>(AJ125)/((K124/1000000)*8.34)</f>
        <v>5.6320990952596017E-2</v>
      </c>
      <c r="AK126" s="201">
        <f>(AK125)/((K124/1000000)*8.34)</f>
        <v>1.3782077786047024</v>
      </c>
      <c r="AL126" s="202"/>
      <c r="AM126" s="10"/>
      <c r="AN126" s="1"/>
      <c r="AO126" s="1"/>
      <c r="AP126" s="1"/>
      <c r="AQ126" s="7"/>
      <c r="AR126" s="89" t="s">
        <v>55</v>
      </c>
      <c r="AS126" s="79">
        <v>1.75</v>
      </c>
      <c r="AT126" s="90" t="s">
        <v>54</v>
      </c>
      <c r="AU126" s="35">
        <v>3.1E-2</v>
      </c>
      <c r="AV126" s="1"/>
      <c r="AW126" s="110" t="s">
        <v>3</v>
      </c>
      <c r="AX126" s="115">
        <f>AX124-AX125</f>
        <v>1286000</v>
      </c>
      <c r="AY126" s="115">
        <f>AY124-AY125</f>
        <v>0</v>
      </c>
      <c r="AZ126" s="116">
        <f>AZ124-AZ125</f>
        <v>36000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53" t="s">
        <v>60</v>
      </c>
      <c r="L127" s="153"/>
      <c r="M127" s="153"/>
      <c r="N127" s="153"/>
      <c r="O127" s="153"/>
      <c r="P127" s="153"/>
      <c r="Q127" s="153"/>
      <c r="R127" s="153"/>
      <c r="S127" s="153"/>
      <c r="T127" s="153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53" t="s">
        <v>62</v>
      </c>
      <c r="AI127" s="153"/>
      <c r="AJ127" s="153"/>
      <c r="AK127" s="153"/>
      <c r="AL127" s="153"/>
      <c r="AM127" s="1"/>
      <c r="AN127" s="1"/>
      <c r="AO127" s="152" t="s">
        <v>59</v>
      </c>
      <c r="AP127" s="152"/>
      <c r="AQ127" s="1"/>
      <c r="AR127" s="7"/>
      <c r="AS127" s="7"/>
      <c r="AT127" s="145" t="s">
        <v>63</v>
      </c>
      <c r="AU127" s="145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147">
        <f>SUM(K4:L126)</f>
        <v>26247000</v>
      </c>
      <c r="L128" s="148"/>
      <c r="M128" s="149">
        <f t="shared" ref="M128" si="152">SUM(M4:N126)</f>
        <v>1879500</v>
      </c>
      <c r="N128" s="150"/>
      <c r="O128" s="149">
        <f t="shared" ref="O128" si="153">SUM(O4:P126)</f>
        <v>28126500</v>
      </c>
      <c r="P128" s="150"/>
      <c r="Q128" s="1"/>
      <c r="R128" s="100">
        <f>R124-R5</f>
        <v>26278700</v>
      </c>
      <c r="S128" s="1"/>
      <c r="T128" s="93">
        <f>SUM(T4:T126)</f>
        <v>4.2699999999999987</v>
      </c>
      <c r="U128" s="97">
        <f>AVERAGE(U4:U126)</f>
        <v>0.97838709677419378</v>
      </c>
      <c r="V128" s="13"/>
      <c r="W128" s="3"/>
      <c r="X128" s="84"/>
      <c r="Y128" s="84"/>
      <c r="Z128" s="84"/>
      <c r="AA128" s="84"/>
      <c r="AB128" s="84">
        <f t="shared" ref="AB128:AC128" si="154">AB124-AB5</f>
        <v>131.5</v>
      </c>
      <c r="AC128" s="84">
        <f t="shared" si="154"/>
        <v>226.19999999999982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606.13875000000019</v>
      </c>
      <c r="AI128" s="93">
        <f t="shared" ref="AI128:AJ128" si="155">SUM(AI125,AI121,AI117,AI113,AI109,AI105,AI101,AI97,AI93,AI89,AI85,AI81,AI77,AI73,AI69,AI65,AI61,AI57,AI53,AI49,AI45,AI41,AI37,AI33,AI29,AI25,AI21,AI17,AI13,AI9,AI5)</f>
        <v>479.73750000000001</v>
      </c>
      <c r="AJ128" s="93">
        <f t="shared" si="155"/>
        <v>13.859475</v>
      </c>
      <c r="AK128" s="151">
        <f>SUM(AK125,AK121,AK117,AK113,AK109,AK105,AK101,AK97,AK93,AK89,AK85,AK81,AK77,AK73,AK69,AK65,AK61,AK57,AK53,AK49,AK45,AK41,AK37,AK33,AK29,AK25,AK21,AK17,AK13,AK9,AK5)</f>
        <v>311</v>
      </c>
      <c r="AL128" s="148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11.22258064516129</v>
      </c>
      <c r="AP128" s="96">
        <f>AVERAGE(AP125,AP121,AP117,AP113,AP109,AP105,AP101,AP97,AP93,AP89,AP85,AP81,AP77,AP73,AP69,AP65,AP61,AP57,AP53,AP49,AP45,AP41,AP37,AP33,AP29,AP25,AP21,AP17,AP13,AP9,AP5)</f>
        <v>7.6890322580645147</v>
      </c>
      <c r="AQ128" s="1"/>
      <c r="AR128" s="7"/>
      <c r="AS128" s="7"/>
      <c r="AT128" s="146">
        <f>AVERAGE(AU126,AU122,AU118,AU114,AU110,AU106,AU102,AU98,AU94,AU90,AU86,AU82,AU78,AU74,AU70,AU66,AU62,AU58,AU54,AU50,AU46,AU42,AU38,AU34,AU30,AU26,AU22,AU18,AU14,AU10,AU6)</f>
        <v>3.4032258064516145E-2</v>
      </c>
      <c r="AU128" s="146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62">
        <f>AB128+AC128</f>
        <v>357.69999999999982</v>
      </c>
      <c r="AC129" s="16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  <row r="585" spans="1:81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</row>
    <row r="586" spans="1:81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</row>
    <row r="587" spans="1:81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</row>
    <row r="588" spans="1:81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</row>
  </sheetData>
  <sheetProtection algorithmName="SHA-512" hashValue="T/vOX2cUMsrX6Nc0RhvXtOJtd9sZysL7XusPY1QWr6hjRZbndbWvi90ux5EC4pebxqp3HTDmKZdgS+ihB2h/IA==" saltValue="+TkCwGsKyKeNbqDCS65/ug==" spinCount="100000" sheet="1" objects="1" scenarios="1" selectLockedCells="1" selectUnlockedCells="1"/>
  <mergeCells count="271"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B6F97-D3ED-4FEE-92A1-7C128FE81DD6}">
  <dimension ref="A1:CC584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6.140625" bestFit="1" customWidth="1"/>
    <col min="4" max="6" width="15.7109375" customWidth="1"/>
    <col min="7" max="7" width="18.28515625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8" width="11" style="4" bestFit="1" customWidth="1"/>
    <col min="29" max="29" width="12.28515625" style="4" bestFit="1" customWidth="1"/>
    <col min="30" max="31" width="9.42578125" style="4" bestFit="1" customWidth="1"/>
    <col min="32" max="32" width="1.7109375" customWidth="1"/>
    <col min="39" max="39" width="1.7109375" customWidth="1"/>
    <col min="40" max="40" width="8.42578125" bestFit="1" customWidth="1"/>
    <col min="41" max="42" width="10.1406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7.7109375" customWidth="1"/>
    <col min="50" max="52" width="17.7109375" customWidth="1"/>
  </cols>
  <sheetData>
    <row r="1" spans="1:81" ht="30.75" thickBot="1" x14ac:dyDescent="0.45">
      <c r="A1" s="169" t="s">
        <v>85</v>
      </c>
      <c r="B1" s="169"/>
      <c r="C1" s="169"/>
      <c r="D1" s="169"/>
      <c r="E1" s="169"/>
      <c r="F1" s="169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70" t="s">
        <v>43</v>
      </c>
      <c r="B2" s="171"/>
      <c r="C2" s="172"/>
      <c r="D2" s="172"/>
      <c r="E2" s="172"/>
      <c r="F2" s="172"/>
      <c r="G2" s="172"/>
      <c r="H2" s="172"/>
      <c r="I2" s="172"/>
      <c r="J2" s="172"/>
      <c r="K2" s="171"/>
      <c r="L2" s="171"/>
      <c r="M2" s="171"/>
      <c r="N2" s="171"/>
      <c r="O2" s="171"/>
      <c r="P2" s="171"/>
      <c r="Q2" s="171"/>
      <c r="R2" s="173"/>
      <c r="S2" s="55"/>
      <c r="T2" s="49" t="s">
        <v>34</v>
      </c>
      <c r="U2" s="49" t="s">
        <v>56</v>
      </c>
      <c r="V2" s="59"/>
      <c r="W2" s="170" t="s">
        <v>10</v>
      </c>
      <c r="X2" s="171"/>
      <c r="Y2" s="171"/>
      <c r="Z2" s="171"/>
      <c r="AA2" s="171"/>
      <c r="AB2" s="171"/>
      <c r="AC2" s="171"/>
      <c r="AD2" s="171"/>
      <c r="AE2" s="173"/>
      <c r="AF2" s="1"/>
      <c r="AG2" s="142" t="s">
        <v>27</v>
      </c>
      <c r="AH2" s="143"/>
      <c r="AI2" s="143"/>
      <c r="AJ2" s="143"/>
      <c r="AK2" s="143"/>
      <c r="AL2" s="144"/>
      <c r="AM2" s="59"/>
      <c r="AN2" s="142" t="s">
        <v>31</v>
      </c>
      <c r="AO2" s="143"/>
      <c r="AP2" s="144"/>
      <c r="AQ2" s="1"/>
      <c r="AR2" s="142" t="s">
        <v>30</v>
      </c>
      <c r="AS2" s="143"/>
      <c r="AT2" s="143"/>
      <c r="AU2" s="144"/>
      <c r="AV2" s="1"/>
      <c r="AW2" s="142" t="s">
        <v>72</v>
      </c>
      <c r="AX2" s="143"/>
      <c r="AY2" s="143"/>
      <c r="AZ2" s="14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64" t="s">
        <v>4</v>
      </c>
      <c r="L3" s="165"/>
      <c r="M3" s="165" t="s">
        <v>8</v>
      </c>
      <c r="N3" s="165"/>
      <c r="O3" s="165" t="s">
        <v>9</v>
      </c>
      <c r="P3" s="165"/>
      <c r="Q3" s="166" t="s">
        <v>5</v>
      </c>
      <c r="R3" s="167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68" t="s">
        <v>0</v>
      </c>
      <c r="AS3" s="166"/>
      <c r="AT3" s="166" t="s">
        <v>1</v>
      </c>
      <c r="AU3" s="167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74">
        <v>1</v>
      </c>
      <c r="B4" s="67" t="s">
        <v>45</v>
      </c>
      <c r="C4" s="72">
        <v>281866000</v>
      </c>
      <c r="D4" s="37">
        <v>2619350</v>
      </c>
      <c r="E4" s="37">
        <v>6347000</v>
      </c>
      <c r="F4" s="39">
        <v>10588300</v>
      </c>
      <c r="G4" s="72">
        <v>372502000</v>
      </c>
      <c r="H4" s="37">
        <v>3495340</v>
      </c>
      <c r="I4" s="37">
        <v>9510020</v>
      </c>
      <c r="J4" s="39">
        <v>15508100</v>
      </c>
      <c r="K4" s="177">
        <f>C6+G6</f>
        <v>908000</v>
      </c>
      <c r="L4" s="178"/>
      <c r="M4" s="183">
        <f>D6+E6+F6+H6+I6+J6</f>
        <v>19000</v>
      </c>
      <c r="N4" s="178"/>
      <c r="O4" s="183">
        <f>M4+K4</f>
        <v>927000</v>
      </c>
      <c r="P4" s="178"/>
      <c r="Q4" s="38" t="s">
        <v>6</v>
      </c>
      <c r="R4" s="39">
        <v>1420221000</v>
      </c>
      <c r="S4" s="57"/>
      <c r="T4" s="187">
        <v>0</v>
      </c>
      <c r="U4" s="190">
        <v>0.98</v>
      </c>
      <c r="V4" s="57"/>
      <c r="W4" s="85" t="s">
        <v>6</v>
      </c>
      <c r="X4" s="44">
        <v>3720.8</v>
      </c>
      <c r="Y4" s="44">
        <v>4986.2</v>
      </c>
      <c r="Z4" s="44">
        <v>53.4</v>
      </c>
      <c r="AA4" s="44">
        <v>69.2</v>
      </c>
      <c r="AB4" s="44">
        <v>3909.1</v>
      </c>
      <c r="AC4" s="44">
        <v>5241.8</v>
      </c>
      <c r="AD4" s="44">
        <v>88.2</v>
      </c>
      <c r="AE4" s="82">
        <v>12.7</v>
      </c>
      <c r="AF4" s="7"/>
      <c r="AG4" s="17" t="s">
        <v>29</v>
      </c>
      <c r="AH4" s="18">
        <v>1.875</v>
      </c>
      <c r="AI4" s="18">
        <v>7.5</v>
      </c>
      <c r="AJ4" s="18">
        <v>1.75</v>
      </c>
      <c r="AK4" s="18">
        <v>12</v>
      </c>
      <c r="AL4" s="19">
        <v>0</v>
      </c>
      <c r="AM4" s="62"/>
      <c r="AN4" s="63" t="s">
        <v>40</v>
      </c>
      <c r="AO4" s="25">
        <v>12.7</v>
      </c>
      <c r="AP4" s="21">
        <v>7.52</v>
      </c>
      <c r="AQ4" s="7"/>
      <c r="AR4" s="31" t="s">
        <v>37</v>
      </c>
      <c r="AS4" s="52">
        <v>5.0999999999999997E-2</v>
      </c>
      <c r="AT4" s="32" t="s">
        <v>38</v>
      </c>
      <c r="AU4" s="53" t="s">
        <v>75</v>
      </c>
      <c r="AV4" s="1"/>
      <c r="AW4" s="117" t="s">
        <v>45</v>
      </c>
      <c r="AX4" s="112">
        <v>596475000</v>
      </c>
      <c r="AY4" s="112">
        <v>415844000</v>
      </c>
      <c r="AZ4" s="113">
        <v>177322000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75"/>
      <c r="B5" s="68" t="s">
        <v>44</v>
      </c>
      <c r="C5" s="73">
        <f>'May, 2022'!C124</f>
        <v>280958000</v>
      </c>
      <c r="D5" s="73">
        <f>'May, 2022'!D124</f>
        <v>2609350</v>
      </c>
      <c r="E5" s="73">
        <f>'May, 2022'!E124</f>
        <v>6347000</v>
      </c>
      <c r="F5" s="73">
        <f>'May, 2022'!F124</f>
        <v>10579300</v>
      </c>
      <c r="G5" s="73">
        <f>'May, 2022'!G124</f>
        <v>372502000</v>
      </c>
      <c r="H5" s="73">
        <f>'May, 2022'!H124</f>
        <v>3495340</v>
      </c>
      <c r="I5" s="73">
        <f>'May, 2022'!I124</f>
        <v>9510020</v>
      </c>
      <c r="J5" s="73">
        <f>'May, 2022'!J124</f>
        <v>15508100</v>
      </c>
      <c r="K5" s="179"/>
      <c r="L5" s="180"/>
      <c r="M5" s="180"/>
      <c r="N5" s="180"/>
      <c r="O5" s="180"/>
      <c r="P5" s="180"/>
      <c r="Q5" s="9" t="s">
        <v>7</v>
      </c>
      <c r="R5" s="73">
        <f>'May, 2022'!R124</f>
        <v>1419285800</v>
      </c>
      <c r="S5" s="57"/>
      <c r="T5" s="188"/>
      <c r="U5" s="191"/>
      <c r="V5" s="57"/>
      <c r="W5" s="87" t="s">
        <v>7</v>
      </c>
      <c r="X5" s="73">
        <f>'May, 2022'!X124</f>
        <v>3709.4</v>
      </c>
      <c r="Y5" s="73">
        <f>'May, 2022'!Y124</f>
        <v>4986.2</v>
      </c>
      <c r="Z5" s="73">
        <f>'May, 2022'!Z124</f>
        <v>53.4</v>
      </c>
      <c r="AA5" s="73">
        <f>'May, 2022'!AA124</f>
        <v>69.099999999999994</v>
      </c>
      <c r="AB5" s="73">
        <f>'May, 2022'!AB124</f>
        <v>3897.3</v>
      </c>
      <c r="AC5" s="109">
        <f>'May, 2022'!AC124</f>
        <v>5241.8</v>
      </c>
      <c r="AD5" s="73">
        <f>'May, 2022'!AD124</f>
        <v>88.2</v>
      </c>
      <c r="AE5" s="73">
        <f>'May, 2022'!AE124</f>
        <v>12.7</v>
      </c>
      <c r="AF5" s="7"/>
      <c r="AG5" s="87" t="s">
        <v>26</v>
      </c>
      <c r="AH5" s="6">
        <f>(AH4*10.74)</f>
        <v>20.137499999999999</v>
      </c>
      <c r="AI5" s="6">
        <f>(AI4*2.2)</f>
        <v>16.5</v>
      </c>
      <c r="AJ5" s="6">
        <f>(AJ4*0.25)</f>
        <v>0.4375</v>
      </c>
      <c r="AK5" s="154">
        <f>AK4+AL4</f>
        <v>12</v>
      </c>
      <c r="AL5" s="155"/>
      <c r="AM5" s="10"/>
      <c r="AN5" s="27" t="s">
        <v>41</v>
      </c>
      <c r="AO5" s="26">
        <v>13.2</v>
      </c>
      <c r="AP5" s="24">
        <v>7.73</v>
      </c>
      <c r="AQ5" s="7"/>
      <c r="AR5" s="33" t="s">
        <v>36</v>
      </c>
      <c r="AS5" s="12">
        <v>0.55900000000000005</v>
      </c>
      <c r="AT5" s="2" t="s">
        <v>39</v>
      </c>
      <c r="AU5" s="36" t="s">
        <v>75</v>
      </c>
      <c r="AV5" s="1"/>
      <c r="AW5" s="118" t="s">
        <v>71</v>
      </c>
      <c r="AX5" s="125">
        <f>'May, 2022'!AX124</f>
        <v>595477000</v>
      </c>
      <c r="AY5" s="125">
        <f>'May, 2022'!AY124</f>
        <v>415844000</v>
      </c>
      <c r="AZ5" s="125">
        <f>'May, 2022'!AZ124</f>
        <v>177322000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76"/>
      <c r="B6" s="66" t="s">
        <v>3</v>
      </c>
      <c r="C6" s="76">
        <f>C4-C5</f>
        <v>908000</v>
      </c>
      <c r="D6" s="76">
        <f t="shared" ref="D6:J6" si="0">D4-D5</f>
        <v>10000</v>
      </c>
      <c r="E6" s="76">
        <f t="shared" si="0"/>
        <v>0</v>
      </c>
      <c r="F6" s="76">
        <f t="shared" si="0"/>
        <v>9000</v>
      </c>
      <c r="G6" s="76">
        <f t="shared" si="0"/>
        <v>0</v>
      </c>
      <c r="H6" s="76">
        <f t="shared" si="0"/>
        <v>0</v>
      </c>
      <c r="I6" s="76">
        <f t="shared" si="0"/>
        <v>0</v>
      </c>
      <c r="J6" s="76">
        <f t="shared" si="0"/>
        <v>0</v>
      </c>
      <c r="K6" s="181"/>
      <c r="L6" s="182"/>
      <c r="M6" s="182"/>
      <c r="N6" s="182"/>
      <c r="O6" s="182"/>
      <c r="P6" s="182"/>
      <c r="Q6" s="47" t="s">
        <v>3</v>
      </c>
      <c r="R6" s="41">
        <f>R4-R5</f>
        <v>935200</v>
      </c>
      <c r="S6" s="58"/>
      <c r="T6" s="189"/>
      <c r="U6" s="192"/>
      <c r="V6" s="58"/>
      <c r="W6" s="45" t="s">
        <v>3</v>
      </c>
      <c r="X6" s="46">
        <f>X4-X5</f>
        <v>11.400000000000091</v>
      </c>
      <c r="Y6" s="46">
        <f t="shared" ref="Y6:AE6" si="1">Y4-Y5</f>
        <v>0</v>
      </c>
      <c r="Z6" s="46">
        <f t="shared" si="1"/>
        <v>0</v>
      </c>
      <c r="AA6" s="46">
        <f t="shared" si="1"/>
        <v>0.10000000000000853</v>
      </c>
      <c r="AB6" s="46">
        <f t="shared" si="1"/>
        <v>11.799999999999727</v>
      </c>
      <c r="AC6" s="46">
        <f t="shared" si="1"/>
        <v>0</v>
      </c>
      <c r="AD6" s="46">
        <f t="shared" si="1"/>
        <v>0</v>
      </c>
      <c r="AE6" s="83">
        <f t="shared" si="1"/>
        <v>0</v>
      </c>
      <c r="AF6" s="7"/>
      <c r="AG6" s="88" t="s">
        <v>28</v>
      </c>
      <c r="AH6" s="86">
        <f>(AH5)/((K4/1000000)*8.34)</f>
        <v>2.6592162393433267</v>
      </c>
      <c r="AI6" s="86">
        <f>(AI5)/((K4/1000000)*8.34)</f>
        <v>2.1788736411751657</v>
      </c>
      <c r="AJ6" s="86">
        <f>(AJ5)/((K4/1000000)*8.34)</f>
        <v>5.7773164728129385E-2</v>
      </c>
      <c r="AK6" s="156">
        <f>(AK5)/((K4/1000000)*8.34)</f>
        <v>1.5846353754001203</v>
      </c>
      <c r="AL6" s="157"/>
      <c r="AM6" s="10"/>
      <c r="AN6" s="1"/>
      <c r="AO6" s="1"/>
      <c r="AP6" s="1"/>
      <c r="AQ6" s="7"/>
      <c r="AR6" s="89" t="s">
        <v>55</v>
      </c>
      <c r="AS6" s="79">
        <v>1.67</v>
      </c>
      <c r="AT6" s="90" t="s">
        <v>54</v>
      </c>
      <c r="AU6" s="35">
        <v>3.4000000000000002E-2</v>
      </c>
      <c r="AV6" s="1"/>
      <c r="AW6" s="110" t="s">
        <v>3</v>
      </c>
      <c r="AX6" s="115">
        <f>AX4-AX5</f>
        <v>998000</v>
      </c>
      <c r="AY6" s="115">
        <f>AY4-AY5</f>
        <v>0</v>
      </c>
      <c r="AZ6" s="116">
        <f>AZ4-AZ5</f>
        <v>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74">
        <v>2</v>
      </c>
      <c r="B8" s="67" t="s">
        <v>45</v>
      </c>
      <c r="C8" s="72">
        <v>283014000</v>
      </c>
      <c r="D8" s="37">
        <v>2638350</v>
      </c>
      <c r="E8" s="37">
        <v>6379000</v>
      </c>
      <c r="F8" s="39">
        <v>10634300</v>
      </c>
      <c r="G8" s="72">
        <v>372502000</v>
      </c>
      <c r="H8" s="37">
        <v>3495340</v>
      </c>
      <c r="I8" s="37">
        <v>9510020</v>
      </c>
      <c r="J8" s="39">
        <v>15508100</v>
      </c>
      <c r="K8" s="177">
        <f>C10+G10</f>
        <v>1148000</v>
      </c>
      <c r="L8" s="178"/>
      <c r="M8" s="183">
        <f>D10+E10+F10+H10+I10+J10</f>
        <v>97000</v>
      </c>
      <c r="N8" s="178"/>
      <c r="O8" s="184">
        <f>M8+K8</f>
        <v>1245000</v>
      </c>
      <c r="P8" s="184"/>
      <c r="Q8" s="42" t="s">
        <v>6</v>
      </c>
      <c r="R8" s="39">
        <v>1421209200</v>
      </c>
      <c r="S8" s="57"/>
      <c r="T8" s="187">
        <v>0.01</v>
      </c>
      <c r="U8" s="190">
        <v>0.99</v>
      </c>
      <c r="V8" s="57"/>
      <c r="W8" s="85" t="s">
        <v>6</v>
      </c>
      <c r="X8" s="44">
        <v>3735</v>
      </c>
      <c r="Y8" s="44">
        <v>4986.2</v>
      </c>
      <c r="Z8" s="44">
        <v>53.4</v>
      </c>
      <c r="AA8" s="44">
        <v>69.5</v>
      </c>
      <c r="AB8" s="44">
        <v>3924.2</v>
      </c>
      <c r="AC8" s="44">
        <v>5241.8</v>
      </c>
      <c r="AD8" s="44">
        <v>88.3</v>
      </c>
      <c r="AE8" s="82">
        <v>12.7</v>
      </c>
      <c r="AF8" s="7"/>
      <c r="AG8" s="85" t="s">
        <v>29</v>
      </c>
      <c r="AH8" s="15">
        <v>2.0625</v>
      </c>
      <c r="AI8" s="15">
        <v>8.9375</v>
      </c>
      <c r="AJ8" s="15">
        <v>2.25</v>
      </c>
      <c r="AK8" s="15">
        <v>14</v>
      </c>
      <c r="AL8" s="16">
        <v>0</v>
      </c>
      <c r="AM8" s="62"/>
      <c r="AN8" s="64" t="s">
        <v>40</v>
      </c>
      <c r="AO8" s="20">
        <v>13.1</v>
      </c>
      <c r="AP8" s="21">
        <v>7.58</v>
      </c>
      <c r="AQ8" s="7"/>
      <c r="AR8" s="31" t="s">
        <v>37</v>
      </c>
      <c r="AS8" s="52">
        <v>4.9000000000000002E-2</v>
      </c>
      <c r="AT8" s="32" t="s">
        <v>38</v>
      </c>
      <c r="AU8" s="53" t="s">
        <v>75</v>
      </c>
      <c r="AV8" s="1"/>
      <c r="AW8" s="117" t="s">
        <v>45</v>
      </c>
      <c r="AX8" s="112">
        <v>597787000</v>
      </c>
      <c r="AY8" s="112">
        <v>415844000</v>
      </c>
      <c r="AZ8" s="113">
        <v>177358000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75"/>
      <c r="B9" s="68" t="s">
        <v>44</v>
      </c>
      <c r="C9" s="73">
        <f>C4</f>
        <v>281866000</v>
      </c>
      <c r="D9" s="74">
        <f t="shared" ref="D9:J9" si="2">D4</f>
        <v>2619350</v>
      </c>
      <c r="E9" s="74">
        <f t="shared" si="2"/>
        <v>6347000</v>
      </c>
      <c r="F9" s="75">
        <f t="shared" si="2"/>
        <v>10588300</v>
      </c>
      <c r="G9" s="73">
        <f t="shared" si="2"/>
        <v>372502000</v>
      </c>
      <c r="H9" s="74">
        <f t="shared" si="2"/>
        <v>3495340</v>
      </c>
      <c r="I9" s="74">
        <f t="shared" si="2"/>
        <v>9510020</v>
      </c>
      <c r="J9" s="75">
        <f t="shared" si="2"/>
        <v>15508100</v>
      </c>
      <c r="K9" s="179"/>
      <c r="L9" s="180"/>
      <c r="M9" s="180"/>
      <c r="N9" s="180"/>
      <c r="O9" s="185"/>
      <c r="P9" s="185"/>
      <c r="Q9" s="14" t="s">
        <v>7</v>
      </c>
      <c r="R9" s="40">
        <f>R4</f>
        <v>1420221000</v>
      </c>
      <c r="S9" s="57"/>
      <c r="T9" s="188"/>
      <c r="U9" s="191"/>
      <c r="V9" s="57"/>
      <c r="W9" s="87" t="s">
        <v>7</v>
      </c>
      <c r="X9" s="5">
        <f>X4</f>
        <v>3720.8</v>
      </c>
      <c r="Y9" s="5">
        <f t="shared" ref="Y9:AE9" si="3">Y4</f>
        <v>4986.2</v>
      </c>
      <c r="Z9" s="5">
        <f t="shared" si="3"/>
        <v>53.4</v>
      </c>
      <c r="AA9" s="5">
        <f t="shared" si="3"/>
        <v>69.2</v>
      </c>
      <c r="AB9" s="5">
        <f>AB4</f>
        <v>3909.1</v>
      </c>
      <c r="AC9" s="5">
        <f t="shared" si="3"/>
        <v>5241.8</v>
      </c>
      <c r="AD9" s="5">
        <f t="shared" si="3"/>
        <v>88.2</v>
      </c>
      <c r="AE9" s="81">
        <f t="shared" si="3"/>
        <v>12.7</v>
      </c>
      <c r="AF9" s="7"/>
      <c r="AG9" s="87" t="s">
        <v>26</v>
      </c>
      <c r="AH9" s="6">
        <f>(AH8*10.74)</f>
        <v>22.151250000000001</v>
      </c>
      <c r="AI9" s="6">
        <f>(AI8*2.2)</f>
        <v>19.662500000000001</v>
      </c>
      <c r="AJ9" s="6">
        <f>(AJ8*0.25)</f>
        <v>0.5625</v>
      </c>
      <c r="AK9" s="154">
        <f>AK8+AL8</f>
        <v>14</v>
      </c>
      <c r="AL9" s="155"/>
      <c r="AM9" s="10"/>
      <c r="AN9" s="22" t="s">
        <v>41</v>
      </c>
      <c r="AO9" s="23">
        <v>13.3</v>
      </c>
      <c r="AP9" s="24">
        <v>7.92</v>
      </c>
      <c r="AQ9" s="7"/>
      <c r="AR9" s="33" t="s">
        <v>36</v>
      </c>
      <c r="AS9" s="12">
        <v>0.46</v>
      </c>
      <c r="AT9" s="2" t="s">
        <v>39</v>
      </c>
      <c r="AU9" s="36" t="s">
        <v>75</v>
      </c>
      <c r="AV9" s="1"/>
      <c r="AW9" s="118" t="s">
        <v>71</v>
      </c>
      <c r="AX9" s="111">
        <f>AX4</f>
        <v>596475000</v>
      </c>
      <c r="AY9" s="111">
        <f t="shared" ref="AY9:AZ9" si="4">AY4</f>
        <v>415844000</v>
      </c>
      <c r="AZ9" s="114">
        <f t="shared" si="4"/>
        <v>177322000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76"/>
      <c r="B10" s="66" t="s">
        <v>3</v>
      </c>
      <c r="C10" s="76">
        <f t="shared" ref="C10:J10" si="5">C8-C9</f>
        <v>1148000</v>
      </c>
      <c r="D10" s="76">
        <f t="shared" si="5"/>
        <v>19000</v>
      </c>
      <c r="E10" s="76">
        <f t="shared" si="5"/>
        <v>32000</v>
      </c>
      <c r="F10" s="77">
        <f t="shared" si="5"/>
        <v>46000</v>
      </c>
      <c r="G10" s="76">
        <f t="shared" si="5"/>
        <v>0</v>
      </c>
      <c r="H10" s="76">
        <f t="shared" si="5"/>
        <v>0</v>
      </c>
      <c r="I10" s="76">
        <f t="shared" si="5"/>
        <v>0</v>
      </c>
      <c r="J10" s="77">
        <f t="shared" si="5"/>
        <v>0</v>
      </c>
      <c r="K10" s="181"/>
      <c r="L10" s="182"/>
      <c r="M10" s="182"/>
      <c r="N10" s="182"/>
      <c r="O10" s="186"/>
      <c r="P10" s="186"/>
      <c r="Q10" s="48" t="s">
        <v>3</v>
      </c>
      <c r="R10" s="41">
        <f>R8-R9</f>
        <v>988200</v>
      </c>
      <c r="S10" s="58"/>
      <c r="T10" s="189"/>
      <c r="U10" s="192"/>
      <c r="V10" s="58"/>
      <c r="W10" s="45" t="s">
        <v>3</v>
      </c>
      <c r="X10" s="46">
        <f>X8-X9</f>
        <v>14.199999999999818</v>
      </c>
      <c r="Y10" s="46">
        <f t="shared" ref="Y10:AE10" si="6">Y8-Y9</f>
        <v>0</v>
      </c>
      <c r="Z10" s="46">
        <f t="shared" si="6"/>
        <v>0</v>
      </c>
      <c r="AA10" s="46">
        <f t="shared" si="6"/>
        <v>0.29999999999999716</v>
      </c>
      <c r="AB10" s="46">
        <f t="shared" si="6"/>
        <v>15.099999999999909</v>
      </c>
      <c r="AC10" s="46">
        <f t="shared" si="6"/>
        <v>0</v>
      </c>
      <c r="AD10" s="46">
        <f t="shared" si="6"/>
        <v>9.9999999999994316E-2</v>
      </c>
      <c r="AE10" s="83">
        <f t="shared" si="6"/>
        <v>0</v>
      </c>
      <c r="AF10" s="7"/>
      <c r="AG10" s="88" t="s">
        <v>28</v>
      </c>
      <c r="AH10" s="86">
        <f>(AH9)/((K8/1000000)*8.34)</f>
        <v>2.3136107838467908</v>
      </c>
      <c r="AI10" s="86">
        <f>(AI9)/((K8/1000000)*8.34)</f>
        <v>2.0536706523283121</v>
      </c>
      <c r="AJ10" s="86">
        <f>(AJ9)/((K8/1000000)*8.34)</f>
        <v>5.8750908680720935E-2</v>
      </c>
      <c r="AK10" s="156">
        <f>(AK9)/((K8/1000000)*8.34)</f>
        <v>1.4622448382757212</v>
      </c>
      <c r="AL10" s="157"/>
      <c r="AM10" s="10"/>
      <c r="AN10" s="1"/>
      <c r="AO10" s="1"/>
      <c r="AP10" s="1"/>
      <c r="AQ10" s="7"/>
      <c r="AR10" s="89" t="s">
        <v>55</v>
      </c>
      <c r="AS10" s="79">
        <v>1.6</v>
      </c>
      <c r="AT10" s="90" t="s">
        <v>54</v>
      </c>
      <c r="AU10" s="35">
        <v>3.1E-2</v>
      </c>
      <c r="AV10" s="1"/>
      <c r="AW10" s="110" t="s">
        <v>3</v>
      </c>
      <c r="AX10" s="115">
        <f>AX8-AX9</f>
        <v>1312000</v>
      </c>
      <c r="AY10" s="115">
        <f>AY8-AY9</f>
        <v>0</v>
      </c>
      <c r="AZ10" s="116">
        <f>AZ8-AZ9</f>
        <v>36000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74">
        <v>3</v>
      </c>
      <c r="B12" s="67" t="s">
        <v>45</v>
      </c>
      <c r="C12" s="72">
        <v>284273000</v>
      </c>
      <c r="D12" s="37">
        <v>2648350</v>
      </c>
      <c r="E12" s="37">
        <v>6412000</v>
      </c>
      <c r="F12" s="39">
        <v>10673300</v>
      </c>
      <c r="G12" s="72">
        <v>372502000</v>
      </c>
      <c r="H12" s="37">
        <v>3495340</v>
      </c>
      <c r="I12" s="37">
        <v>9510020</v>
      </c>
      <c r="J12" s="39">
        <v>15508100</v>
      </c>
      <c r="K12" s="177">
        <f>C14+G14</f>
        <v>1259000</v>
      </c>
      <c r="L12" s="178"/>
      <c r="M12" s="183">
        <f>D14+E14+F14+H14+I14+J14</f>
        <v>82000</v>
      </c>
      <c r="N12" s="178"/>
      <c r="O12" s="184">
        <f>M12+K12</f>
        <v>1341000</v>
      </c>
      <c r="P12" s="184"/>
      <c r="Q12" s="42" t="s">
        <v>6</v>
      </c>
      <c r="R12" s="39">
        <v>1422221200</v>
      </c>
      <c r="S12" s="57"/>
      <c r="T12" s="187">
        <v>0.24</v>
      </c>
      <c r="U12" s="190">
        <v>0.95</v>
      </c>
      <c r="V12" s="57"/>
      <c r="W12" s="85" t="s">
        <v>6</v>
      </c>
      <c r="X12" s="44">
        <v>3750.6</v>
      </c>
      <c r="Y12" s="44">
        <v>4986.2</v>
      </c>
      <c r="Z12" s="44">
        <v>53.4</v>
      </c>
      <c r="AA12" s="44">
        <v>69.599999999999994</v>
      </c>
      <c r="AB12" s="44">
        <v>3940.5</v>
      </c>
      <c r="AC12" s="44">
        <v>5241.8</v>
      </c>
      <c r="AD12" s="44">
        <v>88.5</v>
      </c>
      <c r="AE12" s="82">
        <v>12.8</v>
      </c>
      <c r="AF12" s="7"/>
      <c r="AG12" s="85" t="s">
        <v>29</v>
      </c>
      <c r="AH12" s="15">
        <v>2.375</v>
      </c>
      <c r="AI12" s="15">
        <v>10.5</v>
      </c>
      <c r="AJ12" s="15">
        <v>2.5</v>
      </c>
      <c r="AK12" s="15">
        <v>16</v>
      </c>
      <c r="AL12" s="16">
        <v>0</v>
      </c>
      <c r="AM12" s="62"/>
      <c r="AN12" s="64" t="s">
        <v>40</v>
      </c>
      <c r="AO12" s="20">
        <v>12.7</v>
      </c>
      <c r="AP12" s="21">
        <v>7.52</v>
      </c>
      <c r="AQ12" s="7"/>
      <c r="AR12" s="31" t="s">
        <v>37</v>
      </c>
      <c r="AS12" s="52">
        <v>0.05</v>
      </c>
      <c r="AT12" s="32" t="s">
        <v>38</v>
      </c>
      <c r="AU12" s="53" t="s">
        <v>75</v>
      </c>
      <c r="AV12" s="1"/>
      <c r="AW12" s="117" t="s">
        <v>45</v>
      </c>
      <c r="AX12" s="112">
        <v>599192000</v>
      </c>
      <c r="AY12" s="112">
        <v>415884000</v>
      </c>
      <c r="AZ12" s="113">
        <v>177393000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75"/>
      <c r="B13" s="68" t="s">
        <v>44</v>
      </c>
      <c r="C13" s="73">
        <f>C8</f>
        <v>283014000</v>
      </c>
      <c r="D13" s="74">
        <f t="shared" ref="D13:J13" si="7">D8</f>
        <v>2638350</v>
      </c>
      <c r="E13" s="74">
        <f t="shared" si="7"/>
        <v>6379000</v>
      </c>
      <c r="F13" s="75">
        <f t="shared" si="7"/>
        <v>10634300</v>
      </c>
      <c r="G13" s="73">
        <f t="shared" si="7"/>
        <v>372502000</v>
      </c>
      <c r="H13" s="74">
        <f t="shared" si="7"/>
        <v>3495340</v>
      </c>
      <c r="I13" s="74">
        <f t="shared" si="7"/>
        <v>9510020</v>
      </c>
      <c r="J13" s="75">
        <f t="shared" si="7"/>
        <v>15508100</v>
      </c>
      <c r="K13" s="179"/>
      <c r="L13" s="180"/>
      <c r="M13" s="180"/>
      <c r="N13" s="180"/>
      <c r="O13" s="185"/>
      <c r="P13" s="185"/>
      <c r="Q13" s="14" t="s">
        <v>7</v>
      </c>
      <c r="R13" s="40">
        <f>R8</f>
        <v>1421209200</v>
      </c>
      <c r="S13" s="57"/>
      <c r="T13" s="188"/>
      <c r="U13" s="191"/>
      <c r="V13" s="57"/>
      <c r="W13" s="87" t="s">
        <v>7</v>
      </c>
      <c r="X13" s="5">
        <f t="shared" ref="X13:AE13" si="8">X8</f>
        <v>3735</v>
      </c>
      <c r="Y13" s="5">
        <f t="shared" si="8"/>
        <v>4986.2</v>
      </c>
      <c r="Z13" s="5">
        <f t="shared" si="8"/>
        <v>53.4</v>
      </c>
      <c r="AA13" s="5">
        <f t="shared" si="8"/>
        <v>69.5</v>
      </c>
      <c r="AB13" s="5">
        <f t="shared" si="8"/>
        <v>3924.2</v>
      </c>
      <c r="AC13" s="5">
        <f t="shared" si="8"/>
        <v>5241.8</v>
      </c>
      <c r="AD13" s="5">
        <f t="shared" si="8"/>
        <v>88.3</v>
      </c>
      <c r="AE13" s="81">
        <f t="shared" si="8"/>
        <v>12.7</v>
      </c>
      <c r="AF13" s="7"/>
      <c r="AG13" s="87" t="s">
        <v>26</v>
      </c>
      <c r="AH13" s="6">
        <f>(AH12*10.74)</f>
        <v>25.5075</v>
      </c>
      <c r="AI13" s="6">
        <f>(AI12*2.2)</f>
        <v>23.1</v>
      </c>
      <c r="AJ13" s="6">
        <f>(AJ12*0.25)</f>
        <v>0.625</v>
      </c>
      <c r="AK13" s="154">
        <f>AK12+AL12</f>
        <v>16</v>
      </c>
      <c r="AL13" s="155"/>
      <c r="AM13" s="10"/>
      <c r="AN13" s="22" t="s">
        <v>41</v>
      </c>
      <c r="AO13" s="23">
        <v>13.3</v>
      </c>
      <c r="AP13" s="24">
        <v>7.94</v>
      </c>
      <c r="AQ13" s="7"/>
      <c r="AR13" s="33" t="s">
        <v>36</v>
      </c>
      <c r="AS13" s="12">
        <v>0.57399999999999995</v>
      </c>
      <c r="AT13" s="2" t="s">
        <v>39</v>
      </c>
      <c r="AU13" s="36" t="s">
        <v>75</v>
      </c>
      <c r="AV13" s="1"/>
      <c r="AW13" s="118" t="s">
        <v>71</v>
      </c>
      <c r="AX13" s="111">
        <f>AX8</f>
        <v>597787000</v>
      </c>
      <c r="AY13" s="111">
        <f t="shared" ref="AY13:AZ13" si="9">AY8</f>
        <v>415844000</v>
      </c>
      <c r="AZ13" s="114">
        <f t="shared" si="9"/>
        <v>177358000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76"/>
      <c r="B14" s="66" t="s">
        <v>3</v>
      </c>
      <c r="C14" s="76">
        <f t="shared" ref="C14:J14" si="10">C12-C13</f>
        <v>1259000</v>
      </c>
      <c r="D14" s="76">
        <f t="shared" si="10"/>
        <v>10000</v>
      </c>
      <c r="E14" s="76">
        <f t="shared" si="10"/>
        <v>33000</v>
      </c>
      <c r="F14" s="77">
        <f t="shared" si="10"/>
        <v>39000</v>
      </c>
      <c r="G14" s="76">
        <f t="shared" si="10"/>
        <v>0</v>
      </c>
      <c r="H14" s="76">
        <f t="shared" si="10"/>
        <v>0</v>
      </c>
      <c r="I14" s="76">
        <f t="shared" si="10"/>
        <v>0</v>
      </c>
      <c r="J14" s="77">
        <f t="shared" si="10"/>
        <v>0</v>
      </c>
      <c r="K14" s="181"/>
      <c r="L14" s="182"/>
      <c r="M14" s="182"/>
      <c r="N14" s="182"/>
      <c r="O14" s="186"/>
      <c r="P14" s="186"/>
      <c r="Q14" s="48" t="s">
        <v>3</v>
      </c>
      <c r="R14" s="41">
        <f>R12-R13</f>
        <v>1012000</v>
      </c>
      <c r="S14" s="58"/>
      <c r="T14" s="189"/>
      <c r="U14" s="192"/>
      <c r="V14" s="58"/>
      <c r="W14" s="45" t="s">
        <v>3</v>
      </c>
      <c r="X14" s="46">
        <f>X12-X13</f>
        <v>15.599999999999909</v>
      </c>
      <c r="Y14" s="46">
        <f t="shared" ref="Y14:AE14" si="11">Y12-Y13</f>
        <v>0</v>
      </c>
      <c r="Z14" s="46">
        <f t="shared" si="11"/>
        <v>0</v>
      </c>
      <c r="AA14" s="46">
        <f t="shared" si="11"/>
        <v>9.9999999999994316E-2</v>
      </c>
      <c r="AB14" s="46">
        <f t="shared" si="11"/>
        <v>16.300000000000182</v>
      </c>
      <c r="AC14" s="46">
        <f t="shared" si="11"/>
        <v>0</v>
      </c>
      <c r="AD14" s="46">
        <f t="shared" si="11"/>
        <v>0.20000000000000284</v>
      </c>
      <c r="AE14" s="83">
        <f t="shared" si="11"/>
        <v>0.10000000000000142</v>
      </c>
      <c r="AF14" s="7"/>
      <c r="AG14" s="88" t="s">
        <v>28</v>
      </c>
      <c r="AH14" s="86">
        <f>(AH13)/((K12/1000000)*8.34)</f>
        <v>2.4292718327323843</v>
      </c>
      <c r="AI14" s="86">
        <f>(AI13)/((K12/1000000)*8.34)</f>
        <v>2.199987428643265</v>
      </c>
      <c r="AJ14" s="86">
        <f>(AJ13)/((K12/1000000)*8.34)</f>
        <v>5.9523469389698727E-2</v>
      </c>
      <c r="AK14" s="156">
        <f>(AK13)/((K12/1000000)*8.34)</f>
        <v>1.5238008163762875</v>
      </c>
      <c r="AL14" s="157"/>
      <c r="AM14" s="10"/>
      <c r="AN14" s="1"/>
      <c r="AO14" s="1"/>
      <c r="AP14" s="1"/>
      <c r="AQ14" s="7"/>
      <c r="AR14" s="89" t="s">
        <v>55</v>
      </c>
      <c r="AS14" s="79">
        <v>1.29</v>
      </c>
      <c r="AT14" s="90" t="s">
        <v>54</v>
      </c>
      <c r="AU14" s="35">
        <v>3.3000000000000002E-2</v>
      </c>
      <c r="AV14" s="1"/>
      <c r="AW14" s="110" t="s">
        <v>3</v>
      </c>
      <c r="AX14" s="115">
        <f>AX12-AX13</f>
        <v>1405000</v>
      </c>
      <c r="AY14" s="115">
        <f>AY12-AY13</f>
        <v>40000</v>
      </c>
      <c r="AZ14" s="116">
        <f>AZ12-AZ13</f>
        <v>35000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74">
        <v>4</v>
      </c>
      <c r="B16" s="67" t="s">
        <v>45</v>
      </c>
      <c r="C16" s="72">
        <v>284993000</v>
      </c>
      <c r="D16" s="37">
        <v>2657350</v>
      </c>
      <c r="E16" s="37">
        <v>6412000</v>
      </c>
      <c r="F16" s="39">
        <v>10690300</v>
      </c>
      <c r="G16" s="72">
        <v>372502000</v>
      </c>
      <c r="H16" s="37">
        <v>3495340</v>
      </c>
      <c r="I16" s="37">
        <v>9510020</v>
      </c>
      <c r="J16" s="39">
        <v>15508100</v>
      </c>
      <c r="K16" s="177">
        <f>C18+G18</f>
        <v>720000</v>
      </c>
      <c r="L16" s="178"/>
      <c r="M16" s="183">
        <f>D18+E18+F18+H18+I18+J18</f>
        <v>26000</v>
      </c>
      <c r="N16" s="178"/>
      <c r="O16" s="184">
        <f>M16+K16</f>
        <v>746000</v>
      </c>
      <c r="P16" s="184"/>
      <c r="Q16" s="42" t="s">
        <v>6</v>
      </c>
      <c r="R16" s="39">
        <v>1423059800</v>
      </c>
      <c r="S16" s="57"/>
      <c r="T16" s="187">
        <v>0.51</v>
      </c>
      <c r="U16" s="190">
        <v>1</v>
      </c>
      <c r="V16" s="57"/>
      <c r="W16" s="85" t="s">
        <v>6</v>
      </c>
      <c r="X16" s="44">
        <v>3759.5</v>
      </c>
      <c r="Y16" s="44">
        <v>4986.2</v>
      </c>
      <c r="Z16" s="44">
        <v>53.4</v>
      </c>
      <c r="AA16" s="44">
        <v>69.7</v>
      </c>
      <c r="AB16" s="44">
        <v>3949.7</v>
      </c>
      <c r="AC16" s="44">
        <v>5241.8</v>
      </c>
      <c r="AD16" s="44">
        <v>88.5</v>
      </c>
      <c r="AE16" s="82">
        <v>12.8</v>
      </c>
      <c r="AF16" s="7"/>
      <c r="AG16" s="85" t="s">
        <v>29</v>
      </c>
      <c r="AH16" s="15">
        <v>1.625</v>
      </c>
      <c r="AI16" s="15">
        <v>5.75</v>
      </c>
      <c r="AJ16" s="15">
        <v>1.375</v>
      </c>
      <c r="AK16" s="15">
        <v>9</v>
      </c>
      <c r="AL16" s="16">
        <v>0</v>
      </c>
      <c r="AM16" s="62"/>
      <c r="AN16" s="64" t="s">
        <v>40</v>
      </c>
      <c r="AO16" s="20">
        <v>11.3</v>
      </c>
      <c r="AP16" s="21">
        <v>7.59</v>
      </c>
      <c r="AQ16" s="7"/>
      <c r="AR16" s="2" t="s">
        <v>37</v>
      </c>
      <c r="AS16" s="12">
        <v>4.4999999999999998E-2</v>
      </c>
      <c r="AT16" s="2" t="s">
        <v>38</v>
      </c>
      <c r="AU16" s="12" t="s">
        <v>75</v>
      </c>
      <c r="AV16" s="1"/>
      <c r="AW16" s="117" t="s">
        <v>45</v>
      </c>
      <c r="AX16" s="112">
        <v>600001000</v>
      </c>
      <c r="AY16" s="112">
        <v>415884000</v>
      </c>
      <c r="AZ16" s="113">
        <v>177393000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75"/>
      <c r="B17" s="68" t="s">
        <v>44</v>
      </c>
      <c r="C17" s="73">
        <f>C12</f>
        <v>284273000</v>
      </c>
      <c r="D17" s="74">
        <f t="shared" ref="D17:J17" si="12">D12</f>
        <v>2648350</v>
      </c>
      <c r="E17" s="74">
        <f t="shared" si="12"/>
        <v>6412000</v>
      </c>
      <c r="F17" s="75">
        <f t="shared" si="12"/>
        <v>10673300</v>
      </c>
      <c r="G17" s="73">
        <f t="shared" si="12"/>
        <v>372502000</v>
      </c>
      <c r="H17" s="74">
        <f t="shared" si="12"/>
        <v>3495340</v>
      </c>
      <c r="I17" s="74">
        <f t="shared" si="12"/>
        <v>9510020</v>
      </c>
      <c r="J17" s="75">
        <f t="shared" si="12"/>
        <v>15508100</v>
      </c>
      <c r="K17" s="179"/>
      <c r="L17" s="180"/>
      <c r="M17" s="180"/>
      <c r="N17" s="180"/>
      <c r="O17" s="185"/>
      <c r="P17" s="185"/>
      <c r="Q17" s="14" t="s">
        <v>7</v>
      </c>
      <c r="R17" s="40">
        <f>R12</f>
        <v>1422221200</v>
      </c>
      <c r="S17" s="57"/>
      <c r="T17" s="188"/>
      <c r="U17" s="191"/>
      <c r="V17" s="57"/>
      <c r="W17" s="87" t="s">
        <v>7</v>
      </c>
      <c r="X17" s="5">
        <f t="shared" ref="X17:AE17" si="13">X12</f>
        <v>3750.6</v>
      </c>
      <c r="Y17" s="5">
        <f t="shared" si="13"/>
        <v>4986.2</v>
      </c>
      <c r="Z17" s="5">
        <f t="shared" si="13"/>
        <v>53.4</v>
      </c>
      <c r="AA17" s="5">
        <f t="shared" si="13"/>
        <v>69.599999999999994</v>
      </c>
      <c r="AB17" s="5">
        <f t="shared" si="13"/>
        <v>3940.5</v>
      </c>
      <c r="AC17" s="5">
        <f t="shared" si="13"/>
        <v>5241.8</v>
      </c>
      <c r="AD17" s="5">
        <f t="shared" si="13"/>
        <v>88.5</v>
      </c>
      <c r="AE17" s="81">
        <f t="shared" si="13"/>
        <v>12.8</v>
      </c>
      <c r="AF17" s="7"/>
      <c r="AG17" s="87" t="s">
        <v>26</v>
      </c>
      <c r="AH17" s="6">
        <f>(AH16*10.74)</f>
        <v>17.452500000000001</v>
      </c>
      <c r="AI17" s="6">
        <f>(AI16*2.2)</f>
        <v>12.65</v>
      </c>
      <c r="AJ17" s="6">
        <f>(AJ16*0.25)</f>
        <v>0.34375</v>
      </c>
      <c r="AK17" s="154">
        <f>AK16+AL16</f>
        <v>9</v>
      </c>
      <c r="AL17" s="155"/>
      <c r="AM17" s="10"/>
      <c r="AN17" s="22" t="s">
        <v>41</v>
      </c>
      <c r="AO17" s="23">
        <v>12.6</v>
      </c>
      <c r="AP17" s="24">
        <v>7.89</v>
      </c>
      <c r="AQ17" s="7"/>
      <c r="AR17" s="2" t="s">
        <v>36</v>
      </c>
      <c r="AS17" s="12">
        <v>0.45</v>
      </c>
      <c r="AT17" s="2" t="s">
        <v>39</v>
      </c>
      <c r="AU17" s="12" t="s">
        <v>75</v>
      </c>
      <c r="AV17" s="1"/>
      <c r="AW17" s="118" t="s">
        <v>71</v>
      </c>
      <c r="AX17" s="111">
        <f t="shared" ref="AX17:AZ17" si="14">AX12</f>
        <v>599192000</v>
      </c>
      <c r="AY17" s="111">
        <f t="shared" si="14"/>
        <v>415884000</v>
      </c>
      <c r="AZ17" s="114">
        <f t="shared" si="14"/>
        <v>177393000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76"/>
      <c r="B18" s="66" t="s">
        <v>3</v>
      </c>
      <c r="C18" s="76">
        <f t="shared" ref="C18:J18" si="15">C16-C17</f>
        <v>720000</v>
      </c>
      <c r="D18" s="76">
        <f t="shared" si="15"/>
        <v>9000</v>
      </c>
      <c r="E18" s="76">
        <f t="shared" si="15"/>
        <v>0</v>
      </c>
      <c r="F18" s="77">
        <f t="shared" si="15"/>
        <v>17000</v>
      </c>
      <c r="G18" s="76">
        <f t="shared" si="15"/>
        <v>0</v>
      </c>
      <c r="H18" s="76">
        <f t="shared" si="15"/>
        <v>0</v>
      </c>
      <c r="I18" s="76">
        <f t="shared" si="15"/>
        <v>0</v>
      </c>
      <c r="J18" s="77">
        <f t="shared" si="15"/>
        <v>0</v>
      </c>
      <c r="K18" s="181"/>
      <c r="L18" s="182"/>
      <c r="M18" s="182"/>
      <c r="N18" s="182"/>
      <c r="O18" s="186"/>
      <c r="P18" s="186"/>
      <c r="Q18" s="48" t="s">
        <v>3</v>
      </c>
      <c r="R18" s="41">
        <f>R16-R17</f>
        <v>838600</v>
      </c>
      <c r="S18" s="58"/>
      <c r="T18" s="189"/>
      <c r="U18" s="192"/>
      <c r="V18" s="58"/>
      <c r="W18" s="45" t="s">
        <v>3</v>
      </c>
      <c r="X18" s="46">
        <f>X16-X17</f>
        <v>8.9000000000000909</v>
      </c>
      <c r="Y18" s="46">
        <f t="shared" ref="Y18:AE18" si="16">Y16-Y17</f>
        <v>0</v>
      </c>
      <c r="Z18" s="46">
        <f t="shared" si="16"/>
        <v>0</v>
      </c>
      <c r="AA18" s="46">
        <f t="shared" si="16"/>
        <v>0.10000000000000853</v>
      </c>
      <c r="AB18" s="46">
        <f t="shared" si="16"/>
        <v>9.1999999999998181</v>
      </c>
      <c r="AC18" s="46">
        <f t="shared" si="16"/>
        <v>0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2.9064248601119109</v>
      </c>
      <c r="AI18" s="86">
        <f>(AI17)/((K16/1000000)*8.34)</f>
        <v>2.1066480149213964</v>
      </c>
      <c r="AJ18" s="86">
        <f>(AJ17)/((K16/1000000)*8.34)</f>
        <v>5.7245869970690116E-2</v>
      </c>
      <c r="AK18" s="156">
        <f>(AK17)/((K16/1000000)*8.34)</f>
        <v>1.4988009592326141</v>
      </c>
      <c r="AL18" s="157"/>
      <c r="AM18" s="10"/>
      <c r="AN18" s="1"/>
      <c r="AO18" s="1"/>
      <c r="AP18" s="1"/>
      <c r="AQ18" s="7"/>
      <c r="AR18" s="89" t="s">
        <v>55</v>
      </c>
      <c r="AS18" s="79">
        <v>1.33</v>
      </c>
      <c r="AT18" s="90" t="s">
        <v>54</v>
      </c>
      <c r="AU18" s="11">
        <v>0.04</v>
      </c>
      <c r="AV18" s="1"/>
      <c r="AW18" s="110" t="s">
        <v>3</v>
      </c>
      <c r="AX18" s="115">
        <f>AX16-AX17</f>
        <v>809000</v>
      </c>
      <c r="AY18" s="115">
        <f>AY16-AY17</f>
        <v>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74">
        <v>5</v>
      </c>
      <c r="B20" s="67" t="s">
        <v>45</v>
      </c>
      <c r="C20" s="72">
        <v>285611000</v>
      </c>
      <c r="D20" s="37">
        <v>2667350</v>
      </c>
      <c r="E20" s="37">
        <v>6444000</v>
      </c>
      <c r="F20" s="39">
        <v>10718300</v>
      </c>
      <c r="G20" s="72">
        <v>372502000</v>
      </c>
      <c r="H20" s="37">
        <v>3495340</v>
      </c>
      <c r="I20" s="37">
        <v>9510020</v>
      </c>
      <c r="J20" s="39">
        <v>15508100</v>
      </c>
      <c r="K20" s="177">
        <f>C22+G22</f>
        <v>618000</v>
      </c>
      <c r="L20" s="178"/>
      <c r="M20" s="183">
        <f>D22+E22+F22+H22+I22+J22</f>
        <v>70000</v>
      </c>
      <c r="N20" s="178"/>
      <c r="O20" s="184">
        <f>M20+K20</f>
        <v>688000</v>
      </c>
      <c r="P20" s="184"/>
      <c r="Q20" s="42" t="s">
        <v>6</v>
      </c>
      <c r="R20" s="39">
        <v>1423874000</v>
      </c>
      <c r="S20" s="57">
        <v>0</v>
      </c>
      <c r="T20" s="187">
        <v>0.42</v>
      </c>
      <c r="U20" s="190">
        <v>0.96</v>
      </c>
      <c r="V20" s="57"/>
      <c r="W20" s="85" t="s">
        <v>6</v>
      </c>
      <c r="X20" s="44">
        <v>3767.3</v>
      </c>
      <c r="Y20" s="44">
        <v>4986.2</v>
      </c>
      <c r="Z20" s="44">
        <v>53.4</v>
      </c>
      <c r="AA20" s="44">
        <v>69.900000000000006</v>
      </c>
      <c r="AB20" s="44">
        <v>3958</v>
      </c>
      <c r="AC20" s="44">
        <v>5241.8</v>
      </c>
      <c r="AD20" s="44">
        <v>88.6</v>
      </c>
      <c r="AE20" s="82">
        <v>12.8</v>
      </c>
      <c r="AF20" s="7"/>
      <c r="AG20" s="85" t="s">
        <v>29</v>
      </c>
      <c r="AH20" s="15">
        <v>2.125</v>
      </c>
      <c r="AI20" s="15">
        <v>6.375</v>
      </c>
      <c r="AJ20" s="15">
        <v>1.625</v>
      </c>
      <c r="AK20" s="15">
        <v>9</v>
      </c>
      <c r="AL20" s="16">
        <v>0</v>
      </c>
      <c r="AM20" s="62"/>
      <c r="AN20" s="64" t="s">
        <v>40</v>
      </c>
      <c r="AO20" s="20">
        <v>12</v>
      </c>
      <c r="AP20" s="21">
        <v>7.46</v>
      </c>
      <c r="AQ20" s="7"/>
      <c r="AR20" s="31" t="s">
        <v>37</v>
      </c>
      <c r="AS20" s="52">
        <v>4.4999999999999998E-2</v>
      </c>
      <c r="AT20" s="32" t="s">
        <v>38</v>
      </c>
      <c r="AU20" s="53" t="s">
        <v>75</v>
      </c>
      <c r="AV20" s="1"/>
      <c r="AW20" s="117" t="s">
        <v>45</v>
      </c>
      <c r="AX20" s="112">
        <v>600704000</v>
      </c>
      <c r="AY20" s="112">
        <v>415884000</v>
      </c>
      <c r="AZ20" s="113">
        <v>177429000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75"/>
      <c r="B21" s="68" t="s">
        <v>44</v>
      </c>
      <c r="C21" s="73">
        <f>C16</f>
        <v>284993000</v>
      </c>
      <c r="D21" s="74">
        <f t="shared" ref="D21:J21" si="17">D16</f>
        <v>2657350</v>
      </c>
      <c r="E21" s="74">
        <f t="shared" si="17"/>
        <v>6412000</v>
      </c>
      <c r="F21" s="75">
        <f t="shared" si="17"/>
        <v>10690300</v>
      </c>
      <c r="G21" s="73">
        <f t="shared" si="17"/>
        <v>372502000</v>
      </c>
      <c r="H21" s="74">
        <f t="shared" si="17"/>
        <v>3495340</v>
      </c>
      <c r="I21" s="74">
        <f t="shared" si="17"/>
        <v>9510020</v>
      </c>
      <c r="J21" s="75">
        <f t="shared" si="17"/>
        <v>15508100</v>
      </c>
      <c r="K21" s="179"/>
      <c r="L21" s="180"/>
      <c r="M21" s="180"/>
      <c r="N21" s="180"/>
      <c r="O21" s="185"/>
      <c r="P21" s="185"/>
      <c r="Q21" s="14" t="s">
        <v>7</v>
      </c>
      <c r="R21" s="40">
        <f>R16</f>
        <v>1423059800</v>
      </c>
      <c r="S21" s="57"/>
      <c r="T21" s="188"/>
      <c r="U21" s="191"/>
      <c r="V21" s="57"/>
      <c r="W21" s="87" t="s">
        <v>7</v>
      </c>
      <c r="X21" s="5">
        <f t="shared" ref="X21:AE21" si="18">X16</f>
        <v>3759.5</v>
      </c>
      <c r="Y21" s="5">
        <f t="shared" si="18"/>
        <v>4986.2</v>
      </c>
      <c r="Z21" s="5">
        <f t="shared" si="18"/>
        <v>53.4</v>
      </c>
      <c r="AA21" s="5">
        <f t="shared" si="18"/>
        <v>69.7</v>
      </c>
      <c r="AB21" s="5">
        <f t="shared" si="18"/>
        <v>3949.7</v>
      </c>
      <c r="AC21" s="5">
        <f t="shared" si="18"/>
        <v>5241.8</v>
      </c>
      <c r="AD21" s="5">
        <f t="shared" si="18"/>
        <v>88.5</v>
      </c>
      <c r="AE21" s="81">
        <f t="shared" si="18"/>
        <v>12.8</v>
      </c>
      <c r="AF21" s="7"/>
      <c r="AG21" s="87" t="s">
        <v>26</v>
      </c>
      <c r="AH21" s="6">
        <f>(AH20*10.74)</f>
        <v>22.822500000000002</v>
      </c>
      <c r="AI21" s="6">
        <f>(AI20*2.2)</f>
        <v>14.025</v>
      </c>
      <c r="AJ21" s="6">
        <f>(AJ20*0.25)</f>
        <v>0.40625</v>
      </c>
      <c r="AK21" s="154">
        <f>AK20+AL20</f>
        <v>9</v>
      </c>
      <c r="AL21" s="155"/>
      <c r="AM21" s="10"/>
      <c r="AN21" s="22" t="s">
        <v>41</v>
      </c>
      <c r="AO21" s="23">
        <v>12.5</v>
      </c>
      <c r="AP21" s="24">
        <v>7.77</v>
      </c>
      <c r="AQ21" s="7"/>
      <c r="AR21" s="33" t="s">
        <v>36</v>
      </c>
      <c r="AS21" s="12">
        <v>0.48</v>
      </c>
      <c r="AT21" s="2" t="s">
        <v>39</v>
      </c>
      <c r="AU21" s="36" t="s">
        <v>75</v>
      </c>
      <c r="AV21" s="1"/>
      <c r="AW21" s="118" t="s">
        <v>71</v>
      </c>
      <c r="AX21" s="111">
        <f t="shared" ref="AX21:AZ21" si="19">AX16</f>
        <v>600001000</v>
      </c>
      <c r="AY21" s="111">
        <f t="shared" si="19"/>
        <v>415884000</v>
      </c>
      <c r="AZ21" s="114">
        <f t="shared" si="19"/>
        <v>177393000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76"/>
      <c r="B22" s="66" t="s">
        <v>3</v>
      </c>
      <c r="C22" s="76">
        <f t="shared" ref="C22:J22" si="20">C20-C21</f>
        <v>618000</v>
      </c>
      <c r="D22" s="76">
        <f t="shared" si="20"/>
        <v>10000</v>
      </c>
      <c r="E22" s="76">
        <f t="shared" si="20"/>
        <v>32000</v>
      </c>
      <c r="F22" s="77">
        <f t="shared" si="20"/>
        <v>28000</v>
      </c>
      <c r="G22" s="76">
        <f t="shared" si="20"/>
        <v>0</v>
      </c>
      <c r="H22" s="76">
        <f t="shared" si="20"/>
        <v>0</v>
      </c>
      <c r="I22" s="76">
        <f t="shared" si="20"/>
        <v>0</v>
      </c>
      <c r="J22" s="77">
        <f t="shared" si="20"/>
        <v>0</v>
      </c>
      <c r="K22" s="181"/>
      <c r="L22" s="182"/>
      <c r="M22" s="182"/>
      <c r="N22" s="182"/>
      <c r="O22" s="186"/>
      <c r="P22" s="186"/>
      <c r="Q22" s="48" t="s">
        <v>3</v>
      </c>
      <c r="R22" s="41">
        <f>R20-R21</f>
        <v>814200</v>
      </c>
      <c r="S22" s="58"/>
      <c r="T22" s="189"/>
      <c r="U22" s="192"/>
      <c r="V22" s="58"/>
      <c r="W22" s="45" t="s">
        <v>3</v>
      </c>
      <c r="X22" s="46">
        <f>X20-X21</f>
        <v>7.8000000000001819</v>
      </c>
      <c r="Y22" s="46">
        <f t="shared" ref="Y22:AE22" si="21">Y20-Y21</f>
        <v>0</v>
      </c>
      <c r="Z22" s="46">
        <f t="shared" si="21"/>
        <v>0</v>
      </c>
      <c r="AA22" s="46">
        <f t="shared" si="21"/>
        <v>0.20000000000000284</v>
      </c>
      <c r="AB22" s="46">
        <f t="shared" si="21"/>
        <v>8.3000000000001819</v>
      </c>
      <c r="AC22" s="46">
        <f t="shared" si="21"/>
        <v>0</v>
      </c>
      <c r="AD22" s="46">
        <f t="shared" si="21"/>
        <v>9.9999999999994316E-2</v>
      </c>
      <c r="AE22" s="83">
        <f t="shared" si="21"/>
        <v>0</v>
      </c>
      <c r="AF22" s="7"/>
      <c r="AG22" s="88" t="s">
        <v>28</v>
      </c>
      <c r="AH22" s="86">
        <f>(AH21)/((K20/1000000)*8.34)</f>
        <v>4.4280109892668396</v>
      </c>
      <c r="AI22" s="86">
        <f>(AI21)/((K20/1000000)*8.34)</f>
        <v>2.7211240716164933</v>
      </c>
      <c r="AJ22" s="86">
        <f>(AJ21)/((K20/1000000)*8.34)</f>
        <v>7.8820438794595396E-2</v>
      </c>
      <c r="AK22" s="156">
        <f>(AK21)/((K20/1000000)*8.34)</f>
        <v>1.7461758748341134</v>
      </c>
      <c r="AL22" s="157"/>
      <c r="AM22" s="10"/>
      <c r="AN22" s="1"/>
      <c r="AO22" s="1"/>
      <c r="AP22" s="1"/>
      <c r="AQ22" s="7"/>
      <c r="AR22" s="89" t="s">
        <v>55</v>
      </c>
      <c r="AS22" s="79">
        <v>1.67</v>
      </c>
      <c r="AT22" s="90" t="s">
        <v>54</v>
      </c>
      <c r="AU22" s="35">
        <v>3.4000000000000002E-2</v>
      </c>
      <c r="AV22" s="1"/>
      <c r="AW22" s="110" t="s">
        <v>3</v>
      </c>
      <c r="AX22" s="115">
        <f>AX20-AX21</f>
        <v>703000</v>
      </c>
      <c r="AY22" s="115">
        <f>AY20-AY21</f>
        <v>0</v>
      </c>
      <c r="AZ22" s="116">
        <f>AZ20-AZ21</f>
        <v>36000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74">
        <v>6</v>
      </c>
      <c r="B24" s="67" t="s">
        <v>45</v>
      </c>
      <c r="C24" s="72">
        <v>285611000</v>
      </c>
      <c r="D24" s="37">
        <v>2667350</v>
      </c>
      <c r="E24" s="37">
        <v>6444000</v>
      </c>
      <c r="F24" s="39">
        <v>10718300</v>
      </c>
      <c r="G24" s="72">
        <v>373946000</v>
      </c>
      <c r="H24" s="37">
        <v>3522340</v>
      </c>
      <c r="I24" s="37">
        <v>9543040</v>
      </c>
      <c r="J24" s="39">
        <v>15548200</v>
      </c>
      <c r="K24" s="177">
        <f>C26+G26</f>
        <v>1444000</v>
      </c>
      <c r="L24" s="178"/>
      <c r="M24" s="183">
        <f>D26+E26+F26+H26+I26+J26</f>
        <v>100120</v>
      </c>
      <c r="N24" s="178"/>
      <c r="O24" s="184">
        <f>M24+K24</f>
        <v>1544120</v>
      </c>
      <c r="P24" s="184"/>
      <c r="Q24" s="42" t="s">
        <v>6</v>
      </c>
      <c r="R24" s="39">
        <v>1424974200</v>
      </c>
      <c r="S24" s="57"/>
      <c r="T24" s="187">
        <v>0</v>
      </c>
      <c r="U24" s="190">
        <v>0.92</v>
      </c>
      <c r="V24" s="57"/>
      <c r="W24" s="85" t="s">
        <v>6</v>
      </c>
      <c r="X24" s="44">
        <v>3767.3</v>
      </c>
      <c r="Y24" s="44">
        <v>5004.8</v>
      </c>
      <c r="Z24" s="44">
        <v>53.6</v>
      </c>
      <c r="AA24" s="44">
        <v>70</v>
      </c>
      <c r="AB24" s="44">
        <v>3958</v>
      </c>
      <c r="AC24" s="44">
        <v>5261.3</v>
      </c>
      <c r="AD24" s="44">
        <v>88.8</v>
      </c>
      <c r="AE24" s="82">
        <v>12.8</v>
      </c>
      <c r="AF24" s="7"/>
      <c r="AG24" s="85" t="s">
        <v>29</v>
      </c>
      <c r="AH24" s="15">
        <v>4</v>
      </c>
      <c r="AI24" s="15">
        <v>10.625</v>
      </c>
      <c r="AJ24" s="15">
        <v>2.5</v>
      </c>
      <c r="AK24" s="15">
        <v>17</v>
      </c>
      <c r="AL24" s="16">
        <v>0</v>
      </c>
      <c r="AM24" s="62"/>
      <c r="AN24" s="64" t="s">
        <v>40</v>
      </c>
      <c r="AO24" s="20">
        <v>12.8</v>
      </c>
      <c r="AP24" s="21">
        <v>7.62</v>
      </c>
      <c r="AQ24" s="7"/>
      <c r="AR24" s="31" t="s">
        <v>37</v>
      </c>
      <c r="AS24" s="52" t="s">
        <v>75</v>
      </c>
      <c r="AT24" s="32" t="s">
        <v>38</v>
      </c>
      <c r="AU24" s="53">
        <v>4.9000000000000002E-2</v>
      </c>
      <c r="AV24" s="1"/>
      <c r="AW24" s="117" t="s">
        <v>45</v>
      </c>
      <c r="AX24" s="112">
        <v>600704000</v>
      </c>
      <c r="AY24" s="112">
        <v>417446880</v>
      </c>
      <c r="AZ24" s="113">
        <v>177464000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75"/>
      <c r="B25" s="68" t="s">
        <v>44</v>
      </c>
      <c r="C25" s="73">
        <f t="shared" ref="C25:J25" si="22">C20</f>
        <v>285611000</v>
      </c>
      <c r="D25" s="74">
        <f t="shared" si="22"/>
        <v>2667350</v>
      </c>
      <c r="E25" s="74">
        <f t="shared" si="22"/>
        <v>6444000</v>
      </c>
      <c r="F25" s="75">
        <f t="shared" si="22"/>
        <v>10718300</v>
      </c>
      <c r="G25" s="73">
        <f t="shared" si="22"/>
        <v>372502000</v>
      </c>
      <c r="H25" s="74">
        <f t="shared" si="22"/>
        <v>3495340</v>
      </c>
      <c r="I25" s="74">
        <f t="shared" si="22"/>
        <v>9510020</v>
      </c>
      <c r="J25" s="75">
        <f t="shared" si="22"/>
        <v>15508100</v>
      </c>
      <c r="K25" s="179"/>
      <c r="L25" s="180"/>
      <c r="M25" s="180"/>
      <c r="N25" s="180"/>
      <c r="O25" s="185"/>
      <c r="P25" s="185"/>
      <c r="Q25" s="14" t="s">
        <v>7</v>
      </c>
      <c r="R25" s="40">
        <f>R20</f>
        <v>1423874000</v>
      </c>
      <c r="S25" s="57"/>
      <c r="T25" s="188"/>
      <c r="U25" s="191"/>
      <c r="V25" s="57"/>
      <c r="W25" s="87" t="s">
        <v>7</v>
      </c>
      <c r="X25" s="5">
        <f t="shared" ref="X25:AE25" si="23">X20</f>
        <v>3767.3</v>
      </c>
      <c r="Y25" s="5">
        <f t="shared" si="23"/>
        <v>4986.2</v>
      </c>
      <c r="Z25" s="5">
        <f t="shared" si="23"/>
        <v>53.4</v>
      </c>
      <c r="AA25" s="5">
        <f t="shared" si="23"/>
        <v>69.900000000000006</v>
      </c>
      <c r="AB25" s="5">
        <f t="shared" si="23"/>
        <v>3958</v>
      </c>
      <c r="AC25" s="5">
        <f t="shared" si="23"/>
        <v>5241.8</v>
      </c>
      <c r="AD25" s="5">
        <f t="shared" si="23"/>
        <v>88.6</v>
      </c>
      <c r="AE25" s="81">
        <f t="shared" si="23"/>
        <v>12.8</v>
      </c>
      <c r="AF25" s="7"/>
      <c r="AG25" s="87" t="s">
        <v>26</v>
      </c>
      <c r="AH25" s="6">
        <f>(AH24*10.74)</f>
        <v>42.96</v>
      </c>
      <c r="AI25" s="6">
        <f>(AI24*2.2)</f>
        <v>23.375000000000004</v>
      </c>
      <c r="AJ25" s="6">
        <f>(AJ24*0.25)</f>
        <v>0.625</v>
      </c>
      <c r="AK25" s="154">
        <f>AK24+AL24</f>
        <v>17</v>
      </c>
      <c r="AL25" s="155"/>
      <c r="AM25" s="10"/>
      <c r="AN25" s="22" t="s">
        <v>41</v>
      </c>
      <c r="AO25" s="23">
        <v>13.1</v>
      </c>
      <c r="AP25" s="24">
        <v>7.87</v>
      </c>
      <c r="AQ25" s="7"/>
      <c r="AR25" s="33" t="s">
        <v>36</v>
      </c>
      <c r="AS25" s="12" t="s">
        <v>75</v>
      </c>
      <c r="AT25" s="2" t="s">
        <v>39</v>
      </c>
      <c r="AU25" s="36">
        <v>0.71</v>
      </c>
      <c r="AV25" s="1"/>
      <c r="AW25" s="118" t="s">
        <v>71</v>
      </c>
      <c r="AX25" s="111">
        <f t="shared" ref="AX25:AZ25" si="24">AX20</f>
        <v>600704000</v>
      </c>
      <c r="AY25" s="111">
        <f t="shared" si="24"/>
        <v>415884000</v>
      </c>
      <c r="AZ25" s="114">
        <f t="shared" si="24"/>
        <v>177429000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76"/>
      <c r="B26" s="66" t="s">
        <v>3</v>
      </c>
      <c r="C26" s="76">
        <f t="shared" ref="C26:J26" si="25">C24-C25</f>
        <v>0</v>
      </c>
      <c r="D26" s="76">
        <f t="shared" si="25"/>
        <v>0</v>
      </c>
      <c r="E26" s="76">
        <f t="shared" si="25"/>
        <v>0</v>
      </c>
      <c r="F26" s="77">
        <f t="shared" si="25"/>
        <v>0</v>
      </c>
      <c r="G26" s="76">
        <f t="shared" si="25"/>
        <v>1444000</v>
      </c>
      <c r="H26" s="76">
        <f t="shared" si="25"/>
        <v>27000</v>
      </c>
      <c r="I26" s="76">
        <f t="shared" si="25"/>
        <v>33020</v>
      </c>
      <c r="J26" s="77">
        <f t="shared" si="25"/>
        <v>40100</v>
      </c>
      <c r="K26" s="181"/>
      <c r="L26" s="182"/>
      <c r="M26" s="182"/>
      <c r="N26" s="182"/>
      <c r="O26" s="186"/>
      <c r="P26" s="186"/>
      <c r="Q26" s="48" t="s">
        <v>3</v>
      </c>
      <c r="R26" s="41">
        <f>R24-R25</f>
        <v>1100200</v>
      </c>
      <c r="S26" s="58"/>
      <c r="T26" s="189"/>
      <c r="U26" s="192"/>
      <c r="V26" s="58"/>
      <c r="W26" s="45" t="s">
        <v>3</v>
      </c>
      <c r="X26" s="46">
        <f>X24-X25</f>
        <v>0</v>
      </c>
      <c r="Y26" s="46">
        <f t="shared" ref="Y26:AE26" si="26">Y24-Y25</f>
        <v>18.600000000000364</v>
      </c>
      <c r="Z26" s="46">
        <f t="shared" si="26"/>
        <v>0.20000000000000284</v>
      </c>
      <c r="AA26" s="46">
        <f t="shared" si="26"/>
        <v>9.9999999999994316E-2</v>
      </c>
      <c r="AB26" s="46">
        <f t="shared" si="26"/>
        <v>0</v>
      </c>
      <c r="AC26" s="46">
        <f t="shared" si="26"/>
        <v>19.5</v>
      </c>
      <c r="AD26" s="46">
        <f t="shared" si="26"/>
        <v>0.20000000000000284</v>
      </c>
      <c r="AE26" s="83">
        <f t="shared" si="26"/>
        <v>0</v>
      </c>
      <c r="AF26" s="7"/>
      <c r="AG26" s="88" t="s">
        <v>28</v>
      </c>
      <c r="AH26" s="86">
        <f>(AH25)/((K24/1000000)*8.34)</f>
        <v>3.5672293190378448</v>
      </c>
      <c r="AI26" s="86">
        <f>(AI25)/((K24/1000000)*8.34)</f>
        <v>1.9409680012222914</v>
      </c>
      <c r="AJ26" s="86">
        <f>(AJ25)/((K24/1000000)*8.34)</f>
        <v>5.189754013963345E-2</v>
      </c>
      <c r="AK26" s="156">
        <f>(AK25)/((K24/1000000)*8.34)</f>
        <v>1.4116130917980299</v>
      </c>
      <c r="AL26" s="157"/>
      <c r="AM26" s="10"/>
      <c r="AN26" s="1"/>
      <c r="AO26" s="1"/>
      <c r="AP26" s="1"/>
      <c r="AQ26" s="7"/>
      <c r="AR26" s="89" t="s">
        <v>55</v>
      </c>
      <c r="AS26" s="79">
        <v>2.34</v>
      </c>
      <c r="AT26" s="90" t="s">
        <v>54</v>
      </c>
      <c r="AU26" s="35">
        <v>3.2000000000000001E-2</v>
      </c>
      <c r="AV26" s="1"/>
      <c r="AW26" s="110" t="s">
        <v>3</v>
      </c>
      <c r="AX26" s="115">
        <f>AX24-AX25</f>
        <v>0</v>
      </c>
      <c r="AY26" s="115">
        <f>AY24-AY25</f>
        <v>1562880</v>
      </c>
      <c r="AZ26" s="116">
        <f>AZ24-AZ25</f>
        <v>35000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74">
        <v>7</v>
      </c>
      <c r="B28" s="67" t="s">
        <v>45</v>
      </c>
      <c r="C28" s="72">
        <v>285611000</v>
      </c>
      <c r="D28" s="37">
        <v>2667350</v>
      </c>
      <c r="E28" s="37">
        <v>6444000</v>
      </c>
      <c r="F28" s="39">
        <v>10718300</v>
      </c>
      <c r="G28" s="72">
        <v>374427000</v>
      </c>
      <c r="H28" s="37">
        <v>3531340</v>
      </c>
      <c r="I28" s="37">
        <v>9543040</v>
      </c>
      <c r="J28" s="39">
        <v>15556200</v>
      </c>
      <c r="K28" s="177">
        <f>C30+G30</f>
        <v>481000</v>
      </c>
      <c r="L28" s="178"/>
      <c r="M28" s="183">
        <f>D30+E30+F30+H30+I30+J30</f>
        <v>17000</v>
      </c>
      <c r="N28" s="178"/>
      <c r="O28" s="184">
        <f>M28+K28</f>
        <v>498000</v>
      </c>
      <c r="P28" s="184"/>
      <c r="Q28" s="42" t="s">
        <v>6</v>
      </c>
      <c r="R28" s="39">
        <v>1425547900</v>
      </c>
      <c r="S28" s="57"/>
      <c r="T28" s="187">
        <v>0</v>
      </c>
      <c r="U28" s="190">
        <v>0.95</v>
      </c>
      <c r="V28" s="57"/>
      <c r="W28" s="85" t="s">
        <v>6</v>
      </c>
      <c r="X28" s="44">
        <v>3767.3</v>
      </c>
      <c r="Y28" s="44">
        <v>5011</v>
      </c>
      <c r="Z28" s="44">
        <v>53.8</v>
      </c>
      <c r="AA28" s="44">
        <v>70</v>
      </c>
      <c r="AB28" s="44">
        <v>3958</v>
      </c>
      <c r="AC28" s="44">
        <v>5267.7</v>
      </c>
      <c r="AD28" s="44">
        <v>88.8</v>
      </c>
      <c r="AE28" s="82">
        <v>12.8</v>
      </c>
      <c r="AF28" s="7"/>
      <c r="AG28" s="85" t="s">
        <v>29</v>
      </c>
      <c r="AH28" s="15">
        <v>1</v>
      </c>
      <c r="AI28" s="15">
        <v>4</v>
      </c>
      <c r="AJ28" s="15">
        <v>1</v>
      </c>
      <c r="AK28" s="15">
        <v>6</v>
      </c>
      <c r="AL28" s="16">
        <v>0</v>
      </c>
      <c r="AM28" s="62"/>
      <c r="AN28" s="64" t="s">
        <v>40</v>
      </c>
      <c r="AO28" s="20">
        <v>11.7</v>
      </c>
      <c r="AP28" s="21">
        <v>7.5</v>
      </c>
      <c r="AQ28" s="7"/>
      <c r="AR28" s="31" t="s">
        <v>37</v>
      </c>
      <c r="AS28" s="52" t="s">
        <v>75</v>
      </c>
      <c r="AT28" s="32" t="s">
        <v>38</v>
      </c>
      <c r="AU28" s="53">
        <v>4.4999999999999998E-2</v>
      </c>
      <c r="AV28" s="1"/>
      <c r="AW28" s="117" t="s">
        <v>45</v>
      </c>
      <c r="AX28" s="112">
        <v>600704000</v>
      </c>
      <c r="AY28" s="112">
        <v>417973500</v>
      </c>
      <c r="AZ28" s="113">
        <v>177464000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75"/>
      <c r="B29" s="68" t="s">
        <v>44</v>
      </c>
      <c r="C29" s="73">
        <f t="shared" ref="C29:J29" si="27">C24</f>
        <v>285611000</v>
      </c>
      <c r="D29" s="74">
        <f t="shared" si="27"/>
        <v>2667350</v>
      </c>
      <c r="E29" s="74">
        <f t="shared" si="27"/>
        <v>6444000</v>
      </c>
      <c r="F29" s="75">
        <f t="shared" si="27"/>
        <v>10718300</v>
      </c>
      <c r="G29" s="73">
        <f t="shared" si="27"/>
        <v>373946000</v>
      </c>
      <c r="H29" s="74">
        <f t="shared" si="27"/>
        <v>3522340</v>
      </c>
      <c r="I29" s="74">
        <f t="shared" si="27"/>
        <v>9543040</v>
      </c>
      <c r="J29" s="75">
        <f t="shared" si="27"/>
        <v>15548200</v>
      </c>
      <c r="K29" s="179"/>
      <c r="L29" s="180"/>
      <c r="M29" s="180"/>
      <c r="N29" s="180"/>
      <c r="O29" s="185"/>
      <c r="P29" s="185"/>
      <c r="Q29" s="14" t="s">
        <v>7</v>
      </c>
      <c r="R29" s="40">
        <f>R24</f>
        <v>1424974200</v>
      </c>
      <c r="S29" s="57"/>
      <c r="T29" s="188"/>
      <c r="U29" s="191"/>
      <c r="V29" s="57"/>
      <c r="W29" s="87" t="s">
        <v>7</v>
      </c>
      <c r="X29" s="5">
        <f t="shared" ref="X29:AE29" si="28">X24</f>
        <v>3767.3</v>
      </c>
      <c r="Y29" s="5">
        <f t="shared" si="28"/>
        <v>5004.8</v>
      </c>
      <c r="Z29" s="5">
        <f t="shared" si="28"/>
        <v>53.6</v>
      </c>
      <c r="AA29" s="5">
        <f t="shared" si="28"/>
        <v>70</v>
      </c>
      <c r="AB29" s="5">
        <f t="shared" si="28"/>
        <v>3958</v>
      </c>
      <c r="AC29" s="5">
        <f t="shared" si="28"/>
        <v>5261.3</v>
      </c>
      <c r="AD29" s="5">
        <f t="shared" si="28"/>
        <v>88.8</v>
      </c>
      <c r="AE29" s="81">
        <f t="shared" si="28"/>
        <v>12.8</v>
      </c>
      <c r="AF29" s="7"/>
      <c r="AG29" s="87" t="s">
        <v>26</v>
      </c>
      <c r="AH29" s="6">
        <f>(AH28*10.74)</f>
        <v>10.74</v>
      </c>
      <c r="AI29" s="6">
        <f>(AI28*2.2)</f>
        <v>8.8000000000000007</v>
      </c>
      <c r="AJ29" s="6">
        <f>(AJ28*0.25)</f>
        <v>0.25</v>
      </c>
      <c r="AK29" s="154">
        <f>AK28+AL28</f>
        <v>6</v>
      </c>
      <c r="AL29" s="155"/>
      <c r="AM29" s="10"/>
      <c r="AN29" s="22" t="s">
        <v>41</v>
      </c>
      <c r="AO29" s="23">
        <v>12.7</v>
      </c>
      <c r="AP29" s="24">
        <v>7.9</v>
      </c>
      <c r="AQ29" s="7"/>
      <c r="AR29" s="33" t="s">
        <v>36</v>
      </c>
      <c r="AS29" s="12" t="s">
        <v>75</v>
      </c>
      <c r="AT29" s="2" t="s">
        <v>39</v>
      </c>
      <c r="AU29" s="36">
        <v>0.67</v>
      </c>
      <c r="AV29" s="1"/>
      <c r="AW29" s="118" t="s">
        <v>71</v>
      </c>
      <c r="AX29" s="111">
        <f t="shared" ref="AX29:AZ29" si="29">AX24</f>
        <v>600704000</v>
      </c>
      <c r="AY29" s="111">
        <f t="shared" si="29"/>
        <v>417446880</v>
      </c>
      <c r="AZ29" s="114">
        <f t="shared" si="29"/>
        <v>177464000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76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481000</v>
      </c>
      <c r="H30" s="76">
        <f t="shared" si="30"/>
        <v>9000</v>
      </c>
      <c r="I30" s="76">
        <f t="shared" si="30"/>
        <v>0</v>
      </c>
      <c r="J30" s="77">
        <f t="shared" si="30"/>
        <v>8000</v>
      </c>
      <c r="K30" s="181"/>
      <c r="L30" s="182"/>
      <c r="M30" s="182"/>
      <c r="N30" s="182"/>
      <c r="O30" s="186"/>
      <c r="P30" s="186"/>
      <c r="Q30" s="48" t="s">
        <v>3</v>
      </c>
      <c r="R30" s="41">
        <f>R28-R29</f>
        <v>573700</v>
      </c>
      <c r="S30" s="58"/>
      <c r="T30" s="189"/>
      <c r="U30" s="192"/>
      <c r="V30" s="58"/>
      <c r="W30" s="45" t="s">
        <v>3</v>
      </c>
      <c r="X30" s="46">
        <f>X28-X29</f>
        <v>0</v>
      </c>
      <c r="Y30" s="46">
        <f t="shared" ref="Y30:AE30" si="31">Y28-Y29</f>
        <v>6.1999999999998181</v>
      </c>
      <c r="Z30" s="46">
        <f t="shared" si="31"/>
        <v>0.19999999999999574</v>
      </c>
      <c r="AA30" s="46">
        <f t="shared" si="31"/>
        <v>0</v>
      </c>
      <c r="AB30" s="46">
        <f t="shared" si="31"/>
        <v>0</v>
      </c>
      <c r="AC30" s="46">
        <f t="shared" si="31"/>
        <v>6.3999999999996362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>
        <f>(AH29)/((K28/1000000)*8.34)</f>
        <v>2.6772760585710227</v>
      </c>
      <c r="AI30" s="86">
        <f>(AI29)/((K28/1000000)*8.34)</f>
        <v>2.1936712584194598</v>
      </c>
      <c r="AJ30" s="86">
        <f>(AJ29)/((K28/1000000)*8.34)</f>
        <v>6.2320206205098289E-2</v>
      </c>
      <c r="AK30" s="156">
        <f>(AK29)/((K28/1000000)*8.34)</f>
        <v>1.4956849489223589</v>
      </c>
      <c r="AL30" s="157"/>
      <c r="AM30" s="10"/>
      <c r="AN30" s="1"/>
      <c r="AO30" s="1"/>
      <c r="AP30" s="1"/>
      <c r="AQ30" s="7"/>
      <c r="AR30" s="89" t="s">
        <v>55</v>
      </c>
      <c r="AS30" s="79">
        <v>2.2000000000000002</v>
      </c>
      <c r="AT30" s="90" t="s">
        <v>54</v>
      </c>
      <c r="AU30" s="35">
        <v>3.4000000000000002E-2</v>
      </c>
      <c r="AV30" s="1"/>
      <c r="AW30" s="110" t="s">
        <v>3</v>
      </c>
      <c r="AX30" s="115">
        <f>AX28-AX29</f>
        <v>0</v>
      </c>
      <c r="AY30" s="115">
        <f>AY28-AY29</f>
        <v>526620</v>
      </c>
      <c r="AZ30" s="116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74">
        <v>8</v>
      </c>
      <c r="B32" s="67" t="s">
        <v>45</v>
      </c>
      <c r="C32" s="72">
        <v>285611000</v>
      </c>
      <c r="D32" s="37">
        <v>2667350</v>
      </c>
      <c r="E32" s="37">
        <v>6444000</v>
      </c>
      <c r="F32" s="39">
        <v>10718300</v>
      </c>
      <c r="G32" s="72">
        <v>375033000</v>
      </c>
      <c r="H32" s="37">
        <v>3540340</v>
      </c>
      <c r="I32" s="37">
        <v>9575050</v>
      </c>
      <c r="J32" s="39">
        <v>15613200</v>
      </c>
      <c r="K32" s="177">
        <f>C34+G34</f>
        <v>606000</v>
      </c>
      <c r="L32" s="178"/>
      <c r="M32" s="183">
        <f>D34+E34+F34+H34+I34+J34</f>
        <v>98010</v>
      </c>
      <c r="N32" s="178"/>
      <c r="O32" s="184">
        <f>M32+K32</f>
        <v>704010</v>
      </c>
      <c r="P32" s="184"/>
      <c r="Q32" s="42" t="s">
        <v>6</v>
      </c>
      <c r="R32" s="39">
        <v>1426360700</v>
      </c>
      <c r="S32" s="57"/>
      <c r="T32" s="187">
        <v>0</v>
      </c>
      <c r="U32" s="190">
        <v>0.96</v>
      </c>
      <c r="V32" s="57"/>
      <c r="W32" s="85" t="s">
        <v>6</v>
      </c>
      <c r="X32" s="44">
        <v>3767.3</v>
      </c>
      <c r="Y32" s="44">
        <v>5018.8999999999996</v>
      </c>
      <c r="Z32" s="44">
        <v>53.8</v>
      </c>
      <c r="AA32" s="44">
        <v>70.2</v>
      </c>
      <c r="AB32" s="44">
        <v>3958</v>
      </c>
      <c r="AC32" s="44">
        <v>5276.3</v>
      </c>
      <c r="AD32" s="44">
        <v>88.8</v>
      </c>
      <c r="AE32" s="82">
        <v>12.8</v>
      </c>
      <c r="AF32" s="7"/>
      <c r="AG32" s="85" t="s">
        <v>29</v>
      </c>
      <c r="AH32" s="15">
        <v>1.4375</v>
      </c>
      <c r="AI32" s="15">
        <v>5</v>
      </c>
      <c r="AJ32" s="15">
        <v>1.25</v>
      </c>
      <c r="AK32" s="15">
        <v>7</v>
      </c>
      <c r="AL32" s="16">
        <v>0</v>
      </c>
      <c r="AM32" s="62"/>
      <c r="AN32" s="64" t="s">
        <v>40</v>
      </c>
      <c r="AO32" s="20">
        <v>12.9</v>
      </c>
      <c r="AP32" s="21">
        <v>7.57</v>
      </c>
      <c r="AQ32" s="7"/>
      <c r="AR32" s="31" t="s">
        <v>37</v>
      </c>
      <c r="AS32" s="52" t="s">
        <v>75</v>
      </c>
      <c r="AT32" s="32" t="s">
        <v>38</v>
      </c>
      <c r="AU32" s="53">
        <v>4.9000000000000002E-2</v>
      </c>
      <c r="AV32" s="1"/>
      <c r="AW32" s="117" t="s">
        <v>45</v>
      </c>
      <c r="AX32" s="112">
        <v>600704000</v>
      </c>
      <c r="AY32" s="112">
        <v>418684400</v>
      </c>
      <c r="AZ32" s="113">
        <v>177500000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75"/>
      <c r="B33" s="68" t="s">
        <v>44</v>
      </c>
      <c r="C33" s="73">
        <f t="shared" ref="C33:J33" si="32">C28</f>
        <v>285611000</v>
      </c>
      <c r="D33" s="74">
        <f t="shared" si="32"/>
        <v>2667350</v>
      </c>
      <c r="E33" s="74">
        <f t="shared" si="32"/>
        <v>6444000</v>
      </c>
      <c r="F33" s="75">
        <f t="shared" si="32"/>
        <v>10718300</v>
      </c>
      <c r="G33" s="73">
        <f t="shared" si="32"/>
        <v>374427000</v>
      </c>
      <c r="H33" s="74">
        <f t="shared" si="32"/>
        <v>3531340</v>
      </c>
      <c r="I33" s="74">
        <f t="shared" si="32"/>
        <v>9543040</v>
      </c>
      <c r="J33" s="75">
        <f t="shared" si="32"/>
        <v>15556200</v>
      </c>
      <c r="K33" s="179"/>
      <c r="L33" s="180"/>
      <c r="M33" s="180"/>
      <c r="N33" s="180"/>
      <c r="O33" s="185"/>
      <c r="P33" s="185"/>
      <c r="Q33" s="14" t="s">
        <v>7</v>
      </c>
      <c r="R33" s="40">
        <f>R28</f>
        <v>1425547900</v>
      </c>
      <c r="S33" s="57"/>
      <c r="T33" s="188"/>
      <c r="U33" s="191"/>
      <c r="V33" s="57"/>
      <c r="W33" s="87" t="s">
        <v>7</v>
      </c>
      <c r="X33" s="5">
        <f t="shared" ref="X33:AE33" si="33">X28</f>
        <v>3767.3</v>
      </c>
      <c r="Y33" s="5">
        <f t="shared" si="33"/>
        <v>5011</v>
      </c>
      <c r="Z33" s="5">
        <f t="shared" si="33"/>
        <v>53.8</v>
      </c>
      <c r="AA33" s="5">
        <f t="shared" si="33"/>
        <v>70</v>
      </c>
      <c r="AB33" s="5">
        <f t="shared" si="33"/>
        <v>3958</v>
      </c>
      <c r="AC33" s="5">
        <f t="shared" si="33"/>
        <v>5267.7</v>
      </c>
      <c r="AD33" s="5">
        <f t="shared" si="33"/>
        <v>88.8</v>
      </c>
      <c r="AE33" s="81">
        <f t="shared" si="33"/>
        <v>12.8</v>
      </c>
      <c r="AF33" s="7"/>
      <c r="AG33" s="87" t="s">
        <v>26</v>
      </c>
      <c r="AH33" s="6">
        <f>(AH32*10.74)</f>
        <v>15.438750000000001</v>
      </c>
      <c r="AI33" s="6">
        <f>(AI32*2.2)</f>
        <v>11</v>
      </c>
      <c r="AJ33" s="6">
        <f>(AJ32*0.25)</f>
        <v>0.3125</v>
      </c>
      <c r="AK33" s="154">
        <f>AK32+AL32</f>
        <v>7</v>
      </c>
      <c r="AL33" s="155"/>
      <c r="AM33" s="10"/>
      <c r="AN33" s="22" t="s">
        <v>41</v>
      </c>
      <c r="AO33" s="23">
        <v>13.3</v>
      </c>
      <c r="AP33" s="24">
        <v>7.78</v>
      </c>
      <c r="AQ33" s="7"/>
      <c r="AR33" s="33" t="s">
        <v>36</v>
      </c>
      <c r="AS33" s="12" t="s">
        <v>75</v>
      </c>
      <c r="AT33" s="2" t="s">
        <v>39</v>
      </c>
      <c r="AU33" s="36">
        <v>0.69</v>
      </c>
      <c r="AV33" s="1"/>
      <c r="AW33" s="118" t="s">
        <v>71</v>
      </c>
      <c r="AX33" s="111">
        <f t="shared" ref="AX33:AZ33" si="34">AX28</f>
        <v>600704000</v>
      </c>
      <c r="AY33" s="111">
        <f t="shared" si="34"/>
        <v>417973500</v>
      </c>
      <c r="AZ33" s="114">
        <f t="shared" si="34"/>
        <v>177464000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76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606000</v>
      </c>
      <c r="H34" s="76">
        <f t="shared" si="35"/>
        <v>9000</v>
      </c>
      <c r="I34" s="76">
        <f t="shared" si="35"/>
        <v>32010</v>
      </c>
      <c r="J34" s="77">
        <f t="shared" si="35"/>
        <v>57000</v>
      </c>
      <c r="K34" s="181"/>
      <c r="L34" s="182"/>
      <c r="M34" s="182"/>
      <c r="N34" s="182"/>
      <c r="O34" s="186"/>
      <c r="P34" s="186"/>
      <c r="Q34" s="48" t="s">
        <v>3</v>
      </c>
      <c r="R34" s="41">
        <f>R32-R33</f>
        <v>812800</v>
      </c>
      <c r="S34" s="58"/>
      <c r="T34" s="189"/>
      <c r="U34" s="192"/>
      <c r="V34" s="58"/>
      <c r="W34" s="45" t="s">
        <v>3</v>
      </c>
      <c r="X34" s="46">
        <f>X32-X33</f>
        <v>0</v>
      </c>
      <c r="Y34" s="46">
        <f t="shared" ref="Y34:AE34" si="36">Y32-Y33</f>
        <v>7.8999999999996362</v>
      </c>
      <c r="Z34" s="46">
        <f t="shared" si="36"/>
        <v>0</v>
      </c>
      <c r="AA34" s="46">
        <f t="shared" si="36"/>
        <v>0.20000000000000284</v>
      </c>
      <c r="AB34" s="46">
        <f t="shared" si="36"/>
        <v>0</v>
      </c>
      <c r="AC34" s="46">
        <f t="shared" si="36"/>
        <v>8.6000000000003638</v>
      </c>
      <c r="AD34" s="46">
        <f t="shared" si="36"/>
        <v>0</v>
      </c>
      <c r="AE34" s="83">
        <f t="shared" si="36"/>
        <v>0</v>
      </c>
      <c r="AF34" s="7"/>
      <c r="AG34" s="88" t="s">
        <v>28</v>
      </c>
      <c r="AH34" s="86">
        <f>(AH33)/((K32/1000000)*8.34)</f>
        <v>3.0547344302775605</v>
      </c>
      <c r="AI34" s="86">
        <f>(AI33)/((K32/1000000)*8.34)</f>
        <v>2.1764766404698026</v>
      </c>
      <c r="AJ34" s="86">
        <f>(AJ33)/((K32/1000000)*8.34)</f>
        <v>6.1831722740619391E-2</v>
      </c>
      <c r="AK34" s="156">
        <f>(AK33)/((K32/1000000)*8.34)</f>
        <v>1.3850305893898744</v>
      </c>
      <c r="AL34" s="157"/>
      <c r="AM34" s="10"/>
      <c r="AN34" s="1"/>
      <c r="AO34" s="1"/>
      <c r="AP34" s="1"/>
      <c r="AQ34" s="7"/>
      <c r="AR34" s="89" t="s">
        <v>55</v>
      </c>
      <c r="AS34" s="79">
        <v>2.15</v>
      </c>
      <c r="AT34" s="90" t="s">
        <v>54</v>
      </c>
      <c r="AU34" s="35">
        <v>3.1E-2</v>
      </c>
      <c r="AV34" s="1"/>
      <c r="AW34" s="110" t="s">
        <v>3</v>
      </c>
      <c r="AX34" s="115">
        <f>AX32-AX33</f>
        <v>0</v>
      </c>
      <c r="AY34" s="115">
        <f>AY32-AY33</f>
        <v>710900</v>
      </c>
      <c r="AZ34" s="116">
        <f>AZ32-AZ33</f>
        <v>36000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74">
        <v>9</v>
      </c>
      <c r="B36" s="67" t="s">
        <v>45</v>
      </c>
      <c r="C36" s="72">
        <v>285611000</v>
      </c>
      <c r="D36" s="37">
        <v>2667350</v>
      </c>
      <c r="E36" s="37">
        <v>6444000</v>
      </c>
      <c r="F36" s="39">
        <v>10718300</v>
      </c>
      <c r="G36" s="72">
        <v>376022000</v>
      </c>
      <c r="H36" s="37">
        <v>3558330</v>
      </c>
      <c r="I36" s="37">
        <v>9575050</v>
      </c>
      <c r="J36" s="39">
        <v>15621200</v>
      </c>
      <c r="K36" s="177">
        <f>C38+G38</f>
        <v>989000</v>
      </c>
      <c r="L36" s="178"/>
      <c r="M36" s="183">
        <f>D38+E38+F38+H38+I38+J38</f>
        <v>25990</v>
      </c>
      <c r="N36" s="178"/>
      <c r="O36" s="184">
        <f>M36+K36</f>
        <v>1014990</v>
      </c>
      <c r="P36" s="184"/>
      <c r="Q36" s="42" t="s">
        <v>6</v>
      </c>
      <c r="R36" s="39">
        <v>1427297000</v>
      </c>
      <c r="S36" s="57"/>
      <c r="T36" s="187">
        <v>1.01</v>
      </c>
      <c r="U36" s="190">
        <v>0.88</v>
      </c>
      <c r="V36" s="57"/>
      <c r="W36" s="85" t="s">
        <v>6</v>
      </c>
      <c r="X36" s="44">
        <v>3767.3</v>
      </c>
      <c r="Y36" s="44">
        <v>5031.5</v>
      </c>
      <c r="Z36" s="44">
        <v>53.8</v>
      </c>
      <c r="AA36" s="44">
        <v>70.400000000000006</v>
      </c>
      <c r="AB36" s="44">
        <v>3958</v>
      </c>
      <c r="AC36" s="44">
        <v>5289.3</v>
      </c>
      <c r="AD36" s="44">
        <v>89</v>
      </c>
      <c r="AE36" s="82">
        <v>12.8</v>
      </c>
      <c r="AF36" s="7"/>
      <c r="AG36" s="85" t="s">
        <v>29</v>
      </c>
      <c r="AH36" s="15">
        <v>2.25</v>
      </c>
      <c r="AI36" s="15">
        <v>8.25</v>
      </c>
      <c r="AJ36" s="15">
        <v>2</v>
      </c>
      <c r="AK36" s="15">
        <v>12</v>
      </c>
      <c r="AL36" s="16">
        <v>0</v>
      </c>
      <c r="AM36" s="62"/>
      <c r="AN36" s="64" t="s">
        <v>40</v>
      </c>
      <c r="AO36" s="20">
        <v>13.7</v>
      </c>
      <c r="AP36" s="21">
        <v>7.51</v>
      </c>
      <c r="AQ36" s="7"/>
      <c r="AR36" s="31" t="s">
        <v>37</v>
      </c>
      <c r="AS36" s="52" t="s">
        <v>75</v>
      </c>
      <c r="AT36" s="32" t="s">
        <v>38</v>
      </c>
      <c r="AU36" s="53">
        <v>5.1999999999999998E-2</v>
      </c>
      <c r="AV36" s="1"/>
      <c r="AW36" s="117" t="s">
        <v>45</v>
      </c>
      <c r="AX36" s="112">
        <v>600704000</v>
      </c>
      <c r="AY36" s="112">
        <v>419755400</v>
      </c>
      <c r="AZ36" s="113">
        <v>177500000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75"/>
      <c r="B37" s="68" t="s">
        <v>44</v>
      </c>
      <c r="C37" s="73">
        <f t="shared" ref="C37:J37" si="37">C32</f>
        <v>285611000</v>
      </c>
      <c r="D37" s="74">
        <f t="shared" si="37"/>
        <v>2667350</v>
      </c>
      <c r="E37" s="74">
        <f t="shared" si="37"/>
        <v>6444000</v>
      </c>
      <c r="F37" s="75">
        <f t="shared" si="37"/>
        <v>10718300</v>
      </c>
      <c r="G37" s="73">
        <f t="shared" si="37"/>
        <v>375033000</v>
      </c>
      <c r="H37" s="74">
        <f t="shared" si="37"/>
        <v>3540340</v>
      </c>
      <c r="I37" s="74">
        <f t="shared" si="37"/>
        <v>9575050</v>
      </c>
      <c r="J37" s="75">
        <f t="shared" si="37"/>
        <v>15613200</v>
      </c>
      <c r="K37" s="179"/>
      <c r="L37" s="180"/>
      <c r="M37" s="180"/>
      <c r="N37" s="180"/>
      <c r="O37" s="185"/>
      <c r="P37" s="185"/>
      <c r="Q37" s="14" t="s">
        <v>7</v>
      </c>
      <c r="R37" s="40">
        <f>R32</f>
        <v>1426360700</v>
      </c>
      <c r="S37" s="57"/>
      <c r="T37" s="188"/>
      <c r="U37" s="191"/>
      <c r="V37" s="57"/>
      <c r="W37" s="87" t="s">
        <v>7</v>
      </c>
      <c r="X37" s="5">
        <f t="shared" ref="X37:AE37" si="38">X32</f>
        <v>3767.3</v>
      </c>
      <c r="Y37" s="5">
        <f t="shared" si="38"/>
        <v>5018.8999999999996</v>
      </c>
      <c r="Z37" s="5">
        <f t="shared" si="38"/>
        <v>53.8</v>
      </c>
      <c r="AA37" s="5">
        <f t="shared" si="38"/>
        <v>70.2</v>
      </c>
      <c r="AB37" s="5">
        <f t="shared" si="38"/>
        <v>3958</v>
      </c>
      <c r="AC37" s="5">
        <f t="shared" si="38"/>
        <v>5276.3</v>
      </c>
      <c r="AD37" s="5">
        <f t="shared" si="38"/>
        <v>88.8</v>
      </c>
      <c r="AE37" s="81">
        <f t="shared" si="38"/>
        <v>12.8</v>
      </c>
      <c r="AF37" s="7"/>
      <c r="AG37" s="87" t="s">
        <v>26</v>
      </c>
      <c r="AH37" s="6">
        <f>(AH36*10.74)</f>
        <v>24.164999999999999</v>
      </c>
      <c r="AI37" s="6">
        <f>(AI36*2.2)</f>
        <v>18.150000000000002</v>
      </c>
      <c r="AJ37" s="6">
        <f>(AJ36*0.25)</f>
        <v>0.5</v>
      </c>
      <c r="AK37" s="154">
        <f>AK36+AL36</f>
        <v>12</v>
      </c>
      <c r="AL37" s="155"/>
      <c r="AM37" s="10"/>
      <c r="AN37" s="22" t="s">
        <v>41</v>
      </c>
      <c r="AO37" s="23">
        <v>13</v>
      </c>
      <c r="AP37" s="24">
        <v>7.83</v>
      </c>
      <c r="AQ37" s="7"/>
      <c r="AR37" s="33" t="s">
        <v>36</v>
      </c>
      <c r="AS37" s="12" t="s">
        <v>75</v>
      </c>
      <c r="AT37" s="2" t="s">
        <v>39</v>
      </c>
      <c r="AU37" s="36">
        <v>0.62</v>
      </c>
      <c r="AV37" s="1"/>
      <c r="AW37" s="118" t="s">
        <v>71</v>
      </c>
      <c r="AX37" s="111">
        <f t="shared" ref="AX37:AZ37" si="39">AX32</f>
        <v>600704000</v>
      </c>
      <c r="AY37" s="111">
        <f t="shared" si="39"/>
        <v>418684400</v>
      </c>
      <c r="AZ37" s="114">
        <f t="shared" si="39"/>
        <v>177500000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76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989000</v>
      </c>
      <c r="H38" s="76">
        <f t="shared" si="40"/>
        <v>17990</v>
      </c>
      <c r="I38" s="76">
        <f t="shared" si="40"/>
        <v>0</v>
      </c>
      <c r="J38" s="77">
        <f t="shared" si="40"/>
        <v>8000</v>
      </c>
      <c r="K38" s="181"/>
      <c r="L38" s="182"/>
      <c r="M38" s="182"/>
      <c r="N38" s="182"/>
      <c r="O38" s="186"/>
      <c r="P38" s="186"/>
      <c r="Q38" s="48" t="s">
        <v>3</v>
      </c>
      <c r="R38" s="41">
        <f>R36-R37</f>
        <v>936300</v>
      </c>
      <c r="S38" s="58"/>
      <c r="T38" s="189"/>
      <c r="U38" s="192"/>
      <c r="V38" s="58"/>
      <c r="W38" s="45" t="s">
        <v>3</v>
      </c>
      <c r="X38" s="46">
        <f t="shared" ref="X38:AE38" si="41">X36-X37</f>
        <v>0</v>
      </c>
      <c r="Y38" s="46">
        <f t="shared" si="41"/>
        <v>12.600000000000364</v>
      </c>
      <c r="Z38" s="46">
        <f t="shared" si="41"/>
        <v>0</v>
      </c>
      <c r="AA38" s="46">
        <f t="shared" si="41"/>
        <v>0.20000000000000284</v>
      </c>
      <c r="AB38" s="46">
        <f t="shared" si="41"/>
        <v>0</v>
      </c>
      <c r="AC38" s="46">
        <f t="shared" si="41"/>
        <v>13</v>
      </c>
      <c r="AD38" s="46">
        <f t="shared" si="41"/>
        <v>0.20000000000000284</v>
      </c>
      <c r="AE38" s="83">
        <f t="shared" si="41"/>
        <v>0</v>
      </c>
      <c r="AF38" s="7"/>
      <c r="AG38" s="88" t="s">
        <v>28</v>
      </c>
      <c r="AH38" s="86">
        <f>(AH37)/((K36/1000000)*8.34)</f>
        <v>2.9297088113129313</v>
      </c>
      <c r="AI38" s="86">
        <f>(AI37)/((K36/1000000)*8.34)</f>
        <v>2.2004640978824628</v>
      </c>
      <c r="AJ38" s="86">
        <f>(AJ37)/((K36/1000000)*8.34)</f>
        <v>6.0618845671693178E-2</v>
      </c>
      <c r="AK38" s="156">
        <f>(AK37)/((K36/1000000)*8.34)</f>
        <v>1.4548522961206363</v>
      </c>
      <c r="AL38" s="157"/>
      <c r="AM38" s="10"/>
      <c r="AN38" s="1"/>
      <c r="AO38" s="1"/>
      <c r="AP38" s="1"/>
      <c r="AQ38" s="7"/>
      <c r="AR38" s="89" t="s">
        <v>55</v>
      </c>
      <c r="AS38" s="79">
        <v>1.95</v>
      </c>
      <c r="AT38" s="90" t="s">
        <v>54</v>
      </c>
      <c r="AU38" s="35">
        <v>3.4000000000000002E-2</v>
      </c>
      <c r="AV38" s="1"/>
      <c r="AW38" s="110" t="s">
        <v>3</v>
      </c>
      <c r="AX38" s="115">
        <f>AX36-AX37</f>
        <v>0</v>
      </c>
      <c r="AY38" s="115">
        <f>AY36-AY37</f>
        <v>1071000</v>
      </c>
      <c r="AZ38" s="116">
        <f>AZ36-AZ37</f>
        <v>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74">
        <v>10</v>
      </c>
      <c r="B40" s="67" t="s">
        <v>45</v>
      </c>
      <c r="C40" s="72">
        <v>285611000</v>
      </c>
      <c r="D40" s="37">
        <v>2667350</v>
      </c>
      <c r="E40" s="37">
        <v>6444000</v>
      </c>
      <c r="F40" s="39">
        <v>10718300</v>
      </c>
      <c r="G40" s="72">
        <v>376785000</v>
      </c>
      <c r="H40" s="37">
        <v>3585330</v>
      </c>
      <c r="I40" s="37">
        <v>9607060</v>
      </c>
      <c r="J40" s="39">
        <v>15659200</v>
      </c>
      <c r="K40" s="177">
        <f>C42+G42</f>
        <v>763000</v>
      </c>
      <c r="L40" s="178"/>
      <c r="M40" s="183">
        <f>D42+E42+F42+H42+I42+J42</f>
        <v>97010</v>
      </c>
      <c r="N40" s="178"/>
      <c r="O40" s="184">
        <f>M40+K40</f>
        <v>860010</v>
      </c>
      <c r="P40" s="184"/>
      <c r="Q40" s="42" t="s">
        <v>6</v>
      </c>
      <c r="R40" s="39">
        <v>1428221700</v>
      </c>
      <c r="S40" s="57"/>
      <c r="T40" s="187">
        <v>1.6</v>
      </c>
      <c r="U40" s="190">
        <v>1.03</v>
      </c>
      <c r="V40" s="57"/>
      <c r="W40" s="85" t="s">
        <v>6</v>
      </c>
      <c r="X40" s="44">
        <v>3767.3</v>
      </c>
      <c r="Y40" s="44">
        <v>5041.3999999999996</v>
      </c>
      <c r="Z40" s="44">
        <v>54</v>
      </c>
      <c r="AA40" s="44">
        <v>70.7</v>
      </c>
      <c r="AB40" s="44">
        <v>3958</v>
      </c>
      <c r="AC40" s="44">
        <v>5300</v>
      </c>
      <c r="AD40" s="44">
        <v>89.2</v>
      </c>
      <c r="AE40" s="82">
        <v>12.8</v>
      </c>
      <c r="AF40" s="7"/>
      <c r="AG40" s="85" t="s">
        <v>29</v>
      </c>
      <c r="AH40" s="15">
        <v>4</v>
      </c>
      <c r="AI40" s="15">
        <v>6.25</v>
      </c>
      <c r="AJ40" s="15">
        <v>1.625</v>
      </c>
      <c r="AK40" s="15">
        <v>10</v>
      </c>
      <c r="AL40" s="16">
        <v>0</v>
      </c>
      <c r="AM40" s="62"/>
      <c r="AN40" s="64" t="s">
        <v>40</v>
      </c>
      <c r="AO40" s="20">
        <v>14.4</v>
      </c>
      <c r="AP40" s="21">
        <v>7.51</v>
      </c>
      <c r="AQ40" s="7"/>
      <c r="AR40" s="31" t="s">
        <v>37</v>
      </c>
      <c r="AS40" s="52" t="s">
        <v>75</v>
      </c>
      <c r="AT40" s="32" t="s">
        <v>38</v>
      </c>
      <c r="AU40" s="53">
        <v>5.0999999999999997E-2</v>
      </c>
      <c r="AV40" s="1"/>
      <c r="AW40" s="117" t="s">
        <v>45</v>
      </c>
      <c r="AX40" s="112">
        <v>600704000</v>
      </c>
      <c r="AY40" s="112">
        <v>420633800</v>
      </c>
      <c r="AZ40" s="113">
        <v>177535000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75"/>
      <c r="B41" s="68" t="s">
        <v>44</v>
      </c>
      <c r="C41" s="73">
        <f t="shared" ref="C41:J41" si="42">C36</f>
        <v>285611000</v>
      </c>
      <c r="D41" s="74">
        <f t="shared" si="42"/>
        <v>2667350</v>
      </c>
      <c r="E41" s="74">
        <f t="shared" si="42"/>
        <v>6444000</v>
      </c>
      <c r="F41" s="75">
        <f t="shared" si="42"/>
        <v>10718300</v>
      </c>
      <c r="G41" s="73">
        <f t="shared" si="42"/>
        <v>376022000</v>
      </c>
      <c r="H41" s="74">
        <f t="shared" si="42"/>
        <v>3558330</v>
      </c>
      <c r="I41" s="74">
        <f t="shared" si="42"/>
        <v>9575050</v>
      </c>
      <c r="J41" s="75">
        <f t="shared" si="42"/>
        <v>15621200</v>
      </c>
      <c r="K41" s="179"/>
      <c r="L41" s="180"/>
      <c r="M41" s="180"/>
      <c r="N41" s="180"/>
      <c r="O41" s="185"/>
      <c r="P41" s="185"/>
      <c r="Q41" s="14" t="s">
        <v>7</v>
      </c>
      <c r="R41" s="40">
        <f>R36</f>
        <v>1427297000</v>
      </c>
      <c r="S41" s="57"/>
      <c r="T41" s="188"/>
      <c r="U41" s="191"/>
      <c r="V41" s="57"/>
      <c r="W41" s="87" t="s">
        <v>7</v>
      </c>
      <c r="X41" s="5">
        <f t="shared" ref="X41:AE41" si="43">X36</f>
        <v>3767.3</v>
      </c>
      <c r="Y41" s="5">
        <f t="shared" si="43"/>
        <v>5031.5</v>
      </c>
      <c r="Z41" s="5">
        <f t="shared" si="43"/>
        <v>53.8</v>
      </c>
      <c r="AA41" s="5">
        <f t="shared" si="43"/>
        <v>70.400000000000006</v>
      </c>
      <c r="AB41" s="5">
        <f t="shared" si="43"/>
        <v>3958</v>
      </c>
      <c r="AC41" s="5">
        <f t="shared" si="43"/>
        <v>5289.3</v>
      </c>
      <c r="AD41" s="5">
        <f t="shared" si="43"/>
        <v>89</v>
      </c>
      <c r="AE41" s="81">
        <f t="shared" si="43"/>
        <v>12.8</v>
      </c>
      <c r="AF41" s="7"/>
      <c r="AG41" s="87" t="s">
        <v>26</v>
      </c>
      <c r="AH41" s="6">
        <f>(AH40*10.74)</f>
        <v>42.96</v>
      </c>
      <c r="AI41" s="6">
        <f>(AI40*2.2)</f>
        <v>13.750000000000002</v>
      </c>
      <c r="AJ41" s="6">
        <f>(AJ40*0.25)</f>
        <v>0.40625</v>
      </c>
      <c r="AK41" s="154">
        <f>AK40+AL40</f>
        <v>10</v>
      </c>
      <c r="AL41" s="155"/>
      <c r="AM41" s="10"/>
      <c r="AN41" s="22" t="s">
        <v>41</v>
      </c>
      <c r="AO41" s="23">
        <v>13</v>
      </c>
      <c r="AP41" s="24">
        <v>7.87</v>
      </c>
      <c r="AQ41" s="7"/>
      <c r="AR41" s="33" t="s">
        <v>36</v>
      </c>
      <c r="AS41" s="12" t="s">
        <v>75</v>
      </c>
      <c r="AT41" s="2" t="s">
        <v>39</v>
      </c>
      <c r="AU41" s="36">
        <v>1.06</v>
      </c>
      <c r="AV41" s="1"/>
      <c r="AW41" s="118" t="s">
        <v>71</v>
      </c>
      <c r="AX41" s="111">
        <f t="shared" ref="AX41:AZ41" si="44">AX36</f>
        <v>600704000</v>
      </c>
      <c r="AY41" s="111">
        <f t="shared" si="44"/>
        <v>419755400</v>
      </c>
      <c r="AZ41" s="114">
        <f t="shared" si="44"/>
        <v>177500000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76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763000</v>
      </c>
      <c r="H42" s="76">
        <f t="shared" si="45"/>
        <v>27000</v>
      </c>
      <c r="I42" s="76">
        <f t="shared" si="45"/>
        <v>32010</v>
      </c>
      <c r="J42" s="77">
        <f t="shared" si="45"/>
        <v>38000</v>
      </c>
      <c r="K42" s="181"/>
      <c r="L42" s="182"/>
      <c r="M42" s="182"/>
      <c r="N42" s="182"/>
      <c r="O42" s="186"/>
      <c r="P42" s="186"/>
      <c r="Q42" s="48" t="s">
        <v>3</v>
      </c>
      <c r="R42" s="41">
        <f>R40-R41</f>
        <v>924700</v>
      </c>
      <c r="S42" s="58"/>
      <c r="T42" s="189"/>
      <c r="U42" s="192"/>
      <c r="V42" s="58"/>
      <c r="W42" s="45" t="s">
        <v>3</v>
      </c>
      <c r="X42" s="46">
        <f t="shared" ref="X42:AE42" si="46">X40-X41</f>
        <v>0</v>
      </c>
      <c r="Y42" s="46">
        <f t="shared" si="46"/>
        <v>9.8999999999996362</v>
      </c>
      <c r="Z42" s="46">
        <f t="shared" si="46"/>
        <v>0.20000000000000284</v>
      </c>
      <c r="AA42" s="46">
        <f t="shared" si="46"/>
        <v>0.29999999999999716</v>
      </c>
      <c r="AB42" s="46">
        <f t="shared" si="46"/>
        <v>0</v>
      </c>
      <c r="AC42" s="46">
        <f t="shared" si="46"/>
        <v>10.699999999999818</v>
      </c>
      <c r="AD42" s="46">
        <f t="shared" si="46"/>
        <v>0.20000000000000284</v>
      </c>
      <c r="AE42" s="83">
        <f t="shared" si="46"/>
        <v>0</v>
      </c>
      <c r="AF42" s="7"/>
      <c r="AG42" s="88" t="s">
        <v>28</v>
      </c>
      <c r="AH42" s="86">
        <f>(AH41)/((K40/1000000)*8.34)</f>
        <v>6.7510866798042564</v>
      </c>
      <c r="AI42" s="86">
        <f>(AI41)/((K40/1000000)*8.34)</f>
        <v>2.1607877524978711</v>
      </c>
      <c r="AJ42" s="86">
        <f>(AJ41)/((K40/1000000)*8.34)</f>
        <v>6.3841456323800727E-2</v>
      </c>
      <c r="AK42" s="156">
        <f>(AK41)/((K40/1000000)*8.34)</f>
        <v>1.5714820018166333</v>
      </c>
      <c r="AL42" s="157"/>
      <c r="AM42" s="10"/>
      <c r="AN42" s="1"/>
      <c r="AO42" s="1"/>
      <c r="AP42" s="1"/>
      <c r="AQ42" s="7"/>
      <c r="AR42" s="89" t="s">
        <v>55</v>
      </c>
      <c r="AS42" s="79">
        <v>6.29</v>
      </c>
      <c r="AT42" s="90" t="s">
        <v>54</v>
      </c>
      <c r="AU42" s="35">
        <v>3.2000000000000001E-2</v>
      </c>
      <c r="AV42" s="1"/>
      <c r="AW42" s="110" t="s">
        <v>3</v>
      </c>
      <c r="AX42" s="115">
        <f>AX40-AX41</f>
        <v>0</v>
      </c>
      <c r="AY42" s="115">
        <f>AY40-AY41</f>
        <v>878400</v>
      </c>
      <c r="AZ42" s="116">
        <f>AZ40-AZ41</f>
        <v>35000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74">
        <v>11</v>
      </c>
      <c r="B44" s="67" t="s">
        <v>45</v>
      </c>
      <c r="C44" s="72">
        <v>285611000</v>
      </c>
      <c r="D44" s="37">
        <v>2667350</v>
      </c>
      <c r="E44" s="37">
        <v>6444000</v>
      </c>
      <c r="F44" s="39">
        <v>10718300</v>
      </c>
      <c r="G44" s="72">
        <v>377596000</v>
      </c>
      <c r="H44" s="37">
        <v>3612330</v>
      </c>
      <c r="I44" s="37">
        <v>9607060</v>
      </c>
      <c r="J44" s="39">
        <v>15667200</v>
      </c>
      <c r="K44" s="177">
        <f>C46+G46</f>
        <v>811000</v>
      </c>
      <c r="L44" s="178"/>
      <c r="M44" s="183">
        <f>D46+E46+F46+H46+I46+J46</f>
        <v>35000</v>
      </c>
      <c r="N44" s="178"/>
      <c r="O44" s="184">
        <f>M44+K44</f>
        <v>846000</v>
      </c>
      <c r="P44" s="184"/>
      <c r="Q44" s="42" t="s">
        <v>6</v>
      </c>
      <c r="R44" s="39">
        <v>1429036000</v>
      </c>
      <c r="S44" s="57"/>
      <c r="T44" s="187">
        <v>0.23</v>
      </c>
      <c r="U44" s="190">
        <v>0.99</v>
      </c>
      <c r="V44" s="57"/>
      <c r="W44" s="85" t="s">
        <v>6</v>
      </c>
      <c r="X44" s="44">
        <v>3767.3</v>
      </c>
      <c r="Y44" s="44">
        <v>5051.8</v>
      </c>
      <c r="Z44" s="44">
        <v>54.4</v>
      </c>
      <c r="AA44" s="44">
        <v>70.7</v>
      </c>
      <c r="AB44" s="44">
        <v>3958</v>
      </c>
      <c r="AC44" s="44">
        <v>5310.9</v>
      </c>
      <c r="AD44" s="44">
        <v>89.2</v>
      </c>
      <c r="AE44" s="82">
        <v>12.8</v>
      </c>
      <c r="AF44" s="7"/>
      <c r="AG44" s="85" t="s">
        <v>29</v>
      </c>
      <c r="AH44" s="15">
        <v>3.75</v>
      </c>
      <c r="AI44" s="15">
        <v>6.75</v>
      </c>
      <c r="AJ44" s="15">
        <v>1.625</v>
      </c>
      <c r="AK44" s="15">
        <v>9</v>
      </c>
      <c r="AL44" s="16">
        <v>0</v>
      </c>
      <c r="AM44" s="62"/>
      <c r="AN44" s="64" t="s">
        <v>40</v>
      </c>
      <c r="AO44" s="20">
        <v>13.1</v>
      </c>
      <c r="AP44" s="21">
        <v>7.38</v>
      </c>
      <c r="AQ44" s="7"/>
      <c r="AR44" s="31" t="s">
        <v>37</v>
      </c>
      <c r="AS44" s="52" t="s">
        <v>75</v>
      </c>
      <c r="AT44" s="32" t="s">
        <v>38</v>
      </c>
      <c r="AU44" s="53">
        <v>5.3999999999999999E-2</v>
      </c>
      <c r="AV44" s="1"/>
      <c r="AW44" s="117" t="s">
        <v>45</v>
      </c>
      <c r="AX44" s="112">
        <v>600704000</v>
      </c>
      <c r="AY44" s="112">
        <v>421527500</v>
      </c>
      <c r="AZ44" s="113">
        <v>177535000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75"/>
      <c r="B45" s="68" t="s">
        <v>44</v>
      </c>
      <c r="C45" s="73">
        <f t="shared" ref="C45:J45" si="47">C40</f>
        <v>285611000</v>
      </c>
      <c r="D45" s="74">
        <f t="shared" si="47"/>
        <v>2667350</v>
      </c>
      <c r="E45" s="74">
        <f t="shared" si="47"/>
        <v>6444000</v>
      </c>
      <c r="F45" s="75">
        <f t="shared" si="47"/>
        <v>10718300</v>
      </c>
      <c r="G45" s="73">
        <f t="shared" si="47"/>
        <v>376785000</v>
      </c>
      <c r="H45" s="74">
        <f t="shared" si="47"/>
        <v>3585330</v>
      </c>
      <c r="I45" s="74">
        <f t="shared" si="47"/>
        <v>9607060</v>
      </c>
      <c r="J45" s="75">
        <f t="shared" si="47"/>
        <v>15659200</v>
      </c>
      <c r="K45" s="179"/>
      <c r="L45" s="180"/>
      <c r="M45" s="180"/>
      <c r="N45" s="180"/>
      <c r="O45" s="185"/>
      <c r="P45" s="185"/>
      <c r="Q45" s="14" t="s">
        <v>7</v>
      </c>
      <c r="R45" s="40">
        <f>R40</f>
        <v>1428221700</v>
      </c>
      <c r="S45" s="57"/>
      <c r="T45" s="188"/>
      <c r="U45" s="191"/>
      <c r="V45" s="57"/>
      <c r="W45" s="87" t="s">
        <v>7</v>
      </c>
      <c r="X45" s="5">
        <f t="shared" ref="X45:AE45" si="48">X40</f>
        <v>3767.3</v>
      </c>
      <c r="Y45" s="5">
        <f t="shared" si="48"/>
        <v>5041.3999999999996</v>
      </c>
      <c r="Z45" s="5">
        <f t="shared" si="48"/>
        <v>54</v>
      </c>
      <c r="AA45" s="5">
        <f t="shared" si="48"/>
        <v>70.7</v>
      </c>
      <c r="AB45" s="5">
        <f t="shared" si="48"/>
        <v>3958</v>
      </c>
      <c r="AC45" s="5">
        <f t="shared" si="48"/>
        <v>5300</v>
      </c>
      <c r="AD45" s="5">
        <f t="shared" si="48"/>
        <v>89.2</v>
      </c>
      <c r="AE45" s="81">
        <f t="shared" si="48"/>
        <v>12.8</v>
      </c>
      <c r="AF45" s="7"/>
      <c r="AG45" s="87" t="s">
        <v>26</v>
      </c>
      <c r="AH45" s="6">
        <f>(AH44*10.74)</f>
        <v>40.274999999999999</v>
      </c>
      <c r="AI45" s="6">
        <f>(AI44*2.2)</f>
        <v>14.850000000000001</v>
      </c>
      <c r="AJ45" s="6">
        <f>(AJ44*0.25)</f>
        <v>0.40625</v>
      </c>
      <c r="AK45" s="154">
        <f>AK44+AL44</f>
        <v>9</v>
      </c>
      <c r="AL45" s="155"/>
      <c r="AM45" s="10"/>
      <c r="AN45" s="22" t="s">
        <v>41</v>
      </c>
      <c r="AO45" s="23">
        <v>13.5</v>
      </c>
      <c r="AP45" s="24">
        <v>7.86</v>
      </c>
      <c r="AQ45" s="7"/>
      <c r="AR45" s="33" t="s">
        <v>36</v>
      </c>
      <c r="AS45" s="12" t="s">
        <v>75</v>
      </c>
      <c r="AT45" s="2" t="s">
        <v>39</v>
      </c>
      <c r="AU45" s="36">
        <v>3.87</v>
      </c>
      <c r="AV45" s="1"/>
      <c r="AW45" s="118" t="s">
        <v>71</v>
      </c>
      <c r="AX45" s="111">
        <f t="shared" ref="AX45:AZ45" si="49">AX40</f>
        <v>600704000</v>
      </c>
      <c r="AY45" s="111">
        <f t="shared" si="49"/>
        <v>420633800</v>
      </c>
      <c r="AZ45" s="114">
        <f t="shared" si="49"/>
        <v>177535000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76"/>
      <c r="B46" s="66" t="s">
        <v>3</v>
      </c>
      <c r="C46" s="76">
        <f t="shared" ref="C46:J46" si="50">C44-C45</f>
        <v>0</v>
      </c>
      <c r="D46" s="76">
        <f t="shared" si="50"/>
        <v>0</v>
      </c>
      <c r="E46" s="76">
        <f t="shared" si="50"/>
        <v>0</v>
      </c>
      <c r="F46" s="77">
        <f t="shared" si="50"/>
        <v>0</v>
      </c>
      <c r="G46" s="76">
        <f t="shared" si="50"/>
        <v>811000</v>
      </c>
      <c r="H46" s="76">
        <f t="shared" si="50"/>
        <v>27000</v>
      </c>
      <c r="I46" s="76">
        <f t="shared" si="50"/>
        <v>0</v>
      </c>
      <c r="J46" s="77">
        <f t="shared" si="50"/>
        <v>8000</v>
      </c>
      <c r="K46" s="181"/>
      <c r="L46" s="182"/>
      <c r="M46" s="182"/>
      <c r="N46" s="182"/>
      <c r="O46" s="186"/>
      <c r="P46" s="186"/>
      <c r="Q46" s="48" t="s">
        <v>3</v>
      </c>
      <c r="R46" s="41">
        <f>R44-R45</f>
        <v>814300</v>
      </c>
      <c r="S46" s="58"/>
      <c r="T46" s="189"/>
      <c r="U46" s="192"/>
      <c r="V46" s="58"/>
      <c r="W46" s="45" t="s">
        <v>3</v>
      </c>
      <c r="X46" s="46">
        <f>X44-X45</f>
        <v>0</v>
      </c>
      <c r="Y46" s="46">
        <f t="shared" ref="Y46:AE46" si="51">Y44-Y45</f>
        <v>10.400000000000546</v>
      </c>
      <c r="Z46" s="46">
        <f t="shared" si="51"/>
        <v>0.39999999999999858</v>
      </c>
      <c r="AA46" s="46">
        <f t="shared" si="51"/>
        <v>0</v>
      </c>
      <c r="AB46" s="46">
        <f t="shared" si="51"/>
        <v>0</v>
      </c>
      <c r="AC46" s="46">
        <f t="shared" si="51"/>
        <v>10.899999999999636</v>
      </c>
      <c r="AD46" s="46">
        <f t="shared" si="51"/>
        <v>0</v>
      </c>
      <c r="AE46" s="83">
        <f t="shared" si="51"/>
        <v>0</v>
      </c>
      <c r="AF46" s="7"/>
      <c r="AG46" s="88" t="s">
        <v>28</v>
      </c>
      <c r="AH46" s="86">
        <f>(AH45)/((K44/1000000)*8.34)</f>
        <v>5.9545458577650825</v>
      </c>
      <c r="AI46" s="86">
        <f>(AI45)/((K44/1000000)*8.34)</f>
        <v>2.1955308749301423</v>
      </c>
      <c r="AJ46" s="86">
        <f>(AJ45)/((K44/1000000)*8.34)</f>
        <v>6.0062923767028299E-2</v>
      </c>
      <c r="AK46" s="156">
        <f>(AK45)/((K44/1000000)*8.34)</f>
        <v>1.3306247726849345</v>
      </c>
      <c r="AL46" s="157"/>
      <c r="AM46" s="10"/>
      <c r="AN46" s="1"/>
      <c r="AO46" s="1"/>
      <c r="AP46" s="1"/>
      <c r="AQ46" s="7"/>
      <c r="AR46" s="89" t="s">
        <v>55</v>
      </c>
      <c r="AS46" s="79">
        <v>25.89</v>
      </c>
      <c r="AT46" s="90" t="s">
        <v>54</v>
      </c>
      <c r="AU46" s="35">
        <v>3.6999999999999998E-2</v>
      </c>
      <c r="AV46" s="1"/>
      <c r="AW46" s="110" t="s">
        <v>3</v>
      </c>
      <c r="AX46" s="115">
        <f>AX44-AX45</f>
        <v>0</v>
      </c>
      <c r="AY46" s="115">
        <f>AY44-AY45</f>
        <v>893700</v>
      </c>
      <c r="AZ46" s="116">
        <f>AZ44-AZ45</f>
        <v>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74">
        <v>12</v>
      </c>
      <c r="B48" s="67" t="s">
        <v>45</v>
      </c>
      <c r="C48" s="72">
        <v>285611000</v>
      </c>
      <c r="D48" s="37">
        <v>2667350</v>
      </c>
      <c r="E48" s="37">
        <v>6444000</v>
      </c>
      <c r="F48" s="39">
        <v>10718300</v>
      </c>
      <c r="G48" s="72">
        <v>378516000</v>
      </c>
      <c r="H48" s="37">
        <v>3612330</v>
      </c>
      <c r="I48" s="37">
        <v>9640080</v>
      </c>
      <c r="J48" s="39">
        <v>15707200</v>
      </c>
      <c r="K48" s="177">
        <f>C50+G50</f>
        <v>920000</v>
      </c>
      <c r="L48" s="178"/>
      <c r="M48" s="183">
        <f>D50+E50+F50+H50+I50+J50</f>
        <v>73020</v>
      </c>
      <c r="N48" s="178"/>
      <c r="O48" s="195">
        <f>M48+K48</f>
        <v>993020</v>
      </c>
      <c r="P48" s="196"/>
      <c r="Q48" s="42" t="s">
        <v>6</v>
      </c>
      <c r="R48" s="39">
        <v>1429801400</v>
      </c>
      <c r="S48" s="57"/>
      <c r="T48" s="187">
        <v>0.41</v>
      </c>
      <c r="U48" s="190">
        <v>1</v>
      </c>
      <c r="V48" s="57"/>
      <c r="W48" s="85" t="s">
        <v>6</v>
      </c>
      <c r="X48" s="44">
        <v>3767.3</v>
      </c>
      <c r="Y48" s="44">
        <v>5063.3</v>
      </c>
      <c r="Z48" s="44">
        <v>54.4</v>
      </c>
      <c r="AA48" s="44">
        <v>70.900000000000006</v>
      </c>
      <c r="AB48" s="44">
        <v>3958</v>
      </c>
      <c r="AC48" s="44">
        <v>5323.3</v>
      </c>
      <c r="AD48" s="44">
        <v>89.4</v>
      </c>
      <c r="AE48" s="82">
        <v>12.8</v>
      </c>
      <c r="AF48" s="7"/>
      <c r="AG48" s="85" t="s">
        <v>29</v>
      </c>
      <c r="AH48" s="15">
        <v>3.25</v>
      </c>
      <c r="AI48" s="15">
        <v>7.5</v>
      </c>
      <c r="AJ48" s="15">
        <v>1.875</v>
      </c>
      <c r="AK48" s="15">
        <v>10</v>
      </c>
      <c r="AL48" s="16">
        <v>0</v>
      </c>
      <c r="AM48" s="62"/>
      <c r="AN48" s="64" t="s">
        <v>40</v>
      </c>
      <c r="AO48" s="20">
        <v>10.1</v>
      </c>
      <c r="AP48" s="21">
        <v>7.47</v>
      </c>
      <c r="AQ48" s="7"/>
      <c r="AR48" s="31" t="s">
        <v>37</v>
      </c>
      <c r="AS48" s="52" t="s">
        <v>75</v>
      </c>
      <c r="AT48" s="32" t="s">
        <v>38</v>
      </c>
      <c r="AU48" s="53">
        <v>5.0999999999999997E-2</v>
      </c>
      <c r="AV48" s="1"/>
      <c r="AW48" s="117" t="s">
        <v>45</v>
      </c>
      <c r="AX48" s="112">
        <v>600704000</v>
      </c>
      <c r="AY48" s="112">
        <v>422551400</v>
      </c>
      <c r="AZ48" s="113">
        <v>177570000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193"/>
      <c r="B49" s="68" t="s">
        <v>44</v>
      </c>
      <c r="C49" s="73">
        <f t="shared" ref="C49:J49" si="52">C44</f>
        <v>285611000</v>
      </c>
      <c r="D49" s="74">
        <f t="shared" si="52"/>
        <v>2667350</v>
      </c>
      <c r="E49" s="74">
        <f t="shared" si="52"/>
        <v>6444000</v>
      </c>
      <c r="F49" s="75">
        <f t="shared" si="52"/>
        <v>10718300</v>
      </c>
      <c r="G49" s="73">
        <f t="shared" si="52"/>
        <v>377596000</v>
      </c>
      <c r="H49" s="74">
        <f t="shared" si="52"/>
        <v>3612330</v>
      </c>
      <c r="I49" s="74">
        <f t="shared" si="52"/>
        <v>9607060</v>
      </c>
      <c r="J49" s="75">
        <f t="shared" si="52"/>
        <v>15667200</v>
      </c>
      <c r="K49" s="179"/>
      <c r="L49" s="180"/>
      <c r="M49" s="180"/>
      <c r="N49" s="180"/>
      <c r="O49" s="197"/>
      <c r="P49" s="198"/>
      <c r="Q49" s="14" t="s">
        <v>7</v>
      </c>
      <c r="R49" s="40">
        <f>R44</f>
        <v>1429036000</v>
      </c>
      <c r="S49" s="57"/>
      <c r="T49" s="188"/>
      <c r="U49" s="191"/>
      <c r="V49" s="57"/>
      <c r="W49" s="87" t="s">
        <v>7</v>
      </c>
      <c r="X49" s="5">
        <f t="shared" ref="X49:AE49" si="53">X44</f>
        <v>3767.3</v>
      </c>
      <c r="Y49" s="5">
        <f t="shared" si="53"/>
        <v>5051.8</v>
      </c>
      <c r="Z49" s="5">
        <f t="shared" si="53"/>
        <v>54.4</v>
      </c>
      <c r="AA49" s="5">
        <f t="shared" si="53"/>
        <v>70.7</v>
      </c>
      <c r="AB49" s="5">
        <f t="shared" si="53"/>
        <v>3958</v>
      </c>
      <c r="AC49" s="5">
        <f t="shared" si="53"/>
        <v>5310.9</v>
      </c>
      <c r="AD49" s="5">
        <f t="shared" si="53"/>
        <v>89.2</v>
      </c>
      <c r="AE49" s="81">
        <f t="shared" si="53"/>
        <v>12.8</v>
      </c>
      <c r="AF49" s="7"/>
      <c r="AG49" s="87" t="s">
        <v>26</v>
      </c>
      <c r="AH49" s="6">
        <f>(AH48*10.74)</f>
        <v>34.905000000000001</v>
      </c>
      <c r="AI49" s="6">
        <f>(AI48*2.2)</f>
        <v>16.5</v>
      </c>
      <c r="AJ49" s="6">
        <f>(AJ48*0.25)</f>
        <v>0.46875</v>
      </c>
      <c r="AK49" s="158">
        <f>AK48+AL48</f>
        <v>10</v>
      </c>
      <c r="AL49" s="159"/>
      <c r="AM49" s="10"/>
      <c r="AN49" s="22" t="s">
        <v>41</v>
      </c>
      <c r="AO49" s="23">
        <v>12.8</v>
      </c>
      <c r="AP49" s="24">
        <v>7.65</v>
      </c>
      <c r="AQ49" s="7"/>
      <c r="AR49" s="33" t="s">
        <v>36</v>
      </c>
      <c r="AS49" s="12" t="s">
        <v>75</v>
      </c>
      <c r="AT49" s="2" t="s">
        <v>39</v>
      </c>
      <c r="AU49" s="36">
        <v>1.77</v>
      </c>
      <c r="AV49" s="1"/>
      <c r="AW49" s="118" t="s">
        <v>71</v>
      </c>
      <c r="AX49" s="111">
        <f t="shared" ref="AX49:AZ49" si="54">AX44</f>
        <v>600704000</v>
      </c>
      <c r="AY49" s="111">
        <f t="shared" si="54"/>
        <v>421527500</v>
      </c>
      <c r="AZ49" s="114">
        <f t="shared" si="54"/>
        <v>177535000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194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920000</v>
      </c>
      <c r="H50" s="76">
        <f t="shared" si="55"/>
        <v>0</v>
      </c>
      <c r="I50" s="76">
        <f t="shared" si="55"/>
        <v>33020</v>
      </c>
      <c r="J50" s="77">
        <f t="shared" si="55"/>
        <v>40000</v>
      </c>
      <c r="K50" s="181"/>
      <c r="L50" s="182"/>
      <c r="M50" s="182"/>
      <c r="N50" s="182"/>
      <c r="O50" s="199"/>
      <c r="P50" s="200"/>
      <c r="Q50" s="48" t="s">
        <v>3</v>
      </c>
      <c r="R50" s="41">
        <f>R48-R49</f>
        <v>765400</v>
      </c>
      <c r="S50" s="58"/>
      <c r="T50" s="189"/>
      <c r="U50" s="192"/>
      <c r="V50" s="58"/>
      <c r="W50" s="45" t="s">
        <v>3</v>
      </c>
      <c r="X50" s="46">
        <f>X48-X49</f>
        <v>0</v>
      </c>
      <c r="Y50" s="46">
        <f t="shared" ref="Y50:AE50" si="56">Y48-Y49</f>
        <v>11.5</v>
      </c>
      <c r="Z50" s="46">
        <f t="shared" si="56"/>
        <v>0</v>
      </c>
      <c r="AA50" s="46">
        <f t="shared" si="56"/>
        <v>0.20000000000000284</v>
      </c>
      <c r="AB50" s="46">
        <f t="shared" si="56"/>
        <v>0</v>
      </c>
      <c r="AC50" s="46">
        <f t="shared" si="56"/>
        <v>12.400000000000546</v>
      </c>
      <c r="AD50" s="46">
        <f t="shared" si="56"/>
        <v>0.20000000000000284</v>
      </c>
      <c r="AE50" s="83">
        <f t="shared" si="56"/>
        <v>0</v>
      </c>
      <c r="AF50" s="7"/>
      <c r="AG50" s="88" t="s">
        <v>28</v>
      </c>
      <c r="AH50" s="86">
        <f>(AH49)/((K48/1000000)*8.34)</f>
        <v>4.5491867375664681</v>
      </c>
      <c r="AI50" s="86">
        <f>(AI49)/((K48/1000000)*8.34)</f>
        <v>2.1504535502033155</v>
      </c>
      <c r="AJ50" s="86">
        <f>(AJ49)/((K48/1000000)*8.34)</f>
        <v>6.1092430403503283E-2</v>
      </c>
      <c r="AK50" s="160">
        <f>(AK49)/((K48/1000000)*8.34)</f>
        <v>1.3033051819414032</v>
      </c>
      <c r="AL50" s="161"/>
      <c r="AM50" s="10"/>
      <c r="AN50" s="1"/>
      <c r="AO50" s="1"/>
      <c r="AP50" s="1"/>
      <c r="AQ50" s="7"/>
      <c r="AR50" s="89" t="s">
        <v>55</v>
      </c>
      <c r="AS50" s="79">
        <v>7.67</v>
      </c>
      <c r="AT50" s="90" t="s">
        <v>54</v>
      </c>
      <c r="AU50" s="35">
        <v>3.1E-2</v>
      </c>
      <c r="AV50" s="1"/>
      <c r="AW50" s="110" t="s">
        <v>3</v>
      </c>
      <c r="AX50" s="115">
        <f>AX48-AX49</f>
        <v>0</v>
      </c>
      <c r="AY50" s="115">
        <f>AY48-AY49</f>
        <v>1023900</v>
      </c>
      <c r="AZ50" s="116">
        <f>AZ48-AZ49</f>
        <v>35000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74">
        <v>13</v>
      </c>
      <c r="B52" s="67" t="s">
        <v>45</v>
      </c>
      <c r="C52" s="72">
        <v>285611000</v>
      </c>
      <c r="D52" s="37">
        <v>2667350</v>
      </c>
      <c r="E52" s="37">
        <v>6444000</v>
      </c>
      <c r="F52" s="39">
        <v>10718300</v>
      </c>
      <c r="G52" s="72">
        <v>379337000</v>
      </c>
      <c r="H52" s="37">
        <v>3630330</v>
      </c>
      <c r="I52" s="37">
        <v>9640080</v>
      </c>
      <c r="J52" s="39">
        <v>15715200</v>
      </c>
      <c r="K52" s="177">
        <f>C54+G54</f>
        <v>821000</v>
      </c>
      <c r="L52" s="178"/>
      <c r="M52" s="183">
        <f>D54+E54+F54+H54+I54+J54</f>
        <v>26000</v>
      </c>
      <c r="N52" s="178"/>
      <c r="O52" s="195">
        <f>M52+K52</f>
        <v>847000</v>
      </c>
      <c r="P52" s="196"/>
      <c r="Q52" s="42" t="s">
        <v>6</v>
      </c>
      <c r="R52" s="39">
        <v>1430547700</v>
      </c>
      <c r="S52" s="57"/>
      <c r="T52" s="187">
        <v>0.11</v>
      </c>
      <c r="U52" s="190">
        <v>1.02</v>
      </c>
      <c r="V52" s="57"/>
      <c r="W52" s="85" t="s">
        <v>6</v>
      </c>
      <c r="X52" s="44">
        <v>3767.3</v>
      </c>
      <c r="Y52" s="44">
        <v>5074.1000000000004</v>
      </c>
      <c r="Z52" s="44">
        <v>54.4</v>
      </c>
      <c r="AA52" s="44">
        <v>71</v>
      </c>
      <c r="AB52" s="44">
        <v>3958</v>
      </c>
      <c r="AC52" s="44">
        <v>5334.1</v>
      </c>
      <c r="AD52" s="44">
        <v>89.4</v>
      </c>
      <c r="AE52" s="82">
        <v>12.8</v>
      </c>
      <c r="AF52" s="7"/>
      <c r="AG52" s="85" t="s">
        <v>29</v>
      </c>
      <c r="AH52" s="15">
        <v>2.125</v>
      </c>
      <c r="AI52" s="15">
        <v>7</v>
      </c>
      <c r="AJ52" s="15">
        <v>1.625</v>
      </c>
      <c r="AK52" s="15">
        <v>8</v>
      </c>
      <c r="AL52" s="16">
        <v>0</v>
      </c>
      <c r="AM52" s="62"/>
      <c r="AN52" s="64" t="s">
        <v>40</v>
      </c>
      <c r="AO52" s="20">
        <v>11.3</v>
      </c>
      <c r="AP52" s="21">
        <v>7.42</v>
      </c>
      <c r="AQ52" s="7"/>
      <c r="AR52" s="31" t="s">
        <v>37</v>
      </c>
      <c r="AS52" s="52" t="s">
        <v>75</v>
      </c>
      <c r="AT52" s="32" t="s">
        <v>38</v>
      </c>
      <c r="AU52" s="53">
        <v>5.0999999999999997E-2</v>
      </c>
      <c r="AV52" s="1"/>
      <c r="AW52" s="117" t="s">
        <v>45</v>
      </c>
      <c r="AX52" s="112">
        <v>600704000</v>
      </c>
      <c r="AY52" s="112">
        <v>423435400</v>
      </c>
      <c r="AZ52" s="113">
        <v>177570000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193"/>
      <c r="B53" s="68" t="s">
        <v>44</v>
      </c>
      <c r="C53" s="73">
        <f t="shared" ref="C53:J53" si="57">C48</f>
        <v>285611000</v>
      </c>
      <c r="D53" s="74">
        <f t="shared" si="57"/>
        <v>2667350</v>
      </c>
      <c r="E53" s="74">
        <f t="shared" si="57"/>
        <v>6444000</v>
      </c>
      <c r="F53" s="75">
        <f t="shared" si="57"/>
        <v>10718300</v>
      </c>
      <c r="G53" s="73">
        <f t="shared" si="57"/>
        <v>378516000</v>
      </c>
      <c r="H53" s="74">
        <f t="shared" si="57"/>
        <v>3612330</v>
      </c>
      <c r="I53" s="74">
        <f t="shared" si="57"/>
        <v>9640080</v>
      </c>
      <c r="J53" s="75">
        <f t="shared" si="57"/>
        <v>15707200</v>
      </c>
      <c r="K53" s="179"/>
      <c r="L53" s="180"/>
      <c r="M53" s="180"/>
      <c r="N53" s="180"/>
      <c r="O53" s="197"/>
      <c r="P53" s="198"/>
      <c r="Q53" s="14" t="s">
        <v>7</v>
      </c>
      <c r="R53" s="40">
        <f>R48</f>
        <v>1429801400</v>
      </c>
      <c r="S53" s="57"/>
      <c r="T53" s="188"/>
      <c r="U53" s="191"/>
      <c r="V53" s="57"/>
      <c r="W53" s="87" t="s">
        <v>7</v>
      </c>
      <c r="X53" s="5">
        <f t="shared" ref="X53:AE53" si="58">X48</f>
        <v>3767.3</v>
      </c>
      <c r="Y53" s="5">
        <f t="shared" si="58"/>
        <v>5063.3</v>
      </c>
      <c r="Z53" s="5">
        <f t="shared" si="58"/>
        <v>54.4</v>
      </c>
      <c r="AA53" s="5">
        <f t="shared" si="58"/>
        <v>70.900000000000006</v>
      </c>
      <c r="AB53" s="5">
        <f t="shared" si="58"/>
        <v>3958</v>
      </c>
      <c r="AC53" s="5">
        <f t="shared" si="58"/>
        <v>5323.3</v>
      </c>
      <c r="AD53" s="5">
        <f t="shared" si="58"/>
        <v>89.4</v>
      </c>
      <c r="AE53" s="81">
        <f t="shared" si="58"/>
        <v>12.8</v>
      </c>
      <c r="AF53" s="7"/>
      <c r="AG53" s="87" t="s">
        <v>26</v>
      </c>
      <c r="AH53" s="6">
        <f>(AH52*10.74)</f>
        <v>22.822500000000002</v>
      </c>
      <c r="AI53" s="6">
        <f>(AI52*2.2)</f>
        <v>15.400000000000002</v>
      </c>
      <c r="AJ53" s="6">
        <f>(AJ52*0.25)</f>
        <v>0.40625</v>
      </c>
      <c r="AK53" s="158">
        <f>AK52+AL52</f>
        <v>8</v>
      </c>
      <c r="AL53" s="159"/>
      <c r="AM53" s="10"/>
      <c r="AN53" s="22" t="s">
        <v>41</v>
      </c>
      <c r="AO53" s="23">
        <v>11.5</v>
      </c>
      <c r="AP53" s="24">
        <v>7.76</v>
      </c>
      <c r="AQ53" s="7"/>
      <c r="AR53" s="33" t="s">
        <v>36</v>
      </c>
      <c r="AS53" s="12" t="s">
        <v>75</v>
      </c>
      <c r="AT53" s="2" t="s">
        <v>39</v>
      </c>
      <c r="AU53" s="36">
        <v>1.0900000000000001</v>
      </c>
      <c r="AV53" s="1"/>
      <c r="AW53" s="118" t="s">
        <v>71</v>
      </c>
      <c r="AX53" s="111">
        <f t="shared" ref="AX53:AZ53" si="59">AX48</f>
        <v>600704000</v>
      </c>
      <c r="AY53" s="111">
        <f t="shared" si="59"/>
        <v>422551400</v>
      </c>
      <c r="AZ53" s="114">
        <f t="shared" si="59"/>
        <v>177570000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194"/>
      <c r="B54" s="66" t="s">
        <v>3</v>
      </c>
      <c r="C54" s="76">
        <f t="shared" ref="C54:J54" si="60">C52-C53</f>
        <v>0</v>
      </c>
      <c r="D54" s="76">
        <f t="shared" si="60"/>
        <v>0</v>
      </c>
      <c r="E54" s="76">
        <f t="shared" si="60"/>
        <v>0</v>
      </c>
      <c r="F54" s="77">
        <f t="shared" si="60"/>
        <v>0</v>
      </c>
      <c r="G54" s="76">
        <f t="shared" si="60"/>
        <v>821000</v>
      </c>
      <c r="H54" s="76">
        <f t="shared" si="60"/>
        <v>18000</v>
      </c>
      <c r="I54" s="76">
        <f t="shared" si="60"/>
        <v>0</v>
      </c>
      <c r="J54" s="77">
        <f t="shared" si="60"/>
        <v>8000</v>
      </c>
      <c r="K54" s="181"/>
      <c r="L54" s="182"/>
      <c r="M54" s="182"/>
      <c r="N54" s="182"/>
      <c r="O54" s="199"/>
      <c r="P54" s="200"/>
      <c r="Q54" s="48" t="s">
        <v>3</v>
      </c>
      <c r="R54" s="41">
        <f>R52-R53</f>
        <v>746300</v>
      </c>
      <c r="S54" s="58"/>
      <c r="T54" s="189"/>
      <c r="U54" s="192"/>
      <c r="V54" s="58"/>
      <c r="W54" s="45" t="s">
        <v>3</v>
      </c>
      <c r="X54" s="46">
        <f>X52-X53</f>
        <v>0</v>
      </c>
      <c r="Y54" s="46">
        <f t="shared" ref="Y54:AE54" si="61">Y52-Y53</f>
        <v>10.800000000000182</v>
      </c>
      <c r="Z54" s="46">
        <f t="shared" si="61"/>
        <v>0</v>
      </c>
      <c r="AA54" s="46">
        <f t="shared" si="61"/>
        <v>9.9999999999994316E-2</v>
      </c>
      <c r="AB54" s="46">
        <f t="shared" si="61"/>
        <v>0</v>
      </c>
      <c r="AC54" s="46">
        <f t="shared" si="61"/>
        <v>10.800000000000182</v>
      </c>
      <c r="AD54" s="46">
        <f t="shared" si="61"/>
        <v>0</v>
      </c>
      <c r="AE54" s="83">
        <f t="shared" si="61"/>
        <v>0</v>
      </c>
      <c r="AF54" s="7"/>
      <c r="AG54" s="88" t="s">
        <v>28</v>
      </c>
      <c r="AH54" s="86">
        <f>(AH53)/((K52/1000000)*8.34)</f>
        <v>3.3331434730412997</v>
      </c>
      <c r="AI54" s="86">
        <f>(AI53)/((K52/1000000)*8.34)</f>
        <v>2.249114228714471</v>
      </c>
      <c r="AJ54" s="86">
        <f>(AJ53)/((K52/1000000)*8.34)</f>
        <v>5.9331341260730759E-2</v>
      </c>
      <c r="AK54" s="160">
        <f>(AK53)/((K52/1000000)*8.34)</f>
        <v>1.1683710279036212</v>
      </c>
      <c r="AL54" s="161"/>
      <c r="AM54" s="10"/>
      <c r="AN54" s="1"/>
      <c r="AO54" s="1"/>
      <c r="AP54" s="1"/>
      <c r="AQ54" s="7"/>
      <c r="AR54" s="89" t="s">
        <v>55</v>
      </c>
      <c r="AS54" s="79">
        <v>5.65</v>
      </c>
      <c r="AT54" s="90" t="s">
        <v>54</v>
      </c>
      <c r="AU54" s="35">
        <v>3.2000000000000001E-2</v>
      </c>
      <c r="AV54" s="1"/>
      <c r="AW54" s="110" t="s">
        <v>3</v>
      </c>
      <c r="AX54" s="115">
        <f>AX52-AX53</f>
        <v>0</v>
      </c>
      <c r="AY54" s="115">
        <f>AY52-AY53</f>
        <v>884000</v>
      </c>
      <c r="AZ54" s="116">
        <f>AZ52-AZ53</f>
        <v>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74">
        <v>14</v>
      </c>
      <c r="B56" s="67" t="s">
        <v>45</v>
      </c>
      <c r="C56" s="72">
        <v>285611000</v>
      </c>
      <c r="D56" s="37">
        <v>2667350</v>
      </c>
      <c r="E56" s="37">
        <v>6444000</v>
      </c>
      <c r="F56" s="39">
        <v>10718300</v>
      </c>
      <c r="G56" s="72">
        <v>380008000</v>
      </c>
      <c r="H56" s="37">
        <v>3648330</v>
      </c>
      <c r="I56" s="37">
        <v>9672090</v>
      </c>
      <c r="J56" s="39">
        <v>15764200</v>
      </c>
      <c r="K56" s="177">
        <f>C58+G58</f>
        <v>671000</v>
      </c>
      <c r="L56" s="178"/>
      <c r="M56" s="183">
        <f>D58+E58+F58+H58+I58+J58</f>
        <v>99010</v>
      </c>
      <c r="N56" s="178"/>
      <c r="O56" s="195">
        <f>M56+K56</f>
        <v>770010</v>
      </c>
      <c r="P56" s="196"/>
      <c r="Q56" s="42" t="s">
        <v>6</v>
      </c>
      <c r="R56" s="39">
        <v>1431446200</v>
      </c>
      <c r="S56" s="57"/>
      <c r="T56" s="187">
        <v>0.02</v>
      </c>
      <c r="U56" s="190">
        <v>1.02</v>
      </c>
      <c r="V56" s="57"/>
      <c r="W56" s="85" t="s">
        <v>6</v>
      </c>
      <c r="X56" s="44">
        <v>3767.3</v>
      </c>
      <c r="Y56" s="44">
        <v>5082.7</v>
      </c>
      <c r="Z56" s="44">
        <v>54.6</v>
      </c>
      <c r="AA56" s="44">
        <v>71.2</v>
      </c>
      <c r="AB56" s="44">
        <v>3958</v>
      </c>
      <c r="AC56" s="44">
        <v>5343.5</v>
      </c>
      <c r="AD56" s="44">
        <v>89.6</v>
      </c>
      <c r="AE56" s="82">
        <v>12.8</v>
      </c>
      <c r="AF56" s="7"/>
      <c r="AG56" s="85" t="s">
        <v>29</v>
      </c>
      <c r="AH56" s="15">
        <v>1.875</v>
      </c>
      <c r="AI56" s="15">
        <v>6.25</v>
      </c>
      <c r="AJ56" s="15">
        <v>1.5</v>
      </c>
      <c r="AK56" s="15">
        <v>8</v>
      </c>
      <c r="AL56" s="16">
        <v>0</v>
      </c>
      <c r="AM56" s="62"/>
      <c r="AN56" s="64" t="s">
        <v>40</v>
      </c>
      <c r="AO56" s="20">
        <v>11.3</v>
      </c>
      <c r="AP56" s="21">
        <v>7.42</v>
      </c>
      <c r="AQ56" s="7"/>
      <c r="AR56" s="31" t="s">
        <v>37</v>
      </c>
      <c r="AS56" s="52" t="s">
        <v>75</v>
      </c>
      <c r="AT56" s="32" t="s">
        <v>38</v>
      </c>
      <c r="AU56" s="53">
        <v>4.9000000000000002E-2</v>
      </c>
      <c r="AV56" s="1"/>
      <c r="AW56" s="117" t="s">
        <v>45</v>
      </c>
      <c r="AX56" s="112">
        <v>600704000</v>
      </c>
      <c r="AY56" s="112">
        <v>424214300</v>
      </c>
      <c r="AZ56" s="113">
        <v>177605000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193"/>
      <c r="B57" s="68" t="s">
        <v>44</v>
      </c>
      <c r="C57" s="73">
        <f t="shared" ref="C57:J57" si="62">C52</f>
        <v>285611000</v>
      </c>
      <c r="D57" s="74">
        <f t="shared" si="62"/>
        <v>2667350</v>
      </c>
      <c r="E57" s="74">
        <f t="shared" si="62"/>
        <v>6444000</v>
      </c>
      <c r="F57" s="75">
        <f t="shared" si="62"/>
        <v>10718300</v>
      </c>
      <c r="G57" s="73">
        <f t="shared" si="62"/>
        <v>379337000</v>
      </c>
      <c r="H57" s="74">
        <f t="shared" si="62"/>
        <v>3630330</v>
      </c>
      <c r="I57" s="74">
        <f t="shared" si="62"/>
        <v>9640080</v>
      </c>
      <c r="J57" s="75">
        <f t="shared" si="62"/>
        <v>15715200</v>
      </c>
      <c r="K57" s="179"/>
      <c r="L57" s="180"/>
      <c r="M57" s="180"/>
      <c r="N57" s="180"/>
      <c r="O57" s="197"/>
      <c r="P57" s="198"/>
      <c r="Q57" s="14" t="s">
        <v>7</v>
      </c>
      <c r="R57" s="40">
        <f>R52</f>
        <v>1430547700</v>
      </c>
      <c r="S57" s="57"/>
      <c r="T57" s="188"/>
      <c r="U57" s="191"/>
      <c r="V57" s="57"/>
      <c r="W57" s="87" t="s">
        <v>7</v>
      </c>
      <c r="X57" s="5">
        <f t="shared" ref="X57:AE57" si="63">X52</f>
        <v>3767.3</v>
      </c>
      <c r="Y57" s="5">
        <f t="shared" si="63"/>
        <v>5074.1000000000004</v>
      </c>
      <c r="Z57" s="5">
        <f t="shared" si="63"/>
        <v>54.4</v>
      </c>
      <c r="AA57" s="5">
        <f t="shared" si="63"/>
        <v>71</v>
      </c>
      <c r="AB57" s="5">
        <f t="shared" si="63"/>
        <v>3958</v>
      </c>
      <c r="AC57" s="5">
        <f t="shared" si="63"/>
        <v>5334.1</v>
      </c>
      <c r="AD57" s="5">
        <f t="shared" si="63"/>
        <v>89.4</v>
      </c>
      <c r="AE57" s="81">
        <f t="shared" si="63"/>
        <v>12.8</v>
      </c>
      <c r="AF57" s="7"/>
      <c r="AG57" s="87" t="s">
        <v>26</v>
      </c>
      <c r="AH57" s="6">
        <f>(AH56*10.74)</f>
        <v>20.137499999999999</v>
      </c>
      <c r="AI57" s="6">
        <f>(AI56*2.2)</f>
        <v>13.750000000000002</v>
      </c>
      <c r="AJ57" s="6">
        <f>(AJ56*0.25)</f>
        <v>0.375</v>
      </c>
      <c r="AK57" s="158">
        <f>AK56+AL56</f>
        <v>8</v>
      </c>
      <c r="AL57" s="159"/>
      <c r="AM57" s="10"/>
      <c r="AN57" s="22" t="s">
        <v>41</v>
      </c>
      <c r="AO57" s="23">
        <v>11.5</v>
      </c>
      <c r="AP57" s="24">
        <v>7.69</v>
      </c>
      <c r="AQ57" s="7"/>
      <c r="AR57" s="33" t="s">
        <v>36</v>
      </c>
      <c r="AS57" s="12" t="s">
        <v>75</v>
      </c>
      <c r="AT57" s="2" t="s">
        <v>39</v>
      </c>
      <c r="AU57" s="36">
        <v>0.88</v>
      </c>
      <c r="AV57" s="1"/>
      <c r="AW57" s="118" t="s">
        <v>71</v>
      </c>
      <c r="AX57" s="111">
        <f t="shared" ref="AX57:AZ57" si="64">AX52</f>
        <v>600704000</v>
      </c>
      <c r="AY57" s="111">
        <f t="shared" si="64"/>
        <v>423435400</v>
      </c>
      <c r="AZ57" s="114">
        <f t="shared" si="64"/>
        <v>177570000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194"/>
      <c r="B58" s="66" t="s">
        <v>3</v>
      </c>
      <c r="C58" s="76">
        <f t="shared" ref="C58:J58" si="65">C56-C57</f>
        <v>0</v>
      </c>
      <c r="D58" s="76">
        <f t="shared" si="65"/>
        <v>0</v>
      </c>
      <c r="E58" s="76">
        <f t="shared" si="65"/>
        <v>0</v>
      </c>
      <c r="F58" s="77">
        <f t="shared" si="65"/>
        <v>0</v>
      </c>
      <c r="G58" s="76">
        <f t="shared" si="65"/>
        <v>671000</v>
      </c>
      <c r="H58" s="76">
        <f t="shared" si="65"/>
        <v>18000</v>
      </c>
      <c r="I58" s="76">
        <f t="shared" si="65"/>
        <v>32010</v>
      </c>
      <c r="J58" s="77">
        <f t="shared" si="65"/>
        <v>49000</v>
      </c>
      <c r="K58" s="181"/>
      <c r="L58" s="182"/>
      <c r="M58" s="182"/>
      <c r="N58" s="182"/>
      <c r="O58" s="199"/>
      <c r="P58" s="200"/>
      <c r="Q58" s="48" t="s">
        <v>3</v>
      </c>
      <c r="R58" s="41">
        <f>R56-R57</f>
        <v>898500</v>
      </c>
      <c r="S58" s="58"/>
      <c r="T58" s="189"/>
      <c r="U58" s="192"/>
      <c r="V58" s="58"/>
      <c r="W58" s="45" t="s">
        <v>3</v>
      </c>
      <c r="X58" s="46">
        <f>X56-X57</f>
        <v>0</v>
      </c>
      <c r="Y58" s="46">
        <f t="shared" ref="Y58:AE58" si="66">Y56-Y57</f>
        <v>8.5999999999994543</v>
      </c>
      <c r="Z58" s="46">
        <f t="shared" si="66"/>
        <v>0.20000000000000284</v>
      </c>
      <c r="AA58" s="46">
        <f t="shared" si="66"/>
        <v>0.20000000000000284</v>
      </c>
      <c r="AB58" s="46">
        <f t="shared" si="66"/>
        <v>0</v>
      </c>
      <c r="AC58" s="46">
        <f t="shared" si="66"/>
        <v>9.3999999999996362</v>
      </c>
      <c r="AD58" s="46">
        <f t="shared" si="66"/>
        <v>0.19999999999998863</v>
      </c>
      <c r="AE58" s="83">
        <f t="shared" si="66"/>
        <v>0</v>
      </c>
      <c r="AF58" s="7"/>
      <c r="AG58" s="88" t="s">
        <v>28</v>
      </c>
      <c r="AH58" s="86">
        <f>(AH57)/((K56/1000000)*8.34)</f>
        <v>3.5984625116598226</v>
      </c>
      <c r="AI58" s="86">
        <f>(AI57)/((K56/1000000)*8.34)</f>
        <v>2.4570507528403511</v>
      </c>
      <c r="AJ58" s="86">
        <f>(AJ57)/((K56/1000000)*8.34)</f>
        <v>6.7010475077464104E-2</v>
      </c>
      <c r="AK58" s="160">
        <f>(AK57)/((K56/1000000)*8.34)</f>
        <v>1.4295568016525677</v>
      </c>
      <c r="AL58" s="161"/>
      <c r="AM58" s="10"/>
      <c r="AN58" s="1"/>
      <c r="AO58" s="1"/>
      <c r="AP58" s="1"/>
      <c r="AQ58" s="7"/>
      <c r="AR58" s="89" t="s">
        <v>55</v>
      </c>
      <c r="AS58" s="79">
        <v>4.5</v>
      </c>
      <c r="AT58" s="90" t="s">
        <v>54</v>
      </c>
      <c r="AU58" s="35">
        <v>3.1E-2</v>
      </c>
      <c r="AV58" s="1"/>
      <c r="AW58" s="110" t="s">
        <v>3</v>
      </c>
      <c r="AX58" s="115">
        <f>AX56-AX57</f>
        <v>0</v>
      </c>
      <c r="AY58" s="115">
        <f>AY56-AY57</f>
        <v>778900</v>
      </c>
      <c r="AZ58" s="116">
        <f>AZ56-AZ57</f>
        <v>35000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74">
        <v>15</v>
      </c>
      <c r="B60" s="67" t="s">
        <v>45</v>
      </c>
      <c r="C60" s="72">
        <v>286516000</v>
      </c>
      <c r="D60" s="37">
        <v>2676340</v>
      </c>
      <c r="E60" s="37">
        <v>6444000</v>
      </c>
      <c r="F60" s="39">
        <v>10749300</v>
      </c>
      <c r="G60" s="72">
        <v>380008000</v>
      </c>
      <c r="H60" s="37">
        <v>3648330</v>
      </c>
      <c r="I60" s="37">
        <v>9672090</v>
      </c>
      <c r="J60" s="39">
        <v>15764200</v>
      </c>
      <c r="K60" s="177">
        <f>C62+G62</f>
        <v>905000</v>
      </c>
      <c r="L60" s="178"/>
      <c r="M60" s="183">
        <f>D62+E62+F62+H62+I62+J62</f>
        <v>39990</v>
      </c>
      <c r="N60" s="178"/>
      <c r="O60" s="195">
        <f>M60+K60</f>
        <v>944990</v>
      </c>
      <c r="P60" s="196"/>
      <c r="Q60" s="42" t="s">
        <v>6</v>
      </c>
      <c r="R60" s="39">
        <v>1432282400</v>
      </c>
      <c r="S60" s="57"/>
      <c r="T60" s="187">
        <v>0.02</v>
      </c>
      <c r="U60" s="190">
        <v>0.99</v>
      </c>
      <c r="V60" s="57"/>
      <c r="W60" s="85" t="s">
        <v>6</v>
      </c>
      <c r="X60" s="44">
        <v>3778.5</v>
      </c>
      <c r="Y60" s="44">
        <v>5082.7</v>
      </c>
      <c r="Z60" s="44">
        <v>54.7</v>
      </c>
      <c r="AA60" s="44">
        <v>71.2</v>
      </c>
      <c r="AB60" s="44">
        <v>3969.7</v>
      </c>
      <c r="AC60" s="44">
        <v>5343.5</v>
      </c>
      <c r="AD60" s="44">
        <v>89.6</v>
      </c>
      <c r="AE60" s="82">
        <v>12.8</v>
      </c>
      <c r="AF60" s="7"/>
      <c r="AG60" s="85" t="s">
        <v>29</v>
      </c>
      <c r="AH60" s="15">
        <v>1.625</v>
      </c>
      <c r="AI60" s="15">
        <v>6.5</v>
      </c>
      <c r="AJ60" s="15">
        <v>1.5</v>
      </c>
      <c r="AK60" s="15">
        <v>8</v>
      </c>
      <c r="AL60" s="16">
        <v>0</v>
      </c>
      <c r="AM60" s="62"/>
      <c r="AN60" s="64" t="s">
        <v>40</v>
      </c>
      <c r="AO60" s="20">
        <v>11.6</v>
      </c>
      <c r="AP60" s="21">
        <v>7.45</v>
      </c>
      <c r="AQ60" s="7"/>
      <c r="AR60" s="31" t="s">
        <v>37</v>
      </c>
      <c r="AS60" s="52">
        <v>6.9000000000000006E-2</v>
      </c>
      <c r="AT60" s="32" t="s">
        <v>38</v>
      </c>
      <c r="AU60" s="53" t="s">
        <v>75</v>
      </c>
      <c r="AV60" s="1"/>
      <c r="AW60" s="117" t="s">
        <v>45</v>
      </c>
      <c r="AX60" s="112">
        <v>601730000</v>
      </c>
      <c r="AY60" s="112">
        <v>424214300</v>
      </c>
      <c r="AZ60" s="113">
        <v>177605000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193"/>
      <c r="B61" s="68" t="s">
        <v>44</v>
      </c>
      <c r="C61" s="73">
        <f t="shared" ref="C61:J61" si="67">C56</f>
        <v>285611000</v>
      </c>
      <c r="D61" s="74">
        <f t="shared" si="67"/>
        <v>2667350</v>
      </c>
      <c r="E61" s="74">
        <f t="shared" si="67"/>
        <v>6444000</v>
      </c>
      <c r="F61" s="75">
        <f t="shared" si="67"/>
        <v>10718300</v>
      </c>
      <c r="G61" s="73">
        <f t="shared" si="67"/>
        <v>380008000</v>
      </c>
      <c r="H61" s="74">
        <f t="shared" si="67"/>
        <v>3648330</v>
      </c>
      <c r="I61" s="74">
        <f t="shared" si="67"/>
        <v>9672090</v>
      </c>
      <c r="J61" s="75">
        <f t="shared" si="67"/>
        <v>15764200</v>
      </c>
      <c r="K61" s="179"/>
      <c r="L61" s="180"/>
      <c r="M61" s="180"/>
      <c r="N61" s="180"/>
      <c r="O61" s="197"/>
      <c r="P61" s="198"/>
      <c r="Q61" s="14" t="s">
        <v>7</v>
      </c>
      <c r="R61" s="40">
        <f>R56</f>
        <v>1431446200</v>
      </c>
      <c r="S61" s="57"/>
      <c r="T61" s="188"/>
      <c r="U61" s="191"/>
      <c r="V61" s="57"/>
      <c r="W61" s="87" t="s">
        <v>7</v>
      </c>
      <c r="X61" s="5">
        <f t="shared" ref="X61:AE61" si="68">X56</f>
        <v>3767.3</v>
      </c>
      <c r="Y61" s="5">
        <f t="shared" si="68"/>
        <v>5082.7</v>
      </c>
      <c r="Z61" s="5">
        <f t="shared" si="68"/>
        <v>54.6</v>
      </c>
      <c r="AA61" s="5">
        <f t="shared" si="68"/>
        <v>71.2</v>
      </c>
      <c r="AB61" s="5">
        <f t="shared" si="68"/>
        <v>3958</v>
      </c>
      <c r="AC61" s="5">
        <f t="shared" si="68"/>
        <v>5343.5</v>
      </c>
      <c r="AD61" s="5">
        <f t="shared" si="68"/>
        <v>89.6</v>
      </c>
      <c r="AE61" s="81">
        <f t="shared" si="68"/>
        <v>12.8</v>
      </c>
      <c r="AF61" s="7"/>
      <c r="AG61" s="87" t="s">
        <v>26</v>
      </c>
      <c r="AH61" s="6">
        <f>(AH60*10.74)</f>
        <v>17.452500000000001</v>
      </c>
      <c r="AI61" s="6">
        <f>(AI60*2.2)</f>
        <v>14.3</v>
      </c>
      <c r="AJ61" s="6">
        <f>(AJ60*0.25)</f>
        <v>0.375</v>
      </c>
      <c r="AK61" s="158">
        <f>AK60+AL60</f>
        <v>8</v>
      </c>
      <c r="AL61" s="159"/>
      <c r="AM61" s="10"/>
      <c r="AN61" s="22" t="s">
        <v>41</v>
      </c>
      <c r="AO61" s="23">
        <v>11.7</v>
      </c>
      <c r="AP61" s="24">
        <v>7.72</v>
      </c>
      <c r="AQ61" s="7"/>
      <c r="AR61" s="33" t="s">
        <v>36</v>
      </c>
      <c r="AS61" s="12">
        <v>0.57999999999999996</v>
      </c>
      <c r="AT61" s="2" t="s">
        <v>39</v>
      </c>
      <c r="AU61" s="36" t="s">
        <v>75</v>
      </c>
      <c r="AV61" s="1"/>
      <c r="AW61" s="118" t="s">
        <v>71</v>
      </c>
      <c r="AX61" s="111">
        <f t="shared" ref="AX61:AZ61" si="69">AX56</f>
        <v>600704000</v>
      </c>
      <c r="AY61" s="111">
        <f t="shared" si="69"/>
        <v>424214300</v>
      </c>
      <c r="AZ61" s="114">
        <f t="shared" si="69"/>
        <v>177605000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194"/>
      <c r="B62" s="66" t="s">
        <v>3</v>
      </c>
      <c r="C62" s="76">
        <f t="shared" ref="C62:J62" si="70">C60-C61</f>
        <v>905000</v>
      </c>
      <c r="D62" s="76">
        <f t="shared" si="70"/>
        <v>8990</v>
      </c>
      <c r="E62" s="76">
        <f t="shared" si="70"/>
        <v>0</v>
      </c>
      <c r="F62" s="77">
        <f t="shared" si="70"/>
        <v>31000</v>
      </c>
      <c r="G62" s="76">
        <f t="shared" si="70"/>
        <v>0</v>
      </c>
      <c r="H62" s="76">
        <f t="shared" si="70"/>
        <v>0</v>
      </c>
      <c r="I62" s="76">
        <f t="shared" si="70"/>
        <v>0</v>
      </c>
      <c r="J62" s="77">
        <f t="shared" si="70"/>
        <v>0</v>
      </c>
      <c r="K62" s="181"/>
      <c r="L62" s="182"/>
      <c r="M62" s="182"/>
      <c r="N62" s="182"/>
      <c r="O62" s="199"/>
      <c r="P62" s="200"/>
      <c r="Q62" s="48" t="s">
        <v>3</v>
      </c>
      <c r="R62" s="41">
        <f>R60-R61</f>
        <v>836200</v>
      </c>
      <c r="S62" s="58"/>
      <c r="T62" s="189"/>
      <c r="U62" s="192"/>
      <c r="V62" s="58"/>
      <c r="W62" s="45" t="s">
        <v>3</v>
      </c>
      <c r="X62" s="46">
        <f>X60-X61</f>
        <v>11.199999999999818</v>
      </c>
      <c r="Y62" s="46">
        <f t="shared" ref="Y62:AE62" si="71">Y60-Y61</f>
        <v>0</v>
      </c>
      <c r="Z62" s="46">
        <f t="shared" si="71"/>
        <v>0.10000000000000142</v>
      </c>
      <c r="AA62" s="46">
        <f t="shared" si="71"/>
        <v>0</v>
      </c>
      <c r="AB62" s="46">
        <f t="shared" si="71"/>
        <v>11.699999999999818</v>
      </c>
      <c r="AC62" s="46">
        <f t="shared" si="71"/>
        <v>0</v>
      </c>
      <c r="AD62" s="46">
        <f t="shared" si="71"/>
        <v>0</v>
      </c>
      <c r="AE62" s="83">
        <f t="shared" si="71"/>
        <v>0</v>
      </c>
      <c r="AF62" s="7"/>
      <c r="AG62" s="88" t="s">
        <v>28</v>
      </c>
      <c r="AH62" s="86">
        <f>(AH61)/((K60/1000000)*8.34)</f>
        <v>2.3122938113597522</v>
      </c>
      <c r="AI62" s="86">
        <f>(AI61)/((K60/1000000)*8.34)</f>
        <v>1.894616903162553</v>
      </c>
      <c r="AJ62" s="86">
        <f>(AJ61)/((K60/1000000)*8.34)</f>
        <v>4.9684009698318696E-2</v>
      </c>
      <c r="AK62" s="160">
        <f>(AK61)/((K60/1000000)*8.34)</f>
        <v>1.0599255402307988</v>
      </c>
      <c r="AL62" s="161"/>
      <c r="AM62" s="10"/>
      <c r="AN62" s="1"/>
      <c r="AO62" s="1"/>
      <c r="AP62" s="1"/>
      <c r="AQ62" s="7"/>
      <c r="AR62" s="89" t="s">
        <v>55</v>
      </c>
      <c r="AS62" s="79">
        <v>3.74</v>
      </c>
      <c r="AT62" s="90" t="s">
        <v>54</v>
      </c>
      <c r="AU62" s="35">
        <v>4.1000000000000002E-2</v>
      </c>
      <c r="AV62" s="1"/>
      <c r="AW62" s="110" t="s">
        <v>3</v>
      </c>
      <c r="AX62" s="115">
        <f>AX60-AX61</f>
        <v>1026000</v>
      </c>
      <c r="AY62" s="115">
        <f>AY60-AY61</f>
        <v>0</v>
      </c>
      <c r="AZ62" s="116">
        <f>AZ60-AZ61</f>
        <v>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74">
        <v>16</v>
      </c>
      <c r="B64" s="67" t="s">
        <v>45</v>
      </c>
      <c r="C64" s="72">
        <v>287377000</v>
      </c>
      <c r="D64" s="37">
        <v>2686340</v>
      </c>
      <c r="E64" s="37">
        <v>6477000</v>
      </c>
      <c r="F64" s="39">
        <v>10779400</v>
      </c>
      <c r="G64" s="72">
        <v>380008000</v>
      </c>
      <c r="H64" s="37">
        <v>3648330</v>
      </c>
      <c r="I64" s="37">
        <v>9672090</v>
      </c>
      <c r="J64" s="39">
        <v>15764200</v>
      </c>
      <c r="K64" s="177">
        <f>C66+G66</f>
        <v>861000</v>
      </c>
      <c r="L64" s="178"/>
      <c r="M64" s="183">
        <f>D66+E66+F66+H66+I66+J66</f>
        <v>73100</v>
      </c>
      <c r="N64" s="178"/>
      <c r="O64" s="195">
        <f>M64+K64</f>
        <v>934100</v>
      </c>
      <c r="P64" s="196"/>
      <c r="Q64" s="42" t="s">
        <v>6</v>
      </c>
      <c r="R64" s="39">
        <v>1433160900</v>
      </c>
      <c r="S64" s="57"/>
      <c r="T64" s="187">
        <v>0.1</v>
      </c>
      <c r="U64" s="190">
        <v>0.95</v>
      </c>
      <c r="V64" s="57"/>
      <c r="W64" s="85" t="s">
        <v>6</v>
      </c>
      <c r="X64" s="44">
        <v>3789.4</v>
      </c>
      <c r="Y64" s="44">
        <v>5082.7</v>
      </c>
      <c r="Z64" s="44">
        <v>54.8</v>
      </c>
      <c r="AA64" s="44">
        <v>71.2</v>
      </c>
      <c r="AB64" s="44">
        <v>3981.2</v>
      </c>
      <c r="AC64" s="44">
        <v>5343.5</v>
      </c>
      <c r="AD64" s="44">
        <v>89.7</v>
      </c>
      <c r="AE64" s="82">
        <v>12.9</v>
      </c>
      <c r="AF64" s="7"/>
      <c r="AG64" s="85" t="s">
        <v>29</v>
      </c>
      <c r="AH64" s="15">
        <v>1.5</v>
      </c>
      <c r="AI64" s="15">
        <v>7.375</v>
      </c>
      <c r="AJ64" s="15">
        <v>1.875</v>
      </c>
      <c r="AK64" s="15">
        <v>9</v>
      </c>
      <c r="AL64" s="16">
        <v>0</v>
      </c>
      <c r="AM64" s="62"/>
      <c r="AN64" s="64" t="s">
        <v>40</v>
      </c>
      <c r="AO64" s="20">
        <v>10.199999999999999</v>
      </c>
      <c r="AP64" s="21">
        <v>7.47</v>
      </c>
      <c r="AQ64" s="7"/>
      <c r="AR64" s="31" t="s">
        <v>37</v>
      </c>
      <c r="AS64" s="52">
        <v>4.8000000000000001E-2</v>
      </c>
      <c r="AT64" s="32" t="s">
        <v>38</v>
      </c>
      <c r="AU64" s="53" t="s">
        <v>75</v>
      </c>
      <c r="AV64" s="1"/>
      <c r="AW64" s="117" t="s">
        <v>45</v>
      </c>
      <c r="AX64" s="112">
        <v>602707000</v>
      </c>
      <c r="AY64" s="112">
        <v>424214300</v>
      </c>
      <c r="AZ64" s="113">
        <v>177641000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193"/>
      <c r="B65" s="68" t="s">
        <v>44</v>
      </c>
      <c r="C65" s="73">
        <f t="shared" ref="C65:J65" si="72">C60</f>
        <v>286516000</v>
      </c>
      <c r="D65" s="74">
        <f t="shared" si="72"/>
        <v>2676340</v>
      </c>
      <c r="E65" s="74">
        <f t="shared" si="72"/>
        <v>6444000</v>
      </c>
      <c r="F65" s="75">
        <f t="shared" si="72"/>
        <v>10749300</v>
      </c>
      <c r="G65" s="73">
        <f t="shared" si="72"/>
        <v>380008000</v>
      </c>
      <c r="H65" s="74">
        <f t="shared" si="72"/>
        <v>3648330</v>
      </c>
      <c r="I65" s="74">
        <f t="shared" si="72"/>
        <v>9672090</v>
      </c>
      <c r="J65" s="75">
        <f t="shared" si="72"/>
        <v>15764200</v>
      </c>
      <c r="K65" s="179"/>
      <c r="L65" s="180"/>
      <c r="M65" s="180"/>
      <c r="N65" s="180"/>
      <c r="O65" s="197"/>
      <c r="P65" s="198"/>
      <c r="Q65" s="14" t="s">
        <v>7</v>
      </c>
      <c r="R65" s="40">
        <f>R60</f>
        <v>1432282400</v>
      </c>
      <c r="S65" s="57"/>
      <c r="T65" s="188"/>
      <c r="U65" s="191"/>
      <c r="V65" s="57"/>
      <c r="W65" s="87" t="s">
        <v>7</v>
      </c>
      <c r="X65" s="5">
        <f t="shared" ref="X65:AE65" si="73">X60</f>
        <v>3778.5</v>
      </c>
      <c r="Y65" s="5">
        <f t="shared" si="73"/>
        <v>5082.7</v>
      </c>
      <c r="Z65" s="5">
        <f t="shared" si="73"/>
        <v>54.7</v>
      </c>
      <c r="AA65" s="5">
        <f t="shared" si="73"/>
        <v>71.2</v>
      </c>
      <c r="AB65" s="5">
        <f t="shared" si="73"/>
        <v>3969.7</v>
      </c>
      <c r="AC65" s="5">
        <f t="shared" si="73"/>
        <v>5343.5</v>
      </c>
      <c r="AD65" s="5">
        <f t="shared" si="73"/>
        <v>89.6</v>
      </c>
      <c r="AE65" s="81">
        <f t="shared" si="73"/>
        <v>12.8</v>
      </c>
      <c r="AF65" s="7"/>
      <c r="AG65" s="87" t="s">
        <v>26</v>
      </c>
      <c r="AH65" s="6">
        <f>(AH64*10.74)</f>
        <v>16.11</v>
      </c>
      <c r="AI65" s="6">
        <f>(AI64*2.2)</f>
        <v>16.225000000000001</v>
      </c>
      <c r="AJ65" s="6">
        <f>(AJ64*0.25)</f>
        <v>0.46875</v>
      </c>
      <c r="AK65" s="158">
        <f>AK64+AL64</f>
        <v>9</v>
      </c>
      <c r="AL65" s="159"/>
      <c r="AM65" s="10"/>
      <c r="AN65" s="22" t="s">
        <v>41</v>
      </c>
      <c r="AO65" s="23">
        <v>11.2</v>
      </c>
      <c r="AP65" s="24">
        <v>7.62</v>
      </c>
      <c r="AQ65" s="7"/>
      <c r="AR65" s="33" t="s">
        <v>36</v>
      </c>
      <c r="AS65" s="12">
        <v>0.68</v>
      </c>
      <c r="AT65" s="2" t="s">
        <v>39</v>
      </c>
      <c r="AU65" s="36" t="s">
        <v>75</v>
      </c>
      <c r="AV65" s="1"/>
      <c r="AW65" s="118" t="s">
        <v>71</v>
      </c>
      <c r="AX65" s="111">
        <f t="shared" ref="AX65:AZ65" si="74">AX60</f>
        <v>601730000</v>
      </c>
      <c r="AY65" s="111">
        <f t="shared" si="74"/>
        <v>424214300</v>
      </c>
      <c r="AZ65" s="114">
        <f t="shared" si="74"/>
        <v>177605000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194"/>
      <c r="B66" s="66" t="s">
        <v>3</v>
      </c>
      <c r="C66" s="76">
        <f t="shared" ref="C66:J66" si="75">C64-C65</f>
        <v>861000</v>
      </c>
      <c r="D66" s="76">
        <f t="shared" si="75"/>
        <v>10000</v>
      </c>
      <c r="E66" s="76">
        <f t="shared" si="75"/>
        <v>33000</v>
      </c>
      <c r="F66" s="77">
        <f t="shared" si="75"/>
        <v>30100</v>
      </c>
      <c r="G66" s="76">
        <f t="shared" si="75"/>
        <v>0</v>
      </c>
      <c r="H66" s="76">
        <f t="shared" si="75"/>
        <v>0</v>
      </c>
      <c r="I66" s="76">
        <f t="shared" si="75"/>
        <v>0</v>
      </c>
      <c r="J66" s="77">
        <f t="shared" si="75"/>
        <v>0</v>
      </c>
      <c r="K66" s="181"/>
      <c r="L66" s="182"/>
      <c r="M66" s="182"/>
      <c r="N66" s="182"/>
      <c r="O66" s="199"/>
      <c r="P66" s="200"/>
      <c r="Q66" s="48" t="s">
        <v>3</v>
      </c>
      <c r="R66" s="41">
        <f>R64-R65</f>
        <v>878500</v>
      </c>
      <c r="S66" s="58"/>
      <c r="T66" s="189"/>
      <c r="U66" s="192"/>
      <c r="V66" s="58"/>
      <c r="W66" s="45" t="s">
        <v>3</v>
      </c>
      <c r="X66" s="46">
        <f>X64-X65</f>
        <v>10.900000000000091</v>
      </c>
      <c r="Y66" s="46">
        <f t="shared" ref="Y66:AE66" si="76">Y64-Y65</f>
        <v>0</v>
      </c>
      <c r="Z66" s="46">
        <f t="shared" si="76"/>
        <v>9.9999999999994316E-2</v>
      </c>
      <c r="AA66" s="46">
        <f t="shared" si="76"/>
        <v>0</v>
      </c>
      <c r="AB66" s="46">
        <f t="shared" si="76"/>
        <v>11.5</v>
      </c>
      <c r="AC66" s="46">
        <f t="shared" si="76"/>
        <v>0</v>
      </c>
      <c r="AD66" s="46">
        <f t="shared" si="76"/>
        <v>0.10000000000000853</v>
      </c>
      <c r="AE66" s="83">
        <f t="shared" si="76"/>
        <v>9.9999999999999645E-2</v>
      </c>
      <c r="AF66" s="7"/>
      <c r="AG66" s="88" t="s">
        <v>28</v>
      </c>
      <c r="AH66" s="86">
        <f>(AH65)/((K64/1000000)*8.34)</f>
        <v>2.2435013661544629</v>
      </c>
      <c r="AI66" s="86">
        <f>(AI65)/((K64/1000000)*8.34)</f>
        <v>2.2595164286689116</v>
      </c>
      <c r="AJ66" s="86">
        <f>(AJ65)/((K64/1000000)*8.34)</f>
        <v>6.5278787423023246E-2</v>
      </c>
      <c r="AK66" s="160">
        <f>(AK65)/((K64/1000000)*8.34)</f>
        <v>1.2533527185220465</v>
      </c>
      <c r="AL66" s="161"/>
      <c r="AM66" s="10"/>
      <c r="AN66" s="1"/>
      <c r="AO66" s="1"/>
      <c r="AP66" s="1"/>
      <c r="AQ66" s="7"/>
      <c r="AR66" s="89" t="s">
        <v>55</v>
      </c>
      <c r="AS66" s="79">
        <v>2.69</v>
      </c>
      <c r="AT66" s="90" t="s">
        <v>54</v>
      </c>
      <c r="AU66" s="35">
        <v>2.7E-2</v>
      </c>
      <c r="AV66" s="1"/>
      <c r="AW66" s="110" t="s">
        <v>3</v>
      </c>
      <c r="AX66" s="115">
        <f>AX64-AX65</f>
        <v>977000</v>
      </c>
      <c r="AY66" s="115">
        <f>AY64-AY65</f>
        <v>0</v>
      </c>
      <c r="AZ66" s="116">
        <f>AZ64-AZ65</f>
        <v>36000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74">
        <v>17</v>
      </c>
      <c r="B68" s="67" t="s">
        <v>45</v>
      </c>
      <c r="C68" s="72">
        <v>288318000</v>
      </c>
      <c r="D68" s="37">
        <v>2695340</v>
      </c>
      <c r="E68" s="37">
        <v>6508990</v>
      </c>
      <c r="F68" s="39">
        <v>10829400</v>
      </c>
      <c r="G68" s="72">
        <v>380008000</v>
      </c>
      <c r="H68" s="37">
        <v>3648330</v>
      </c>
      <c r="I68" s="37">
        <v>9672090</v>
      </c>
      <c r="J68" s="39">
        <v>15764200</v>
      </c>
      <c r="K68" s="177">
        <f>C70+G70</f>
        <v>941000</v>
      </c>
      <c r="L68" s="178"/>
      <c r="M68" s="183">
        <f>D70+E70+F70+H70+I70+J70</f>
        <v>90990</v>
      </c>
      <c r="N68" s="178"/>
      <c r="O68" s="195">
        <f>M68+K68</f>
        <v>1031990</v>
      </c>
      <c r="P68" s="196"/>
      <c r="Q68" s="42" t="s">
        <v>6</v>
      </c>
      <c r="R68" s="39">
        <v>1434121500</v>
      </c>
      <c r="S68" s="57"/>
      <c r="T68" s="187">
        <v>0.02</v>
      </c>
      <c r="U68" s="190">
        <v>1.01</v>
      </c>
      <c r="V68" s="57"/>
      <c r="W68" s="85" t="s">
        <v>6</v>
      </c>
      <c r="X68" s="44">
        <v>3801.5</v>
      </c>
      <c r="Y68" s="44">
        <v>5082.7</v>
      </c>
      <c r="Z68" s="44">
        <v>55</v>
      </c>
      <c r="AA68" s="44">
        <v>71.2</v>
      </c>
      <c r="AB68" s="44">
        <v>3994.1</v>
      </c>
      <c r="AC68" s="44">
        <v>5343.5</v>
      </c>
      <c r="AD68" s="44">
        <v>89.9</v>
      </c>
      <c r="AE68" s="82">
        <v>13</v>
      </c>
      <c r="AF68" s="7"/>
      <c r="AG68" s="85" t="s">
        <v>29</v>
      </c>
      <c r="AH68" s="15">
        <v>1.875</v>
      </c>
      <c r="AI68" s="15">
        <v>7.9375</v>
      </c>
      <c r="AJ68" s="15">
        <v>2</v>
      </c>
      <c r="AK68" s="15">
        <v>9</v>
      </c>
      <c r="AL68" s="16">
        <v>0</v>
      </c>
      <c r="AM68" s="62"/>
      <c r="AN68" s="64" t="s">
        <v>40</v>
      </c>
      <c r="AO68" s="20">
        <v>12.4</v>
      </c>
      <c r="AP68" s="21">
        <v>7.42</v>
      </c>
      <c r="AQ68" s="7"/>
      <c r="AR68" s="31" t="s">
        <v>37</v>
      </c>
      <c r="AS68" s="52">
        <v>4.5999999999999999E-2</v>
      </c>
      <c r="AT68" s="32" t="s">
        <v>38</v>
      </c>
      <c r="AU68" s="53" t="s">
        <v>75</v>
      </c>
      <c r="AV68" s="1"/>
      <c r="AW68" s="117" t="s">
        <v>45</v>
      </c>
      <c r="AX68" s="112">
        <v>603788000</v>
      </c>
      <c r="AY68" s="112">
        <v>424214300</v>
      </c>
      <c r="AZ68" s="113">
        <v>177677000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193"/>
      <c r="B69" s="68" t="s">
        <v>44</v>
      </c>
      <c r="C69" s="73">
        <f t="shared" ref="C69:J69" si="77">C64</f>
        <v>287377000</v>
      </c>
      <c r="D69" s="73">
        <f t="shared" si="77"/>
        <v>2686340</v>
      </c>
      <c r="E69" s="73">
        <f t="shared" si="77"/>
        <v>6477000</v>
      </c>
      <c r="F69" s="73">
        <f t="shared" si="77"/>
        <v>10779400</v>
      </c>
      <c r="G69" s="73">
        <f t="shared" si="77"/>
        <v>380008000</v>
      </c>
      <c r="H69" s="73">
        <f t="shared" si="77"/>
        <v>3648330</v>
      </c>
      <c r="I69" s="73">
        <f t="shared" si="77"/>
        <v>9672090</v>
      </c>
      <c r="J69" s="73">
        <f t="shared" si="77"/>
        <v>15764200</v>
      </c>
      <c r="K69" s="179"/>
      <c r="L69" s="180"/>
      <c r="M69" s="180"/>
      <c r="N69" s="180"/>
      <c r="O69" s="197"/>
      <c r="P69" s="198"/>
      <c r="Q69" s="14" t="s">
        <v>7</v>
      </c>
      <c r="R69" s="40">
        <f>R64</f>
        <v>1433160900</v>
      </c>
      <c r="S69" s="57"/>
      <c r="T69" s="188"/>
      <c r="U69" s="191"/>
      <c r="V69" s="57"/>
      <c r="W69" s="87" t="s">
        <v>7</v>
      </c>
      <c r="X69" s="5">
        <f>X64</f>
        <v>3789.4</v>
      </c>
      <c r="Y69" s="5">
        <f t="shared" ref="Y69:AE69" si="78">Y64</f>
        <v>5082.7</v>
      </c>
      <c r="Z69" s="5">
        <f t="shared" si="78"/>
        <v>54.8</v>
      </c>
      <c r="AA69" s="5">
        <f t="shared" si="78"/>
        <v>71.2</v>
      </c>
      <c r="AB69" s="5">
        <f t="shared" si="78"/>
        <v>3981.2</v>
      </c>
      <c r="AC69" s="5">
        <f t="shared" si="78"/>
        <v>5343.5</v>
      </c>
      <c r="AD69" s="5">
        <f t="shared" si="78"/>
        <v>89.7</v>
      </c>
      <c r="AE69" s="5">
        <f t="shared" si="78"/>
        <v>12.9</v>
      </c>
      <c r="AF69" s="7"/>
      <c r="AG69" s="87" t="s">
        <v>26</v>
      </c>
      <c r="AH69" s="6">
        <f>(AH68*10.74)</f>
        <v>20.137499999999999</v>
      </c>
      <c r="AI69" s="6">
        <f>(AI68*2.2)</f>
        <v>17.462500000000002</v>
      </c>
      <c r="AJ69" s="6">
        <f>(AJ68*0.25)</f>
        <v>0.5</v>
      </c>
      <c r="AK69" s="158">
        <f>AK68+AL68</f>
        <v>9</v>
      </c>
      <c r="AL69" s="159"/>
      <c r="AM69" s="10"/>
      <c r="AN69" s="22" t="s">
        <v>41</v>
      </c>
      <c r="AO69" s="23">
        <v>12.7</v>
      </c>
      <c r="AP69" s="24">
        <v>7.7</v>
      </c>
      <c r="AQ69" s="7"/>
      <c r="AR69" s="33" t="s">
        <v>36</v>
      </c>
      <c r="AS69" s="12">
        <v>0.89800000000000002</v>
      </c>
      <c r="AT69" s="2" t="s">
        <v>39</v>
      </c>
      <c r="AU69" s="36" t="s">
        <v>75</v>
      </c>
      <c r="AV69" s="1"/>
      <c r="AW69" s="118" t="s">
        <v>71</v>
      </c>
      <c r="AX69" s="111">
        <f t="shared" ref="AX69:AZ69" si="79">AX64</f>
        <v>602707000</v>
      </c>
      <c r="AY69" s="111">
        <f t="shared" si="79"/>
        <v>424214300</v>
      </c>
      <c r="AZ69" s="114">
        <f t="shared" si="79"/>
        <v>177641000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194"/>
      <c r="B70" s="66" t="s">
        <v>3</v>
      </c>
      <c r="C70" s="76">
        <f t="shared" ref="C70:J70" si="80">C68-C69</f>
        <v>941000</v>
      </c>
      <c r="D70" s="76">
        <f t="shared" si="80"/>
        <v>9000</v>
      </c>
      <c r="E70" s="76">
        <f t="shared" si="80"/>
        <v>31990</v>
      </c>
      <c r="F70" s="77">
        <f t="shared" si="80"/>
        <v>50000</v>
      </c>
      <c r="G70" s="76">
        <f t="shared" si="80"/>
        <v>0</v>
      </c>
      <c r="H70" s="76">
        <f t="shared" si="80"/>
        <v>0</v>
      </c>
      <c r="I70" s="76">
        <f t="shared" si="80"/>
        <v>0</v>
      </c>
      <c r="J70" s="77">
        <f t="shared" si="80"/>
        <v>0</v>
      </c>
      <c r="K70" s="181"/>
      <c r="L70" s="182"/>
      <c r="M70" s="182"/>
      <c r="N70" s="182"/>
      <c r="O70" s="199"/>
      <c r="P70" s="200"/>
      <c r="Q70" s="48" t="s">
        <v>3</v>
      </c>
      <c r="R70" s="41">
        <f>R68-R69</f>
        <v>960600</v>
      </c>
      <c r="S70" s="58"/>
      <c r="T70" s="189"/>
      <c r="U70" s="192"/>
      <c r="V70" s="58"/>
      <c r="W70" s="45" t="s">
        <v>3</v>
      </c>
      <c r="X70" s="46">
        <f>X68-X69</f>
        <v>12.099999999999909</v>
      </c>
      <c r="Y70" s="46">
        <f t="shared" ref="Y70:AE70" si="81">Y68-Y69</f>
        <v>0</v>
      </c>
      <c r="Z70" s="46">
        <f t="shared" si="81"/>
        <v>0.20000000000000284</v>
      </c>
      <c r="AA70" s="46">
        <f t="shared" si="81"/>
        <v>0</v>
      </c>
      <c r="AB70" s="46">
        <f t="shared" si="81"/>
        <v>12.900000000000091</v>
      </c>
      <c r="AC70" s="46">
        <f t="shared" si="81"/>
        <v>0</v>
      </c>
      <c r="AD70" s="46">
        <f t="shared" si="81"/>
        <v>0.20000000000000284</v>
      </c>
      <c r="AE70" s="83">
        <f t="shared" si="81"/>
        <v>9.9999999999999645E-2</v>
      </c>
      <c r="AF70" s="7"/>
      <c r="AG70" s="88" t="s">
        <v>28</v>
      </c>
      <c r="AH70" s="86">
        <f>(AH69)/((K68/1000000)*8.34)</f>
        <v>2.5659599844035506</v>
      </c>
      <c r="AI70" s="86">
        <f>(AI69)/((K68/1000000)*8.34)</f>
        <v>2.2251062062146247</v>
      </c>
      <c r="AJ70" s="86">
        <f>(AJ69)/((K68/1000000)*8.34)</f>
        <v>6.3710986577369358E-2</v>
      </c>
      <c r="AK70" s="160">
        <f>(AK69)/((K68/1000000)*8.34)</f>
        <v>1.1467977583926483</v>
      </c>
      <c r="AL70" s="161"/>
      <c r="AM70" s="10"/>
      <c r="AN70" s="1"/>
      <c r="AO70" s="1"/>
      <c r="AP70" s="1"/>
      <c r="AQ70" s="7"/>
      <c r="AR70" s="89" t="s">
        <v>55</v>
      </c>
      <c r="AS70" s="79">
        <v>2.42</v>
      </c>
      <c r="AT70" s="90" t="s">
        <v>54</v>
      </c>
      <c r="AU70" s="35">
        <v>0.03</v>
      </c>
      <c r="AV70" s="1"/>
      <c r="AW70" s="110" t="s">
        <v>3</v>
      </c>
      <c r="AX70" s="115">
        <f>AX68-AX69</f>
        <v>1081000</v>
      </c>
      <c r="AY70" s="115">
        <f>AY68-AY69</f>
        <v>0</v>
      </c>
      <c r="AZ70" s="116">
        <f>AZ68-AZ69</f>
        <v>36000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74">
        <v>18</v>
      </c>
      <c r="B72" s="67" t="s">
        <v>45</v>
      </c>
      <c r="C72" s="72">
        <v>289207000</v>
      </c>
      <c r="D72" s="37">
        <v>2695340</v>
      </c>
      <c r="E72" s="37">
        <v>6508990</v>
      </c>
      <c r="F72" s="39">
        <v>10837400</v>
      </c>
      <c r="G72" s="72">
        <v>380008000</v>
      </c>
      <c r="H72" s="37">
        <v>3648330</v>
      </c>
      <c r="I72" s="37">
        <v>9672090</v>
      </c>
      <c r="J72" s="39">
        <v>15764200</v>
      </c>
      <c r="K72" s="177">
        <f>C74+G74</f>
        <v>889000</v>
      </c>
      <c r="L72" s="178"/>
      <c r="M72" s="183">
        <f>D74+E74+F74+H74+I74+J74</f>
        <v>8000</v>
      </c>
      <c r="N72" s="178"/>
      <c r="O72" s="195">
        <f>M72+K72</f>
        <v>897000</v>
      </c>
      <c r="P72" s="196"/>
      <c r="Q72" s="42" t="s">
        <v>6</v>
      </c>
      <c r="R72" s="39">
        <v>1434931700</v>
      </c>
      <c r="S72" s="57"/>
      <c r="T72" s="187">
        <v>0.08</v>
      </c>
      <c r="U72" s="190">
        <v>1</v>
      </c>
      <c r="V72" s="57"/>
      <c r="W72" s="85" t="s">
        <v>6</v>
      </c>
      <c r="X72" s="44">
        <v>3812.9</v>
      </c>
      <c r="Y72" s="44">
        <v>5082.7</v>
      </c>
      <c r="Z72" s="44">
        <v>55</v>
      </c>
      <c r="AA72" s="44">
        <v>71.2</v>
      </c>
      <c r="AB72" s="44">
        <v>4005.6</v>
      </c>
      <c r="AC72" s="44">
        <v>5343.5</v>
      </c>
      <c r="AD72" s="44">
        <v>89.9</v>
      </c>
      <c r="AE72" s="82">
        <v>13</v>
      </c>
      <c r="AF72" s="7"/>
      <c r="AG72" s="85" t="s">
        <v>29</v>
      </c>
      <c r="AH72" s="15">
        <v>1.5</v>
      </c>
      <c r="AI72" s="15">
        <v>7.25</v>
      </c>
      <c r="AJ72" s="15">
        <v>1.875</v>
      </c>
      <c r="AK72" s="15">
        <v>9</v>
      </c>
      <c r="AL72" s="16">
        <v>0</v>
      </c>
      <c r="AM72" s="62"/>
      <c r="AN72" s="64" t="s">
        <v>40</v>
      </c>
      <c r="AO72" s="20">
        <v>12.7</v>
      </c>
      <c r="AP72" s="21">
        <v>7.56</v>
      </c>
      <c r="AQ72" s="7"/>
      <c r="AR72" s="31" t="s">
        <v>37</v>
      </c>
      <c r="AS72" s="52">
        <v>4.8000000000000001E-2</v>
      </c>
      <c r="AT72" s="32" t="s">
        <v>38</v>
      </c>
      <c r="AU72" s="53" t="s">
        <v>75</v>
      </c>
      <c r="AV72" s="1"/>
      <c r="AW72" s="117" t="s">
        <v>45</v>
      </c>
      <c r="AX72" s="112">
        <v>604756000</v>
      </c>
      <c r="AY72" s="112">
        <v>424214300</v>
      </c>
      <c r="AZ72" s="113">
        <v>177677000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193"/>
      <c r="B73" s="68" t="s">
        <v>44</v>
      </c>
      <c r="C73" s="73">
        <f t="shared" ref="C73:J73" si="82">C68</f>
        <v>288318000</v>
      </c>
      <c r="D73" s="74">
        <f t="shared" si="82"/>
        <v>2695340</v>
      </c>
      <c r="E73" s="74">
        <f t="shared" si="82"/>
        <v>6508990</v>
      </c>
      <c r="F73" s="75">
        <f t="shared" si="82"/>
        <v>10829400</v>
      </c>
      <c r="G73" s="73">
        <f t="shared" si="82"/>
        <v>380008000</v>
      </c>
      <c r="H73" s="74">
        <f t="shared" si="82"/>
        <v>3648330</v>
      </c>
      <c r="I73" s="74">
        <f t="shared" si="82"/>
        <v>9672090</v>
      </c>
      <c r="J73" s="75">
        <f t="shared" si="82"/>
        <v>15764200</v>
      </c>
      <c r="K73" s="179"/>
      <c r="L73" s="180"/>
      <c r="M73" s="180"/>
      <c r="N73" s="180"/>
      <c r="O73" s="197"/>
      <c r="P73" s="198"/>
      <c r="Q73" s="14" t="s">
        <v>7</v>
      </c>
      <c r="R73" s="40">
        <f>R68</f>
        <v>1434121500</v>
      </c>
      <c r="S73" s="57"/>
      <c r="T73" s="188"/>
      <c r="U73" s="191"/>
      <c r="V73" s="57"/>
      <c r="W73" s="87" t="s">
        <v>7</v>
      </c>
      <c r="X73" s="5">
        <f t="shared" ref="X73:AE73" si="83">X68</f>
        <v>3801.5</v>
      </c>
      <c r="Y73" s="5">
        <f t="shared" si="83"/>
        <v>5082.7</v>
      </c>
      <c r="Z73" s="5">
        <f t="shared" si="83"/>
        <v>55</v>
      </c>
      <c r="AA73" s="5">
        <f t="shared" si="83"/>
        <v>71.2</v>
      </c>
      <c r="AB73" s="5">
        <f t="shared" si="83"/>
        <v>3994.1</v>
      </c>
      <c r="AC73" s="5">
        <f t="shared" si="83"/>
        <v>5343.5</v>
      </c>
      <c r="AD73" s="5">
        <f t="shared" si="83"/>
        <v>89.9</v>
      </c>
      <c r="AE73" s="81">
        <f t="shared" si="83"/>
        <v>13</v>
      </c>
      <c r="AF73" s="7"/>
      <c r="AG73" s="87" t="s">
        <v>26</v>
      </c>
      <c r="AH73" s="6">
        <f>(AH72*10.74)</f>
        <v>16.11</v>
      </c>
      <c r="AI73" s="6">
        <f>(AI72*2.2)</f>
        <v>15.950000000000001</v>
      </c>
      <c r="AJ73" s="6">
        <f>(AJ72*0.25)</f>
        <v>0.46875</v>
      </c>
      <c r="AK73" s="158">
        <f>AK72+AL72</f>
        <v>9</v>
      </c>
      <c r="AL73" s="159"/>
      <c r="AM73" s="10"/>
      <c r="AN73" s="22" t="s">
        <v>41</v>
      </c>
      <c r="AO73" s="23">
        <v>13</v>
      </c>
      <c r="AP73" s="24">
        <v>7.76</v>
      </c>
      <c r="AQ73" s="7"/>
      <c r="AR73" s="33" t="s">
        <v>36</v>
      </c>
      <c r="AS73" s="12">
        <v>0.84</v>
      </c>
      <c r="AT73" s="2" t="s">
        <v>39</v>
      </c>
      <c r="AU73" s="36" t="s">
        <v>75</v>
      </c>
      <c r="AV73" s="1"/>
      <c r="AW73" s="118" t="s">
        <v>71</v>
      </c>
      <c r="AX73" s="111">
        <f t="shared" ref="AX73:AZ73" si="84">AX68</f>
        <v>603788000</v>
      </c>
      <c r="AY73" s="111">
        <f t="shared" si="84"/>
        <v>424214300</v>
      </c>
      <c r="AZ73" s="114">
        <f t="shared" si="84"/>
        <v>177677000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194"/>
      <c r="B74" s="66" t="s">
        <v>3</v>
      </c>
      <c r="C74" s="76">
        <f t="shared" ref="C74:J74" si="85">C72-C73</f>
        <v>889000</v>
      </c>
      <c r="D74" s="76">
        <f t="shared" si="85"/>
        <v>0</v>
      </c>
      <c r="E74" s="76">
        <f t="shared" si="85"/>
        <v>0</v>
      </c>
      <c r="F74" s="77">
        <f t="shared" si="85"/>
        <v>8000</v>
      </c>
      <c r="G74" s="76">
        <f t="shared" si="85"/>
        <v>0</v>
      </c>
      <c r="H74" s="76">
        <f t="shared" si="85"/>
        <v>0</v>
      </c>
      <c r="I74" s="76">
        <f t="shared" si="85"/>
        <v>0</v>
      </c>
      <c r="J74" s="77">
        <f t="shared" si="85"/>
        <v>0</v>
      </c>
      <c r="K74" s="181"/>
      <c r="L74" s="182"/>
      <c r="M74" s="182"/>
      <c r="N74" s="182"/>
      <c r="O74" s="199"/>
      <c r="P74" s="200"/>
      <c r="Q74" s="48" t="s">
        <v>3</v>
      </c>
      <c r="R74" s="41">
        <f>R72-R73</f>
        <v>810200</v>
      </c>
      <c r="S74" s="58"/>
      <c r="T74" s="189"/>
      <c r="U74" s="192"/>
      <c r="V74" s="58"/>
      <c r="W74" s="45" t="s">
        <v>3</v>
      </c>
      <c r="X74" s="46">
        <f>X72-X73</f>
        <v>11.400000000000091</v>
      </c>
      <c r="Y74" s="46">
        <f t="shared" ref="Y74:AE74" si="86">Y72-Y73</f>
        <v>0</v>
      </c>
      <c r="Z74" s="46">
        <f t="shared" si="86"/>
        <v>0</v>
      </c>
      <c r="AA74" s="46">
        <f t="shared" si="86"/>
        <v>0</v>
      </c>
      <c r="AB74" s="46">
        <f t="shared" si="86"/>
        <v>11.5</v>
      </c>
      <c r="AC74" s="46">
        <f t="shared" si="86"/>
        <v>0</v>
      </c>
      <c r="AD74" s="46">
        <f t="shared" si="86"/>
        <v>0</v>
      </c>
      <c r="AE74" s="83">
        <f t="shared" si="86"/>
        <v>0</v>
      </c>
      <c r="AF74" s="7"/>
      <c r="AG74" s="88" t="s">
        <v>28</v>
      </c>
      <c r="AH74" s="86">
        <f>(AH73)/((K72/1000000)*8.34)</f>
        <v>2.1728399058031416</v>
      </c>
      <c r="AI74" s="86">
        <f>(AI73)/((K72/1000000)*8.34)</f>
        <v>2.1512598694947305</v>
      </c>
      <c r="AJ74" s="86">
        <f>(AJ73)/((K72/1000000)*8.34)</f>
        <v>6.3222762622298118E-2</v>
      </c>
      <c r="AK74" s="160">
        <f>(AK73)/((K72/1000000)*8.34)</f>
        <v>1.2138770423481238</v>
      </c>
      <c r="AL74" s="161"/>
      <c r="AM74" s="10"/>
      <c r="AN74" s="1"/>
      <c r="AO74" s="1"/>
      <c r="AP74" s="1"/>
      <c r="AQ74" s="7"/>
      <c r="AR74" s="89" t="s">
        <v>55</v>
      </c>
      <c r="AS74" s="79">
        <v>2.35</v>
      </c>
      <c r="AT74" s="90" t="s">
        <v>54</v>
      </c>
      <c r="AU74" s="35">
        <v>3.3000000000000002E-2</v>
      </c>
      <c r="AV74" s="1"/>
      <c r="AW74" s="110" t="s">
        <v>3</v>
      </c>
      <c r="AX74" s="115">
        <f>AX72-AX73</f>
        <v>968000</v>
      </c>
      <c r="AY74" s="115">
        <f>AY72-AY73</f>
        <v>0</v>
      </c>
      <c r="AZ74" s="116">
        <f>AZ72-AZ73</f>
        <v>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74">
        <v>19</v>
      </c>
      <c r="B76" s="67" t="s">
        <v>45</v>
      </c>
      <c r="C76" s="72">
        <v>289942000</v>
      </c>
      <c r="D76" s="37">
        <v>2704340</v>
      </c>
      <c r="E76" s="37">
        <v>6540990</v>
      </c>
      <c r="F76" s="39">
        <v>10863400</v>
      </c>
      <c r="G76" s="72">
        <v>380008000</v>
      </c>
      <c r="H76" s="37">
        <v>3648330</v>
      </c>
      <c r="I76" s="37">
        <v>9672090</v>
      </c>
      <c r="J76" s="39">
        <v>15764200</v>
      </c>
      <c r="K76" s="177">
        <f>C78+G78</f>
        <v>735000</v>
      </c>
      <c r="L76" s="178"/>
      <c r="M76" s="183">
        <f>D78+E78+F78+H78+I78+J78</f>
        <v>67000</v>
      </c>
      <c r="N76" s="178"/>
      <c r="O76" s="195">
        <f>M76+K76</f>
        <v>802000</v>
      </c>
      <c r="P76" s="196"/>
      <c r="Q76" s="42" t="s">
        <v>6</v>
      </c>
      <c r="R76" s="39">
        <v>1435667300</v>
      </c>
      <c r="S76" s="57"/>
      <c r="T76" s="187">
        <v>0.02</v>
      </c>
      <c r="U76" s="190">
        <v>1</v>
      </c>
      <c r="V76" s="57"/>
      <c r="W76" s="85" t="s">
        <v>6</v>
      </c>
      <c r="X76" s="44">
        <v>3822.3</v>
      </c>
      <c r="Y76" s="44">
        <v>5082.7</v>
      </c>
      <c r="Z76" s="44">
        <v>55.1</v>
      </c>
      <c r="AA76" s="44">
        <v>71.2</v>
      </c>
      <c r="AB76" s="44">
        <v>4015.5</v>
      </c>
      <c r="AC76" s="44">
        <v>5343.5</v>
      </c>
      <c r="AD76" s="44">
        <v>90</v>
      </c>
      <c r="AE76" s="82">
        <v>13</v>
      </c>
      <c r="AF76" s="7"/>
      <c r="AG76" s="85" t="s">
        <v>29</v>
      </c>
      <c r="AH76" s="15">
        <v>1.625</v>
      </c>
      <c r="AI76" s="15">
        <v>6</v>
      </c>
      <c r="AJ76" s="15">
        <v>1.375</v>
      </c>
      <c r="AK76" s="15">
        <v>7</v>
      </c>
      <c r="AL76" s="16">
        <v>0</v>
      </c>
      <c r="AM76" s="62"/>
      <c r="AN76" s="64" t="s">
        <v>40</v>
      </c>
      <c r="AO76" s="20">
        <v>12.4</v>
      </c>
      <c r="AP76" s="21">
        <v>7.59</v>
      </c>
      <c r="AQ76" s="7"/>
      <c r="AR76" s="31" t="s">
        <v>37</v>
      </c>
      <c r="AS76" s="52">
        <v>4.2999999999999997E-2</v>
      </c>
      <c r="AT76" s="32" t="s">
        <v>38</v>
      </c>
      <c r="AU76" s="53" t="s">
        <v>75</v>
      </c>
      <c r="AV76" s="1"/>
      <c r="AW76" s="117" t="s">
        <v>45</v>
      </c>
      <c r="AX76" s="112">
        <v>605582000</v>
      </c>
      <c r="AY76" s="112">
        <v>424214300</v>
      </c>
      <c r="AZ76" s="113">
        <v>177713000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193"/>
      <c r="B77" s="68" t="s">
        <v>44</v>
      </c>
      <c r="C77" s="73">
        <f t="shared" ref="C77:J77" si="87">C72</f>
        <v>289207000</v>
      </c>
      <c r="D77" s="74">
        <f t="shared" si="87"/>
        <v>2695340</v>
      </c>
      <c r="E77" s="74">
        <f t="shared" si="87"/>
        <v>6508990</v>
      </c>
      <c r="F77" s="75">
        <f t="shared" si="87"/>
        <v>10837400</v>
      </c>
      <c r="G77" s="73">
        <f t="shared" si="87"/>
        <v>380008000</v>
      </c>
      <c r="H77" s="74">
        <f t="shared" si="87"/>
        <v>3648330</v>
      </c>
      <c r="I77" s="74">
        <f t="shared" si="87"/>
        <v>9672090</v>
      </c>
      <c r="J77" s="75">
        <f t="shared" si="87"/>
        <v>15764200</v>
      </c>
      <c r="K77" s="179"/>
      <c r="L77" s="180"/>
      <c r="M77" s="180"/>
      <c r="N77" s="180"/>
      <c r="O77" s="197"/>
      <c r="P77" s="198"/>
      <c r="Q77" s="14" t="s">
        <v>7</v>
      </c>
      <c r="R77" s="40">
        <f>R72</f>
        <v>1434931700</v>
      </c>
      <c r="S77" s="57"/>
      <c r="T77" s="188"/>
      <c r="U77" s="191"/>
      <c r="V77" s="57"/>
      <c r="W77" s="87" t="s">
        <v>7</v>
      </c>
      <c r="X77" s="5">
        <f t="shared" ref="X77:AE77" si="88">X72</f>
        <v>3812.9</v>
      </c>
      <c r="Y77" s="5">
        <f t="shared" si="88"/>
        <v>5082.7</v>
      </c>
      <c r="Z77" s="5">
        <f t="shared" si="88"/>
        <v>55</v>
      </c>
      <c r="AA77" s="5">
        <f t="shared" si="88"/>
        <v>71.2</v>
      </c>
      <c r="AB77" s="5">
        <f t="shared" si="88"/>
        <v>4005.6</v>
      </c>
      <c r="AC77" s="5">
        <f t="shared" si="88"/>
        <v>5343.5</v>
      </c>
      <c r="AD77" s="5">
        <f t="shared" si="88"/>
        <v>89.9</v>
      </c>
      <c r="AE77" s="81">
        <f t="shared" si="88"/>
        <v>13</v>
      </c>
      <c r="AF77" s="7"/>
      <c r="AG77" s="87" t="s">
        <v>26</v>
      </c>
      <c r="AH77" s="6">
        <f>(AH76*10.74)</f>
        <v>17.452500000000001</v>
      </c>
      <c r="AI77" s="6">
        <f>(AI76*2.2)</f>
        <v>13.200000000000001</v>
      </c>
      <c r="AJ77" s="6">
        <f>(AJ76*0.25)</f>
        <v>0.34375</v>
      </c>
      <c r="AK77" s="158">
        <f>AK76+AL76</f>
        <v>7</v>
      </c>
      <c r="AL77" s="159"/>
      <c r="AM77" s="10"/>
      <c r="AN77" s="22" t="s">
        <v>41</v>
      </c>
      <c r="AO77" s="23">
        <v>12.9</v>
      </c>
      <c r="AP77" s="24">
        <v>7.77</v>
      </c>
      <c r="AQ77" s="7"/>
      <c r="AR77" s="33" t="s">
        <v>36</v>
      </c>
      <c r="AS77" s="12">
        <v>0.49199999999999999</v>
      </c>
      <c r="AT77" s="2" t="s">
        <v>39</v>
      </c>
      <c r="AU77" s="36" t="s">
        <v>75</v>
      </c>
      <c r="AV77" s="1"/>
      <c r="AW77" s="118" t="s">
        <v>71</v>
      </c>
      <c r="AX77" s="111">
        <f t="shared" ref="AX77:AZ77" si="89">AX72</f>
        <v>604756000</v>
      </c>
      <c r="AY77" s="111">
        <f t="shared" si="89"/>
        <v>424214300</v>
      </c>
      <c r="AZ77" s="114">
        <f t="shared" si="89"/>
        <v>177677000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194"/>
      <c r="B78" s="66" t="s">
        <v>3</v>
      </c>
      <c r="C78" s="76">
        <f t="shared" ref="C78:J78" si="90">C76-C77</f>
        <v>735000</v>
      </c>
      <c r="D78" s="76">
        <f t="shared" si="90"/>
        <v>9000</v>
      </c>
      <c r="E78" s="76">
        <f t="shared" si="90"/>
        <v>32000</v>
      </c>
      <c r="F78" s="77">
        <f t="shared" si="90"/>
        <v>26000</v>
      </c>
      <c r="G78" s="76">
        <f t="shared" si="90"/>
        <v>0</v>
      </c>
      <c r="H78" s="76">
        <f t="shared" si="90"/>
        <v>0</v>
      </c>
      <c r="I78" s="76">
        <f t="shared" si="90"/>
        <v>0</v>
      </c>
      <c r="J78" s="77">
        <f t="shared" si="90"/>
        <v>0</v>
      </c>
      <c r="K78" s="181"/>
      <c r="L78" s="182"/>
      <c r="M78" s="182"/>
      <c r="N78" s="182"/>
      <c r="O78" s="199"/>
      <c r="P78" s="200"/>
      <c r="Q78" s="48" t="s">
        <v>3</v>
      </c>
      <c r="R78" s="41">
        <f>R76-R77</f>
        <v>735600</v>
      </c>
      <c r="S78" s="58"/>
      <c r="T78" s="189"/>
      <c r="U78" s="192"/>
      <c r="V78" s="58"/>
      <c r="W78" s="45" t="s">
        <v>3</v>
      </c>
      <c r="X78" s="46">
        <f>X76-X77</f>
        <v>9.4000000000000909</v>
      </c>
      <c r="Y78" s="46">
        <f t="shared" ref="Y78:AE78" si="91">Y76-Y77</f>
        <v>0</v>
      </c>
      <c r="Z78" s="46">
        <f t="shared" si="91"/>
        <v>0.10000000000000142</v>
      </c>
      <c r="AA78" s="46">
        <f t="shared" si="91"/>
        <v>0</v>
      </c>
      <c r="AB78" s="46">
        <f t="shared" si="91"/>
        <v>9.9000000000000909</v>
      </c>
      <c r="AC78" s="46">
        <f t="shared" si="91"/>
        <v>0</v>
      </c>
      <c r="AD78" s="46">
        <f t="shared" si="91"/>
        <v>9.9999999999994316E-2</v>
      </c>
      <c r="AE78" s="83">
        <f t="shared" si="91"/>
        <v>0</v>
      </c>
      <c r="AF78" s="7"/>
      <c r="AG78" s="88" t="s">
        <v>28</v>
      </c>
      <c r="AH78" s="86">
        <f>(AH77)/((K76/1000000)*8.34)</f>
        <v>2.8471100670484022</v>
      </c>
      <c r="AI78" s="86">
        <f>(AI77)/((K76/1000000)*8.34)</f>
        <v>2.1533793373464496</v>
      </c>
      <c r="AJ78" s="86">
        <f>(AJ77)/((K76/1000000)*8.34)</f>
        <v>5.6077586910063787E-2</v>
      </c>
      <c r="AK78" s="160">
        <f>(AK77)/((K76/1000000)*8.34)</f>
        <v>1.1419435879867534</v>
      </c>
      <c r="AL78" s="161"/>
      <c r="AM78" s="10"/>
      <c r="AN78" s="1"/>
      <c r="AO78" s="1"/>
      <c r="AP78" s="1"/>
      <c r="AQ78" s="7"/>
      <c r="AR78" s="89" t="s">
        <v>55</v>
      </c>
      <c r="AS78" s="79">
        <v>2.16</v>
      </c>
      <c r="AT78" s="90" t="s">
        <v>54</v>
      </c>
      <c r="AU78" s="35">
        <v>2.7E-2</v>
      </c>
      <c r="AV78" s="1"/>
      <c r="AW78" s="110" t="s">
        <v>3</v>
      </c>
      <c r="AX78" s="115">
        <f>AX76-AX77</f>
        <v>826000</v>
      </c>
      <c r="AY78" s="115">
        <f>AY76-AY77</f>
        <v>0</v>
      </c>
      <c r="AZ78" s="116">
        <f>AZ76-AZ77</f>
        <v>36000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74">
        <v>20</v>
      </c>
      <c r="B80" s="67" t="s">
        <v>45</v>
      </c>
      <c r="C80" s="72">
        <v>290902000</v>
      </c>
      <c r="D80" s="37">
        <v>2714340</v>
      </c>
      <c r="E80" s="37">
        <v>6540990</v>
      </c>
      <c r="F80" s="39">
        <v>10875400</v>
      </c>
      <c r="G80" s="72">
        <v>380008000</v>
      </c>
      <c r="H80" s="37">
        <v>3648330</v>
      </c>
      <c r="I80" s="37">
        <v>9672090</v>
      </c>
      <c r="J80" s="39">
        <v>15764200</v>
      </c>
      <c r="K80" s="177">
        <f>C82+G82</f>
        <v>960000</v>
      </c>
      <c r="L80" s="178"/>
      <c r="M80" s="183">
        <f>D82+E82+F82+H82+I82+J82</f>
        <v>22000</v>
      </c>
      <c r="N80" s="178"/>
      <c r="O80" s="195">
        <f>M80+K80</f>
        <v>982000</v>
      </c>
      <c r="P80" s="196"/>
      <c r="Q80" s="42" t="s">
        <v>6</v>
      </c>
      <c r="R80" s="39">
        <v>1436599700</v>
      </c>
      <c r="S80" s="57"/>
      <c r="T80" s="187">
        <v>0</v>
      </c>
      <c r="U80" s="190">
        <v>0.97</v>
      </c>
      <c r="V80" s="57"/>
      <c r="W80" s="85" t="s">
        <v>6</v>
      </c>
      <c r="X80" s="44">
        <v>3834.6</v>
      </c>
      <c r="Y80" s="44">
        <v>5082.7</v>
      </c>
      <c r="Z80" s="44">
        <v>55.2</v>
      </c>
      <c r="AA80" s="44">
        <v>71.2</v>
      </c>
      <c r="AB80" s="44">
        <v>4028.1</v>
      </c>
      <c r="AC80" s="44">
        <v>5343.5</v>
      </c>
      <c r="AD80" s="44">
        <v>90</v>
      </c>
      <c r="AE80" s="82">
        <v>13</v>
      </c>
      <c r="AF80" s="7"/>
      <c r="AG80" s="85" t="s">
        <v>29</v>
      </c>
      <c r="AH80" s="15">
        <v>1.75</v>
      </c>
      <c r="AI80" s="15">
        <v>8</v>
      </c>
      <c r="AJ80" s="15">
        <v>1.9375</v>
      </c>
      <c r="AK80" s="15">
        <v>10</v>
      </c>
      <c r="AL80" s="16">
        <v>0</v>
      </c>
      <c r="AM80" s="62"/>
      <c r="AN80" s="64" t="s">
        <v>40</v>
      </c>
      <c r="AO80" s="20">
        <v>12.9</v>
      </c>
      <c r="AP80" s="21">
        <v>7.54</v>
      </c>
      <c r="AQ80" s="7"/>
      <c r="AR80" s="31" t="s">
        <v>37</v>
      </c>
      <c r="AS80" s="52">
        <v>3.5999999999999997E-2</v>
      </c>
      <c r="AT80" s="32" t="s">
        <v>38</v>
      </c>
      <c r="AU80" s="53" t="s">
        <v>75</v>
      </c>
      <c r="AV80" s="1"/>
      <c r="AW80" s="117" t="s">
        <v>45</v>
      </c>
      <c r="AX80" s="112">
        <v>606648000</v>
      </c>
      <c r="AY80" s="112">
        <v>424214300</v>
      </c>
      <c r="AZ80" s="113">
        <v>177713000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193"/>
      <c r="B81" s="68" t="s">
        <v>44</v>
      </c>
      <c r="C81" s="73">
        <f t="shared" ref="C81:J81" si="92">C76</f>
        <v>289942000</v>
      </c>
      <c r="D81" s="74">
        <f t="shared" si="92"/>
        <v>2704340</v>
      </c>
      <c r="E81" s="74">
        <f t="shared" si="92"/>
        <v>6540990</v>
      </c>
      <c r="F81" s="75">
        <f t="shared" si="92"/>
        <v>10863400</v>
      </c>
      <c r="G81" s="73">
        <f t="shared" si="92"/>
        <v>380008000</v>
      </c>
      <c r="H81" s="74">
        <f t="shared" si="92"/>
        <v>3648330</v>
      </c>
      <c r="I81" s="74">
        <f t="shared" si="92"/>
        <v>9672090</v>
      </c>
      <c r="J81" s="75">
        <f t="shared" si="92"/>
        <v>15764200</v>
      </c>
      <c r="K81" s="179"/>
      <c r="L81" s="180"/>
      <c r="M81" s="180"/>
      <c r="N81" s="180"/>
      <c r="O81" s="197"/>
      <c r="P81" s="198"/>
      <c r="Q81" s="14" t="s">
        <v>7</v>
      </c>
      <c r="R81" s="40">
        <f>R76</f>
        <v>1435667300</v>
      </c>
      <c r="S81" s="57"/>
      <c r="T81" s="188"/>
      <c r="U81" s="191"/>
      <c r="V81" s="57"/>
      <c r="W81" s="87" t="s">
        <v>7</v>
      </c>
      <c r="X81" s="5">
        <f t="shared" ref="X81:AE81" si="93">X76</f>
        <v>3822.3</v>
      </c>
      <c r="Y81" s="5">
        <f t="shared" si="93"/>
        <v>5082.7</v>
      </c>
      <c r="Z81" s="5">
        <f t="shared" si="93"/>
        <v>55.1</v>
      </c>
      <c r="AA81" s="5">
        <f t="shared" si="93"/>
        <v>71.2</v>
      </c>
      <c r="AB81" s="5">
        <f t="shared" si="93"/>
        <v>4015.5</v>
      </c>
      <c r="AC81" s="5">
        <f t="shared" si="93"/>
        <v>5343.5</v>
      </c>
      <c r="AD81" s="5">
        <f t="shared" si="93"/>
        <v>90</v>
      </c>
      <c r="AE81" s="81">
        <f t="shared" si="93"/>
        <v>13</v>
      </c>
      <c r="AF81" s="7"/>
      <c r="AG81" s="87" t="s">
        <v>26</v>
      </c>
      <c r="AH81" s="6">
        <f>(AH80*10.74)</f>
        <v>18.795000000000002</v>
      </c>
      <c r="AI81" s="6">
        <f>(AI80*2.2)</f>
        <v>17.600000000000001</v>
      </c>
      <c r="AJ81" s="6">
        <f>(AJ80*0.25)</f>
        <v>0.484375</v>
      </c>
      <c r="AK81" s="158">
        <f>AK80+AL80</f>
        <v>10</v>
      </c>
      <c r="AL81" s="159"/>
      <c r="AM81" s="10"/>
      <c r="AN81" s="22" t="s">
        <v>41</v>
      </c>
      <c r="AO81" s="23">
        <v>12.1</v>
      </c>
      <c r="AP81" s="24">
        <v>7.81</v>
      </c>
      <c r="AQ81" s="7"/>
      <c r="AR81" s="33" t="s">
        <v>36</v>
      </c>
      <c r="AS81" s="12">
        <v>0.51</v>
      </c>
      <c r="AT81" s="2" t="s">
        <v>39</v>
      </c>
      <c r="AU81" s="36" t="s">
        <v>75</v>
      </c>
      <c r="AV81" s="1"/>
      <c r="AW81" s="118" t="s">
        <v>71</v>
      </c>
      <c r="AX81" s="111">
        <f t="shared" ref="AX81:AZ81" si="94">AX76</f>
        <v>605582000</v>
      </c>
      <c r="AY81" s="111">
        <f t="shared" si="94"/>
        <v>424214300</v>
      </c>
      <c r="AZ81" s="114">
        <f t="shared" si="94"/>
        <v>177713000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194"/>
      <c r="B82" s="66" t="s">
        <v>3</v>
      </c>
      <c r="C82" s="76">
        <f t="shared" ref="C82:J82" si="95">C80-C81</f>
        <v>960000</v>
      </c>
      <c r="D82" s="76">
        <f t="shared" si="95"/>
        <v>10000</v>
      </c>
      <c r="E82" s="76">
        <f t="shared" si="95"/>
        <v>0</v>
      </c>
      <c r="F82" s="77">
        <f t="shared" si="95"/>
        <v>12000</v>
      </c>
      <c r="G82" s="76">
        <f t="shared" si="95"/>
        <v>0</v>
      </c>
      <c r="H82" s="76">
        <f t="shared" si="95"/>
        <v>0</v>
      </c>
      <c r="I82" s="76">
        <f t="shared" si="95"/>
        <v>0</v>
      </c>
      <c r="J82" s="77">
        <f t="shared" si="95"/>
        <v>0</v>
      </c>
      <c r="K82" s="181"/>
      <c r="L82" s="182"/>
      <c r="M82" s="182"/>
      <c r="N82" s="182"/>
      <c r="O82" s="199"/>
      <c r="P82" s="200"/>
      <c r="Q82" s="48" t="s">
        <v>3</v>
      </c>
      <c r="R82" s="41">
        <f>R80-R81</f>
        <v>932400</v>
      </c>
      <c r="S82" s="58"/>
      <c r="T82" s="189"/>
      <c r="U82" s="192"/>
      <c r="V82" s="58"/>
      <c r="W82" s="45" t="s">
        <v>3</v>
      </c>
      <c r="X82" s="46">
        <f>X80-X81</f>
        <v>12.299999999999727</v>
      </c>
      <c r="Y82" s="46">
        <f t="shared" ref="Y82:AE82" si="96">Y80-Y81</f>
        <v>0</v>
      </c>
      <c r="Z82" s="46">
        <f t="shared" si="96"/>
        <v>0.10000000000000142</v>
      </c>
      <c r="AA82" s="46">
        <f t="shared" si="96"/>
        <v>0</v>
      </c>
      <c r="AB82" s="46">
        <f t="shared" si="96"/>
        <v>12.599999999999909</v>
      </c>
      <c r="AC82" s="46">
        <f t="shared" si="96"/>
        <v>0</v>
      </c>
      <c r="AD82" s="46">
        <f t="shared" si="96"/>
        <v>0</v>
      </c>
      <c r="AE82" s="83">
        <f t="shared" si="96"/>
        <v>0</v>
      </c>
      <c r="AF82" s="7"/>
      <c r="AG82" s="88" t="s">
        <v>28</v>
      </c>
      <c r="AH82" s="86">
        <f>(AH81)/((K80/1000000)*8.34)</f>
        <v>2.3474970023980819</v>
      </c>
      <c r="AI82" s="86">
        <f>(AI81)/((K80/1000000)*8.34)</f>
        <v>2.1982414068745006</v>
      </c>
      <c r="AJ82" s="86">
        <f>(AJ81)/((K80/1000000)*8.34)</f>
        <v>6.0498476219024787E-2</v>
      </c>
      <c r="AK82" s="160">
        <f>(AK81)/((K80/1000000)*8.34)</f>
        <v>1.2490007993605117</v>
      </c>
      <c r="AL82" s="161"/>
      <c r="AM82" s="10"/>
      <c r="AN82" s="1"/>
      <c r="AO82" s="1"/>
      <c r="AP82" s="1"/>
      <c r="AQ82" s="7"/>
      <c r="AR82" s="89" t="s">
        <v>55</v>
      </c>
      <c r="AS82" s="79">
        <v>2.17</v>
      </c>
      <c r="AT82" s="90" t="s">
        <v>54</v>
      </c>
      <c r="AU82" s="35">
        <v>3.5999999999999997E-2</v>
      </c>
      <c r="AV82" s="1"/>
      <c r="AW82" s="110" t="s">
        <v>3</v>
      </c>
      <c r="AX82" s="115">
        <f>AX80-AX81</f>
        <v>1066000</v>
      </c>
      <c r="AY82" s="115">
        <f>AY80-AY81</f>
        <v>0</v>
      </c>
      <c r="AZ82" s="116">
        <f>AZ80-AZ81</f>
        <v>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74">
        <v>21</v>
      </c>
      <c r="B84" s="67" t="s">
        <v>45</v>
      </c>
      <c r="C84" s="72">
        <v>292264000</v>
      </c>
      <c r="D84" s="37">
        <v>2723340</v>
      </c>
      <c r="E84" s="37">
        <v>6573990</v>
      </c>
      <c r="F84" s="39">
        <v>10906400</v>
      </c>
      <c r="G84" s="72">
        <v>380008000</v>
      </c>
      <c r="H84" s="37">
        <v>3648330</v>
      </c>
      <c r="I84" s="37">
        <v>9672090</v>
      </c>
      <c r="J84" s="39">
        <v>15764200</v>
      </c>
      <c r="K84" s="177">
        <f>C86+G86</f>
        <v>1362000</v>
      </c>
      <c r="L84" s="178"/>
      <c r="M84" s="183">
        <f>D86+E86+F86+H86+I86+J86</f>
        <v>73000</v>
      </c>
      <c r="N84" s="178"/>
      <c r="O84" s="195">
        <f>M84+K84</f>
        <v>1435000</v>
      </c>
      <c r="P84" s="196"/>
      <c r="Q84" s="42" t="s">
        <v>6</v>
      </c>
      <c r="R84" s="39">
        <v>1437756600</v>
      </c>
      <c r="S84" s="57"/>
      <c r="T84" s="187">
        <v>0</v>
      </c>
      <c r="U84" s="190">
        <v>1</v>
      </c>
      <c r="V84" s="57"/>
      <c r="W84" s="85" t="s">
        <v>6</v>
      </c>
      <c r="X84" s="44">
        <v>3851.7</v>
      </c>
      <c r="Y84" s="44">
        <v>5082.7</v>
      </c>
      <c r="Z84" s="44">
        <v>55.3</v>
      </c>
      <c r="AA84" s="44">
        <v>71.2</v>
      </c>
      <c r="AB84" s="44">
        <v>4045.7</v>
      </c>
      <c r="AC84" s="44">
        <v>5343.5</v>
      </c>
      <c r="AD84" s="44">
        <v>90.2</v>
      </c>
      <c r="AE84" s="82">
        <v>13.1</v>
      </c>
      <c r="AF84" s="7"/>
      <c r="AG84" s="85" t="s">
        <v>29</v>
      </c>
      <c r="AH84" s="15">
        <v>2.375</v>
      </c>
      <c r="AI84" s="15">
        <v>10</v>
      </c>
      <c r="AJ84" s="15">
        <v>2.75</v>
      </c>
      <c r="AK84" s="15">
        <v>15</v>
      </c>
      <c r="AL84" s="16">
        <v>0</v>
      </c>
      <c r="AM84" s="62"/>
      <c r="AN84" s="64" t="s">
        <v>40</v>
      </c>
      <c r="AO84" s="20">
        <v>13.4</v>
      </c>
      <c r="AP84" s="21">
        <v>7.52</v>
      </c>
      <c r="AQ84" s="7"/>
      <c r="AR84" s="31" t="s">
        <v>37</v>
      </c>
      <c r="AS84" s="52">
        <v>4.3999999999999997E-2</v>
      </c>
      <c r="AT84" s="32" t="s">
        <v>38</v>
      </c>
      <c r="AU84" s="53" t="s">
        <v>75</v>
      </c>
      <c r="AV84" s="1"/>
      <c r="AW84" s="117" t="s">
        <v>45</v>
      </c>
      <c r="AX84" s="112">
        <v>608153000</v>
      </c>
      <c r="AY84" s="112">
        <v>424214300</v>
      </c>
      <c r="AZ84" s="113">
        <v>177748000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193"/>
      <c r="B85" s="68" t="s">
        <v>44</v>
      </c>
      <c r="C85" s="73">
        <f t="shared" ref="C85:J85" si="97">C80</f>
        <v>290902000</v>
      </c>
      <c r="D85" s="74">
        <f t="shared" si="97"/>
        <v>2714340</v>
      </c>
      <c r="E85" s="74">
        <f t="shared" si="97"/>
        <v>6540990</v>
      </c>
      <c r="F85" s="75">
        <f t="shared" si="97"/>
        <v>10875400</v>
      </c>
      <c r="G85" s="73">
        <f t="shared" si="97"/>
        <v>380008000</v>
      </c>
      <c r="H85" s="74">
        <f t="shared" si="97"/>
        <v>3648330</v>
      </c>
      <c r="I85" s="74">
        <f t="shared" si="97"/>
        <v>9672090</v>
      </c>
      <c r="J85" s="75">
        <f t="shared" si="97"/>
        <v>15764200</v>
      </c>
      <c r="K85" s="179"/>
      <c r="L85" s="180"/>
      <c r="M85" s="180"/>
      <c r="N85" s="180"/>
      <c r="O85" s="197"/>
      <c r="P85" s="198"/>
      <c r="Q85" s="14" t="s">
        <v>7</v>
      </c>
      <c r="R85" s="40">
        <f>R80</f>
        <v>1436599700</v>
      </c>
      <c r="S85" s="57"/>
      <c r="T85" s="188"/>
      <c r="U85" s="191"/>
      <c r="V85" s="57"/>
      <c r="W85" s="87" t="s">
        <v>7</v>
      </c>
      <c r="X85" s="5">
        <f t="shared" ref="X85:AE85" si="98">X80</f>
        <v>3834.6</v>
      </c>
      <c r="Y85" s="5">
        <f t="shared" si="98"/>
        <v>5082.7</v>
      </c>
      <c r="Z85" s="5">
        <f t="shared" si="98"/>
        <v>55.2</v>
      </c>
      <c r="AA85" s="5">
        <f t="shared" si="98"/>
        <v>71.2</v>
      </c>
      <c r="AB85" s="5">
        <f t="shared" si="98"/>
        <v>4028.1</v>
      </c>
      <c r="AC85" s="5">
        <f t="shared" si="98"/>
        <v>5343.5</v>
      </c>
      <c r="AD85" s="5">
        <f t="shared" si="98"/>
        <v>90</v>
      </c>
      <c r="AE85" s="81">
        <f t="shared" si="98"/>
        <v>13</v>
      </c>
      <c r="AF85" s="7"/>
      <c r="AG85" s="87" t="s">
        <v>26</v>
      </c>
      <c r="AH85" s="6">
        <f>(AH84*10.74)</f>
        <v>25.5075</v>
      </c>
      <c r="AI85" s="6">
        <f>(AI84*2.2)</f>
        <v>22</v>
      </c>
      <c r="AJ85" s="6">
        <f>(AJ84*0.25)</f>
        <v>0.6875</v>
      </c>
      <c r="AK85" s="158">
        <f>AK84+AL84</f>
        <v>15</v>
      </c>
      <c r="AL85" s="159"/>
      <c r="AM85" s="10"/>
      <c r="AN85" s="22" t="s">
        <v>41</v>
      </c>
      <c r="AO85" s="23">
        <v>13.5</v>
      </c>
      <c r="AP85" s="24">
        <v>7.72</v>
      </c>
      <c r="AQ85" s="7"/>
      <c r="AR85" s="33" t="s">
        <v>36</v>
      </c>
      <c r="AS85" s="12">
        <v>0.55000000000000004</v>
      </c>
      <c r="AT85" s="2" t="s">
        <v>39</v>
      </c>
      <c r="AU85" s="36" t="s">
        <v>75</v>
      </c>
      <c r="AV85" s="1"/>
      <c r="AW85" s="118" t="s">
        <v>71</v>
      </c>
      <c r="AX85" s="111">
        <f t="shared" ref="AX85:AZ85" si="99">AX80</f>
        <v>606648000</v>
      </c>
      <c r="AY85" s="111">
        <f t="shared" si="99"/>
        <v>424214300</v>
      </c>
      <c r="AZ85" s="114">
        <f t="shared" si="99"/>
        <v>177713000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194"/>
      <c r="B86" s="66" t="s">
        <v>3</v>
      </c>
      <c r="C86" s="76">
        <f t="shared" ref="C86:J86" si="100">C84-C85</f>
        <v>1362000</v>
      </c>
      <c r="D86" s="76">
        <f t="shared" si="100"/>
        <v>9000</v>
      </c>
      <c r="E86" s="76">
        <f t="shared" si="100"/>
        <v>33000</v>
      </c>
      <c r="F86" s="77">
        <f t="shared" si="100"/>
        <v>31000</v>
      </c>
      <c r="G86" s="76">
        <f t="shared" si="100"/>
        <v>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81"/>
      <c r="L86" s="182"/>
      <c r="M86" s="182"/>
      <c r="N86" s="182"/>
      <c r="O86" s="199"/>
      <c r="P86" s="200"/>
      <c r="Q86" s="48" t="s">
        <v>3</v>
      </c>
      <c r="R86" s="41">
        <f>R84-R85</f>
        <v>1156900</v>
      </c>
      <c r="S86" s="58"/>
      <c r="T86" s="189"/>
      <c r="U86" s="192"/>
      <c r="V86" s="58"/>
      <c r="W86" s="45" t="s">
        <v>3</v>
      </c>
      <c r="X86" s="46">
        <f>X84-X85</f>
        <v>17.099999999999909</v>
      </c>
      <c r="Y86" s="46">
        <f t="shared" ref="Y86:AE86" si="101">Y84-Y85</f>
        <v>0</v>
      </c>
      <c r="Z86" s="46">
        <f t="shared" si="101"/>
        <v>9.9999999999994316E-2</v>
      </c>
      <c r="AA86" s="46">
        <f t="shared" si="101"/>
        <v>0</v>
      </c>
      <c r="AB86" s="46">
        <f t="shared" si="101"/>
        <v>17.599999999999909</v>
      </c>
      <c r="AC86" s="46">
        <f t="shared" si="101"/>
        <v>0</v>
      </c>
      <c r="AD86" s="46">
        <f t="shared" si="101"/>
        <v>0.20000000000000284</v>
      </c>
      <c r="AE86" s="83">
        <f t="shared" si="101"/>
        <v>9.9999999999999645E-2</v>
      </c>
      <c r="AF86" s="7"/>
      <c r="AG86" s="88" t="s">
        <v>28</v>
      </c>
      <c r="AH86" s="86">
        <f>(AH85)/((K84/1000000)*8.34)</f>
        <v>2.2455603798899206</v>
      </c>
      <c r="AI86" s="86">
        <f>(AI85)/((K84/1000000)*8.34)</f>
        <v>1.9367765699334805</v>
      </c>
      <c r="AJ86" s="86">
        <f>(AJ85)/((K84/1000000)*8.34)</f>
        <v>6.0524267810421264E-2</v>
      </c>
      <c r="AK86" s="160">
        <f>(AK85)/((K84/1000000)*8.34)</f>
        <v>1.3205294795001004</v>
      </c>
      <c r="AL86" s="161"/>
      <c r="AM86" s="10"/>
      <c r="AN86" s="1"/>
      <c r="AO86" s="1"/>
      <c r="AP86" s="1"/>
      <c r="AQ86" s="7"/>
      <c r="AR86" s="89" t="s">
        <v>55</v>
      </c>
      <c r="AS86" s="79">
        <v>2.12</v>
      </c>
      <c r="AT86" s="90" t="s">
        <v>54</v>
      </c>
      <c r="AU86" s="35">
        <v>0.03</v>
      </c>
      <c r="AV86" s="1"/>
      <c r="AW86" s="110" t="s">
        <v>3</v>
      </c>
      <c r="AX86" s="115">
        <f>AX84-AX85</f>
        <v>1505000</v>
      </c>
      <c r="AY86" s="115">
        <f>AY84-AY85</f>
        <v>0</v>
      </c>
      <c r="AZ86" s="116">
        <f>AZ84-AZ85</f>
        <v>35000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74">
        <v>22</v>
      </c>
      <c r="B88" s="67" t="s">
        <v>45</v>
      </c>
      <c r="C88" s="72">
        <v>292264000</v>
      </c>
      <c r="D88" s="37">
        <v>2723340</v>
      </c>
      <c r="E88" s="37">
        <v>6573990</v>
      </c>
      <c r="F88" s="39">
        <v>10906400</v>
      </c>
      <c r="G88" s="72">
        <v>380887000</v>
      </c>
      <c r="H88" s="37">
        <v>3648330</v>
      </c>
      <c r="I88" s="37">
        <v>9704100</v>
      </c>
      <c r="J88" s="39">
        <v>15811300</v>
      </c>
      <c r="K88" s="177">
        <f>C90+G90</f>
        <v>879000</v>
      </c>
      <c r="L88" s="178"/>
      <c r="M88" s="183">
        <f>D90+E90+F90+H90+I90+J90</f>
        <v>79110</v>
      </c>
      <c r="N88" s="178"/>
      <c r="O88" s="195">
        <f>M88+K88</f>
        <v>958110</v>
      </c>
      <c r="P88" s="196"/>
      <c r="Q88" s="42" t="s">
        <v>6</v>
      </c>
      <c r="R88" s="39">
        <v>1438794100</v>
      </c>
      <c r="S88" s="57"/>
      <c r="T88" s="187">
        <v>0</v>
      </c>
      <c r="U88" s="190">
        <v>1</v>
      </c>
      <c r="V88" s="57"/>
      <c r="W88" s="85" t="s">
        <v>6</v>
      </c>
      <c r="X88" s="44">
        <v>3851.7</v>
      </c>
      <c r="Y88" s="44">
        <v>5093.7</v>
      </c>
      <c r="Z88" s="44">
        <v>55.4</v>
      </c>
      <c r="AA88" s="44">
        <v>71.2</v>
      </c>
      <c r="AB88" s="44">
        <v>4045.7</v>
      </c>
      <c r="AC88" s="44">
        <v>5355</v>
      </c>
      <c r="AD88" s="44">
        <v>90.4</v>
      </c>
      <c r="AE88" s="82">
        <v>13.1</v>
      </c>
      <c r="AF88" s="7"/>
      <c r="AG88" s="85" t="s">
        <v>29</v>
      </c>
      <c r="AH88" s="15">
        <v>1.5</v>
      </c>
      <c r="AI88" s="15">
        <v>7.25</v>
      </c>
      <c r="AJ88" s="15">
        <v>1.9375</v>
      </c>
      <c r="AK88" s="15">
        <v>0</v>
      </c>
      <c r="AL88" s="16">
        <v>10</v>
      </c>
      <c r="AM88" s="62"/>
      <c r="AN88" s="64" t="s">
        <v>40</v>
      </c>
      <c r="AO88" s="20">
        <v>12.3</v>
      </c>
      <c r="AP88" s="21">
        <v>7.54</v>
      </c>
      <c r="AQ88" s="7"/>
      <c r="AR88" s="31" t="s">
        <v>37</v>
      </c>
      <c r="AS88" s="52">
        <v>0.04</v>
      </c>
      <c r="AT88" s="32" t="s">
        <v>38</v>
      </c>
      <c r="AU88" s="53" t="s">
        <v>75</v>
      </c>
      <c r="AV88" s="1"/>
      <c r="AW88" s="117" t="s">
        <v>45</v>
      </c>
      <c r="AX88" s="112">
        <v>608153000</v>
      </c>
      <c r="AY88" s="112">
        <v>425199300</v>
      </c>
      <c r="AZ88" s="113">
        <v>177783000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193"/>
      <c r="B89" s="68" t="s">
        <v>44</v>
      </c>
      <c r="C89" s="73">
        <f t="shared" ref="C89:J89" si="102">C84</f>
        <v>292264000</v>
      </c>
      <c r="D89" s="74">
        <f t="shared" si="102"/>
        <v>2723340</v>
      </c>
      <c r="E89" s="74">
        <f t="shared" si="102"/>
        <v>6573990</v>
      </c>
      <c r="F89" s="75">
        <f t="shared" si="102"/>
        <v>10906400</v>
      </c>
      <c r="G89" s="73">
        <f t="shared" si="102"/>
        <v>380008000</v>
      </c>
      <c r="H89" s="74">
        <f t="shared" si="102"/>
        <v>3648330</v>
      </c>
      <c r="I89" s="74">
        <f t="shared" si="102"/>
        <v>9672090</v>
      </c>
      <c r="J89" s="75">
        <f t="shared" si="102"/>
        <v>15764200</v>
      </c>
      <c r="K89" s="179"/>
      <c r="L89" s="180"/>
      <c r="M89" s="180"/>
      <c r="N89" s="180"/>
      <c r="O89" s="197"/>
      <c r="P89" s="198"/>
      <c r="Q89" s="14" t="s">
        <v>7</v>
      </c>
      <c r="R89" s="40">
        <f>R84</f>
        <v>1437756600</v>
      </c>
      <c r="S89" s="57"/>
      <c r="T89" s="188"/>
      <c r="U89" s="191"/>
      <c r="V89" s="57"/>
      <c r="W89" s="87" t="s">
        <v>7</v>
      </c>
      <c r="X89" s="5">
        <f t="shared" ref="X89:AE89" si="103">X84</f>
        <v>3851.7</v>
      </c>
      <c r="Y89" s="5">
        <f t="shared" si="103"/>
        <v>5082.7</v>
      </c>
      <c r="Z89" s="5">
        <f t="shared" si="103"/>
        <v>55.3</v>
      </c>
      <c r="AA89" s="5">
        <f t="shared" si="103"/>
        <v>71.2</v>
      </c>
      <c r="AB89" s="5">
        <f t="shared" si="103"/>
        <v>4045.7</v>
      </c>
      <c r="AC89" s="5">
        <f t="shared" si="103"/>
        <v>5343.5</v>
      </c>
      <c r="AD89" s="5">
        <f t="shared" si="103"/>
        <v>90.2</v>
      </c>
      <c r="AE89" s="81">
        <f t="shared" si="103"/>
        <v>13.1</v>
      </c>
      <c r="AF89" s="7"/>
      <c r="AG89" s="87" t="s">
        <v>26</v>
      </c>
      <c r="AH89" s="6">
        <f>(AH88*10.74)</f>
        <v>16.11</v>
      </c>
      <c r="AI89" s="6">
        <f>(AI88*2.2)</f>
        <v>15.950000000000001</v>
      </c>
      <c r="AJ89" s="6">
        <f>(AJ88*0.25)</f>
        <v>0.484375</v>
      </c>
      <c r="AK89" s="158">
        <f>AK88+AL88</f>
        <v>10</v>
      </c>
      <c r="AL89" s="159"/>
      <c r="AM89" s="10"/>
      <c r="AN89" s="22" t="s">
        <v>41</v>
      </c>
      <c r="AO89" s="23">
        <v>13.8</v>
      </c>
      <c r="AP89" s="24">
        <v>7.69</v>
      </c>
      <c r="AQ89" s="7"/>
      <c r="AR89" s="33" t="s">
        <v>36</v>
      </c>
      <c r="AS89" s="12">
        <v>0.56000000000000005</v>
      </c>
      <c r="AT89" s="2" t="s">
        <v>39</v>
      </c>
      <c r="AU89" s="36" t="s">
        <v>75</v>
      </c>
      <c r="AV89" s="1"/>
      <c r="AW89" s="118" t="s">
        <v>71</v>
      </c>
      <c r="AX89" s="111">
        <f t="shared" ref="AX89:AZ89" si="104">AX84</f>
        <v>608153000</v>
      </c>
      <c r="AY89" s="111">
        <f t="shared" si="104"/>
        <v>424214300</v>
      </c>
      <c r="AZ89" s="114">
        <f t="shared" si="104"/>
        <v>177748000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194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879000</v>
      </c>
      <c r="H90" s="76">
        <f t="shared" si="105"/>
        <v>0</v>
      </c>
      <c r="I90" s="76">
        <f t="shared" si="105"/>
        <v>32010</v>
      </c>
      <c r="J90" s="77">
        <f t="shared" si="105"/>
        <v>47100</v>
      </c>
      <c r="K90" s="181"/>
      <c r="L90" s="182"/>
      <c r="M90" s="182"/>
      <c r="N90" s="182"/>
      <c r="O90" s="199"/>
      <c r="P90" s="200"/>
      <c r="Q90" s="48" t="s">
        <v>3</v>
      </c>
      <c r="R90" s="41">
        <f>R88-R89</f>
        <v>1037500</v>
      </c>
      <c r="S90" s="58"/>
      <c r="T90" s="189"/>
      <c r="U90" s="192"/>
      <c r="V90" s="58"/>
      <c r="W90" s="45" t="s">
        <v>3</v>
      </c>
      <c r="X90" s="46">
        <f>X88-X89</f>
        <v>0</v>
      </c>
      <c r="Y90" s="46">
        <f t="shared" ref="Y90:AE90" si="106">Y88-Y89</f>
        <v>11</v>
      </c>
      <c r="Z90" s="46">
        <f t="shared" si="106"/>
        <v>0.10000000000000142</v>
      </c>
      <c r="AA90" s="46">
        <f t="shared" si="106"/>
        <v>0</v>
      </c>
      <c r="AB90" s="46">
        <f t="shared" si="106"/>
        <v>0</v>
      </c>
      <c r="AC90" s="46">
        <f t="shared" si="106"/>
        <v>11.5</v>
      </c>
      <c r="AD90" s="46">
        <f t="shared" si="106"/>
        <v>0.20000000000000284</v>
      </c>
      <c r="AE90" s="83">
        <f t="shared" si="106"/>
        <v>0</v>
      </c>
      <c r="AF90" s="7"/>
      <c r="AG90" s="88" t="s">
        <v>28</v>
      </c>
      <c r="AH90" s="86">
        <f>(AH89)/((K88/1000000)*8.34)</f>
        <v>2.1975593586564197</v>
      </c>
      <c r="AI90" s="86">
        <f>(AI89)/((K88/1000000)*8.34)</f>
        <v>2.1757338156778334</v>
      </c>
      <c r="AJ90" s="86">
        <f>(AJ89)/((K88/1000000)*8.34)</f>
        <v>6.6073421126579976E-2</v>
      </c>
      <c r="AK90" s="160">
        <f>(AK89)/((K88/1000000)*8.34)</f>
        <v>1.364096436161651</v>
      </c>
      <c r="AL90" s="161"/>
      <c r="AM90" s="10"/>
      <c r="AN90" s="1"/>
      <c r="AO90" s="1"/>
      <c r="AP90" s="1"/>
      <c r="AQ90" s="7"/>
      <c r="AR90" s="89" t="s">
        <v>55</v>
      </c>
      <c r="AS90" s="79">
        <v>2.1</v>
      </c>
      <c r="AT90" s="90" t="s">
        <v>54</v>
      </c>
      <c r="AU90" s="35">
        <v>0.03</v>
      </c>
      <c r="AV90" s="1"/>
      <c r="AW90" s="110" t="s">
        <v>3</v>
      </c>
      <c r="AX90" s="115">
        <f>AX88-AX89</f>
        <v>0</v>
      </c>
      <c r="AY90" s="115">
        <f>AY88-AY89</f>
        <v>985000</v>
      </c>
      <c r="AZ90" s="116">
        <f>AZ88-AZ89</f>
        <v>35000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74">
        <v>23</v>
      </c>
      <c r="B92" s="67" t="s">
        <v>45</v>
      </c>
      <c r="C92" s="72">
        <v>292264000</v>
      </c>
      <c r="D92" s="37">
        <v>2723340</v>
      </c>
      <c r="E92" s="37">
        <v>6573990</v>
      </c>
      <c r="F92" s="39">
        <v>10906400</v>
      </c>
      <c r="G92" s="72">
        <v>381993000</v>
      </c>
      <c r="H92" s="37">
        <v>3658330</v>
      </c>
      <c r="I92" s="37">
        <v>9736120</v>
      </c>
      <c r="J92" s="39">
        <v>15849300</v>
      </c>
      <c r="K92" s="177">
        <f>C94+G94</f>
        <v>1106000</v>
      </c>
      <c r="L92" s="178"/>
      <c r="M92" s="183">
        <f>D94+E94+F94+H94+I94+J94</f>
        <v>80020</v>
      </c>
      <c r="N92" s="178"/>
      <c r="O92" s="195">
        <f>M92+K92</f>
        <v>1186020</v>
      </c>
      <c r="P92" s="196"/>
      <c r="Q92" s="42" t="s">
        <v>6</v>
      </c>
      <c r="R92" s="39">
        <v>1439928300</v>
      </c>
      <c r="S92" s="57"/>
      <c r="T92" s="187">
        <v>0</v>
      </c>
      <c r="U92" s="190">
        <v>0.95</v>
      </c>
      <c r="V92" s="57"/>
      <c r="W92" s="85" t="s">
        <v>6</v>
      </c>
      <c r="X92" s="44">
        <v>3851.7</v>
      </c>
      <c r="Y92" s="44">
        <v>5107.3999999999996</v>
      </c>
      <c r="Z92" s="44">
        <v>55.4</v>
      </c>
      <c r="AA92" s="44">
        <v>71.400000000000006</v>
      </c>
      <c r="AB92" s="44">
        <v>4045.7</v>
      </c>
      <c r="AC92" s="44">
        <v>5369.3</v>
      </c>
      <c r="AD92" s="44">
        <v>90.5</v>
      </c>
      <c r="AE92" s="82">
        <v>13.1</v>
      </c>
      <c r="AF92" s="7"/>
      <c r="AG92" s="85" t="s">
        <v>29</v>
      </c>
      <c r="AH92" s="15">
        <v>2</v>
      </c>
      <c r="AI92" s="15">
        <v>8.75</v>
      </c>
      <c r="AJ92" s="15">
        <v>2.25</v>
      </c>
      <c r="AK92" s="15">
        <v>0</v>
      </c>
      <c r="AL92" s="16">
        <v>14</v>
      </c>
      <c r="AM92" s="62"/>
      <c r="AN92" s="64" t="s">
        <v>40</v>
      </c>
      <c r="AO92" s="20">
        <v>14.1</v>
      </c>
      <c r="AP92" s="21">
        <v>7.57</v>
      </c>
      <c r="AQ92" s="7"/>
      <c r="AR92" s="31" t="s">
        <v>37</v>
      </c>
      <c r="AS92" s="52" t="s">
        <v>75</v>
      </c>
      <c r="AT92" s="32" t="s">
        <v>38</v>
      </c>
      <c r="AU92" s="53">
        <v>4.5999999999999999E-2</v>
      </c>
      <c r="AV92" s="1"/>
      <c r="AW92" s="117" t="s">
        <v>45</v>
      </c>
      <c r="AX92" s="112">
        <v>608153000</v>
      </c>
      <c r="AY92" s="112">
        <v>426418300</v>
      </c>
      <c r="AZ92" s="113">
        <v>177819000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193"/>
      <c r="B93" s="68" t="s">
        <v>44</v>
      </c>
      <c r="C93" s="73">
        <f t="shared" ref="C93:J93" si="107">C88</f>
        <v>292264000</v>
      </c>
      <c r="D93" s="74">
        <f t="shared" si="107"/>
        <v>2723340</v>
      </c>
      <c r="E93" s="74">
        <f t="shared" si="107"/>
        <v>6573990</v>
      </c>
      <c r="F93" s="75">
        <f t="shared" si="107"/>
        <v>10906400</v>
      </c>
      <c r="G93" s="73">
        <f t="shared" si="107"/>
        <v>380887000</v>
      </c>
      <c r="H93" s="74">
        <f t="shared" si="107"/>
        <v>3648330</v>
      </c>
      <c r="I93" s="74">
        <f t="shared" si="107"/>
        <v>9704100</v>
      </c>
      <c r="J93" s="75">
        <f t="shared" si="107"/>
        <v>15811300</v>
      </c>
      <c r="K93" s="179"/>
      <c r="L93" s="180"/>
      <c r="M93" s="180"/>
      <c r="N93" s="180"/>
      <c r="O93" s="197"/>
      <c r="P93" s="198"/>
      <c r="Q93" s="14" t="s">
        <v>7</v>
      </c>
      <c r="R93" s="40">
        <f>R88</f>
        <v>1438794100</v>
      </c>
      <c r="S93" s="57"/>
      <c r="T93" s="188"/>
      <c r="U93" s="191"/>
      <c r="V93" s="57"/>
      <c r="W93" s="87" t="s">
        <v>7</v>
      </c>
      <c r="X93" s="5">
        <f t="shared" ref="X93:AE93" si="108">X88</f>
        <v>3851.7</v>
      </c>
      <c r="Y93" s="5">
        <f t="shared" si="108"/>
        <v>5093.7</v>
      </c>
      <c r="Z93" s="5">
        <f t="shared" si="108"/>
        <v>55.4</v>
      </c>
      <c r="AA93" s="5">
        <f t="shared" si="108"/>
        <v>71.2</v>
      </c>
      <c r="AB93" s="5">
        <f t="shared" si="108"/>
        <v>4045.7</v>
      </c>
      <c r="AC93" s="5">
        <f t="shared" si="108"/>
        <v>5355</v>
      </c>
      <c r="AD93" s="5">
        <f t="shared" si="108"/>
        <v>90.4</v>
      </c>
      <c r="AE93" s="81">
        <f t="shared" si="108"/>
        <v>13.1</v>
      </c>
      <c r="AF93" s="7"/>
      <c r="AG93" s="87" t="s">
        <v>26</v>
      </c>
      <c r="AH93" s="6">
        <f>(AH92*10.74)</f>
        <v>21.48</v>
      </c>
      <c r="AI93" s="6">
        <f>(AI92*2.2)</f>
        <v>19.25</v>
      </c>
      <c r="AJ93" s="6">
        <f>(AJ92*0.25)</f>
        <v>0.5625</v>
      </c>
      <c r="AK93" s="158">
        <f>AK92+AL92</f>
        <v>14</v>
      </c>
      <c r="AL93" s="159"/>
      <c r="AM93" s="10"/>
      <c r="AN93" s="22" t="s">
        <v>41</v>
      </c>
      <c r="AO93" s="23">
        <v>14.8</v>
      </c>
      <c r="AP93" s="24">
        <v>7.79</v>
      </c>
      <c r="AQ93" s="7"/>
      <c r="AR93" s="33" t="s">
        <v>36</v>
      </c>
      <c r="AS93" s="12" t="s">
        <v>75</v>
      </c>
      <c r="AT93" s="2" t="s">
        <v>39</v>
      </c>
      <c r="AU93" s="36">
        <v>0.40799999999999997</v>
      </c>
      <c r="AV93" s="1"/>
      <c r="AW93" s="118" t="s">
        <v>71</v>
      </c>
      <c r="AX93" s="111">
        <f t="shared" ref="AX93:AZ93" si="109">AX88</f>
        <v>608153000</v>
      </c>
      <c r="AY93" s="111">
        <f t="shared" si="109"/>
        <v>425199300</v>
      </c>
      <c r="AZ93" s="114">
        <f t="shared" si="109"/>
        <v>177783000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194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1106000</v>
      </c>
      <c r="H94" s="76">
        <f t="shared" si="110"/>
        <v>10000</v>
      </c>
      <c r="I94" s="76">
        <f t="shared" si="110"/>
        <v>32020</v>
      </c>
      <c r="J94" s="77">
        <f t="shared" si="110"/>
        <v>38000</v>
      </c>
      <c r="K94" s="181"/>
      <c r="L94" s="182"/>
      <c r="M94" s="182"/>
      <c r="N94" s="182"/>
      <c r="O94" s="199"/>
      <c r="P94" s="200"/>
      <c r="Q94" s="48" t="s">
        <v>3</v>
      </c>
      <c r="R94" s="41">
        <f>R92-R93</f>
        <v>1134200</v>
      </c>
      <c r="S94" s="58"/>
      <c r="T94" s="189"/>
      <c r="U94" s="192"/>
      <c r="V94" s="58"/>
      <c r="W94" s="45" t="s">
        <v>3</v>
      </c>
      <c r="X94" s="46">
        <f>X92-X93</f>
        <v>0</v>
      </c>
      <c r="Y94" s="46">
        <f t="shared" ref="Y94:AE94" si="111">Y92-Y93</f>
        <v>13.699999999999818</v>
      </c>
      <c r="Z94" s="46">
        <f t="shared" si="111"/>
        <v>0</v>
      </c>
      <c r="AA94" s="46">
        <f t="shared" si="111"/>
        <v>0.20000000000000284</v>
      </c>
      <c r="AB94" s="46">
        <f t="shared" si="111"/>
        <v>0</v>
      </c>
      <c r="AC94" s="46">
        <f t="shared" si="111"/>
        <v>14.300000000000182</v>
      </c>
      <c r="AD94" s="46">
        <f t="shared" si="111"/>
        <v>9.9999999999994316E-2</v>
      </c>
      <c r="AE94" s="83">
        <f t="shared" si="111"/>
        <v>0</v>
      </c>
      <c r="AF94" s="7"/>
      <c r="AG94" s="88" t="s">
        <v>28</v>
      </c>
      <c r="AH94" s="86">
        <f>(AH93)/((K92/1000000)*8.34)</f>
        <v>2.328697620565392</v>
      </c>
      <c r="AI94" s="86">
        <f>(AI93)/((K92/1000000)*8.34)</f>
        <v>2.0869380445011081</v>
      </c>
      <c r="AJ94" s="86">
        <f>(AJ93)/((K92/1000000)*8.34)</f>
        <v>6.0981955845811592E-2</v>
      </c>
      <c r="AK94" s="160">
        <f>(AK93)/((K92/1000000)*8.34)</f>
        <v>1.517773123273533</v>
      </c>
      <c r="AL94" s="161"/>
      <c r="AM94" s="10"/>
      <c r="AN94" s="1"/>
      <c r="AO94" s="1"/>
      <c r="AP94" s="1"/>
      <c r="AQ94" s="7"/>
      <c r="AR94" s="89" t="s">
        <v>55</v>
      </c>
      <c r="AS94" s="79">
        <v>1.68</v>
      </c>
      <c r="AT94" s="90" t="s">
        <v>54</v>
      </c>
      <c r="AU94" s="35">
        <v>2.9000000000000001E-2</v>
      </c>
      <c r="AV94" s="1"/>
      <c r="AW94" s="110" t="s">
        <v>3</v>
      </c>
      <c r="AX94" s="115">
        <f>AX92-AX93</f>
        <v>0</v>
      </c>
      <c r="AY94" s="115">
        <f>AY92-AY93</f>
        <v>1219000</v>
      </c>
      <c r="AZ94" s="116">
        <f>AZ92-AZ93</f>
        <v>36000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74">
        <v>24</v>
      </c>
      <c r="B96" s="67" t="s">
        <v>45</v>
      </c>
      <c r="C96" s="72">
        <v>292264000</v>
      </c>
      <c r="D96" s="37">
        <v>2723340</v>
      </c>
      <c r="E96" s="37">
        <v>6573990</v>
      </c>
      <c r="F96" s="39">
        <v>10906400</v>
      </c>
      <c r="G96" s="72">
        <v>383329000</v>
      </c>
      <c r="H96" s="37">
        <v>3667330</v>
      </c>
      <c r="I96" s="37">
        <v>9736120</v>
      </c>
      <c r="J96" s="39">
        <v>15858300</v>
      </c>
      <c r="K96" s="177">
        <f>C98+G98</f>
        <v>1336000</v>
      </c>
      <c r="L96" s="178"/>
      <c r="M96" s="183">
        <f>D98+E98+F98+H98+I98+J98</f>
        <v>18000</v>
      </c>
      <c r="N96" s="178"/>
      <c r="O96" s="195">
        <f>M96+K96</f>
        <v>1354000</v>
      </c>
      <c r="P96" s="196"/>
      <c r="Q96" s="42" t="s">
        <v>6</v>
      </c>
      <c r="R96" s="39">
        <v>1441198900</v>
      </c>
      <c r="S96" s="57"/>
      <c r="T96" s="187">
        <v>0</v>
      </c>
      <c r="U96" s="190">
        <v>1.04</v>
      </c>
      <c r="V96" s="57"/>
      <c r="W96" s="85" t="s">
        <v>6</v>
      </c>
      <c r="X96" s="44">
        <v>3851.7</v>
      </c>
      <c r="Y96" s="44">
        <v>5123.8999999999996</v>
      </c>
      <c r="Z96" s="44">
        <v>55.5</v>
      </c>
      <c r="AA96" s="44">
        <v>71.400000000000006</v>
      </c>
      <c r="AB96" s="44">
        <v>4045.7</v>
      </c>
      <c r="AC96" s="44">
        <v>5386.1</v>
      </c>
      <c r="AD96" s="44">
        <v>90.5</v>
      </c>
      <c r="AE96" s="82">
        <v>13.1</v>
      </c>
      <c r="AF96" s="7"/>
      <c r="AG96" s="85" t="s">
        <v>29</v>
      </c>
      <c r="AH96" s="15">
        <v>2.5</v>
      </c>
      <c r="AI96" s="15">
        <v>11</v>
      </c>
      <c r="AJ96" s="15">
        <v>3</v>
      </c>
      <c r="AK96" s="15">
        <v>0</v>
      </c>
      <c r="AL96" s="16">
        <v>14</v>
      </c>
      <c r="AM96" s="62"/>
      <c r="AN96" s="64" t="s">
        <v>40</v>
      </c>
      <c r="AO96" s="20">
        <v>14.5</v>
      </c>
      <c r="AP96" s="21">
        <v>7.58</v>
      </c>
      <c r="AQ96" s="7"/>
      <c r="AR96" s="31" t="s">
        <v>37</v>
      </c>
      <c r="AS96" s="52" t="s">
        <v>75</v>
      </c>
      <c r="AT96" s="32" t="s">
        <v>38</v>
      </c>
      <c r="AU96" s="53">
        <v>5.8999999999999997E-2</v>
      </c>
      <c r="AV96" s="1"/>
      <c r="AW96" s="117" t="s">
        <v>45</v>
      </c>
      <c r="AX96" s="112">
        <v>608153000</v>
      </c>
      <c r="AY96" s="112">
        <v>427846400</v>
      </c>
      <c r="AZ96" s="113">
        <v>177819000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193"/>
      <c r="B97" s="68" t="s">
        <v>44</v>
      </c>
      <c r="C97" s="73">
        <f t="shared" ref="C97:J97" si="112">C92</f>
        <v>292264000</v>
      </c>
      <c r="D97" s="74">
        <f t="shared" si="112"/>
        <v>2723340</v>
      </c>
      <c r="E97" s="74">
        <f t="shared" si="112"/>
        <v>6573990</v>
      </c>
      <c r="F97" s="75">
        <f t="shared" si="112"/>
        <v>10906400</v>
      </c>
      <c r="G97" s="73">
        <f t="shared" si="112"/>
        <v>381993000</v>
      </c>
      <c r="H97" s="74">
        <f t="shared" si="112"/>
        <v>3658330</v>
      </c>
      <c r="I97" s="74">
        <f t="shared" si="112"/>
        <v>9736120</v>
      </c>
      <c r="J97" s="75">
        <f t="shared" si="112"/>
        <v>15849300</v>
      </c>
      <c r="K97" s="179"/>
      <c r="L97" s="180"/>
      <c r="M97" s="180"/>
      <c r="N97" s="180"/>
      <c r="O97" s="197"/>
      <c r="P97" s="198"/>
      <c r="Q97" s="14" t="s">
        <v>7</v>
      </c>
      <c r="R97" s="40">
        <f>R92</f>
        <v>1439928300</v>
      </c>
      <c r="S97" s="57"/>
      <c r="T97" s="188"/>
      <c r="U97" s="191"/>
      <c r="V97" s="57"/>
      <c r="W97" s="87" t="s">
        <v>7</v>
      </c>
      <c r="X97" s="5">
        <f t="shared" ref="X97:AE97" si="113">X92</f>
        <v>3851.7</v>
      </c>
      <c r="Y97" s="5">
        <f t="shared" si="113"/>
        <v>5107.3999999999996</v>
      </c>
      <c r="Z97" s="5">
        <f t="shared" si="113"/>
        <v>55.4</v>
      </c>
      <c r="AA97" s="5">
        <f t="shared" si="113"/>
        <v>71.400000000000006</v>
      </c>
      <c r="AB97" s="5">
        <f t="shared" si="113"/>
        <v>4045.7</v>
      </c>
      <c r="AC97" s="5">
        <f t="shared" si="113"/>
        <v>5369.3</v>
      </c>
      <c r="AD97" s="5">
        <f t="shared" si="113"/>
        <v>90.5</v>
      </c>
      <c r="AE97" s="81">
        <f t="shared" si="113"/>
        <v>13.1</v>
      </c>
      <c r="AF97" s="7"/>
      <c r="AG97" s="87" t="s">
        <v>26</v>
      </c>
      <c r="AH97" s="6">
        <f>(AH96*10.74)</f>
        <v>26.85</v>
      </c>
      <c r="AI97" s="6">
        <f>(AI96*2.2)</f>
        <v>24.200000000000003</v>
      </c>
      <c r="AJ97" s="6">
        <f>(AJ96*0.25)</f>
        <v>0.75</v>
      </c>
      <c r="AK97" s="158">
        <f>AK96+AL96</f>
        <v>14</v>
      </c>
      <c r="AL97" s="159"/>
      <c r="AM97" s="10"/>
      <c r="AN97" s="22" t="s">
        <v>41</v>
      </c>
      <c r="AO97" s="23">
        <v>14.7</v>
      </c>
      <c r="AP97" s="24">
        <v>7.87</v>
      </c>
      <c r="AQ97" s="7"/>
      <c r="AR97" s="33" t="s">
        <v>36</v>
      </c>
      <c r="AS97" s="12" t="s">
        <v>75</v>
      </c>
      <c r="AT97" s="2" t="s">
        <v>39</v>
      </c>
      <c r="AU97" s="36">
        <v>0.497</v>
      </c>
      <c r="AV97" s="1"/>
      <c r="AW97" s="118" t="s">
        <v>71</v>
      </c>
      <c r="AX97" s="111">
        <f t="shared" ref="AX97:AY97" si="114">AX92</f>
        <v>608153000</v>
      </c>
      <c r="AY97" s="111">
        <f t="shared" si="114"/>
        <v>426418300</v>
      </c>
      <c r="AZ97" s="114">
        <f>AZ92</f>
        <v>177819000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194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1336000</v>
      </c>
      <c r="H98" s="76">
        <f t="shared" si="115"/>
        <v>9000</v>
      </c>
      <c r="I98" s="76">
        <f t="shared" si="115"/>
        <v>0</v>
      </c>
      <c r="J98" s="77">
        <f t="shared" si="115"/>
        <v>9000</v>
      </c>
      <c r="K98" s="181"/>
      <c r="L98" s="182"/>
      <c r="M98" s="182"/>
      <c r="N98" s="182"/>
      <c r="O98" s="199"/>
      <c r="P98" s="200"/>
      <c r="Q98" s="48" t="s">
        <v>3</v>
      </c>
      <c r="R98" s="41">
        <f>R96-R97</f>
        <v>1270600</v>
      </c>
      <c r="S98" s="58"/>
      <c r="T98" s="189"/>
      <c r="U98" s="192"/>
      <c r="V98" s="58"/>
      <c r="W98" s="45" t="s">
        <v>3</v>
      </c>
      <c r="X98" s="46">
        <f>X96-X97</f>
        <v>0</v>
      </c>
      <c r="Y98" s="46">
        <f t="shared" ref="Y98:AE98" si="116">Y96-Y97</f>
        <v>16.5</v>
      </c>
      <c r="Z98" s="46">
        <f t="shared" si="116"/>
        <v>0.10000000000000142</v>
      </c>
      <c r="AA98" s="46">
        <f t="shared" si="116"/>
        <v>0</v>
      </c>
      <c r="AB98" s="46">
        <f t="shared" si="116"/>
        <v>0</v>
      </c>
      <c r="AC98" s="46">
        <f t="shared" si="116"/>
        <v>16.800000000000182</v>
      </c>
      <c r="AD98" s="46">
        <f t="shared" si="116"/>
        <v>0</v>
      </c>
      <c r="AE98" s="83">
        <f t="shared" si="116"/>
        <v>0</v>
      </c>
      <c r="AF98" s="7"/>
      <c r="AG98" s="88" t="s">
        <v>28</v>
      </c>
      <c r="AH98" s="86">
        <f>(AH97)/((K96/1000000)*8.34)</f>
        <v>2.4097488476284838</v>
      </c>
      <c r="AI98" s="86">
        <f>(AI97)/((K96/1000000)*8.34)</f>
        <v>2.171915162480794</v>
      </c>
      <c r="AJ98" s="86">
        <f>(AJ97)/((K96/1000000)*8.34)</f>
        <v>6.7311420324817989E-2</v>
      </c>
      <c r="AK98" s="160">
        <f>(AK97)/((K96/1000000)*8.34)</f>
        <v>1.2564798460632691</v>
      </c>
      <c r="AL98" s="161"/>
      <c r="AM98" s="10"/>
      <c r="AN98" s="1"/>
      <c r="AO98" s="1"/>
      <c r="AP98" s="1"/>
      <c r="AQ98" s="7"/>
      <c r="AR98" s="89" t="s">
        <v>55</v>
      </c>
      <c r="AS98" s="79">
        <v>2.4430000000000001</v>
      </c>
      <c r="AT98" s="90" t="s">
        <v>54</v>
      </c>
      <c r="AU98" s="35">
        <v>4.5999999999999999E-2</v>
      </c>
      <c r="AV98" s="1"/>
      <c r="AW98" s="110" t="s">
        <v>3</v>
      </c>
      <c r="AX98" s="115">
        <f>AX96-AX97</f>
        <v>0</v>
      </c>
      <c r="AY98" s="115">
        <f>AY96-AY97</f>
        <v>1428100</v>
      </c>
      <c r="AZ98" s="116">
        <f>AZ96-AZ97</f>
        <v>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74">
        <v>25</v>
      </c>
      <c r="B100" s="67" t="s">
        <v>45</v>
      </c>
      <c r="C100" s="72">
        <v>292264000</v>
      </c>
      <c r="D100" s="37">
        <v>2723340</v>
      </c>
      <c r="E100" s="37">
        <v>6573990</v>
      </c>
      <c r="F100" s="39">
        <v>10906400</v>
      </c>
      <c r="G100" s="72">
        <v>384717000</v>
      </c>
      <c r="H100" s="37">
        <v>3676330</v>
      </c>
      <c r="I100" s="37">
        <v>9769130</v>
      </c>
      <c r="J100" s="39">
        <v>15890300</v>
      </c>
      <c r="K100" s="177">
        <f>C102+G102</f>
        <v>1388000</v>
      </c>
      <c r="L100" s="178"/>
      <c r="M100" s="183">
        <f>D102+E102+F102+H102+I102+J102</f>
        <v>74010</v>
      </c>
      <c r="N100" s="178"/>
      <c r="O100" s="195">
        <f>M100+K100</f>
        <v>1462010</v>
      </c>
      <c r="P100" s="196"/>
      <c r="Q100" s="42" t="s">
        <v>6</v>
      </c>
      <c r="R100" s="39">
        <v>1442581600</v>
      </c>
      <c r="S100" s="57"/>
      <c r="T100" s="187">
        <v>0</v>
      </c>
      <c r="U100" s="190">
        <v>1.01</v>
      </c>
      <c r="V100" s="57"/>
      <c r="W100" s="85" t="s">
        <v>6</v>
      </c>
      <c r="X100" s="44">
        <v>3851.7</v>
      </c>
      <c r="Y100" s="44">
        <v>5141.3</v>
      </c>
      <c r="Z100" s="44">
        <v>55.6</v>
      </c>
      <c r="AA100" s="44">
        <v>71.599999999999994</v>
      </c>
      <c r="AB100" s="44">
        <v>4045.7</v>
      </c>
      <c r="AC100" s="44">
        <v>5403.8</v>
      </c>
      <c r="AD100" s="44">
        <v>90.7</v>
      </c>
      <c r="AE100" s="82">
        <v>13.1</v>
      </c>
      <c r="AF100" s="7"/>
      <c r="AG100" s="85" t="s">
        <v>29</v>
      </c>
      <c r="AH100" s="15">
        <v>2.5</v>
      </c>
      <c r="AI100" s="15">
        <v>11.375</v>
      </c>
      <c r="AJ100" s="15">
        <v>2.75</v>
      </c>
      <c r="AK100" s="15">
        <v>0</v>
      </c>
      <c r="AL100" s="16">
        <v>15</v>
      </c>
      <c r="AM100" s="62"/>
      <c r="AN100" s="64" t="s">
        <v>40</v>
      </c>
      <c r="AO100" s="20">
        <v>14.8</v>
      </c>
      <c r="AP100" s="21">
        <v>7.67</v>
      </c>
      <c r="AQ100" s="7"/>
      <c r="AR100" s="31" t="s">
        <v>37</v>
      </c>
      <c r="AS100" s="52" t="s">
        <v>75</v>
      </c>
      <c r="AT100" s="32" t="s">
        <v>38</v>
      </c>
      <c r="AU100" s="53">
        <v>4.3999999999999997E-2</v>
      </c>
      <c r="AV100" s="1"/>
      <c r="AW100" s="117" t="s">
        <v>45</v>
      </c>
      <c r="AX100" s="112">
        <v>608153000</v>
      </c>
      <c r="AY100" s="112">
        <v>429356600</v>
      </c>
      <c r="AZ100" s="113">
        <v>177854000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193"/>
      <c r="B101" s="68" t="s">
        <v>44</v>
      </c>
      <c r="C101" s="73">
        <f t="shared" ref="C101:J101" si="117">C96</f>
        <v>292264000</v>
      </c>
      <c r="D101" s="74">
        <f t="shared" si="117"/>
        <v>2723340</v>
      </c>
      <c r="E101" s="74">
        <f t="shared" si="117"/>
        <v>6573990</v>
      </c>
      <c r="F101" s="75">
        <f t="shared" si="117"/>
        <v>10906400</v>
      </c>
      <c r="G101" s="73">
        <f t="shared" si="117"/>
        <v>383329000</v>
      </c>
      <c r="H101" s="74">
        <f t="shared" si="117"/>
        <v>3667330</v>
      </c>
      <c r="I101" s="74">
        <f t="shared" si="117"/>
        <v>9736120</v>
      </c>
      <c r="J101" s="75">
        <f t="shared" si="117"/>
        <v>15858300</v>
      </c>
      <c r="K101" s="179"/>
      <c r="L101" s="180"/>
      <c r="M101" s="180"/>
      <c r="N101" s="180"/>
      <c r="O101" s="197"/>
      <c r="P101" s="198"/>
      <c r="Q101" s="14" t="s">
        <v>7</v>
      </c>
      <c r="R101" s="40">
        <f>R96</f>
        <v>1441198900</v>
      </c>
      <c r="S101" s="57"/>
      <c r="T101" s="188"/>
      <c r="U101" s="191"/>
      <c r="V101" s="57"/>
      <c r="W101" s="87" t="s">
        <v>7</v>
      </c>
      <c r="X101" s="5">
        <f t="shared" ref="X101:AE101" si="118">X96</f>
        <v>3851.7</v>
      </c>
      <c r="Y101" s="5">
        <f t="shared" si="118"/>
        <v>5123.8999999999996</v>
      </c>
      <c r="Z101" s="5">
        <f t="shared" si="118"/>
        <v>55.5</v>
      </c>
      <c r="AA101" s="5">
        <f t="shared" si="118"/>
        <v>71.400000000000006</v>
      </c>
      <c r="AB101" s="5">
        <f t="shared" si="118"/>
        <v>4045.7</v>
      </c>
      <c r="AC101" s="5">
        <f t="shared" si="118"/>
        <v>5386.1</v>
      </c>
      <c r="AD101" s="5">
        <f t="shared" si="118"/>
        <v>90.5</v>
      </c>
      <c r="AE101" s="81">
        <f t="shared" si="118"/>
        <v>13.1</v>
      </c>
      <c r="AF101" s="7"/>
      <c r="AG101" s="87" t="s">
        <v>26</v>
      </c>
      <c r="AH101" s="6">
        <f>(AH100*10.74)</f>
        <v>26.85</v>
      </c>
      <c r="AI101" s="6">
        <f>(AI100*2.2)</f>
        <v>25.025000000000002</v>
      </c>
      <c r="AJ101" s="6">
        <f>(AJ100*0.25)</f>
        <v>0.6875</v>
      </c>
      <c r="AK101" s="158">
        <f>AK100+AL100</f>
        <v>15</v>
      </c>
      <c r="AL101" s="159"/>
      <c r="AM101" s="10"/>
      <c r="AN101" s="22" t="s">
        <v>41</v>
      </c>
      <c r="AO101" s="23">
        <v>15.5</v>
      </c>
      <c r="AP101" s="24">
        <v>7.87</v>
      </c>
      <c r="AQ101" s="7"/>
      <c r="AR101" s="33" t="s">
        <v>36</v>
      </c>
      <c r="AS101" s="12" t="s">
        <v>75</v>
      </c>
      <c r="AT101" s="2" t="s">
        <v>39</v>
      </c>
      <c r="AU101" s="36">
        <v>0.443</v>
      </c>
      <c r="AV101" s="1"/>
      <c r="AW101" s="118" t="s">
        <v>71</v>
      </c>
      <c r="AX101" s="111">
        <f t="shared" ref="AX101:AZ101" si="119">AX96</f>
        <v>608153000</v>
      </c>
      <c r="AY101" s="111">
        <f t="shared" si="119"/>
        <v>427846400</v>
      </c>
      <c r="AZ101" s="114">
        <f t="shared" si="119"/>
        <v>177819000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194"/>
      <c r="B102" s="66" t="s">
        <v>3</v>
      </c>
      <c r="C102" s="76">
        <f t="shared" ref="C102:J102" si="120">C100-C101</f>
        <v>0</v>
      </c>
      <c r="D102" s="76">
        <f t="shared" si="120"/>
        <v>0</v>
      </c>
      <c r="E102" s="76">
        <f t="shared" si="120"/>
        <v>0</v>
      </c>
      <c r="F102" s="77">
        <f t="shared" si="120"/>
        <v>0</v>
      </c>
      <c r="G102" s="76">
        <f t="shared" si="120"/>
        <v>1388000</v>
      </c>
      <c r="H102" s="76">
        <f t="shared" si="120"/>
        <v>9000</v>
      </c>
      <c r="I102" s="76">
        <f t="shared" si="120"/>
        <v>33010</v>
      </c>
      <c r="J102" s="77">
        <f t="shared" si="120"/>
        <v>32000</v>
      </c>
      <c r="K102" s="181"/>
      <c r="L102" s="182"/>
      <c r="M102" s="182"/>
      <c r="N102" s="182"/>
      <c r="O102" s="199"/>
      <c r="P102" s="200"/>
      <c r="Q102" s="48" t="s">
        <v>3</v>
      </c>
      <c r="R102" s="41">
        <f>R100-R101</f>
        <v>1382700</v>
      </c>
      <c r="S102" s="58"/>
      <c r="T102" s="189"/>
      <c r="U102" s="192"/>
      <c r="V102" s="58"/>
      <c r="W102" s="45" t="s">
        <v>3</v>
      </c>
      <c r="X102" s="46">
        <f>X100-X101</f>
        <v>0</v>
      </c>
      <c r="Y102" s="46">
        <f t="shared" ref="Y102:AE102" si="121">Y100-Y101</f>
        <v>17.400000000000546</v>
      </c>
      <c r="Z102" s="46">
        <f t="shared" si="121"/>
        <v>0.10000000000000142</v>
      </c>
      <c r="AA102" s="46">
        <f t="shared" si="121"/>
        <v>0.19999999999998863</v>
      </c>
      <c r="AB102" s="46">
        <f t="shared" si="121"/>
        <v>0</v>
      </c>
      <c r="AC102" s="46">
        <f t="shared" si="121"/>
        <v>17.699999999999818</v>
      </c>
      <c r="AD102" s="46">
        <f t="shared" si="121"/>
        <v>0.20000000000000284</v>
      </c>
      <c r="AE102" s="83">
        <f t="shared" si="121"/>
        <v>0</v>
      </c>
      <c r="AF102" s="7"/>
      <c r="AG102" s="88" t="s">
        <v>28</v>
      </c>
      <c r="AH102" s="86">
        <f>(AH101)/((K100/1000000)*8.34)</f>
        <v>2.3194700723571002</v>
      </c>
      <c r="AI102" s="86">
        <f>(AI101)/((K100/1000000)*8.34)</f>
        <v>2.161815216414765</v>
      </c>
      <c r="AJ102" s="86">
        <f>(AJ101)/((K100/1000000)*8.34)</f>
        <v>5.9390527923482546E-2</v>
      </c>
      <c r="AK102" s="160">
        <f>(AK101)/((K100/1000000)*8.34)</f>
        <v>1.2957933365123466</v>
      </c>
      <c r="AL102" s="161"/>
      <c r="AM102" s="10"/>
      <c r="AN102" s="1"/>
      <c r="AO102" s="1"/>
      <c r="AP102" s="1"/>
      <c r="AQ102" s="7"/>
      <c r="AR102" s="89" t="s">
        <v>55</v>
      </c>
      <c r="AS102" s="79">
        <v>1.48</v>
      </c>
      <c r="AT102" s="90" t="s">
        <v>54</v>
      </c>
      <c r="AU102" s="35">
        <v>2.7E-2</v>
      </c>
      <c r="AV102" s="1"/>
      <c r="AW102" s="110" t="s">
        <v>3</v>
      </c>
      <c r="AX102" s="115">
        <f>AX100-AX101</f>
        <v>0</v>
      </c>
      <c r="AY102" s="115">
        <f>AY100-AY101</f>
        <v>1510200</v>
      </c>
      <c r="AZ102" s="116">
        <f>AZ100-AZ101</f>
        <v>35000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74">
        <v>26</v>
      </c>
      <c r="B104" s="67" t="s">
        <v>45</v>
      </c>
      <c r="C104" s="72">
        <v>292264000</v>
      </c>
      <c r="D104" s="37">
        <v>2723340</v>
      </c>
      <c r="E104" s="37">
        <v>6573990</v>
      </c>
      <c r="F104" s="39">
        <v>10906400</v>
      </c>
      <c r="G104" s="72">
        <v>385869000</v>
      </c>
      <c r="H104" s="37">
        <v>3676330</v>
      </c>
      <c r="I104" s="37">
        <v>9800140</v>
      </c>
      <c r="J104" s="39">
        <v>15921300</v>
      </c>
      <c r="K104" s="177">
        <f>C106+G106</f>
        <v>1152000</v>
      </c>
      <c r="L104" s="178"/>
      <c r="M104" s="183">
        <f>D106+E106+F106+H106+I106+J106</f>
        <v>62010</v>
      </c>
      <c r="N104" s="178"/>
      <c r="O104" s="195">
        <f>M104+K104</f>
        <v>1214010</v>
      </c>
      <c r="P104" s="196"/>
      <c r="Q104" s="42" t="s">
        <v>6</v>
      </c>
      <c r="R104" s="39">
        <v>1443872600</v>
      </c>
      <c r="S104" s="57"/>
      <c r="T104" s="187">
        <v>0</v>
      </c>
      <c r="U104" s="190">
        <v>0.95</v>
      </c>
      <c r="V104" s="57"/>
      <c r="W104" s="85" t="s">
        <v>6</v>
      </c>
      <c r="X104" s="44">
        <v>3851.7</v>
      </c>
      <c r="Y104" s="44">
        <v>5155.7</v>
      </c>
      <c r="Z104" s="44">
        <v>55.7</v>
      </c>
      <c r="AA104" s="44">
        <v>71.599999999999994</v>
      </c>
      <c r="AB104" s="44">
        <v>4045.7</v>
      </c>
      <c r="AC104" s="44">
        <v>5418.5</v>
      </c>
      <c r="AD104" s="44">
        <v>90.7</v>
      </c>
      <c r="AE104" s="82">
        <v>13.1</v>
      </c>
      <c r="AF104" s="7"/>
      <c r="AG104" s="85" t="s">
        <v>29</v>
      </c>
      <c r="AH104" s="15">
        <v>2.25</v>
      </c>
      <c r="AI104" s="15">
        <v>9.375</v>
      </c>
      <c r="AJ104" s="15">
        <v>2.375</v>
      </c>
      <c r="AK104" s="15">
        <v>0</v>
      </c>
      <c r="AL104" s="16">
        <v>13</v>
      </c>
      <c r="AM104" s="62"/>
      <c r="AN104" s="64" t="s">
        <v>40</v>
      </c>
      <c r="AO104" s="20">
        <v>16.399999999999999</v>
      </c>
      <c r="AP104" s="21">
        <v>7.69</v>
      </c>
      <c r="AQ104" s="7"/>
      <c r="AR104" s="31" t="s">
        <v>37</v>
      </c>
      <c r="AS104" s="52" t="s">
        <v>75</v>
      </c>
      <c r="AT104" s="32" t="s">
        <v>38</v>
      </c>
      <c r="AU104" s="53">
        <v>4.5999999999999999E-2</v>
      </c>
      <c r="AV104" s="1"/>
      <c r="AW104" s="117" t="s">
        <v>45</v>
      </c>
      <c r="AX104" s="112">
        <v>608153000</v>
      </c>
      <c r="AY104" s="112">
        <v>430603700</v>
      </c>
      <c r="AZ104" s="113">
        <v>177888000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193"/>
      <c r="B105" s="68" t="s">
        <v>44</v>
      </c>
      <c r="C105" s="73">
        <f t="shared" ref="C105:J105" si="122">C100</f>
        <v>292264000</v>
      </c>
      <c r="D105" s="74">
        <f t="shared" si="122"/>
        <v>2723340</v>
      </c>
      <c r="E105" s="74">
        <f t="shared" si="122"/>
        <v>6573990</v>
      </c>
      <c r="F105" s="75">
        <f t="shared" si="122"/>
        <v>10906400</v>
      </c>
      <c r="G105" s="73">
        <f t="shared" si="122"/>
        <v>384717000</v>
      </c>
      <c r="H105" s="74">
        <f t="shared" si="122"/>
        <v>3676330</v>
      </c>
      <c r="I105" s="74">
        <f t="shared" si="122"/>
        <v>9769130</v>
      </c>
      <c r="J105" s="75">
        <f t="shared" si="122"/>
        <v>15890300</v>
      </c>
      <c r="K105" s="179"/>
      <c r="L105" s="180"/>
      <c r="M105" s="180"/>
      <c r="N105" s="180"/>
      <c r="O105" s="197"/>
      <c r="P105" s="198"/>
      <c r="Q105" s="14" t="s">
        <v>7</v>
      </c>
      <c r="R105" s="40">
        <f>R100</f>
        <v>1442581600</v>
      </c>
      <c r="S105" s="57"/>
      <c r="T105" s="188"/>
      <c r="U105" s="191"/>
      <c r="V105" s="57"/>
      <c r="W105" s="87" t="s">
        <v>7</v>
      </c>
      <c r="X105" s="5">
        <f t="shared" ref="X105:AE105" si="123">X100</f>
        <v>3851.7</v>
      </c>
      <c r="Y105" s="5">
        <f t="shared" si="123"/>
        <v>5141.3</v>
      </c>
      <c r="Z105" s="5">
        <f t="shared" si="123"/>
        <v>55.6</v>
      </c>
      <c r="AA105" s="5">
        <f t="shared" si="123"/>
        <v>71.599999999999994</v>
      </c>
      <c r="AB105" s="5">
        <f t="shared" si="123"/>
        <v>4045.7</v>
      </c>
      <c r="AC105" s="5">
        <f t="shared" si="123"/>
        <v>5403.8</v>
      </c>
      <c r="AD105" s="5">
        <f t="shared" si="123"/>
        <v>90.7</v>
      </c>
      <c r="AE105" s="81">
        <f t="shared" si="123"/>
        <v>13.1</v>
      </c>
      <c r="AF105" s="7"/>
      <c r="AG105" s="87" t="s">
        <v>26</v>
      </c>
      <c r="AH105" s="6">
        <f>(AH104*10.74)</f>
        <v>24.164999999999999</v>
      </c>
      <c r="AI105" s="6">
        <f>(AI104*2.2)</f>
        <v>20.625</v>
      </c>
      <c r="AJ105" s="6">
        <f>(AJ104*0.25)</f>
        <v>0.59375</v>
      </c>
      <c r="AK105" s="158">
        <f>AK104+AL104</f>
        <v>13</v>
      </c>
      <c r="AL105" s="159"/>
      <c r="AM105" s="10"/>
      <c r="AN105" s="22" t="s">
        <v>41</v>
      </c>
      <c r="AO105" s="23">
        <v>16.600000000000001</v>
      </c>
      <c r="AP105" s="24">
        <v>7.85</v>
      </c>
      <c r="AQ105" s="7"/>
      <c r="AR105" s="33" t="s">
        <v>36</v>
      </c>
      <c r="AS105" s="12" t="s">
        <v>75</v>
      </c>
      <c r="AT105" s="2" t="s">
        <v>39</v>
      </c>
      <c r="AU105" s="36">
        <v>0.46100000000000002</v>
      </c>
      <c r="AV105" s="1"/>
      <c r="AW105" s="118" t="s">
        <v>71</v>
      </c>
      <c r="AX105" s="111">
        <f t="shared" ref="AX105:AZ105" si="124">AX100</f>
        <v>608153000</v>
      </c>
      <c r="AY105" s="111">
        <f t="shared" si="124"/>
        <v>429356600</v>
      </c>
      <c r="AZ105" s="114">
        <f t="shared" si="124"/>
        <v>177854000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194"/>
      <c r="B106" s="66" t="s">
        <v>3</v>
      </c>
      <c r="C106" s="76">
        <f t="shared" ref="C106:J106" si="125">C104-C105</f>
        <v>0</v>
      </c>
      <c r="D106" s="76">
        <f t="shared" si="125"/>
        <v>0</v>
      </c>
      <c r="E106" s="76">
        <f t="shared" si="125"/>
        <v>0</v>
      </c>
      <c r="F106" s="77">
        <f t="shared" si="125"/>
        <v>0</v>
      </c>
      <c r="G106" s="76">
        <f t="shared" si="125"/>
        <v>1152000</v>
      </c>
      <c r="H106" s="76">
        <f t="shared" si="125"/>
        <v>0</v>
      </c>
      <c r="I106" s="76">
        <f t="shared" si="125"/>
        <v>31010</v>
      </c>
      <c r="J106" s="77">
        <f t="shared" si="125"/>
        <v>31000</v>
      </c>
      <c r="K106" s="181"/>
      <c r="L106" s="182"/>
      <c r="M106" s="182"/>
      <c r="N106" s="182"/>
      <c r="O106" s="199"/>
      <c r="P106" s="200"/>
      <c r="Q106" s="48" t="s">
        <v>3</v>
      </c>
      <c r="R106" s="41">
        <f>R104-R105</f>
        <v>1291000</v>
      </c>
      <c r="S106" s="58"/>
      <c r="T106" s="189"/>
      <c r="U106" s="192"/>
      <c r="V106" s="58"/>
      <c r="W106" s="45" t="s">
        <v>3</v>
      </c>
      <c r="X106" s="46">
        <f>X104-X105</f>
        <v>0</v>
      </c>
      <c r="Y106" s="46">
        <f t="shared" ref="Y106:AE106" si="126">Y104-Y105</f>
        <v>14.399999999999636</v>
      </c>
      <c r="Z106" s="46">
        <f t="shared" si="126"/>
        <v>0.10000000000000142</v>
      </c>
      <c r="AA106" s="46">
        <f t="shared" si="126"/>
        <v>0</v>
      </c>
      <c r="AB106" s="46">
        <f t="shared" si="126"/>
        <v>0</v>
      </c>
      <c r="AC106" s="46">
        <f t="shared" si="126"/>
        <v>14.699999999999818</v>
      </c>
      <c r="AD106" s="46">
        <f t="shared" si="126"/>
        <v>0</v>
      </c>
      <c r="AE106" s="83">
        <f t="shared" si="126"/>
        <v>0</v>
      </c>
      <c r="AF106" s="7"/>
      <c r="AG106" s="88" t="s">
        <v>28</v>
      </c>
      <c r="AH106" s="86">
        <f>(AH105)/((K104/1000000)*8.34)</f>
        <v>2.5151753597122304</v>
      </c>
      <c r="AI106" s="86">
        <f>(AI105)/((K104/1000000)*8.34)</f>
        <v>2.1467201239008795</v>
      </c>
      <c r="AJ106" s="86">
        <f>(AJ105)/((K104/1000000)*8.34)</f>
        <v>6.1799518718358655E-2</v>
      </c>
      <c r="AK106" s="160">
        <f>(AK105)/((K104/1000000)*8.34)</f>
        <v>1.3530841993072211</v>
      </c>
      <c r="AL106" s="161"/>
      <c r="AM106" s="10"/>
      <c r="AN106" s="1"/>
      <c r="AO106" s="1"/>
      <c r="AP106" s="1"/>
      <c r="AQ106" s="7"/>
      <c r="AR106" s="89" t="s">
        <v>55</v>
      </c>
      <c r="AS106" s="79">
        <v>1.45</v>
      </c>
      <c r="AT106" s="90" t="s">
        <v>54</v>
      </c>
      <c r="AU106" s="35">
        <v>2.9000000000000001E-2</v>
      </c>
      <c r="AV106" s="1"/>
      <c r="AW106" s="110" t="s">
        <v>3</v>
      </c>
      <c r="AX106" s="115">
        <f>AX104-AX105</f>
        <v>0</v>
      </c>
      <c r="AY106" s="115">
        <f>AY104-AY105</f>
        <v>1247100</v>
      </c>
      <c r="AZ106" s="116">
        <f>AZ104-AZ105</f>
        <v>34000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74">
        <v>27</v>
      </c>
      <c r="B108" s="67" t="s">
        <v>45</v>
      </c>
      <c r="C108" s="72">
        <v>292264000</v>
      </c>
      <c r="D108" s="37">
        <v>2723340</v>
      </c>
      <c r="E108" s="37">
        <v>6573990</v>
      </c>
      <c r="F108" s="39">
        <v>10906400</v>
      </c>
      <c r="G108" s="72">
        <v>387231000</v>
      </c>
      <c r="H108" s="37">
        <v>3685330</v>
      </c>
      <c r="I108" s="37">
        <v>9800140</v>
      </c>
      <c r="J108" s="39">
        <v>15929300</v>
      </c>
      <c r="K108" s="177">
        <f>C110+G110</f>
        <v>1362000</v>
      </c>
      <c r="L108" s="178"/>
      <c r="M108" s="183">
        <f>D110+E110+F110+H110+I110+J110</f>
        <v>17000</v>
      </c>
      <c r="N108" s="178"/>
      <c r="O108" s="195">
        <f>M108+K108</f>
        <v>1379000</v>
      </c>
      <c r="P108" s="196"/>
      <c r="Q108" s="42" t="s">
        <v>6</v>
      </c>
      <c r="R108" s="39">
        <v>1445013800</v>
      </c>
      <c r="S108" s="57"/>
      <c r="T108" s="187">
        <v>0</v>
      </c>
      <c r="U108" s="190">
        <v>0.96</v>
      </c>
      <c r="V108" s="57"/>
      <c r="W108" s="85" t="s">
        <v>6</v>
      </c>
      <c r="X108" s="44">
        <v>3851.7</v>
      </c>
      <c r="Y108" s="44">
        <v>5172.5</v>
      </c>
      <c r="Z108" s="44">
        <v>55.8</v>
      </c>
      <c r="AA108" s="44">
        <v>71.599999999999994</v>
      </c>
      <c r="AB108" s="44">
        <v>4045.7</v>
      </c>
      <c r="AC108" s="44">
        <v>5435.6</v>
      </c>
      <c r="AD108" s="44">
        <v>90.9</v>
      </c>
      <c r="AE108" s="82">
        <v>13.1</v>
      </c>
      <c r="AF108" s="7"/>
      <c r="AG108" s="85" t="s">
        <v>29</v>
      </c>
      <c r="AH108" s="15">
        <v>2.625</v>
      </c>
      <c r="AI108" s="15">
        <v>10.75</v>
      </c>
      <c r="AJ108" s="15">
        <v>2.75</v>
      </c>
      <c r="AK108" s="15">
        <v>16</v>
      </c>
      <c r="AL108" s="16">
        <v>0</v>
      </c>
      <c r="AM108" s="62"/>
      <c r="AN108" s="64" t="s">
        <v>40</v>
      </c>
      <c r="AO108" s="20">
        <v>17.2</v>
      </c>
      <c r="AP108" s="21">
        <v>7.67</v>
      </c>
      <c r="AQ108" s="7"/>
      <c r="AR108" s="31" t="s">
        <v>37</v>
      </c>
      <c r="AS108" s="52" t="s">
        <v>75</v>
      </c>
      <c r="AT108" s="32" t="s">
        <v>38</v>
      </c>
      <c r="AU108" s="53">
        <v>5.5E-2</v>
      </c>
      <c r="AV108" s="1"/>
      <c r="AW108" s="117" t="s">
        <v>45</v>
      </c>
      <c r="AX108" s="112">
        <v>608153000</v>
      </c>
      <c r="AY108" s="112">
        <v>432060300</v>
      </c>
      <c r="AZ108" s="113">
        <v>177888000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193"/>
      <c r="B109" s="68" t="s">
        <v>44</v>
      </c>
      <c r="C109" s="73">
        <f t="shared" ref="C109:J109" si="127">C104</f>
        <v>292264000</v>
      </c>
      <c r="D109" s="74">
        <f t="shared" si="127"/>
        <v>2723340</v>
      </c>
      <c r="E109" s="74">
        <f t="shared" si="127"/>
        <v>6573990</v>
      </c>
      <c r="F109" s="75">
        <f t="shared" si="127"/>
        <v>10906400</v>
      </c>
      <c r="G109" s="73">
        <f t="shared" si="127"/>
        <v>385869000</v>
      </c>
      <c r="H109" s="74">
        <f t="shared" si="127"/>
        <v>3676330</v>
      </c>
      <c r="I109" s="74">
        <f t="shared" si="127"/>
        <v>9800140</v>
      </c>
      <c r="J109" s="75">
        <f t="shared" si="127"/>
        <v>15921300</v>
      </c>
      <c r="K109" s="179"/>
      <c r="L109" s="180"/>
      <c r="M109" s="180"/>
      <c r="N109" s="180"/>
      <c r="O109" s="197"/>
      <c r="P109" s="198"/>
      <c r="Q109" s="14" t="s">
        <v>7</v>
      </c>
      <c r="R109" s="40">
        <f>R104</f>
        <v>1443872600</v>
      </c>
      <c r="S109" s="57"/>
      <c r="T109" s="188"/>
      <c r="U109" s="191"/>
      <c r="V109" s="57"/>
      <c r="W109" s="87" t="s">
        <v>7</v>
      </c>
      <c r="X109" s="5">
        <f t="shared" ref="X109:AE109" si="128">X104</f>
        <v>3851.7</v>
      </c>
      <c r="Y109" s="5">
        <f t="shared" si="128"/>
        <v>5155.7</v>
      </c>
      <c r="Z109" s="5">
        <f t="shared" si="128"/>
        <v>55.7</v>
      </c>
      <c r="AA109" s="5">
        <f t="shared" si="128"/>
        <v>71.599999999999994</v>
      </c>
      <c r="AB109" s="5">
        <f t="shared" si="128"/>
        <v>4045.7</v>
      </c>
      <c r="AC109" s="5">
        <f t="shared" si="128"/>
        <v>5418.5</v>
      </c>
      <c r="AD109" s="5">
        <f t="shared" si="128"/>
        <v>90.7</v>
      </c>
      <c r="AE109" s="81">
        <f t="shared" si="128"/>
        <v>13.1</v>
      </c>
      <c r="AF109" s="7"/>
      <c r="AG109" s="87" t="s">
        <v>26</v>
      </c>
      <c r="AH109" s="6">
        <f>(AH108*10.74)</f>
        <v>28.192499999999999</v>
      </c>
      <c r="AI109" s="6">
        <f>(AI108*2.2)</f>
        <v>23.650000000000002</v>
      </c>
      <c r="AJ109" s="6">
        <f>(AJ108*0.25)</f>
        <v>0.6875</v>
      </c>
      <c r="AK109" s="158">
        <f>AK108+AL108</f>
        <v>16</v>
      </c>
      <c r="AL109" s="159"/>
      <c r="AM109" s="10"/>
      <c r="AN109" s="22" t="s">
        <v>41</v>
      </c>
      <c r="AO109" s="23">
        <v>18</v>
      </c>
      <c r="AP109" s="24">
        <v>7.77</v>
      </c>
      <c r="AQ109" s="7"/>
      <c r="AR109" s="33" t="s">
        <v>36</v>
      </c>
      <c r="AS109" s="12" t="s">
        <v>75</v>
      </c>
      <c r="AT109" s="2" t="s">
        <v>39</v>
      </c>
      <c r="AU109" s="36">
        <v>0.32900000000000001</v>
      </c>
      <c r="AV109" s="1"/>
      <c r="AW109" s="118" t="s">
        <v>71</v>
      </c>
      <c r="AX109" s="111">
        <f t="shared" ref="AX109:AZ109" si="129">AX104</f>
        <v>608153000</v>
      </c>
      <c r="AY109" s="111">
        <f t="shared" si="129"/>
        <v>430603700</v>
      </c>
      <c r="AZ109" s="114">
        <f t="shared" si="129"/>
        <v>177888000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194"/>
      <c r="B110" s="66" t="s">
        <v>3</v>
      </c>
      <c r="C110" s="76">
        <f t="shared" ref="C110:J110" si="130">C108-C109</f>
        <v>0</v>
      </c>
      <c r="D110" s="76">
        <f t="shared" si="130"/>
        <v>0</v>
      </c>
      <c r="E110" s="76">
        <f t="shared" si="130"/>
        <v>0</v>
      </c>
      <c r="F110" s="77">
        <f t="shared" si="130"/>
        <v>0</v>
      </c>
      <c r="G110" s="76">
        <f t="shared" si="130"/>
        <v>1362000</v>
      </c>
      <c r="H110" s="76">
        <f t="shared" si="130"/>
        <v>9000</v>
      </c>
      <c r="I110" s="76">
        <f t="shared" si="130"/>
        <v>0</v>
      </c>
      <c r="J110" s="77">
        <f t="shared" si="130"/>
        <v>8000</v>
      </c>
      <c r="K110" s="181"/>
      <c r="L110" s="182"/>
      <c r="M110" s="182"/>
      <c r="N110" s="182"/>
      <c r="O110" s="199"/>
      <c r="P110" s="200"/>
      <c r="Q110" s="48" t="s">
        <v>3</v>
      </c>
      <c r="R110" s="41">
        <f>R108-R109</f>
        <v>1141200</v>
      </c>
      <c r="S110" s="58"/>
      <c r="T110" s="189"/>
      <c r="U110" s="192"/>
      <c r="V110" s="58"/>
      <c r="W110" s="45" t="s">
        <v>3</v>
      </c>
      <c r="X110" s="46">
        <f>X108-X109</f>
        <v>0</v>
      </c>
      <c r="Y110" s="46">
        <f t="shared" ref="Y110:AE110" si="131">Y108-Y109</f>
        <v>16.800000000000182</v>
      </c>
      <c r="Z110" s="46">
        <f t="shared" si="131"/>
        <v>9.9999999999994316E-2</v>
      </c>
      <c r="AA110" s="46">
        <f t="shared" si="131"/>
        <v>0</v>
      </c>
      <c r="AB110" s="46">
        <f t="shared" si="131"/>
        <v>0</v>
      </c>
      <c r="AC110" s="46">
        <f t="shared" si="131"/>
        <v>17.100000000000364</v>
      </c>
      <c r="AD110" s="46">
        <f t="shared" si="131"/>
        <v>0.20000000000000284</v>
      </c>
      <c r="AE110" s="83">
        <f t="shared" si="131"/>
        <v>0</v>
      </c>
      <c r="AF110" s="7"/>
      <c r="AG110" s="88" t="s">
        <v>28</v>
      </c>
      <c r="AH110" s="86">
        <f>(AH109)/((K108/1000000)*8.34)</f>
        <v>2.4819351567204384</v>
      </c>
      <c r="AI110" s="86">
        <f>(AI109)/((K108/1000000)*8.34)</f>
        <v>2.0820348126784918</v>
      </c>
      <c r="AJ110" s="86">
        <f>(AJ109)/((K108/1000000)*8.34)</f>
        <v>6.0524267810421264E-2</v>
      </c>
      <c r="AK110" s="160">
        <f>(AK109)/((K108/1000000)*8.34)</f>
        <v>1.4085647781334403</v>
      </c>
      <c r="AL110" s="161"/>
      <c r="AM110" s="10"/>
      <c r="AN110" s="1"/>
      <c r="AO110" s="1"/>
      <c r="AP110" s="1"/>
      <c r="AQ110" s="7"/>
      <c r="AR110" s="89" t="s">
        <v>55</v>
      </c>
      <c r="AS110" s="79">
        <v>1.46</v>
      </c>
      <c r="AT110" s="90" t="s">
        <v>54</v>
      </c>
      <c r="AU110" s="35">
        <v>4.1000000000000002E-2</v>
      </c>
      <c r="AV110" s="1"/>
      <c r="AW110" s="110" t="s">
        <v>3</v>
      </c>
      <c r="AX110" s="115">
        <f>AX108-AX109</f>
        <v>0</v>
      </c>
      <c r="AY110" s="115">
        <f>AY108-AY109</f>
        <v>1456600</v>
      </c>
      <c r="AZ110" s="116">
        <f>AZ108-AZ109</f>
        <v>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74">
        <v>28</v>
      </c>
      <c r="B112" s="67" t="s">
        <v>45</v>
      </c>
      <c r="C112" s="72">
        <v>292264000</v>
      </c>
      <c r="D112" s="37">
        <v>2723340</v>
      </c>
      <c r="E112" s="37">
        <v>6573990</v>
      </c>
      <c r="F112" s="39">
        <v>10906400</v>
      </c>
      <c r="G112" s="72">
        <v>388349000</v>
      </c>
      <c r="H112" s="37">
        <v>3694320</v>
      </c>
      <c r="I112" s="37">
        <v>9833150</v>
      </c>
      <c r="J112" s="39">
        <v>15968300</v>
      </c>
      <c r="K112" s="177">
        <f>C114+G114</f>
        <v>1118000</v>
      </c>
      <c r="L112" s="178"/>
      <c r="M112" s="183">
        <f>D114+E114+F114+H114+I114+J114</f>
        <v>81000</v>
      </c>
      <c r="N112" s="178"/>
      <c r="O112" s="195">
        <f>M112+K112</f>
        <v>1199000</v>
      </c>
      <c r="P112" s="196"/>
      <c r="Q112" s="42" t="s">
        <v>6</v>
      </c>
      <c r="R112" s="39">
        <v>1446178500</v>
      </c>
      <c r="S112" s="57"/>
      <c r="T112" s="187">
        <v>0</v>
      </c>
      <c r="U112" s="190">
        <v>0.95</v>
      </c>
      <c r="V112" s="57"/>
      <c r="W112" s="85" t="s">
        <v>6</v>
      </c>
      <c r="X112" s="44">
        <v>3851.7</v>
      </c>
      <c r="Y112" s="44">
        <v>5186.5</v>
      </c>
      <c r="Z112" s="44">
        <v>55.8</v>
      </c>
      <c r="AA112" s="44">
        <v>71.8</v>
      </c>
      <c r="AB112" s="44">
        <v>4045.7</v>
      </c>
      <c r="AC112" s="44">
        <v>5450.1</v>
      </c>
      <c r="AD112" s="44">
        <v>91.1</v>
      </c>
      <c r="AE112" s="82">
        <v>13.1</v>
      </c>
      <c r="AF112" s="7"/>
      <c r="AG112" s="85" t="s">
        <v>29</v>
      </c>
      <c r="AH112" s="15">
        <v>2.25</v>
      </c>
      <c r="AI112" s="15">
        <v>9.25</v>
      </c>
      <c r="AJ112" s="15">
        <v>2.25</v>
      </c>
      <c r="AK112" s="15">
        <v>0</v>
      </c>
      <c r="AL112" s="16">
        <v>13</v>
      </c>
      <c r="AM112" s="62"/>
      <c r="AN112" s="64" t="s">
        <v>40</v>
      </c>
      <c r="AO112" s="20">
        <v>16.7</v>
      </c>
      <c r="AP112" s="21">
        <v>7.66</v>
      </c>
      <c r="AQ112" s="7"/>
      <c r="AR112" s="31" t="s">
        <v>37</v>
      </c>
      <c r="AS112" s="52" t="s">
        <v>75</v>
      </c>
      <c r="AT112" s="32" t="s">
        <v>38</v>
      </c>
      <c r="AU112" s="53">
        <v>4.1000000000000002E-2</v>
      </c>
      <c r="AV112" s="1"/>
      <c r="AW112" s="117" t="s">
        <v>45</v>
      </c>
      <c r="AX112" s="112">
        <v>608153000</v>
      </c>
      <c r="AY112" s="112">
        <v>433292700</v>
      </c>
      <c r="AZ112" s="113">
        <v>177924000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193"/>
      <c r="B113" s="68" t="s">
        <v>44</v>
      </c>
      <c r="C113" s="73">
        <f t="shared" ref="C113:J113" si="132">C108</f>
        <v>292264000</v>
      </c>
      <c r="D113" s="74">
        <f t="shared" si="132"/>
        <v>2723340</v>
      </c>
      <c r="E113" s="74">
        <f t="shared" si="132"/>
        <v>6573990</v>
      </c>
      <c r="F113" s="75">
        <f t="shared" si="132"/>
        <v>10906400</v>
      </c>
      <c r="G113" s="73">
        <f t="shared" si="132"/>
        <v>387231000</v>
      </c>
      <c r="H113" s="74">
        <f t="shared" si="132"/>
        <v>3685330</v>
      </c>
      <c r="I113" s="74">
        <f t="shared" si="132"/>
        <v>9800140</v>
      </c>
      <c r="J113" s="75">
        <f t="shared" si="132"/>
        <v>15929300</v>
      </c>
      <c r="K113" s="179"/>
      <c r="L113" s="180"/>
      <c r="M113" s="180"/>
      <c r="N113" s="180"/>
      <c r="O113" s="197"/>
      <c r="P113" s="198"/>
      <c r="Q113" s="14" t="s">
        <v>7</v>
      </c>
      <c r="R113" s="40">
        <f>R108</f>
        <v>1445013800</v>
      </c>
      <c r="S113" s="57"/>
      <c r="T113" s="188"/>
      <c r="U113" s="191"/>
      <c r="V113" s="57"/>
      <c r="W113" s="87" t="s">
        <v>7</v>
      </c>
      <c r="X113" s="5">
        <f t="shared" ref="X113:AE113" si="133">X108</f>
        <v>3851.7</v>
      </c>
      <c r="Y113" s="5">
        <f t="shared" si="133"/>
        <v>5172.5</v>
      </c>
      <c r="Z113" s="5">
        <f t="shared" si="133"/>
        <v>55.8</v>
      </c>
      <c r="AA113" s="5">
        <f t="shared" si="133"/>
        <v>71.599999999999994</v>
      </c>
      <c r="AB113" s="5">
        <f t="shared" si="133"/>
        <v>4045.7</v>
      </c>
      <c r="AC113" s="5">
        <f t="shared" si="133"/>
        <v>5435.6</v>
      </c>
      <c r="AD113" s="5">
        <f t="shared" si="133"/>
        <v>90.9</v>
      </c>
      <c r="AE113" s="81">
        <f t="shared" si="133"/>
        <v>13.1</v>
      </c>
      <c r="AF113" s="7"/>
      <c r="AG113" s="87" t="s">
        <v>26</v>
      </c>
      <c r="AH113" s="6">
        <f>(AH112*10.74)</f>
        <v>24.164999999999999</v>
      </c>
      <c r="AI113" s="6">
        <f>(AI112*2.2)</f>
        <v>20.350000000000001</v>
      </c>
      <c r="AJ113" s="6">
        <f>(AJ112*0.25)</f>
        <v>0.5625</v>
      </c>
      <c r="AK113" s="158">
        <f>AK112+AL112</f>
        <v>13</v>
      </c>
      <c r="AL113" s="159"/>
      <c r="AM113" s="10"/>
      <c r="AN113" s="22" t="s">
        <v>41</v>
      </c>
      <c r="AO113" s="23">
        <v>17.3</v>
      </c>
      <c r="AP113" s="24">
        <v>7.71</v>
      </c>
      <c r="AQ113" s="7"/>
      <c r="AR113" s="33" t="s">
        <v>36</v>
      </c>
      <c r="AS113" s="12" t="s">
        <v>75</v>
      </c>
      <c r="AT113" s="2" t="s">
        <v>39</v>
      </c>
      <c r="AU113" s="36">
        <v>0.33</v>
      </c>
      <c r="AV113" s="1"/>
      <c r="AW113" s="118" t="s">
        <v>71</v>
      </c>
      <c r="AX113" s="111">
        <f t="shared" ref="AX113:AZ113" si="134">AX108</f>
        <v>608153000</v>
      </c>
      <c r="AY113" s="111">
        <f t="shared" si="134"/>
        <v>432060300</v>
      </c>
      <c r="AZ113" s="114">
        <f t="shared" si="134"/>
        <v>177888000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194"/>
      <c r="B114" s="66" t="s">
        <v>3</v>
      </c>
      <c r="C114" s="76">
        <f t="shared" ref="C114:J114" si="135">C112-C113</f>
        <v>0</v>
      </c>
      <c r="D114" s="76">
        <f t="shared" si="135"/>
        <v>0</v>
      </c>
      <c r="E114" s="76">
        <f t="shared" si="135"/>
        <v>0</v>
      </c>
      <c r="F114" s="77">
        <f t="shared" si="135"/>
        <v>0</v>
      </c>
      <c r="G114" s="76">
        <f t="shared" si="135"/>
        <v>1118000</v>
      </c>
      <c r="H114" s="76">
        <f t="shared" si="135"/>
        <v>8990</v>
      </c>
      <c r="I114" s="76">
        <f t="shared" si="135"/>
        <v>33010</v>
      </c>
      <c r="J114" s="77">
        <f t="shared" si="135"/>
        <v>39000</v>
      </c>
      <c r="K114" s="181"/>
      <c r="L114" s="182"/>
      <c r="M114" s="182"/>
      <c r="N114" s="182"/>
      <c r="O114" s="199"/>
      <c r="P114" s="200"/>
      <c r="Q114" s="48" t="s">
        <v>3</v>
      </c>
      <c r="R114" s="41">
        <f>R112-R113</f>
        <v>1164700</v>
      </c>
      <c r="S114" s="58"/>
      <c r="T114" s="189"/>
      <c r="U114" s="192"/>
      <c r="V114" s="58"/>
      <c r="W114" s="45" t="s">
        <v>3</v>
      </c>
      <c r="X114" s="46">
        <f>X112-X113</f>
        <v>0</v>
      </c>
      <c r="Y114" s="46">
        <f t="shared" ref="Y114:AE114" si="136">Y112-Y113</f>
        <v>14</v>
      </c>
      <c r="Z114" s="46">
        <f t="shared" si="136"/>
        <v>0</v>
      </c>
      <c r="AA114" s="46">
        <f t="shared" si="136"/>
        <v>0.20000000000000284</v>
      </c>
      <c r="AB114" s="46">
        <f t="shared" si="136"/>
        <v>0</v>
      </c>
      <c r="AC114" s="46">
        <f t="shared" si="136"/>
        <v>14.5</v>
      </c>
      <c r="AD114" s="46">
        <f t="shared" si="136"/>
        <v>0.19999999999998863</v>
      </c>
      <c r="AE114" s="83">
        <f t="shared" si="136"/>
        <v>0</v>
      </c>
      <c r="AF114" s="7"/>
      <c r="AG114" s="88" t="s">
        <v>28</v>
      </c>
      <c r="AH114" s="86">
        <f>(AH113)/((K112/1000000)*8.34)</f>
        <v>2.5916654869306699</v>
      </c>
      <c r="AI114" s="86">
        <f>(AI113)/((K112/1000000)*8.34)</f>
        <v>2.182511593587384</v>
      </c>
      <c r="AJ114" s="86">
        <f>(AJ113)/((K112/1000000)*8.34)</f>
        <v>6.0327408913656191E-2</v>
      </c>
      <c r="AK114" s="160">
        <f>(AK113)/((K112/1000000)*8.34)</f>
        <v>1.3942334504489431</v>
      </c>
      <c r="AL114" s="161"/>
      <c r="AM114" s="10"/>
      <c r="AN114" s="1"/>
      <c r="AO114" s="1"/>
      <c r="AP114" s="1"/>
      <c r="AQ114" s="7"/>
      <c r="AR114" s="89" t="s">
        <v>55</v>
      </c>
      <c r="AS114" s="79">
        <v>1.59</v>
      </c>
      <c r="AT114" s="90" t="s">
        <v>54</v>
      </c>
      <c r="AU114" s="35">
        <v>2.8000000000000001E-2</v>
      </c>
      <c r="AV114" s="1"/>
      <c r="AW114" s="110" t="s">
        <v>3</v>
      </c>
      <c r="AX114" s="115">
        <f>AX112-AX113</f>
        <v>0</v>
      </c>
      <c r="AY114" s="115">
        <f>AY112-AY113</f>
        <v>1232400</v>
      </c>
      <c r="AZ114" s="116">
        <f>AZ112-AZ113</f>
        <v>36000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174">
        <v>29</v>
      </c>
      <c r="B116" s="67" t="s">
        <v>45</v>
      </c>
      <c r="C116" s="72">
        <v>292264000</v>
      </c>
      <c r="D116" s="37">
        <v>2723340</v>
      </c>
      <c r="E116" s="37">
        <v>6573990</v>
      </c>
      <c r="F116" s="39">
        <v>10906400</v>
      </c>
      <c r="G116" s="72">
        <v>389418000</v>
      </c>
      <c r="H116" s="37">
        <v>3704320</v>
      </c>
      <c r="I116" s="37">
        <v>9833150</v>
      </c>
      <c r="J116" s="39">
        <v>15976300</v>
      </c>
      <c r="K116" s="177">
        <f>C118+G118</f>
        <v>1069000</v>
      </c>
      <c r="L116" s="178"/>
      <c r="M116" s="183">
        <f>D118+E118+F118+H118+I118+J118</f>
        <v>18000</v>
      </c>
      <c r="N116" s="178"/>
      <c r="O116" s="195">
        <f>M116+K116</f>
        <v>1087000</v>
      </c>
      <c r="P116" s="196"/>
      <c r="Q116" s="42" t="s">
        <v>6</v>
      </c>
      <c r="R116" s="39">
        <v>1447349200</v>
      </c>
      <c r="S116" s="57"/>
      <c r="T116" s="187">
        <v>0</v>
      </c>
      <c r="U116" s="190">
        <v>1.03</v>
      </c>
      <c r="V116" s="57"/>
      <c r="W116" s="85" t="s">
        <v>6</v>
      </c>
      <c r="X116" s="44">
        <v>3851.7</v>
      </c>
      <c r="Y116" s="44">
        <v>5199.6000000000004</v>
      </c>
      <c r="Z116" s="44">
        <v>55.8</v>
      </c>
      <c r="AA116" s="44">
        <v>71.900000000000006</v>
      </c>
      <c r="AB116" s="44">
        <v>4045.7</v>
      </c>
      <c r="AC116" s="44">
        <v>5463.6</v>
      </c>
      <c r="AD116" s="44">
        <v>91.1</v>
      </c>
      <c r="AE116" s="82">
        <v>13.1</v>
      </c>
      <c r="AF116" s="7"/>
      <c r="AG116" s="85" t="s">
        <v>29</v>
      </c>
      <c r="AH116" s="15">
        <v>2.25</v>
      </c>
      <c r="AI116" s="15">
        <v>8.9375</v>
      </c>
      <c r="AJ116" s="15">
        <v>2.25</v>
      </c>
      <c r="AK116" s="15">
        <v>0</v>
      </c>
      <c r="AL116" s="16">
        <v>12</v>
      </c>
      <c r="AM116" s="62"/>
      <c r="AN116" s="64" t="s">
        <v>40</v>
      </c>
      <c r="AO116" s="20">
        <v>16.100000000000001</v>
      </c>
      <c r="AP116" s="21">
        <v>7.69</v>
      </c>
      <c r="AQ116" s="7"/>
      <c r="AR116" s="31" t="s">
        <v>37</v>
      </c>
      <c r="AS116" s="52" t="s">
        <v>75</v>
      </c>
      <c r="AT116" s="32" t="s">
        <v>38</v>
      </c>
      <c r="AU116" s="53">
        <v>4.4999999999999998E-2</v>
      </c>
      <c r="AV116" s="1"/>
      <c r="AW116" s="117" t="s">
        <v>45</v>
      </c>
      <c r="AX116" s="112">
        <v>608153000</v>
      </c>
      <c r="AY116" s="112">
        <v>434438200</v>
      </c>
      <c r="AZ116" s="113">
        <v>177924000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193"/>
      <c r="B117" s="68" t="s">
        <v>44</v>
      </c>
      <c r="C117" s="73">
        <f t="shared" ref="C117:J117" si="137">C112</f>
        <v>292264000</v>
      </c>
      <c r="D117" s="74">
        <f t="shared" si="137"/>
        <v>2723340</v>
      </c>
      <c r="E117" s="74">
        <f t="shared" si="137"/>
        <v>6573990</v>
      </c>
      <c r="F117" s="75">
        <f t="shared" si="137"/>
        <v>10906400</v>
      </c>
      <c r="G117" s="73">
        <f t="shared" si="137"/>
        <v>388349000</v>
      </c>
      <c r="H117" s="74">
        <f t="shared" si="137"/>
        <v>3694320</v>
      </c>
      <c r="I117" s="74">
        <f t="shared" si="137"/>
        <v>9833150</v>
      </c>
      <c r="J117" s="75">
        <f t="shared" si="137"/>
        <v>15968300</v>
      </c>
      <c r="K117" s="179"/>
      <c r="L117" s="180"/>
      <c r="M117" s="180"/>
      <c r="N117" s="180"/>
      <c r="O117" s="197"/>
      <c r="P117" s="198"/>
      <c r="Q117" s="14" t="s">
        <v>7</v>
      </c>
      <c r="R117" s="40">
        <f>R112</f>
        <v>1446178500</v>
      </c>
      <c r="S117" s="57"/>
      <c r="T117" s="188"/>
      <c r="U117" s="191"/>
      <c r="V117" s="57"/>
      <c r="W117" s="87" t="s">
        <v>7</v>
      </c>
      <c r="X117" s="5">
        <f t="shared" ref="X117:AE117" si="138">X112</f>
        <v>3851.7</v>
      </c>
      <c r="Y117" s="5">
        <f t="shared" si="138"/>
        <v>5186.5</v>
      </c>
      <c r="Z117" s="5">
        <f t="shared" si="138"/>
        <v>55.8</v>
      </c>
      <c r="AA117" s="5">
        <f t="shared" si="138"/>
        <v>71.8</v>
      </c>
      <c r="AB117" s="5">
        <f t="shared" si="138"/>
        <v>4045.7</v>
      </c>
      <c r="AC117" s="5">
        <f t="shared" si="138"/>
        <v>5450.1</v>
      </c>
      <c r="AD117" s="5">
        <f t="shared" si="138"/>
        <v>91.1</v>
      </c>
      <c r="AE117" s="81">
        <f t="shared" si="138"/>
        <v>13.1</v>
      </c>
      <c r="AF117" s="7"/>
      <c r="AG117" s="87" t="s">
        <v>26</v>
      </c>
      <c r="AH117" s="6">
        <f>(AH116*10.74)</f>
        <v>24.164999999999999</v>
      </c>
      <c r="AI117" s="6">
        <f>(AI116*2.2)</f>
        <v>19.662500000000001</v>
      </c>
      <c r="AJ117" s="6">
        <f>(AJ116*0.25)</f>
        <v>0.5625</v>
      </c>
      <c r="AK117" s="158">
        <f>AK116+AL116</f>
        <v>12</v>
      </c>
      <c r="AL117" s="159"/>
      <c r="AM117" s="10"/>
      <c r="AN117" s="22" t="s">
        <v>41</v>
      </c>
      <c r="AO117" s="23">
        <v>17.399999999999999</v>
      </c>
      <c r="AP117" s="24">
        <v>7.88</v>
      </c>
      <c r="AQ117" s="7"/>
      <c r="AR117" s="33" t="s">
        <v>36</v>
      </c>
      <c r="AS117" s="12" t="s">
        <v>75</v>
      </c>
      <c r="AT117" s="2" t="s">
        <v>39</v>
      </c>
      <c r="AU117" s="36">
        <v>0.44800000000000001</v>
      </c>
      <c r="AV117" s="1"/>
      <c r="AW117" s="118" t="s">
        <v>71</v>
      </c>
      <c r="AX117" s="111">
        <f t="shared" ref="AX117:AZ117" si="139">AX112</f>
        <v>608153000</v>
      </c>
      <c r="AY117" s="111">
        <f t="shared" si="139"/>
        <v>433292700</v>
      </c>
      <c r="AZ117" s="114">
        <f t="shared" si="139"/>
        <v>177924000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194"/>
      <c r="B118" s="66" t="s">
        <v>3</v>
      </c>
      <c r="C118" s="76">
        <f t="shared" ref="C118:J118" si="140">C116-C117</f>
        <v>0</v>
      </c>
      <c r="D118" s="76">
        <f t="shared" si="140"/>
        <v>0</v>
      </c>
      <c r="E118" s="76">
        <f t="shared" si="140"/>
        <v>0</v>
      </c>
      <c r="F118" s="77">
        <f t="shared" si="140"/>
        <v>0</v>
      </c>
      <c r="G118" s="76">
        <f t="shared" si="140"/>
        <v>1069000</v>
      </c>
      <c r="H118" s="76">
        <f t="shared" si="140"/>
        <v>10000</v>
      </c>
      <c r="I118" s="76">
        <f t="shared" si="140"/>
        <v>0</v>
      </c>
      <c r="J118" s="77">
        <f t="shared" si="140"/>
        <v>8000</v>
      </c>
      <c r="K118" s="181"/>
      <c r="L118" s="182"/>
      <c r="M118" s="182"/>
      <c r="N118" s="182"/>
      <c r="O118" s="199"/>
      <c r="P118" s="200"/>
      <c r="Q118" s="48" t="s">
        <v>3</v>
      </c>
      <c r="R118" s="41">
        <f>R116-R117</f>
        <v>1170700</v>
      </c>
      <c r="S118" s="58"/>
      <c r="T118" s="189"/>
      <c r="U118" s="192"/>
      <c r="V118" s="58"/>
      <c r="W118" s="45" t="s">
        <v>3</v>
      </c>
      <c r="X118" s="46">
        <f>X116-X117</f>
        <v>0</v>
      </c>
      <c r="Y118" s="46">
        <f t="shared" ref="Y118:AE118" si="141">Y116-Y117</f>
        <v>13.100000000000364</v>
      </c>
      <c r="Z118" s="46">
        <f t="shared" si="141"/>
        <v>0</v>
      </c>
      <c r="AA118" s="46">
        <f t="shared" si="141"/>
        <v>0.10000000000000853</v>
      </c>
      <c r="AB118" s="46">
        <f t="shared" si="141"/>
        <v>0</v>
      </c>
      <c r="AC118" s="46">
        <f t="shared" si="141"/>
        <v>13.5</v>
      </c>
      <c r="AD118" s="46">
        <f t="shared" si="141"/>
        <v>0</v>
      </c>
      <c r="AE118" s="83">
        <f t="shared" si="141"/>
        <v>0</v>
      </c>
      <c r="AF118" s="7"/>
      <c r="AG118" s="88" t="s">
        <v>28</v>
      </c>
      <c r="AH118" s="86">
        <f>(AH117)/((K116/1000000)*8.34)</f>
        <v>2.7104602566777261</v>
      </c>
      <c r="AI118" s="86">
        <f>(AI117)/((K116/1000000)*8.34)</f>
        <v>2.2054386425377941</v>
      </c>
      <c r="AJ118" s="86">
        <f>(AJ117)/((K116/1000000)*8.34)</f>
        <v>6.3092650295105357E-2</v>
      </c>
      <c r="AK118" s="160">
        <f>(AK117)/((K116/1000000)*8.34)</f>
        <v>1.3459765396289143</v>
      </c>
      <c r="AL118" s="161"/>
      <c r="AM118" s="10"/>
      <c r="AN118" s="1"/>
      <c r="AO118" s="1"/>
      <c r="AP118" s="1"/>
      <c r="AQ118" s="7"/>
      <c r="AR118" s="89" t="s">
        <v>55</v>
      </c>
      <c r="AS118" s="79">
        <v>1.44</v>
      </c>
      <c r="AT118" s="90" t="s">
        <v>54</v>
      </c>
      <c r="AU118" s="35">
        <v>0.03</v>
      </c>
      <c r="AV118" s="1"/>
      <c r="AW118" s="110" t="s">
        <v>3</v>
      </c>
      <c r="AX118" s="115">
        <f>AX116-AX117</f>
        <v>0</v>
      </c>
      <c r="AY118" s="115">
        <f>AY116-AY117</f>
        <v>1145500</v>
      </c>
      <c r="AZ118" s="116">
        <f>AZ116-AZ117</f>
        <v>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174">
        <v>30</v>
      </c>
      <c r="B120" s="67" t="s">
        <v>45</v>
      </c>
      <c r="C120" s="72">
        <v>293735000</v>
      </c>
      <c r="D120" s="37">
        <v>2733340</v>
      </c>
      <c r="E120" s="37">
        <v>6605990</v>
      </c>
      <c r="F120" s="39">
        <v>10949400</v>
      </c>
      <c r="G120" s="72">
        <v>389418000</v>
      </c>
      <c r="H120" s="37">
        <v>3704320</v>
      </c>
      <c r="I120" s="37">
        <v>9833150</v>
      </c>
      <c r="J120" s="39">
        <v>15976300</v>
      </c>
      <c r="K120" s="177">
        <f>C122+G122</f>
        <v>1471000</v>
      </c>
      <c r="L120" s="178"/>
      <c r="M120" s="183">
        <f>D122+E122+F122+H122+I122+J122</f>
        <v>85000</v>
      </c>
      <c r="N120" s="178"/>
      <c r="O120" s="195">
        <f>M120+K120</f>
        <v>1556000</v>
      </c>
      <c r="P120" s="196"/>
      <c r="Q120" s="42" t="s">
        <v>6</v>
      </c>
      <c r="R120" s="39">
        <v>1448605150</v>
      </c>
      <c r="S120" s="57"/>
      <c r="T120" s="187">
        <v>0</v>
      </c>
      <c r="U120" s="190">
        <v>0.94</v>
      </c>
      <c r="V120" s="57"/>
      <c r="W120" s="85" t="s">
        <v>6</v>
      </c>
      <c r="X120" s="44">
        <v>3870.2</v>
      </c>
      <c r="Y120" s="44">
        <v>5199.6000000000004</v>
      </c>
      <c r="Z120" s="44">
        <v>55.8</v>
      </c>
      <c r="AA120" s="44">
        <v>72</v>
      </c>
      <c r="AB120" s="44">
        <v>4065</v>
      </c>
      <c r="AC120" s="44">
        <v>5463.6</v>
      </c>
      <c r="AD120" s="44">
        <v>91.2</v>
      </c>
      <c r="AE120" s="82">
        <v>13.1</v>
      </c>
      <c r="AF120" s="7"/>
      <c r="AG120" s="85" t="s">
        <v>29</v>
      </c>
      <c r="AH120" s="15">
        <v>2.25</v>
      </c>
      <c r="AI120" s="15">
        <v>11.0625</v>
      </c>
      <c r="AJ120" s="15">
        <v>2.75</v>
      </c>
      <c r="AK120" s="15">
        <v>16</v>
      </c>
      <c r="AL120" s="16">
        <v>0</v>
      </c>
      <c r="AM120" s="62"/>
      <c r="AN120" s="64" t="s">
        <v>40</v>
      </c>
      <c r="AO120" s="20">
        <v>15.4</v>
      </c>
      <c r="AP120" s="21">
        <v>7.69</v>
      </c>
      <c r="AQ120" s="7"/>
      <c r="AR120" s="31" t="s">
        <v>37</v>
      </c>
      <c r="AS120" s="52">
        <v>0.05</v>
      </c>
      <c r="AT120" s="32" t="s">
        <v>38</v>
      </c>
      <c r="AU120" s="53" t="s">
        <v>75</v>
      </c>
      <c r="AV120" s="1"/>
      <c r="AW120" s="117" t="s">
        <v>45</v>
      </c>
      <c r="AX120" s="112">
        <v>609798000</v>
      </c>
      <c r="AY120" s="112">
        <v>434438200</v>
      </c>
      <c r="AZ120" s="113">
        <v>177959000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193"/>
      <c r="B121" s="68" t="s">
        <v>44</v>
      </c>
      <c r="C121" s="73">
        <f t="shared" ref="C121:J121" si="142">C116</f>
        <v>292264000</v>
      </c>
      <c r="D121" s="74">
        <f t="shared" si="142"/>
        <v>2723340</v>
      </c>
      <c r="E121" s="74">
        <f t="shared" si="142"/>
        <v>6573990</v>
      </c>
      <c r="F121" s="75">
        <f t="shared" si="142"/>
        <v>10906400</v>
      </c>
      <c r="G121" s="73">
        <f t="shared" si="142"/>
        <v>389418000</v>
      </c>
      <c r="H121" s="74">
        <f t="shared" si="142"/>
        <v>3704320</v>
      </c>
      <c r="I121" s="74">
        <f t="shared" si="142"/>
        <v>9833150</v>
      </c>
      <c r="J121" s="75">
        <f t="shared" si="142"/>
        <v>15976300</v>
      </c>
      <c r="K121" s="179"/>
      <c r="L121" s="180"/>
      <c r="M121" s="180"/>
      <c r="N121" s="180"/>
      <c r="O121" s="197"/>
      <c r="P121" s="198"/>
      <c r="Q121" s="14" t="s">
        <v>7</v>
      </c>
      <c r="R121" s="40">
        <f>R116</f>
        <v>1447349200</v>
      </c>
      <c r="S121" s="57"/>
      <c r="T121" s="188"/>
      <c r="U121" s="191"/>
      <c r="V121" s="57"/>
      <c r="W121" s="87" t="s">
        <v>7</v>
      </c>
      <c r="X121" s="5">
        <f t="shared" ref="X121:AE121" si="143">X116</f>
        <v>3851.7</v>
      </c>
      <c r="Y121" s="5">
        <f t="shared" si="143"/>
        <v>5199.6000000000004</v>
      </c>
      <c r="Z121" s="5">
        <f t="shared" si="143"/>
        <v>55.8</v>
      </c>
      <c r="AA121" s="5">
        <f t="shared" si="143"/>
        <v>71.900000000000006</v>
      </c>
      <c r="AB121" s="5">
        <f t="shared" si="143"/>
        <v>4045.7</v>
      </c>
      <c r="AC121" s="5">
        <f t="shared" si="143"/>
        <v>5463.6</v>
      </c>
      <c r="AD121" s="5">
        <f t="shared" si="143"/>
        <v>91.1</v>
      </c>
      <c r="AE121" s="81">
        <f t="shared" si="143"/>
        <v>13.1</v>
      </c>
      <c r="AF121" s="7"/>
      <c r="AG121" s="87" t="s">
        <v>26</v>
      </c>
      <c r="AH121" s="6">
        <f>(AH120*10.74)</f>
        <v>24.164999999999999</v>
      </c>
      <c r="AI121" s="6">
        <f>(AI120*2.2)</f>
        <v>24.337500000000002</v>
      </c>
      <c r="AJ121" s="6">
        <f>(AJ120*0.25)</f>
        <v>0.6875</v>
      </c>
      <c r="AK121" s="158">
        <f>AK120+AL120</f>
        <v>16</v>
      </c>
      <c r="AL121" s="159"/>
      <c r="AM121" s="10"/>
      <c r="AN121" s="22" t="s">
        <v>41</v>
      </c>
      <c r="AO121" s="23">
        <v>17.100000000000001</v>
      </c>
      <c r="AP121" s="24">
        <v>7.89</v>
      </c>
      <c r="AQ121" s="7"/>
      <c r="AR121" s="33" t="s">
        <v>36</v>
      </c>
      <c r="AS121" s="12">
        <v>0.38700000000000001</v>
      </c>
      <c r="AT121" s="2" t="s">
        <v>39</v>
      </c>
      <c r="AU121" s="36" t="s">
        <v>75</v>
      </c>
      <c r="AV121" s="1"/>
      <c r="AW121" s="118" t="s">
        <v>71</v>
      </c>
      <c r="AX121" s="111">
        <f t="shared" ref="AX121:AZ121" si="144">AX116</f>
        <v>608153000</v>
      </c>
      <c r="AY121" s="111">
        <f t="shared" si="144"/>
        <v>434438200</v>
      </c>
      <c r="AZ121" s="114">
        <f t="shared" si="144"/>
        <v>177924000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194"/>
      <c r="B122" s="66" t="s">
        <v>3</v>
      </c>
      <c r="C122" s="76">
        <f t="shared" ref="C122:J122" si="145">C120-C121</f>
        <v>1471000</v>
      </c>
      <c r="D122" s="76">
        <f t="shared" si="145"/>
        <v>10000</v>
      </c>
      <c r="E122" s="76">
        <f t="shared" si="145"/>
        <v>32000</v>
      </c>
      <c r="F122" s="77">
        <f t="shared" si="145"/>
        <v>43000</v>
      </c>
      <c r="G122" s="76">
        <f t="shared" si="145"/>
        <v>0</v>
      </c>
      <c r="H122" s="76">
        <f t="shared" si="145"/>
        <v>0</v>
      </c>
      <c r="I122" s="76">
        <f t="shared" si="145"/>
        <v>0</v>
      </c>
      <c r="J122" s="77">
        <f t="shared" si="145"/>
        <v>0</v>
      </c>
      <c r="K122" s="181"/>
      <c r="L122" s="182"/>
      <c r="M122" s="182"/>
      <c r="N122" s="182"/>
      <c r="O122" s="199"/>
      <c r="P122" s="200"/>
      <c r="Q122" s="48" t="s">
        <v>3</v>
      </c>
      <c r="R122" s="41">
        <f>R120-R121</f>
        <v>1255950</v>
      </c>
      <c r="S122" s="58"/>
      <c r="T122" s="189"/>
      <c r="U122" s="192"/>
      <c r="V122" s="58"/>
      <c r="W122" s="45" t="s">
        <v>3</v>
      </c>
      <c r="X122" s="46">
        <f>X120-X121</f>
        <v>18.5</v>
      </c>
      <c r="Y122" s="46">
        <f t="shared" ref="Y122:AE122" si="146">Y120-Y121</f>
        <v>0</v>
      </c>
      <c r="Z122" s="46">
        <f t="shared" si="146"/>
        <v>0</v>
      </c>
      <c r="AA122" s="46">
        <f t="shared" si="146"/>
        <v>9.9999999999994316E-2</v>
      </c>
      <c r="AB122" s="46">
        <f t="shared" si="146"/>
        <v>19.300000000000182</v>
      </c>
      <c r="AC122" s="46">
        <f t="shared" si="146"/>
        <v>0</v>
      </c>
      <c r="AD122" s="46">
        <f t="shared" si="146"/>
        <v>0.10000000000000853</v>
      </c>
      <c r="AE122" s="83">
        <f t="shared" si="146"/>
        <v>0</v>
      </c>
      <c r="AF122" s="7"/>
      <c r="AG122" s="88" t="s">
        <v>28</v>
      </c>
      <c r="AH122" s="86">
        <f>(AH121)/((K120/1000000)*8.34)</f>
        <v>1.9697362436359545</v>
      </c>
      <c r="AI122" s="86">
        <f>(AI121)/((K120/1000000)*8.34)</f>
        <v>1.9837970548102648</v>
      </c>
      <c r="AJ122" s="86">
        <f>(AJ121)/((K120/1000000)*8.34)</f>
        <v>5.6039464825148717E-2</v>
      </c>
      <c r="AK122" s="160">
        <f>(AK121)/((K120/1000000)*8.34)</f>
        <v>1.3041911813852791</v>
      </c>
      <c r="AL122" s="161"/>
      <c r="AM122" s="10"/>
      <c r="AN122" s="1"/>
      <c r="AO122" s="1"/>
      <c r="AP122" s="1"/>
      <c r="AQ122" s="7"/>
      <c r="AR122" s="89" t="s">
        <v>55</v>
      </c>
      <c r="AS122" s="79">
        <v>3.14</v>
      </c>
      <c r="AT122" s="90" t="s">
        <v>54</v>
      </c>
      <c r="AU122" s="35">
        <v>3.5999999999999997E-2</v>
      </c>
      <c r="AV122" s="1"/>
      <c r="AW122" s="110" t="s">
        <v>3</v>
      </c>
      <c r="AX122" s="115">
        <f>AX120-AX121</f>
        <v>1645000</v>
      </c>
      <c r="AY122" s="115">
        <f>AY120-AY121</f>
        <v>0</v>
      </c>
      <c r="AZ122" s="116">
        <f>AZ120-AZ121</f>
        <v>35000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18.75" x14ac:dyDescent="0.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53" t="s">
        <v>60</v>
      </c>
      <c r="L123" s="153"/>
      <c r="M123" s="153"/>
      <c r="N123" s="153"/>
      <c r="O123" s="153"/>
      <c r="P123" s="153"/>
      <c r="Q123" s="153"/>
      <c r="R123" s="153"/>
      <c r="S123" s="153"/>
      <c r="T123" s="153"/>
      <c r="U123" s="102" t="s">
        <v>58</v>
      </c>
      <c r="V123" s="13"/>
      <c r="W123" s="3"/>
      <c r="X123" s="3"/>
      <c r="Y123" s="3"/>
      <c r="Z123" s="3"/>
      <c r="AA123" s="3"/>
      <c r="AB123" s="3"/>
      <c r="AC123" s="3"/>
      <c r="AD123" s="3"/>
      <c r="AE123" s="3"/>
      <c r="AF123" s="1"/>
      <c r="AG123" s="1"/>
      <c r="AH123" s="153" t="s">
        <v>62</v>
      </c>
      <c r="AI123" s="153"/>
      <c r="AJ123" s="153"/>
      <c r="AK123" s="153"/>
      <c r="AL123" s="153"/>
      <c r="AM123" s="1"/>
      <c r="AN123" s="1"/>
      <c r="AO123" s="152" t="s">
        <v>59</v>
      </c>
      <c r="AP123" s="152"/>
      <c r="AQ123" s="1"/>
      <c r="AR123" s="7"/>
      <c r="AS123" s="7"/>
      <c r="AT123" s="145" t="s">
        <v>63</v>
      </c>
      <c r="AU123" s="145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x14ac:dyDescent="0.3">
      <c r="A124" s="1"/>
      <c r="B124" s="1"/>
      <c r="C124" s="1"/>
      <c r="D124" s="1"/>
      <c r="E124" s="1"/>
      <c r="F124" s="1"/>
      <c r="G124" s="1"/>
      <c r="H124" s="1"/>
      <c r="I124" s="1"/>
      <c r="J124" s="13"/>
      <c r="K124" s="147">
        <f>SUM(K4:L122)</f>
        <v>29693000</v>
      </c>
      <c r="L124" s="148"/>
      <c r="M124" s="149">
        <f>SUM(M4:N122)</f>
        <v>1753390</v>
      </c>
      <c r="N124" s="150"/>
      <c r="O124" s="149">
        <f>SUM(O4:P122)</f>
        <v>31446390</v>
      </c>
      <c r="P124" s="150"/>
      <c r="Q124" s="1"/>
      <c r="R124" s="100">
        <f>R120-R5</f>
        <v>29319350</v>
      </c>
      <c r="S124" s="1"/>
      <c r="T124" s="93">
        <f>SUM(T4:T122)</f>
        <v>4.7999999999999989</v>
      </c>
      <c r="U124" s="97">
        <f>AVERAGE(U4:U122)</f>
        <v>0.98</v>
      </c>
      <c r="V124" s="13"/>
      <c r="W124" s="3"/>
      <c r="X124" s="84"/>
      <c r="Y124" s="84"/>
      <c r="Z124" s="84"/>
      <c r="AA124" s="84"/>
      <c r="AB124" s="84">
        <f>AB120-AB5</f>
        <v>167.69999999999982</v>
      </c>
      <c r="AC124" s="84">
        <f>AC120-AC5</f>
        <v>221.80000000000018</v>
      </c>
      <c r="AD124" s="84"/>
      <c r="AE124" s="84"/>
      <c r="AF124" s="1"/>
      <c r="AG124" s="1"/>
      <c r="AH124" s="93">
        <f>SUM(AH121,AH117,AH113,AH109,AH105,AH101,AH97,AH93,AH89,AH85,AH81,AH77,AH73,AH69,AH65,AH61,AH57,AH53,AH49,AH45,AH41,AH37,AH33,AH29,AH25,AH21,AH17,AH13,AH9,AH5)</f>
        <v>710.18250000000012</v>
      </c>
      <c r="AI124" s="93">
        <f>SUM(AI121,AI117,AI113,AI109,AI105,AI101,AI97,AI93,AI89,AI85,AI81,AI77,AI73,AI69,AI65,AI61,AI57,AI53,AI49,AI45,AI41,AI37,AI33,AI29,AI25,AI21,AI17,AI13,AI9,AI5)</f>
        <v>531.29999999999995</v>
      </c>
      <c r="AJ124" s="93">
        <f>SUM(AJ121,AJ117,AJ113,AJ109,AJ105,AJ101,AJ97,AJ93,AJ89,AJ85,AJ81,AJ77,AJ73,AJ69,AJ65,AJ61,AJ57,AJ53,AJ49,AJ45,AJ41,AJ37,AJ33,AJ29,AJ25,AJ21,AJ17,AJ13,AJ9,AJ5)</f>
        <v>15.03125</v>
      </c>
      <c r="AK124" s="151">
        <f>SUM(AK121,AK117,AK113,AK109,AK105,AK101,AK97,AK93,AK89,AK85,AK81,AK77,AK73,AK69,AK65,AK61,AK57,AK53,AK49,AK45,AK41,AK37,AK33,AK29,AK25,AK21,AK17,AK13,AK9,AK5)</f>
        <v>337</v>
      </c>
      <c r="AL124" s="148"/>
      <c r="AM124" s="1"/>
      <c r="AN124" s="1"/>
      <c r="AO124" s="95">
        <f>AVERAGE(AO121,AO117,AO113,AO109,AO105,AO101,AO97,AO93,AO89,AO85,AO81,AO77,AO73,AO69,AO65,AO61,AO57,AO53,AO49,AO45,AO41,AO37,AO33,AO29,AO25,AO21,AO17,AO13,AO9,AO5)</f>
        <v>13.72</v>
      </c>
      <c r="AP124" s="96">
        <f>AVERAGE(AP121,AP117,AP113,AP109,AP105,AP101,AP97,AP93,AP89,AP85,AP81,AP77,AP73,AP69,AP65,AP61,AP57,AP53,AP49,AP45,AP41,AP37,AP33,AP29,AP25,AP21,AP17,AP13,AP9,AP5)</f>
        <v>7.7960000000000012</v>
      </c>
      <c r="AQ124" s="1"/>
      <c r="AR124" s="7"/>
      <c r="AS124" s="7"/>
      <c r="AT124" s="146">
        <f>AVERAGE(AU122,AU118,AU114,AU110,AU106,AU102,AU98,AU94,AU90,AU86,AU82,AU78,AU74,AU70,AU66,AU62,AU58,AU54,AU50,AU46,AU42,AU38,AU34,AU30,AU26,AU22,AU18,AU14,AU10,AU6)</f>
        <v>3.2866666666666683E-2</v>
      </c>
      <c r="AU124" s="146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8.75" x14ac:dyDescent="0.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3"/>
      <c r="W125" s="3"/>
      <c r="X125" s="3"/>
      <c r="Y125" s="3"/>
      <c r="Z125" s="3"/>
      <c r="AA125" s="94" t="s">
        <v>61</v>
      </c>
      <c r="AB125" s="162">
        <f>AB124+AC124</f>
        <v>389.5</v>
      </c>
      <c r="AC125" s="163"/>
      <c r="AD125" s="3"/>
      <c r="AE125" s="3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7"/>
      <c r="AS125" s="7"/>
      <c r="AT125" s="7"/>
      <c r="AU125" s="7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8.75" x14ac:dyDescent="0.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92"/>
      <c r="U126" s="1"/>
      <c r="V126" s="13"/>
      <c r="W126" s="3"/>
      <c r="X126" s="3"/>
      <c r="Y126" s="3"/>
      <c r="Z126" s="3"/>
      <c r="AA126" s="3"/>
      <c r="AB126" s="3"/>
      <c r="AC126" s="3"/>
      <c r="AD126" s="3"/>
      <c r="AE126" s="3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7"/>
      <c r="AS126" s="7"/>
      <c r="AT126" s="7"/>
      <c r="AU126" s="7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7"/>
      <c r="AS127" s="7"/>
      <c r="AT127" s="7"/>
      <c r="AU127" s="7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3"/>
      <c r="W128" s="3"/>
      <c r="X128" s="3"/>
      <c r="Y128" s="3"/>
      <c r="Z128" s="3"/>
      <c r="AA128" s="3"/>
      <c r="AB128" s="3"/>
      <c r="AC128" s="3"/>
      <c r="AD128" s="3"/>
      <c r="AE128" s="3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7"/>
      <c r="AS128" s="7"/>
      <c r="AT128" s="7"/>
      <c r="AU128" s="7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3"/>
      <c r="AB129" s="3"/>
      <c r="AC129" s="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</sheetData>
  <sheetProtection algorithmName="SHA-512" hashValue="RS25n2+eM1mKuxKxj8mGJNGbcEolJvuEyuQkIEuHSbCFHHy+lsm49ZjGkARHrJvnJqGB8NGRbx1McTyXLlYQsA==" saltValue="DWcwD/RwLsA7wd+egBRSzw==" spinCount="100000" sheet="1" objects="1" scenarios="1" selectLockedCells="1" selectUnlockedCells="1"/>
  <mergeCells count="263"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W2:AZ2"/>
    <mergeCell ref="AB125:AC125"/>
    <mergeCell ref="K123:T123"/>
    <mergeCell ref="AH123:AL123"/>
    <mergeCell ref="AO123:AP123"/>
    <mergeCell ref="AT123:AU123"/>
    <mergeCell ref="K124:L124"/>
    <mergeCell ref="M124:N124"/>
    <mergeCell ref="O124:P124"/>
    <mergeCell ref="AK124:AL124"/>
    <mergeCell ref="AT124:AU124"/>
    <mergeCell ref="AK117:AL117"/>
    <mergeCell ref="AK118:AL118"/>
    <mergeCell ref="AK109:AL109"/>
    <mergeCell ref="AK110:AL110"/>
    <mergeCell ref="AK101:AL101"/>
    <mergeCell ref="AK102:AL102"/>
    <mergeCell ref="AK93:AL93"/>
    <mergeCell ref="AK94:AL94"/>
    <mergeCell ref="AK85:AL85"/>
    <mergeCell ref="AK86:AL86"/>
    <mergeCell ref="AK77:AL77"/>
    <mergeCell ref="AK78:AL78"/>
    <mergeCell ref="AK69:AL69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6D890-9AC6-4E35-94D8-B3CE2835F4ED}">
  <dimension ref="A1:CC588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4.8554687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4" max="34" width="9.7109375" bestFit="1" customWidth="1"/>
    <col min="36" max="36" width="9.7109375" bestFit="1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1406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bestFit="1" customWidth="1"/>
    <col min="50" max="50" width="18.28515625" bestFit="1" customWidth="1"/>
    <col min="51" max="52" width="16.140625" bestFit="1" customWidth="1"/>
  </cols>
  <sheetData>
    <row r="1" spans="1:81" ht="30.75" thickBot="1" x14ac:dyDescent="0.45">
      <c r="A1" s="169" t="s">
        <v>84</v>
      </c>
      <c r="B1" s="169"/>
      <c r="C1" s="169"/>
      <c r="D1" s="169"/>
      <c r="E1" s="169"/>
      <c r="F1" s="169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</row>
    <row r="2" spans="1:81" ht="21" thickBot="1" x14ac:dyDescent="0.35">
      <c r="A2" s="170" t="s">
        <v>43</v>
      </c>
      <c r="B2" s="171"/>
      <c r="C2" s="172"/>
      <c r="D2" s="172"/>
      <c r="E2" s="172"/>
      <c r="F2" s="172"/>
      <c r="G2" s="172"/>
      <c r="H2" s="172"/>
      <c r="I2" s="172"/>
      <c r="J2" s="172"/>
      <c r="K2" s="171"/>
      <c r="L2" s="171"/>
      <c r="M2" s="171"/>
      <c r="N2" s="171"/>
      <c r="O2" s="171"/>
      <c r="P2" s="171"/>
      <c r="Q2" s="171"/>
      <c r="R2" s="173"/>
      <c r="S2" s="55"/>
      <c r="T2" s="49" t="s">
        <v>34</v>
      </c>
      <c r="U2" s="49" t="s">
        <v>56</v>
      </c>
      <c r="V2" s="59"/>
      <c r="W2" s="170" t="s">
        <v>10</v>
      </c>
      <c r="X2" s="171"/>
      <c r="Y2" s="171"/>
      <c r="Z2" s="171"/>
      <c r="AA2" s="171"/>
      <c r="AB2" s="171"/>
      <c r="AC2" s="171"/>
      <c r="AD2" s="171"/>
      <c r="AE2" s="173"/>
      <c r="AF2" s="1"/>
      <c r="AG2" s="142" t="s">
        <v>27</v>
      </c>
      <c r="AH2" s="143"/>
      <c r="AI2" s="143"/>
      <c r="AJ2" s="143"/>
      <c r="AK2" s="143"/>
      <c r="AL2" s="144"/>
      <c r="AM2" s="59"/>
      <c r="AN2" s="142" t="s">
        <v>31</v>
      </c>
      <c r="AO2" s="143"/>
      <c r="AP2" s="144"/>
      <c r="AQ2" s="1"/>
      <c r="AR2" s="142" t="s">
        <v>30</v>
      </c>
      <c r="AS2" s="143"/>
      <c r="AT2" s="143"/>
      <c r="AU2" s="144"/>
      <c r="AV2" s="1"/>
      <c r="AW2" s="142" t="s">
        <v>72</v>
      </c>
      <c r="AX2" s="143"/>
      <c r="AY2" s="143"/>
      <c r="AZ2" s="14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</row>
    <row r="3" spans="1:81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64" t="s">
        <v>4</v>
      </c>
      <c r="L3" s="165"/>
      <c r="M3" s="165" t="s">
        <v>8</v>
      </c>
      <c r="N3" s="165"/>
      <c r="O3" s="165" t="s">
        <v>9</v>
      </c>
      <c r="P3" s="165"/>
      <c r="Q3" s="166" t="s">
        <v>5</v>
      </c>
      <c r="R3" s="167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68" t="s">
        <v>0</v>
      </c>
      <c r="AS3" s="166"/>
      <c r="AT3" s="166" t="s">
        <v>1</v>
      </c>
      <c r="AU3" s="167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</row>
    <row r="4" spans="1:81" ht="18.75" customHeight="1" x14ac:dyDescent="0.3">
      <c r="A4" s="174">
        <v>1</v>
      </c>
      <c r="B4" s="67" t="s">
        <v>45</v>
      </c>
      <c r="C4" s="72">
        <v>295092000</v>
      </c>
      <c r="D4" s="37">
        <v>2733340</v>
      </c>
      <c r="E4" s="37">
        <v>6605990</v>
      </c>
      <c r="F4" s="39">
        <v>10957400</v>
      </c>
      <c r="G4" s="72">
        <v>389418000</v>
      </c>
      <c r="H4" s="37">
        <v>3704320</v>
      </c>
      <c r="I4" s="37">
        <v>9833150</v>
      </c>
      <c r="J4" s="39">
        <v>15976300</v>
      </c>
      <c r="K4" s="177">
        <f>C6+G6</f>
        <v>1357000</v>
      </c>
      <c r="L4" s="178"/>
      <c r="M4" s="183">
        <f>D6+E6+F6+H6+I6+J6</f>
        <v>8000</v>
      </c>
      <c r="N4" s="178"/>
      <c r="O4" s="183">
        <f>M4+K4</f>
        <v>1365000</v>
      </c>
      <c r="P4" s="178"/>
      <c r="Q4" s="38" t="s">
        <v>6</v>
      </c>
      <c r="R4" s="39">
        <v>1449911200</v>
      </c>
      <c r="S4" s="57"/>
      <c r="T4" s="187">
        <v>0</v>
      </c>
      <c r="U4" s="190">
        <v>1.03</v>
      </c>
      <c r="V4" s="57"/>
      <c r="W4" s="85" t="s">
        <v>6</v>
      </c>
      <c r="X4" s="44">
        <v>3887.2</v>
      </c>
      <c r="Y4" s="44">
        <v>5199.6000000000004</v>
      </c>
      <c r="Z4" s="44">
        <v>55.8</v>
      </c>
      <c r="AA4" s="44">
        <v>72</v>
      </c>
      <c r="AB4" s="44">
        <v>4082.1</v>
      </c>
      <c r="AC4" s="44">
        <v>5463.6</v>
      </c>
      <c r="AD4" s="44">
        <v>91.2</v>
      </c>
      <c r="AE4" s="82">
        <v>13.1</v>
      </c>
      <c r="AF4" s="7"/>
      <c r="AG4" s="17" t="s">
        <v>29</v>
      </c>
      <c r="AH4" s="18">
        <v>2.625</v>
      </c>
      <c r="AI4" s="18">
        <v>11.375</v>
      </c>
      <c r="AJ4" s="18">
        <v>3</v>
      </c>
      <c r="AK4" s="18">
        <v>15</v>
      </c>
      <c r="AL4" s="19">
        <v>0</v>
      </c>
      <c r="AM4" s="62"/>
      <c r="AN4" s="63" t="s">
        <v>40</v>
      </c>
      <c r="AO4" s="25">
        <v>15.9</v>
      </c>
      <c r="AP4" s="21">
        <v>7.69</v>
      </c>
      <c r="AQ4" s="7"/>
      <c r="AR4" s="31" t="s">
        <v>37</v>
      </c>
      <c r="AS4" s="50">
        <v>4.8000000000000001E-2</v>
      </c>
      <c r="AT4" s="32" t="s">
        <v>38</v>
      </c>
      <c r="AU4" s="53" t="s">
        <v>75</v>
      </c>
      <c r="AV4" s="1"/>
      <c r="AW4" s="117" t="s">
        <v>45</v>
      </c>
      <c r="AX4" s="112">
        <v>611266000</v>
      </c>
      <c r="AY4" s="112">
        <v>434438200</v>
      </c>
      <c r="AZ4" s="113">
        <v>177959000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</row>
    <row r="5" spans="1:81" ht="18.75" customHeight="1" thickBot="1" x14ac:dyDescent="0.35">
      <c r="A5" s="175"/>
      <c r="B5" s="68" t="s">
        <v>44</v>
      </c>
      <c r="C5" s="73">
        <f>'Jun, 2022'!C120</f>
        <v>293735000</v>
      </c>
      <c r="D5" s="73">
        <f>'Jun, 2022'!D120</f>
        <v>2733340</v>
      </c>
      <c r="E5" s="73">
        <f>'Jun, 2022'!E120</f>
        <v>6605990</v>
      </c>
      <c r="F5" s="73">
        <f>'Jun, 2022'!F120</f>
        <v>10949400</v>
      </c>
      <c r="G5" s="73">
        <f>'Jun, 2022'!G120</f>
        <v>389418000</v>
      </c>
      <c r="H5" s="73">
        <f>'Jun, 2022'!H120</f>
        <v>3704320</v>
      </c>
      <c r="I5" s="73">
        <f>'Jun, 2022'!I120</f>
        <v>9833150</v>
      </c>
      <c r="J5" s="73">
        <f>'Jun, 2022'!J120</f>
        <v>15976300</v>
      </c>
      <c r="K5" s="179"/>
      <c r="L5" s="180"/>
      <c r="M5" s="180"/>
      <c r="N5" s="180"/>
      <c r="O5" s="180"/>
      <c r="P5" s="180"/>
      <c r="Q5" s="9" t="s">
        <v>7</v>
      </c>
      <c r="R5" s="73">
        <f>'Jun, 2022'!R120</f>
        <v>1448605150</v>
      </c>
      <c r="S5" s="57"/>
      <c r="T5" s="188"/>
      <c r="U5" s="191"/>
      <c r="V5" s="57"/>
      <c r="W5" s="87" t="s">
        <v>7</v>
      </c>
      <c r="X5" s="73">
        <f>'Jun, 2022'!X120</f>
        <v>3870.2</v>
      </c>
      <c r="Y5" s="73">
        <f>'Jun, 2022'!Y120</f>
        <v>5199.6000000000004</v>
      </c>
      <c r="Z5" s="73">
        <f>'Jun, 2022'!Z120</f>
        <v>55.8</v>
      </c>
      <c r="AA5" s="73">
        <f>'Jun, 2022'!AA120</f>
        <v>72</v>
      </c>
      <c r="AB5" s="73">
        <f>'Jun, 2022'!AB120</f>
        <v>4065</v>
      </c>
      <c r="AC5" s="73">
        <f>'Jun, 2022'!AC120</f>
        <v>5463.6</v>
      </c>
      <c r="AD5" s="73">
        <f>'Jun, 2022'!AD120</f>
        <v>91.2</v>
      </c>
      <c r="AE5" s="73">
        <f>'Jun, 2022'!AE120</f>
        <v>13.1</v>
      </c>
      <c r="AF5" s="7"/>
      <c r="AG5" s="87" t="s">
        <v>26</v>
      </c>
      <c r="AH5" s="6">
        <f>(AH4*10.74)</f>
        <v>28.192499999999999</v>
      </c>
      <c r="AI5" s="6">
        <f>(AI4*2.2)</f>
        <v>25.025000000000002</v>
      </c>
      <c r="AJ5" s="6">
        <f>(AJ4*0.25)</f>
        <v>0.75</v>
      </c>
      <c r="AK5" s="154">
        <f>AK4+AL4</f>
        <v>15</v>
      </c>
      <c r="AL5" s="155"/>
      <c r="AM5" s="10"/>
      <c r="AN5" s="27" t="s">
        <v>41</v>
      </c>
      <c r="AO5" s="26">
        <v>16.899999999999999</v>
      </c>
      <c r="AP5" s="24">
        <v>7.93</v>
      </c>
      <c r="AQ5" s="7"/>
      <c r="AR5" s="33" t="s">
        <v>36</v>
      </c>
      <c r="AS5" s="11">
        <v>0.48699999999999999</v>
      </c>
      <c r="AT5" s="2" t="s">
        <v>39</v>
      </c>
      <c r="AU5" s="36" t="s">
        <v>75</v>
      </c>
      <c r="AV5" s="1"/>
      <c r="AW5" s="118" t="s">
        <v>71</v>
      </c>
      <c r="AX5" s="128">
        <f>'Jun, 2022'!AX120</f>
        <v>609798000</v>
      </c>
      <c r="AY5" s="128">
        <f>'Jun, 2022'!AY120</f>
        <v>434438200</v>
      </c>
      <c r="AZ5" s="128">
        <f>'Jun, 2022'!AZ120</f>
        <v>177959000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</row>
    <row r="6" spans="1:81" ht="18" customHeight="1" thickBot="1" x14ac:dyDescent="0.35">
      <c r="A6" s="176"/>
      <c r="B6" s="66" t="s">
        <v>3</v>
      </c>
      <c r="C6" s="76">
        <f>C4-C5</f>
        <v>1357000</v>
      </c>
      <c r="D6" s="76">
        <f t="shared" ref="D6:J6" si="0">D4-D5</f>
        <v>0</v>
      </c>
      <c r="E6" s="76">
        <f t="shared" si="0"/>
        <v>0</v>
      </c>
      <c r="F6" s="76">
        <f t="shared" si="0"/>
        <v>8000</v>
      </c>
      <c r="G6" s="76">
        <f t="shared" si="0"/>
        <v>0</v>
      </c>
      <c r="H6" s="76">
        <f t="shared" si="0"/>
        <v>0</v>
      </c>
      <c r="I6" s="76">
        <f t="shared" si="0"/>
        <v>0</v>
      </c>
      <c r="J6" s="76">
        <f t="shared" si="0"/>
        <v>0</v>
      </c>
      <c r="K6" s="181"/>
      <c r="L6" s="182"/>
      <c r="M6" s="182"/>
      <c r="N6" s="182"/>
      <c r="O6" s="182"/>
      <c r="P6" s="182"/>
      <c r="Q6" s="47" t="s">
        <v>3</v>
      </c>
      <c r="R6" s="41">
        <f>R4-R5</f>
        <v>1306050</v>
      </c>
      <c r="S6" s="58"/>
      <c r="T6" s="189"/>
      <c r="U6" s="192"/>
      <c r="V6" s="58"/>
      <c r="W6" s="45" t="s">
        <v>3</v>
      </c>
      <c r="X6" s="46">
        <f>X4-X5</f>
        <v>17</v>
      </c>
      <c r="Y6" s="46">
        <f t="shared" ref="Y6:AE6" si="1">Y4-Y5</f>
        <v>0</v>
      </c>
      <c r="Z6" s="46">
        <f t="shared" si="1"/>
        <v>0</v>
      </c>
      <c r="AA6" s="46">
        <f t="shared" si="1"/>
        <v>0</v>
      </c>
      <c r="AB6" s="46">
        <f t="shared" si="1"/>
        <v>17.099999999999909</v>
      </c>
      <c r="AC6" s="46">
        <f t="shared" si="1"/>
        <v>0</v>
      </c>
      <c r="AD6" s="46">
        <f t="shared" si="1"/>
        <v>0</v>
      </c>
      <c r="AE6" s="83">
        <f t="shared" si="1"/>
        <v>0</v>
      </c>
      <c r="AF6" s="7"/>
      <c r="AG6" s="88" t="s">
        <v>28</v>
      </c>
      <c r="AH6" s="86">
        <f>(AH5)/((K4/1000000)*8.34)</f>
        <v>2.4910800909751196</v>
      </c>
      <c r="AI6" s="86">
        <f>(AI5)/((K4/1000000)*8.34)</f>
        <v>2.2112008256327882</v>
      </c>
      <c r="AJ6" s="86">
        <f>(AJ5)/((K4/1000000)*8.34)</f>
        <v>6.6269755013969658E-2</v>
      </c>
      <c r="AK6" s="156">
        <f>(AK5)/((K4/1000000)*8.34)</f>
        <v>1.3253951002793933</v>
      </c>
      <c r="AL6" s="157"/>
      <c r="AM6" s="10"/>
      <c r="AN6" s="1"/>
      <c r="AO6" s="1"/>
      <c r="AP6" s="1"/>
      <c r="AQ6" s="7"/>
      <c r="AR6" s="89" t="s">
        <v>55</v>
      </c>
      <c r="AS6" s="79">
        <v>1.45</v>
      </c>
      <c r="AT6" s="90" t="s">
        <v>54</v>
      </c>
      <c r="AU6" s="35">
        <v>3.4000000000000002E-2</v>
      </c>
      <c r="AV6" s="1"/>
      <c r="AW6" s="110" t="s">
        <v>3</v>
      </c>
      <c r="AX6" s="115">
        <f>AX4-AX5</f>
        <v>1468000</v>
      </c>
      <c r="AY6" s="115">
        <f>AY4-AY5</f>
        <v>0</v>
      </c>
      <c r="AZ6" s="116">
        <f>AZ4-AZ5</f>
        <v>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</row>
    <row r="7" spans="1:81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</row>
    <row r="8" spans="1:81" ht="18.75" customHeight="1" x14ac:dyDescent="0.3">
      <c r="A8" s="174">
        <v>2</v>
      </c>
      <c r="B8" s="67" t="s">
        <v>45</v>
      </c>
      <c r="C8" s="72">
        <v>296334000</v>
      </c>
      <c r="D8" s="37">
        <v>2742340</v>
      </c>
      <c r="E8" s="37">
        <v>6638980</v>
      </c>
      <c r="F8" s="39">
        <v>10988400</v>
      </c>
      <c r="G8" s="72">
        <v>389418000</v>
      </c>
      <c r="H8" s="37">
        <v>3704320</v>
      </c>
      <c r="I8" s="37">
        <v>9833150</v>
      </c>
      <c r="J8" s="39">
        <v>15976300</v>
      </c>
      <c r="K8" s="177">
        <f>C10+G10</f>
        <v>1242000</v>
      </c>
      <c r="L8" s="178"/>
      <c r="M8" s="183">
        <f>D10+E10+F10+H10+I10+J10</f>
        <v>72990</v>
      </c>
      <c r="N8" s="178"/>
      <c r="O8" s="184">
        <f>M8+K8</f>
        <v>1314990</v>
      </c>
      <c r="P8" s="184"/>
      <c r="Q8" s="42" t="s">
        <v>6</v>
      </c>
      <c r="R8" s="39">
        <v>1451109400</v>
      </c>
      <c r="S8" s="57"/>
      <c r="T8" s="187">
        <v>0</v>
      </c>
      <c r="U8" s="190">
        <v>1.03</v>
      </c>
      <c r="V8" s="57"/>
      <c r="W8" s="85" t="s">
        <v>6</v>
      </c>
      <c r="X8" s="44">
        <v>3902.7</v>
      </c>
      <c r="Y8" s="44">
        <v>5199.6000000000004</v>
      </c>
      <c r="Z8" s="44">
        <v>55.8</v>
      </c>
      <c r="AA8" s="44">
        <v>72.2</v>
      </c>
      <c r="AB8" s="44">
        <v>4098.1000000000004</v>
      </c>
      <c r="AC8" s="44">
        <v>5463.6</v>
      </c>
      <c r="AD8" s="44">
        <v>91.4</v>
      </c>
      <c r="AE8" s="82">
        <v>13.2</v>
      </c>
      <c r="AF8" s="7"/>
      <c r="AG8" s="85" t="s">
        <v>29</v>
      </c>
      <c r="AH8" s="15">
        <v>2.375</v>
      </c>
      <c r="AI8" s="15">
        <v>10</v>
      </c>
      <c r="AJ8" s="15">
        <v>2.375</v>
      </c>
      <c r="AK8" s="15">
        <v>14</v>
      </c>
      <c r="AL8" s="16">
        <v>0</v>
      </c>
      <c r="AM8" s="62"/>
      <c r="AN8" s="64" t="s">
        <v>40</v>
      </c>
      <c r="AO8" s="20">
        <v>16.600000000000001</v>
      </c>
      <c r="AP8" s="21">
        <v>7.81</v>
      </c>
      <c r="AQ8" s="7"/>
      <c r="AR8" s="31" t="s">
        <v>37</v>
      </c>
      <c r="AS8" s="52">
        <v>4.2000000000000003E-2</v>
      </c>
      <c r="AT8" s="32" t="s">
        <v>38</v>
      </c>
      <c r="AU8" s="53" t="s">
        <v>75</v>
      </c>
      <c r="AV8" s="1"/>
      <c r="AW8" s="117" t="s">
        <v>45</v>
      </c>
      <c r="AX8" s="112">
        <v>612652000</v>
      </c>
      <c r="AY8" s="112">
        <v>434438200</v>
      </c>
      <c r="AZ8" s="113">
        <v>177995000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</row>
    <row r="9" spans="1:81" ht="19.5" customHeight="1" thickBot="1" x14ac:dyDescent="0.35">
      <c r="A9" s="175"/>
      <c r="B9" s="68" t="s">
        <v>44</v>
      </c>
      <c r="C9" s="73">
        <f>C4</f>
        <v>295092000</v>
      </c>
      <c r="D9" s="74">
        <f t="shared" ref="D9:J9" si="2">D4</f>
        <v>2733340</v>
      </c>
      <c r="E9" s="74">
        <f t="shared" si="2"/>
        <v>6605990</v>
      </c>
      <c r="F9" s="75">
        <f t="shared" si="2"/>
        <v>10957400</v>
      </c>
      <c r="G9" s="73">
        <f t="shared" si="2"/>
        <v>389418000</v>
      </c>
      <c r="H9" s="74">
        <f t="shared" si="2"/>
        <v>3704320</v>
      </c>
      <c r="I9" s="74">
        <f t="shared" si="2"/>
        <v>9833150</v>
      </c>
      <c r="J9" s="75">
        <f t="shared" si="2"/>
        <v>15976300</v>
      </c>
      <c r="K9" s="179"/>
      <c r="L9" s="180"/>
      <c r="M9" s="180"/>
      <c r="N9" s="180"/>
      <c r="O9" s="185"/>
      <c r="P9" s="185"/>
      <c r="Q9" s="14" t="s">
        <v>7</v>
      </c>
      <c r="R9" s="40">
        <f>R4</f>
        <v>1449911200</v>
      </c>
      <c r="S9" s="57"/>
      <c r="T9" s="188"/>
      <c r="U9" s="191"/>
      <c r="V9" s="57"/>
      <c r="W9" s="87" t="s">
        <v>7</v>
      </c>
      <c r="X9" s="5">
        <f>X4</f>
        <v>3887.2</v>
      </c>
      <c r="Y9" s="5">
        <f t="shared" ref="Y9:AE9" si="3">Y4</f>
        <v>5199.6000000000004</v>
      </c>
      <c r="Z9" s="5">
        <f t="shared" si="3"/>
        <v>55.8</v>
      </c>
      <c r="AA9" s="5">
        <f t="shared" si="3"/>
        <v>72</v>
      </c>
      <c r="AB9" s="5">
        <f>AB4</f>
        <v>4082.1</v>
      </c>
      <c r="AC9" s="5">
        <f t="shared" si="3"/>
        <v>5463.6</v>
      </c>
      <c r="AD9" s="5">
        <f t="shared" si="3"/>
        <v>91.2</v>
      </c>
      <c r="AE9" s="81">
        <f t="shared" si="3"/>
        <v>13.1</v>
      </c>
      <c r="AF9" s="7"/>
      <c r="AG9" s="87" t="s">
        <v>26</v>
      </c>
      <c r="AH9" s="6">
        <f>(AH8*10.74)</f>
        <v>25.5075</v>
      </c>
      <c r="AI9" s="6">
        <f>(AI8*2.2)</f>
        <v>22</v>
      </c>
      <c r="AJ9" s="6">
        <f>(AJ8*0.25)</f>
        <v>0.59375</v>
      </c>
      <c r="AK9" s="154">
        <f>AK8+AL8</f>
        <v>14</v>
      </c>
      <c r="AL9" s="155"/>
      <c r="AM9" s="10"/>
      <c r="AN9" s="22" t="s">
        <v>41</v>
      </c>
      <c r="AO9" s="23">
        <v>17.100000000000001</v>
      </c>
      <c r="AP9" s="24">
        <v>7.8</v>
      </c>
      <c r="AQ9" s="7"/>
      <c r="AR9" s="33" t="s">
        <v>36</v>
      </c>
      <c r="AS9" s="12">
        <v>0.31</v>
      </c>
      <c r="AT9" s="2" t="s">
        <v>39</v>
      </c>
      <c r="AU9" s="36" t="s">
        <v>75</v>
      </c>
      <c r="AV9" s="1"/>
      <c r="AW9" s="118" t="s">
        <v>71</v>
      </c>
      <c r="AX9" s="111">
        <f>AX4</f>
        <v>611266000</v>
      </c>
      <c r="AY9" s="111">
        <f t="shared" ref="AY9:AZ9" si="4">AY4</f>
        <v>434438200</v>
      </c>
      <c r="AZ9" s="114">
        <f t="shared" si="4"/>
        <v>177959000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</row>
    <row r="10" spans="1:81" ht="19.5" customHeight="1" thickBot="1" x14ac:dyDescent="0.35">
      <c r="A10" s="176"/>
      <c r="B10" s="66" t="s">
        <v>3</v>
      </c>
      <c r="C10" s="76">
        <f t="shared" ref="C10:J10" si="5">C8-C9</f>
        <v>1242000</v>
      </c>
      <c r="D10" s="76">
        <f t="shared" si="5"/>
        <v>9000</v>
      </c>
      <c r="E10" s="76">
        <f t="shared" si="5"/>
        <v>32990</v>
      </c>
      <c r="F10" s="77">
        <f t="shared" si="5"/>
        <v>31000</v>
      </c>
      <c r="G10" s="76">
        <f t="shared" si="5"/>
        <v>0</v>
      </c>
      <c r="H10" s="76">
        <f t="shared" si="5"/>
        <v>0</v>
      </c>
      <c r="I10" s="76">
        <f t="shared" si="5"/>
        <v>0</v>
      </c>
      <c r="J10" s="77">
        <f t="shared" si="5"/>
        <v>0</v>
      </c>
      <c r="K10" s="181"/>
      <c r="L10" s="182"/>
      <c r="M10" s="182"/>
      <c r="N10" s="182"/>
      <c r="O10" s="186"/>
      <c r="P10" s="186"/>
      <c r="Q10" s="48" t="s">
        <v>3</v>
      </c>
      <c r="R10" s="41">
        <f>R8-R9</f>
        <v>1198200</v>
      </c>
      <c r="S10" s="58"/>
      <c r="T10" s="189"/>
      <c r="U10" s="192"/>
      <c r="V10" s="58"/>
      <c r="W10" s="45" t="s">
        <v>3</v>
      </c>
      <c r="X10" s="46">
        <f>X8-X9</f>
        <v>15.5</v>
      </c>
      <c r="Y10" s="46">
        <f t="shared" ref="Y10:AE10" si="6">Y8-Y9</f>
        <v>0</v>
      </c>
      <c r="Z10" s="46">
        <f t="shared" si="6"/>
        <v>0</v>
      </c>
      <c r="AA10" s="46">
        <f t="shared" si="6"/>
        <v>0.20000000000000284</v>
      </c>
      <c r="AB10" s="46">
        <f t="shared" si="6"/>
        <v>16.000000000000455</v>
      </c>
      <c r="AC10" s="46">
        <f t="shared" si="6"/>
        <v>0</v>
      </c>
      <c r="AD10" s="46">
        <f t="shared" si="6"/>
        <v>0.20000000000000284</v>
      </c>
      <c r="AE10" s="83">
        <f t="shared" si="6"/>
        <v>9.9999999999999645E-2</v>
      </c>
      <c r="AF10" s="7"/>
      <c r="AG10" s="88" t="s">
        <v>28</v>
      </c>
      <c r="AH10" s="86">
        <f>(AH9)/((K8/1000000)*8.34)</f>
        <v>2.4625227354348405</v>
      </c>
      <c r="AI10" s="86">
        <f>(AI9)/((K8/1000000)*8.34)</f>
        <v>2.1239047409415464</v>
      </c>
      <c r="AJ10" s="86">
        <f>(AJ9)/((K8/1000000)*8.34)</f>
        <v>5.7321292724274685E-2</v>
      </c>
      <c r="AK10" s="156">
        <f>(AK9)/((K8/1000000)*8.34)</f>
        <v>1.3515757442355294</v>
      </c>
      <c r="AL10" s="157"/>
      <c r="AM10" s="10"/>
      <c r="AN10" s="1"/>
      <c r="AO10" s="1"/>
      <c r="AP10" s="1"/>
      <c r="AQ10" s="7"/>
      <c r="AR10" s="89" t="s">
        <v>55</v>
      </c>
      <c r="AS10" s="79">
        <v>1.43</v>
      </c>
      <c r="AT10" s="90" t="s">
        <v>54</v>
      </c>
      <c r="AU10" s="35">
        <v>0.03</v>
      </c>
      <c r="AV10" s="1"/>
      <c r="AW10" s="110" t="s">
        <v>3</v>
      </c>
      <c r="AX10" s="115">
        <f>AX8-AX9</f>
        <v>1386000</v>
      </c>
      <c r="AY10" s="115">
        <f>AY8-AY9</f>
        <v>0</v>
      </c>
      <c r="AZ10" s="116">
        <f>AZ8-AZ9</f>
        <v>36000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</row>
    <row r="11" spans="1:81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</row>
    <row r="12" spans="1:81" ht="18.75" customHeight="1" x14ac:dyDescent="0.3">
      <c r="A12" s="174">
        <v>3</v>
      </c>
      <c r="B12" s="67" t="s">
        <v>45</v>
      </c>
      <c r="C12" s="72">
        <v>297541000</v>
      </c>
      <c r="D12" s="37">
        <v>2752340</v>
      </c>
      <c r="E12" s="37">
        <v>6671980</v>
      </c>
      <c r="F12" s="39">
        <v>11019500</v>
      </c>
      <c r="G12" s="72">
        <v>389418000</v>
      </c>
      <c r="H12" s="37">
        <v>3704320</v>
      </c>
      <c r="I12" s="37">
        <v>9833150</v>
      </c>
      <c r="J12" s="39">
        <v>15976300</v>
      </c>
      <c r="K12" s="177">
        <f>C14+G14</f>
        <v>1207000</v>
      </c>
      <c r="L12" s="178"/>
      <c r="M12" s="183">
        <f>D14+E14+F14+H14+I14+J14</f>
        <v>74100</v>
      </c>
      <c r="N12" s="178"/>
      <c r="O12" s="184">
        <f>M12+K12</f>
        <v>1281100</v>
      </c>
      <c r="P12" s="184"/>
      <c r="Q12" s="42" t="s">
        <v>6</v>
      </c>
      <c r="R12" s="39">
        <v>1452264100</v>
      </c>
      <c r="S12" s="57"/>
      <c r="T12" s="187">
        <v>0</v>
      </c>
      <c r="U12" s="190">
        <v>1.02</v>
      </c>
      <c r="V12" s="57"/>
      <c r="W12" s="85" t="s">
        <v>6</v>
      </c>
      <c r="X12" s="44">
        <v>3917.8</v>
      </c>
      <c r="Y12" s="44">
        <v>5199.6000000000004</v>
      </c>
      <c r="Z12" s="44">
        <v>55.8</v>
      </c>
      <c r="AA12" s="44">
        <v>72.3</v>
      </c>
      <c r="AB12" s="44">
        <v>4113.6000000000004</v>
      </c>
      <c r="AC12" s="44">
        <v>5463.6</v>
      </c>
      <c r="AD12" s="44">
        <v>91.5</v>
      </c>
      <c r="AE12" s="82">
        <v>13.3</v>
      </c>
      <c r="AF12" s="7"/>
      <c r="AG12" s="85" t="s">
        <v>29</v>
      </c>
      <c r="AH12" s="15">
        <v>2.25</v>
      </c>
      <c r="AI12" s="15">
        <v>11</v>
      </c>
      <c r="AJ12" s="15">
        <v>2.375</v>
      </c>
      <c r="AK12" s="15">
        <v>13</v>
      </c>
      <c r="AL12" s="16">
        <v>0</v>
      </c>
      <c r="AM12" s="62"/>
      <c r="AN12" s="64" t="s">
        <v>40</v>
      </c>
      <c r="AO12" s="20">
        <v>16.3</v>
      </c>
      <c r="AP12" s="21">
        <v>7.88</v>
      </c>
      <c r="AQ12" s="7"/>
      <c r="AR12" s="31" t="s">
        <v>37</v>
      </c>
      <c r="AS12" s="52">
        <v>0.05</v>
      </c>
      <c r="AT12" s="32" t="s">
        <v>38</v>
      </c>
      <c r="AU12" s="53" t="s">
        <v>75</v>
      </c>
      <c r="AV12" s="1"/>
      <c r="AW12" s="117" t="s">
        <v>45</v>
      </c>
      <c r="AX12" s="112">
        <v>613995000</v>
      </c>
      <c r="AY12" s="112">
        <v>434438200</v>
      </c>
      <c r="AZ12" s="113">
        <v>178031000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</row>
    <row r="13" spans="1:81" ht="19.5" customHeight="1" thickBot="1" x14ac:dyDescent="0.35">
      <c r="A13" s="175"/>
      <c r="B13" s="68" t="s">
        <v>44</v>
      </c>
      <c r="C13" s="73">
        <f>C8</f>
        <v>296334000</v>
      </c>
      <c r="D13" s="74">
        <f t="shared" ref="D13:J13" si="7">D8</f>
        <v>2742340</v>
      </c>
      <c r="E13" s="74">
        <f t="shared" si="7"/>
        <v>6638980</v>
      </c>
      <c r="F13" s="75">
        <f t="shared" si="7"/>
        <v>10988400</v>
      </c>
      <c r="G13" s="73">
        <f t="shared" si="7"/>
        <v>389418000</v>
      </c>
      <c r="H13" s="74">
        <f t="shared" si="7"/>
        <v>3704320</v>
      </c>
      <c r="I13" s="74">
        <f t="shared" si="7"/>
        <v>9833150</v>
      </c>
      <c r="J13" s="75">
        <f t="shared" si="7"/>
        <v>15976300</v>
      </c>
      <c r="K13" s="179"/>
      <c r="L13" s="180"/>
      <c r="M13" s="180"/>
      <c r="N13" s="180"/>
      <c r="O13" s="185"/>
      <c r="P13" s="185"/>
      <c r="Q13" s="14" t="s">
        <v>7</v>
      </c>
      <c r="R13" s="40">
        <f>R8</f>
        <v>1451109400</v>
      </c>
      <c r="S13" s="57"/>
      <c r="T13" s="188"/>
      <c r="U13" s="191"/>
      <c r="V13" s="57"/>
      <c r="W13" s="87" t="s">
        <v>7</v>
      </c>
      <c r="X13" s="5">
        <f t="shared" ref="X13:AE13" si="8">X8</f>
        <v>3902.7</v>
      </c>
      <c r="Y13" s="5">
        <f t="shared" si="8"/>
        <v>5199.6000000000004</v>
      </c>
      <c r="Z13" s="5">
        <f t="shared" si="8"/>
        <v>55.8</v>
      </c>
      <c r="AA13" s="5">
        <f t="shared" si="8"/>
        <v>72.2</v>
      </c>
      <c r="AB13" s="5">
        <f t="shared" si="8"/>
        <v>4098.1000000000004</v>
      </c>
      <c r="AC13" s="5">
        <f t="shared" si="8"/>
        <v>5463.6</v>
      </c>
      <c r="AD13" s="5">
        <f t="shared" si="8"/>
        <v>91.4</v>
      </c>
      <c r="AE13" s="81">
        <f t="shared" si="8"/>
        <v>13.2</v>
      </c>
      <c r="AF13" s="7"/>
      <c r="AG13" s="87" t="s">
        <v>26</v>
      </c>
      <c r="AH13" s="6">
        <f>(AH12*10.74)</f>
        <v>24.164999999999999</v>
      </c>
      <c r="AI13" s="6">
        <f>(AI12*2.2)</f>
        <v>24.200000000000003</v>
      </c>
      <c r="AJ13" s="6">
        <f>(AJ12*0.25)</f>
        <v>0.59375</v>
      </c>
      <c r="AK13" s="154">
        <f>AK12+AL12</f>
        <v>13</v>
      </c>
      <c r="AL13" s="155"/>
      <c r="AM13" s="10"/>
      <c r="AN13" s="22" t="s">
        <v>41</v>
      </c>
      <c r="AO13" s="23">
        <v>16.7</v>
      </c>
      <c r="AP13" s="24">
        <v>7.84</v>
      </c>
      <c r="AQ13" s="7"/>
      <c r="AR13" s="33" t="s">
        <v>36</v>
      </c>
      <c r="AS13" s="12">
        <v>0.37</v>
      </c>
      <c r="AT13" s="2" t="s">
        <v>39</v>
      </c>
      <c r="AU13" s="36" t="s">
        <v>75</v>
      </c>
      <c r="AV13" s="1"/>
      <c r="AW13" s="118" t="s">
        <v>71</v>
      </c>
      <c r="AX13" s="111">
        <f>AX8</f>
        <v>612652000</v>
      </c>
      <c r="AY13" s="111">
        <f t="shared" ref="AY13:AZ13" si="9">AY8</f>
        <v>434438200</v>
      </c>
      <c r="AZ13" s="114">
        <f t="shared" si="9"/>
        <v>177995000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</row>
    <row r="14" spans="1:81" ht="19.5" customHeight="1" thickBot="1" x14ac:dyDescent="0.35">
      <c r="A14" s="176"/>
      <c r="B14" s="66" t="s">
        <v>3</v>
      </c>
      <c r="C14" s="76">
        <f t="shared" ref="C14:J14" si="10">C12-C13</f>
        <v>1207000</v>
      </c>
      <c r="D14" s="76">
        <f t="shared" si="10"/>
        <v>10000</v>
      </c>
      <c r="E14" s="76">
        <f t="shared" si="10"/>
        <v>33000</v>
      </c>
      <c r="F14" s="77">
        <f t="shared" si="10"/>
        <v>31100</v>
      </c>
      <c r="G14" s="76">
        <f t="shared" si="10"/>
        <v>0</v>
      </c>
      <c r="H14" s="76">
        <f t="shared" si="10"/>
        <v>0</v>
      </c>
      <c r="I14" s="76">
        <f t="shared" si="10"/>
        <v>0</v>
      </c>
      <c r="J14" s="77">
        <f t="shared" si="10"/>
        <v>0</v>
      </c>
      <c r="K14" s="181"/>
      <c r="L14" s="182"/>
      <c r="M14" s="182"/>
      <c r="N14" s="182"/>
      <c r="O14" s="186"/>
      <c r="P14" s="186"/>
      <c r="Q14" s="48" t="s">
        <v>3</v>
      </c>
      <c r="R14" s="41">
        <f>R12-R13</f>
        <v>1154700</v>
      </c>
      <c r="S14" s="58"/>
      <c r="T14" s="189"/>
      <c r="U14" s="192"/>
      <c r="V14" s="58"/>
      <c r="W14" s="45" t="s">
        <v>3</v>
      </c>
      <c r="X14" s="46">
        <f>X12-X13</f>
        <v>15.100000000000364</v>
      </c>
      <c r="Y14" s="46">
        <f t="shared" ref="Y14:AE14" si="11">Y12-Y13</f>
        <v>0</v>
      </c>
      <c r="Z14" s="46">
        <f t="shared" si="11"/>
        <v>0</v>
      </c>
      <c r="AA14" s="46">
        <f t="shared" si="11"/>
        <v>9.9999999999994316E-2</v>
      </c>
      <c r="AB14" s="46">
        <f t="shared" si="11"/>
        <v>15.5</v>
      </c>
      <c r="AC14" s="46">
        <f t="shared" si="11"/>
        <v>0</v>
      </c>
      <c r="AD14" s="46">
        <f t="shared" si="11"/>
        <v>9.9999999999994316E-2</v>
      </c>
      <c r="AE14" s="83">
        <f t="shared" si="11"/>
        <v>0.10000000000000142</v>
      </c>
      <c r="AF14" s="7"/>
      <c r="AG14" s="88" t="s">
        <v>28</v>
      </c>
      <c r="AH14" s="86">
        <f>(AH13)/((K12/1000000)*8.34)</f>
        <v>2.4005650492033879</v>
      </c>
      <c r="AI14" s="86">
        <f>(AI13)/((K12/1000000)*8.34)</f>
        <v>2.4040419694070758</v>
      </c>
      <c r="AJ14" s="86">
        <f>(AJ13)/((K12/1000000)*8.34)</f>
        <v>5.8983467741134346E-2</v>
      </c>
      <c r="AK14" s="156">
        <f>(AK13)/((K12/1000000)*8.34)</f>
        <v>1.2914275042269414</v>
      </c>
      <c r="AL14" s="157"/>
      <c r="AM14" s="10"/>
      <c r="AN14" s="1"/>
      <c r="AO14" s="1"/>
      <c r="AP14" s="1"/>
      <c r="AQ14" s="7"/>
      <c r="AR14" s="89" t="s">
        <v>55</v>
      </c>
      <c r="AS14" s="79">
        <v>1.4</v>
      </c>
      <c r="AT14" s="90" t="s">
        <v>54</v>
      </c>
      <c r="AU14" s="35">
        <v>3.2000000000000001E-2</v>
      </c>
      <c r="AV14" s="1"/>
      <c r="AW14" s="110" t="s">
        <v>3</v>
      </c>
      <c r="AX14" s="115">
        <f>AX12-AX13</f>
        <v>1343000</v>
      </c>
      <c r="AY14" s="115">
        <f>AY12-AY13</f>
        <v>0</v>
      </c>
      <c r="AZ14" s="116">
        <f>AZ12-AZ13</f>
        <v>36000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</row>
    <row r="15" spans="1:81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</row>
    <row r="16" spans="1:81" ht="18.75" customHeight="1" x14ac:dyDescent="0.3">
      <c r="A16" s="174">
        <v>4</v>
      </c>
      <c r="B16" s="67" t="s">
        <v>45</v>
      </c>
      <c r="C16" s="72">
        <v>298584000</v>
      </c>
      <c r="D16" s="37">
        <v>2761340</v>
      </c>
      <c r="E16" s="37">
        <v>6671980</v>
      </c>
      <c r="F16" s="39">
        <v>11021500</v>
      </c>
      <c r="G16" s="72">
        <v>389418000</v>
      </c>
      <c r="H16" s="37">
        <v>3704320</v>
      </c>
      <c r="I16" s="37">
        <v>9833150</v>
      </c>
      <c r="J16" s="39">
        <v>15976300</v>
      </c>
      <c r="K16" s="177">
        <f>C18+G18</f>
        <v>1043000</v>
      </c>
      <c r="L16" s="178"/>
      <c r="M16" s="183">
        <f>D18+E18+F18+H18+I18+J18</f>
        <v>11000</v>
      </c>
      <c r="N16" s="178"/>
      <c r="O16" s="184">
        <f>M16+K16</f>
        <v>1054000</v>
      </c>
      <c r="P16" s="184"/>
      <c r="Q16" s="42" t="s">
        <v>6</v>
      </c>
      <c r="R16" s="39">
        <v>1453278400</v>
      </c>
      <c r="S16" s="57"/>
      <c r="T16" s="187">
        <v>0</v>
      </c>
      <c r="U16" s="190">
        <v>1.02</v>
      </c>
      <c r="V16" s="57"/>
      <c r="W16" s="85" t="s">
        <v>6</v>
      </c>
      <c r="X16" s="44">
        <v>3930.5</v>
      </c>
      <c r="Y16" s="44">
        <v>5199.6000000000004</v>
      </c>
      <c r="Z16" s="44">
        <v>55.8</v>
      </c>
      <c r="AA16" s="44">
        <v>72.400000000000006</v>
      </c>
      <c r="AB16" s="44">
        <v>4126.6000000000004</v>
      </c>
      <c r="AC16" s="44">
        <v>5463.6</v>
      </c>
      <c r="AD16" s="44">
        <v>91.5</v>
      </c>
      <c r="AE16" s="82">
        <v>13.3</v>
      </c>
      <c r="AF16" s="7"/>
      <c r="AG16" s="85" t="s">
        <v>29</v>
      </c>
      <c r="AH16" s="15">
        <v>1.875</v>
      </c>
      <c r="AI16" s="15">
        <v>5.5</v>
      </c>
      <c r="AJ16" s="15">
        <v>2</v>
      </c>
      <c r="AK16" s="15">
        <v>12</v>
      </c>
      <c r="AL16" s="16">
        <v>0</v>
      </c>
      <c r="AM16" s="62"/>
      <c r="AN16" s="64" t="s">
        <v>40</v>
      </c>
      <c r="AO16" s="20">
        <v>14.5</v>
      </c>
      <c r="AP16" s="21">
        <v>7.77</v>
      </c>
      <c r="AQ16" s="7"/>
      <c r="AR16" s="2" t="s">
        <v>37</v>
      </c>
      <c r="AS16" s="12">
        <v>5.1999999999999998E-2</v>
      </c>
      <c r="AT16" s="2" t="s">
        <v>38</v>
      </c>
      <c r="AU16" s="12" t="s">
        <v>75</v>
      </c>
      <c r="AV16" s="1"/>
      <c r="AW16" s="117" t="s">
        <v>45</v>
      </c>
      <c r="AX16" s="112">
        <v>615128000</v>
      </c>
      <c r="AY16" s="112">
        <v>434438200</v>
      </c>
      <c r="AZ16" s="113">
        <v>178031000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</row>
    <row r="17" spans="1:81" ht="19.5" customHeight="1" thickBot="1" x14ac:dyDescent="0.35">
      <c r="A17" s="175"/>
      <c r="B17" s="68" t="s">
        <v>44</v>
      </c>
      <c r="C17" s="73">
        <f>C12</f>
        <v>297541000</v>
      </c>
      <c r="D17" s="74">
        <f t="shared" ref="D17:J17" si="12">D12</f>
        <v>2752340</v>
      </c>
      <c r="E17" s="74">
        <f t="shared" si="12"/>
        <v>6671980</v>
      </c>
      <c r="F17" s="75">
        <f t="shared" si="12"/>
        <v>11019500</v>
      </c>
      <c r="G17" s="73">
        <f t="shared" si="12"/>
        <v>389418000</v>
      </c>
      <c r="H17" s="74">
        <f t="shared" si="12"/>
        <v>3704320</v>
      </c>
      <c r="I17" s="74">
        <f t="shared" si="12"/>
        <v>9833150</v>
      </c>
      <c r="J17" s="75">
        <f t="shared" si="12"/>
        <v>15976300</v>
      </c>
      <c r="K17" s="179"/>
      <c r="L17" s="180"/>
      <c r="M17" s="180"/>
      <c r="N17" s="180"/>
      <c r="O17" s="185"/>
      <c r="P17" s="185"/>
      <c r="Q17" s="14" t="s">
        <v>7</v>
      </c>
      <c r="R17" s="40">
        <f>R12</f>
        <v>1452264100</v>
      </c>
      <c r="S17" s="57"/>
      <c r="T17" s="188"/>
      <c r="U17" s="191"/>
      <c r="V17" s="57"/>
      <c r="W17" s="87" t="s">
        <v>7</v>
      </c>
      <c r="X17" s="5">
        <f t="shared" ref="X17:AE17" si="13">X12</f>
        <v>3917.8</v>
      </c>
      <c r="Y17" s="5">
        <f t="shared" si="13"/>
        <v>5199.6000000000004</v>
      </c>
      <c r="Z17" s="5">
        <f t="shared" si="13"/>
        <v>55.8</v>
      </c>
      <c r="AA17" s="5">
        <f t="shared" si="13"/>
        <v>72.3</v>
      </c>
      <c r="AB17" s="5">
        <f t="shared" si="13"/>
        <v>4113.6000000000004</v>
      </c>
      <c r="AC17" s="5">
        <f t="shared" si="13"/>
        <v>5463.6</v>
      </c>
      <c r="AD17" s="5">
        <f t="shared" si="13"/>
        <v>91.5</v>
      </c>
      <c r="AE17" s="81">
        <f t="shared" si="13"/>
        <v>13.3</v>
      </c>
      <c r="AF17" s="7"/>
      <c r="AG17" s="87" t="s">
        <v>26</v>
      </c>
      <c r="AH17" s="6">
        <f>(AH16*10.74)</f>
        <v>20.137499999999999</v>
      </c>
      <c r="AI17" s="6">
        <f>(AI16*2.2)</f>
        <v>12.100000000000001</v>
      </c>
      <c r="AJ17" s="6">
        <f>(AJ16*0.25)</f>
        <v>0.5</v>
      </c>
      <c r="AK17" s="154">
        <f>AK16+AL16</f>
        <v>12</v>
      </c>
      <c r="AL17" s="155"/>
      <c r="AM17" s="10"/>
      <c r="AN17" s="22" t="s">
        <v>41</v>
      </c>
      <c r="AO17" s="23">
        <v>16.8</v>
      </c>
      <c r="AP17" s="24">
        <v>7.99</v>
      </c>
      <c r="AQ17" s="7"/>
      <c r="AR17" s="2" t="s">
        <v>36</v>
      </c>
      <c r="AS17" s="12">
        <v>0.4</v>
      </c>
      <c r="AT17" s="2" t="s">
        <v>39</v>
      </c>
      <c r="AU17" s="12" t="s">
        <v>75</v>
      </c>
      <c r="AV17" s="1"/>
      <c r="AW17" s="118" t="s">
        <v>71</v>
      </c>
      <c r="AX17" s="111">
        <f t="shared" ref="AX17:AZ17" si="14">AX12</f>
        <v>613995000</v>
      </c>
      <c r="AY17" s="111">
        <f t="shared" si="14"/>
        <v>434438200</v>
      </c>
      <c r="AZ17" s="114">
        <f t="shared" si="14"/>
        <v>178031000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</row>
    <row r="18" spans="1:81" ht="19.5" customHeight="1" thickBot="1" x14ac:dyDescent="0.35">
      <c r="A18" s="176"/>
      <c r="B18" s="66" t="s">
        <v>3</v>
      </c>
      <c r="C18" s="76">
        <f t="shared" ref="C18:J18" si="15">C16-C17</f>
        <v>1043000</v>
      </c>
      <c r="D18" s="76">
        <f t="shared" si="15"/>
        <v>9000</v>
      </c>
      <c r="E18" s="76">
        <f t="shared" si="15"/>
        <v>0</v>
      </c>
      <c r="F18" s="77">
        <f t="shared" si="15"/>
        <v>2000</v>
      </c>
      <c r="G18" s="76">
        <f t="shared" si="15"/>
        <v>0</v>
      </c>
      <c r="H18" s="76">
        <f t="shared" si="15"/>
        <v>0</v>
      </c>
      <c r="I18" s="76">
        <f t="shared" si="15"/>
        <v>0</v>
      </c>
      <c r="J18" s="77">
        <f t="shared" si="15"/>
        <v>0</v>
      </c>
      <c r="K18" s="181"/>
      <c r="L18" s="182"/>
      <c r="M18" s="182"/>
      <c r="N18" s="182"/>
      <c r="O18" s="186"/>
      <c r="P18" s="186"/>
      <c r="Q18" s="48" t="s">
        <v>3</v>
      </c>
      <c r="R18" s="41">
        <f>R16-R17</f>
        <v>1014300</v>
      </c>
      <c r="S18" s="58"/>
      <c r="T18" s="189"/>
      <c r="U18" s="192"/>
      <c r="V18" s="58"/>
      <c r="W18" s="45" t="s">
        <v>3</v>
      </c>
      <c r="X18" s="46">
        <f>X16-X17</f>
        <v>12.699999999999818</v>
      </c>
      <c r="Y18" s="46">
        <f t="shared" ref="Y18:AE18" si="16">Y16-Y17</f>
        <v>0</v>
      </c>
      <c r="Z18" s="46">
        <f t="shared" si="16"/>
        <v>0</v>
      </c>
      <c r="AA18" s="46">
        <f t="shared" si="16"/>
        <v>0.10000000000000853</v>
      </c>
      <c r="AB18" s="46">
        <f t="shared" si="16"/>
        <v>13</v>
      </c>
      <c r="AC18" s="46">
        <f t="shared" si="16"/>
        <v>0</v>
      </c>
      <c r="AD18" s="46">
        <f t="shared" si="16"/>
        <v>0</v>
      </c>
      <c r="AE18" s="83">
        <f t="shared" si="16"/>
        <v>0</v>
      </c>
      <c r="AF18" s="7"/>
      <c r="AG18" s="88" t="s">
        <v>28</v>
      </c>
      <c r="AH18" s="86">
        <f>(AH17)/((K16/1000000)*8.34)</f>
        <v>2.3150223828607297</v>
      </c>
      <c r="AI18" s="86">
        <f>(AI17)/((K16/1000000)*8.34)</f>
        <v>1.3910252430845353</v>
      </c>
      <c r="AJ18" s="86">
        <f>(AJ17)/((K16/1000000)*8.34)</f>
        <v>5.7480381945641951E-2</v>
      </c>
      <c r="AK18" s="156">
        <f>(AK17)/((K16/1000000)*8.34)</f>
        <v>1.3795291666954068</v>
      </c>
      <c r="AL18" s="157"/>
      <c r="AM18" s="10"/>
      <c r="AN18" s="1"/>
      <c r="AO18" s="1"/>
      <c r="AP18" s="1"/>
      <c r="AQ18" s="7"/>
      <c r="AR18" s="89" t="s">
        <v>55</v>
      </c>
      <c r="AS18" s="79">
        <v>1.34</v>
      </c>
      <c r="AT18" s="90" t="s">
        <v>54</v>
      </c>
      <c r="AU18" s="11">
        <v>3.4000000000000002E-2</v>
      </c>
      <c r="AV18" s="1"/>
      <c r="AW18" s="110" t="s">
        <v>3</v>
      </c>
      <c r="AX18" s="115">
        <f>AX16-AX17</f>
        <v>1133000</v>
      </c>
      <c r="AY18" s="115">
        <f>AY16-AY17</f>
        <v>0</v>
      </c>
      <c r="AZ18" s="116">
        <f>AZ16-AZ17</f>
        <v>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</row>
    <row r="19" spans="1:81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</row>
    <row r="20" spans="1:81" ht="18.75" customHeight="1" x14ac:dyDescent="0.3">
      <c r="A20" s="174">
        <v>5</v>
      </c>
      <c r="B20" s="67" t="s">
        <v>45</v>
      </c>
      <c r="C20" s="72">
        <v>298584000</v>
      </c>
      <c r="D20" s="37">
        <v>2761340</v>
      </c>
      <c r="E20" s="37">
        <v>6671980</v>
      </c>
      <c r="F20" s="39">
        <v>11021500</v>
      </c>
      <c r="G20" s="72">
        <v>390734000</v>
      </c>
      <c r="H20" s="37">
        <v>3704320</v>
      </c>
      <c r="I20" s="37">
        <v>9865170</v>
      </c>
      <c r="J20" s="39">
        <v>16016300</v>
      </c>
      <c r="K20" s="177">
        <f>C22+G22</f>
        <v>1316000</v>
      </c>
      <c r="L20" s="178"/>
      <c r="M20" s="183">
        <f>D22+E22+F22+H22+I22+J22</f>
        <v>72020</v>
      </c>
      <c r="N20" s="178"/>
      <c r="O20" s="184">
        <f>M20+K20</f>
        <v>1388020</v>
      </c>
      <c r="P20" s="184"/>
      <c r="Q20" s="42" t="s">
        <v>6</v>
      </c>
      <c r="R20" s="39">
        <v>1453278400</v>
      </c>
      <c r="S20" s="57">
        <v>0</v>
      </c>
      <c r="T20" s="187">
        <v>0.13</v>
      </c>
      <c r="U20" s="190">
        <v>1.01</v>
      </c>
      <c r="V20" s="57"/>
      <c r="W20" s="85" t="s">
        <v>6</v>
      </c>
      <c r="X20" s="44">
        <v>3930.5</v>
      </c>
      <c r="Y20" s="44">
        <v>5216.1000000000004</v>
      </c>
      <c r="Z20" s="44">
        <v>55.9</v>
      </c>
      <c r="AA20" s="44">
        <v>72.5</v>
      </c>
      <c r="AB20" s="44">
        <v>4126.6000000000004</v>
      </c>
      <c r="AC20" s="44">
        <v>5480.4</v>
      </c>
      <c r="AD20" s="44">
        <v>91.7</v>
      </c>
      <c r="AE20" s="82">
        <v>13.3</v>
      </c>
      <c r="AF20" s="7"/>
      <c r="AG20" s="85" t="s">
        <v>29</v>
      </c>
      <c r="AH20" s="15">
        <v>2.5</v>
      </c>
      <c r="AI20" s="15">
        <v>7.5</v>
      </c>
      <c r="AJ20" s="15">
        <v>2.125</v>
      </c>
      <c r="AK20" s="15">
        <v>0</v>
      </c>
      <c r="AL20" s="16">
        <v>14</v>
      </c>
      <c r="AM20" s="62"/>
      <c r="AN20" s="64" t="s">
        <v>40</v>
      </c>
      <c r="AO20" s="20">
        <v>16.3</v>
      </c>
      <c r="AP20" s="21">
        <v>7.69</v>
      </c>
      <c r="AQ20" s="7"/>
      <c r="AR20" s="31" t="s">
        <v>37</v>
      </c>
      <c r="AS20" s="52" t="s">
        <v>75</v>
      </c>
      <c r="AT20" s="32" t="s">
        <v>38</v>
      </c>
      <c r="AU20" s="53">
        <v>3.5000000000000003E-2</v>
      </c>
      <c r="AV20" s="1"/>
      <c r="AW20" s="117" t="s">
        <v>45</v>
      </c>
      <c r="AX20" s="112">
        <v>615128000</v>
      </c>
      <c r="AY20" s="112">
        <v>435872900</v>
      </c>
      <c r="AZ20" s="113">
        <v>178066000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</row>
    <row r="21" spans="1:81" ht="18.75" customHeight="1" thickBot="1" x14ac:dyDescent="0.35">
      <c r="A21" s="175"/>
      <c r="B21" s="68" t="s">
        <v>44</v>
      </c>
      <c r="C21" s="73">
        <f>C16</f>
        <v>298584000</v>
      </c>
      <c r="D21" s="74">
        <f t="shared" ref="D21:J21" si="17">D16</f>
        <v>2761340</v>
      </c>
      <c r="E21" s="74">
        <f t="shared" si="17"/>
        <v>6671980</v>
      </c>
      <c r="F21" s="75">
        <f t="shared" si="17"/>
        <v>11021500</v>
      </c>
      <c r="G21" s="73">
        <f t="shared" si="17"/>
        <v>389418000</v>
      </c>
      <c r="H21" s="74">
        <f t="shared" si="17"/>
        <v>3704320</v>
      </c>
      <c r="I21" s="74">
        <f t="shared" si="17"/>
        <v>9833150</v>
      </c>
      <c r="J21" s="75">
        <f t="shared" si="17"/>
        <v>15976300</v>
      </c>
      <c r="K21" s="179"/>
      <c r="L21" s="180"/>
      <c r="M21" s="180"/>
      <c r="N21" s="180"/>
      <c r="O21" s="185"/>
      <c r="P21" s="185"/>
      <c r="Q21" s="14" t="s">
        <v>7</v>
      </c>
      <c r="R21" s="40">
        <f>R16</f>
        <v>1453278400</v>
      </c>
      <c r="S21" s="57"/>
      <c r="T21" s="188"/>
      <c r="U21" s="191"/>
      <c r="V21" s="57"/>
      <c r="W21" s="87" t="s">
        <v>7</v>
      </c>
      <c r="X21" s="5">
        <f t="shared" ref="X21:AE21" si="18">X16</f>
        <v>3930.5</v>
      </c>
      <c r="Y21" s="5">
        <f t="shared" si="18"/>
        <v>5199.6000000000004</v>
      </c>
      <c r="Z21" s="5">
        <f t="shared" si="18"/>
        <v>55.8</v>
      </c>
      <c r="AA21" s="5">
        <f t="shared" si="18"/>
        <v>72.400000000000006</v>
      </c>
      <c r="AB21" s="5">
        <f t="shared" si="18"/>
        <v>4126.6000000000004</v>
      </c>
      <c r="AC21" s="5">
        <f t="shared" si="18"/>
        <v>5463.6</v>
      </c>
      <c r="AD21" s="5">
        <f t="shared" si="18"/>
        <v>91.5</v>
      </c>
      <c r="AE21" s="81">
        <f t="shared" si="18"/>
        <v>13.3</v>
      </c>
      <c r="AF21" s="7"/>
      <c r="AG21" s="87" t="s">
        <v>26</v>
      </c>
      <c r="AH21" s="6">
        <f>(AH20*10.74)</f>
        <v>26.85</v>
      </c>
      <c r="AI21" s="6">
        <f>(AI20*2.2)</f>
        <v>16.5</v>
      </c>
      <c r="AJ21" s="6">
        <f>(AJ20*0.25)</f>
        <v>0.53125</v>
      </c>
      <c r="AK21" s="154">
        <f>AK20+AL20</f>
        <v>14</v>
      </c>
      <c r="AL21" s="155"/>
      <c r="AM21" s="10"/>
      <c r="AN21" s="22" t="s">
        <v>41</v>
      </c>
      <c r="AO21" s="23">
        <v>16.7</v>
      </c>
      <c r="AP21" s="24">
        <v>7.98</v>
      </c>
      <c r="AQ21" s="7"/>
      <c r="AR21" s="33" t="s">
        <v>36</v>
      </c>
      <c r="AS21" s="12" t="s">
        <v>75</v>
      </c>
      <c r="AT21" s="2" t="s">
        <v>39</v>
      </c>
      <c r="AU21" s="36">
        <v>0.33</v>
      </c>
      <c r="AV21" s="1"/>
      <c r="AW21" s="118" t="s">
        <v>71</v>
      </c>
      <c r="AX21" s="111">
        <f t="shared" ref="AX21:AZ21" si="19">AX16</f>
        <v>615128000</v>
      </c>
      <c r="AY21" s="111">
        <f t="shared" si="19"/>
        <v>434438200</v>
      </c>
      <c r="AZ21" s="114">
        <f t="shared" si="19"/>
        <v>178031000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</row>
    <row r="22" spans="1:81" ht="18.75" customHeight="1" thickBot="1" x14ac:dyDescent="0.35">
      <c r="A22" s="176"/>
      <c r="B22" s="66" t="s">
        <v>3</v>
      </c>
      <c r="C22" s="76">
        <f t="shared" ref="C22:J22" si="20">C20-C21</f>
        <v>0</v>
      </c>
      <c r="D22" s="76">
        <f t="shared" si="20"/>
        <v>0</v>
      </c>
      <c r="E22" s="76">
        <f t="shared" si="20"/>
        <v>0</v>
      </c>
      <c r="F22" s="77">
        <f t="shared" si="20"/>
        <v>0</v>
      </c>
      <c r="G22" s="76">
        <f t="shared" si="20"/>
        <v>1316000</v>
      </c>
      <c r="H22" s="76">
        <f t="shared" si="20"/>
        <v>0</v>
      </c>
      <c r="I22" s="76">
        <f t="shared" si="20"/>
        <v>32020</v>
      </c>
      <c r="J22" s="77">
        <f t="shared" si="20"/>
        <v>40000</v>
      </c>
      <c r="K22" s="181"/>
      <c r="L22" s="182"/>
      <c r="M22" s="182"/>
      <c r="N22" s="182"/>
      <c r="O22" s="186"/>
      <c r="P22" s="186"/>
      <c r="Q22" s="48" t="s">
        <v>3</v>
      </c>
      <c r="R22" s="41">
        <f>R20-R21</f>
        <v>0</v>
      </c>
      <c r="S22" s="58"/>
      <c r="T22" s="189"/>
      <c r="U22" s="192"/>
      <c r="V22" s="58"/>
      <c r="W22" s="45" t="s">
        <v>3</v>
      </c>
      <c r="X22" s="46">
        <f>X20-X21</f>
        <v>0</v>
      </c>
      <c r="Y22" s="46">
        <f t="shared" ref="Y22:AE22" si="21">Y20-Y21</f>
        <v>16.5</v>
      </c>
      <c r="Z22" s="46">
        <f t="shared" si="21"/>
        <v>0.10000000000000142</v>
      </c>
      <c r="AA22" s="46">
        <f t="shared" si="21"/>
        <v>9.9999999999994316E-2</v>
      </c>
      <c r="AB22" s="46">
        <f t="shared" si="21"/>
        <v>0</v>
      </c>
      <c r="AC22" s="46">
        <f t="shared" si="21"/>
        <v>16.799999999999272</v>
      </c>
      <c r="AD22" s="46">
        <f t="shared" si="21"/>
        <v>0.20000000000000284</v>
      </c>
      <c r="AE22" s="83">
        <f t="shared" si="21"/>
        <v>0</v>
      </c>
      <c r="AF22" s="7"/>
      <c r="AG22" s="88" t="s">
        <v>28</v>
      </c>
      <c r="AH22" s="86">
        <f>(AH21)/((K20/1000000)*8.34)</f>
        <v>2.4463711705407709</v>
      </c>
      <c r="AI22" s="86">
        <f>(AI21)/((K20/1000000)*8.34)</f>
        <v>1.5033565852485185</v>
      </c>
      <c r="AJ22" s="86">
        <f>(AJ21)/((K20/1000000)*8.34)</f>
        <v>4.840352641898639E-2</v>
      </c>
      <c r="AK22" s="156">
        <f>(AK21)/((K20/1000000)*8.34)</f>
        <v>1.2755752844532884</v>
      </c>
      <c r="AL22" s="157"/>
      <c r="AM22" s="10"/>
      <c r="AN22" s="1"/>
      <c r="AO22" s="1"/>
      <c r="AP22" s="1"/>
      <c r="AQ22" s="7"/>
      <c r="AR22" s="89" t="s">
        <v>55</v>
      </c>
      <c r="AS22" s="79">
        <v>1.41</v>
      </c>
      <c r="AT22" s="90" t="s">
        <v>54</v>
      </c>
      <c r="AU22" s="35">
        <v>3.5000000000000003E-2</v>
      </c>
      <c r="AV22" s="1"/>
      <c r="AW22" s="110" t="s">
        <v>3</v>
      </c>
      <c r="AX22" s="115">
        <f>AX20-AX21</f>
        <v>0</v>
      </c>
      <c r="AY22" s="115">
        <f>AY20-AY21</f>
        <v>1434700</v>
      </c>
      <c r="AZ22" s="116">
        <f>AZ20-AZ21</f>
        <v>35000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</row>
    <row r="23" spans="1:81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</row>
    <row r="24" spans="1:81" ht="18.75" customHeight="1" x14ac:dyDescent="0.3">
      <c r="A24" s="174">
        <v>6</v>
      </c>
      <c r="B24" s="67" t="s">
        <v>45</v>
      </c>
      <c r="C24" s="72">
        <v>298584000</v>
      </c>
      <c r="D24" s="37">
        <v>2761340</v>
      </c>
      <c r="E24" s="37">
        <v>6671980</v>
      </c>
      <c r="F24" s="39">
        <v>11021500</v>
      </c>
      <c r="G24" s="72">
        <v>391665000</v>
      </c>
      <c r="H24" s="37">
        <v>3713320</v>
      </c>
      <c r="I24" s="37">
        <v>9896180</v>
      </c>
      <c r="J24" s="39">
        <v>16055300</v>
      </c>
      <c r="K24" s="177">
        <f>C26+G26</f>
        <v>931000</v>
      </c>
      <c r="L24" s="178"/>
      <c r="M24" s="183">
        <f>D26+E26+F26+H26+I26+J26</f>
        <v>79010</v>
      </c>
      <c r="N24" s="178"/>
      <c r="O24" s="184">
        <f>M24+K24</f>
        <v>1010010</v>
      </c>
      <c r="P24" s="184"/>
      <c r="Q24" s="42" t="s">
        <v>6</v>
      </c>
      <c r="R24" s="39">
        <v>1453278400</v>
      </c>
      <c r="S24" s="57"/>
      <c r="T24" s="187">
        <v>0.01</v>
      </c>
      <c r="U24" s="190">
        <v>1.03</v>
      </c>
      <c r="V24" s="57"/>
      <c r="W24" s="85" t="s">
        <v>6</v>
      </c>
      <c r="X24" s="44">
        <v>3930.5</v>
      </c>
      <c r="Y24" s="44">
        <v>5227.6000000000004</v>
      </c>
      <c r="Z24" s="44">
        <v>56.1</v>
      </c>
      <c r="AA24" s="44">
        <v>72.5</v>
      </c>
      <c r="AB24" s="44">
        <v>4126.6000000000004</v>
      </c>
      <c r="AC24" s="44">
        <v>5492.5</v>
      </c>
      <c r="AD24" s="44">
        <v>91.9</v>
      </c>
      <c r="AE24" s="82">
        <v>13.3</v>
      </c>
      <c r="AF24" s="7"/>
      <c r="AG24" s="85" t="s">
        <v>29</v>
      </c>
      <c r="AH24" s="15">
        <v>2</v>
      </c>
      <c r="AI24" s="15">
        <v>5.75</v>
      </c>
      <c r="AJ24" s="15">
        <v>1.625</v>
      </c>
      <c r="AK24" s="15">
        <v>0</v>
      </c>
      <c r="AL24" s="16">
        <v>10</v>
      </c>
      <c r="AM24" s="62"/>
      <c r="AN24" s="64" t="s">
        <v>40</v>
      </c>
      <c r="AO24" s="20">
        <v>16.3</v>
      </c>
      <c r="AP24" s="21">
        <v>7.66</v>
      </c>
      <c r="AQ24" s="7"/>
      <c r="AR24" s="31" t="s">
        <v>37</v>
      </c>
      <c r="AS24" s="52" t="s">
        <v>75</v>
      </c>
      <c r="AT24" s="32" t="s">
        <v>38</v>
      </c>
      <c r="AU24" s="53">
        <v>3.7999999999999999E-2</v>
      </c>
      <c r="AV24" s="1"/>
      <c r="AW24" s="117" t="s">
        <v>45</v>
      </c>
      <c r="AX24" s="112">
        <v>615128000</v>
      </c>
      <c r="AY24" s="112">
        <v>436906200</v>
      </c>
      <c r="AZ24" s="113">
        <v>178100000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</row>
    <row r="25" spans="1:81" ht="19.5" customHeight="1" thickBot="1" x14ac:dyDescent="0.35">
      <c r="A25" s="175"/>
      <c r="B25" s="68" t="s">
        <v>44</v>
      </c>
      <c r="C25" s="73">
        <f t="shared" ref="C25:J25" si="22">C20</f>
        <v>298584000</v>
      </c>
      <c r="D25" s="74">
        <f t="shared" si="22"/>
        <v>2761340</v>
      </c>
      <c r="E25" s="74">
        <f t="shared" si="22"/>
        <v>6671980</v>
      </c>
      <c r="F25" s="75">
        <f t="shared" si="22"/>
        <v>11021500</v>
      </c>
      <c r="G25" s="73">
        <f t="shared" si="22"/>
        <v>390734000</v>
      </c>
      <c r="H25" s="74">
        <f t="shared" si="22"/>
        <v>3704320</v>
      </c>
      <c r="I25" s="74">
        <f t="shared" si="22"/>
        <v>9865170</v>
      </c>
      <c r="J25" s="75">
        <f t="shared" si="22"/>
        <v>16016300</v>
      </c>
      <c r="K25" s="179"/>
      <c r="L25" s="180"/>
      <c r="M25" s="180"/>
      <c r="N25" s="180"/>
      <c r="O25" s="185"/>
      <c r="P25" s="185"/>
      <c r="Q25" s="14" t="s">
        <v>7</v>
      </c>
      <c r="R25" s="40">
        <f>R20</f>
        <v>1453278400</v>
      </c>
      <c r="S25" s="57"/>
      <c r="T25" s="188"/>
      <c r="U25" s="191"/>
      <c r="V25" s="57"/>
      <c r="W25" s="87" t="s">
        <v>7</v>
      </c>
      <c r="X25" s="5">
        <f t="shared" ref="X25:AE25" si="23">X20</f>
        <v>3930.5</v>
      </c>
      <c r="Y25" s="5">
        <f t="shared" si="23"/>
        <v>5216.1000000000004</v>
      </c>
      <c r="Z25" s="5">
        <f t="shared" si="23"/>
        <v>55.9</v>
      </c>
      <c r="AA25" s="5">
        <f t="shared" si="23"/>
        <v>72.5</v>
      </c>
      <c r="AB25" s="5">
        <f t="shared" si="23"/>
        <v>4126.6000000000004</v>
      </c>
      <c r="AC25" s="5">
        <f t="shared" si="23"/>
        <v>5480.4</v>
      </c>
      <c r="AD25" s="5">
        <f t="shared" si="23"/>
        <v>91.7</v>
      </c>
      <c r="AE25" s="81">
        <f t="shared" si="23"/>
        <v>13.3</v>
      </c>
      <c r="AF25" s="7"/>
      <c r="AG25" s="87" t="s">
        <v>26</v>
      </c>
      <c r="AH25" s="6">
        <f>(AH24*10.74)</f>
        <v>21.48</v>
      </c>
      <c r="AI25" s="6">
        <f>(AI24*2.2)</f>
        <v>12.65</v>
      </c>
      <c r="AJ25" s="6">
        <f>(AJ24*0.25)</f>
        <v>0.40625</v>
      </c>
      <c r="AK25" s="154">
        <f>AK24+AL24</f>
        <v>10</v>
      </c>
      <c r="AL25" s="155"/>
      <c r="AM25" s="10"/>
      <c r="AN25" s="22" t="s">
        <v>41</v>
      </c>
      <c r="AO25" s="23">
        <v>17.100000000000001</v>
      </c>
      <c r="AP25" s="24">
        <v>7.93</v>
      </c>
      <c r="AQ25" s="7"/>
      <c r="AR25" s="33" t="s">
        <v>36</v>
      </c>
      <c r="AS25" s="12" t="s">
        <v>75</v>
      </c>
      <c r="AT25" s="2" t="s">
        <v>39</v>
      </c>
      <c r="AU25" s="36">
        <v>0.25700000000000001</v>
      </c>
      <c r="AV25" s="1"/>
      <c r="AW25" s="118" t="s">
        <v>71</v>
      </c>
      <c r="AX25" s="111">
        <f t="shared" ref="AX25:AZ25" si="24">AX20</f>
        <v>615128000</v>
      </c>
      <c r="AY25" s="111">
        <f t="shared" si="24"/>
        <v>435872900</v>
      </c>
      <c r="AZ25" s="114">
        <f t="shared" si="24"/>
        <v>178066000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</row>
    <row r="26" spans="1:81" ht="18.75" customHeight="1" thickBot="1" x14ac:dyDescent="0.35">
      <c r="A26" s="176"/>
      <c r="B26" s="66" t="s">
        <v>3</v>
      </c>
      <c r="C26" s="76">
        <f t="shared" ref="C26:J26" si="25">C24-C25</f>
        <v>0</v>
      </c>
      <c r="D26" s="76">
        <f t="shared" si="25"/>
        <v>0</v>
      </c>
      <c r="E26" s="76">
        <f t="shared" si="25"/>
        <v>0</v>
      </c>
      <c r="F26" s="77">
        <f t="shared" si="25"/>
        <v>0</v>
      </c>
      <c r="G26" s="76">
        <f t="shared" si="25"/>
        <v>931000</v>
      </c>
      <c r="H26" s="76">
        <f t="shared" si="25"/>
        <v>9000</v>
      </c>
      <c r="I26" s="76">
        <f t="shared" si="25"/>
        <v>31010</v>
      </c>
      <c r="J26" s="77">
        <f t="shared" si="25"/>
        <v>39000</v>
      </c>
      <c r="K26" s="181"/>
      <c r="L26" s="182"/>
      <c r="M26" s="182"/>
      <c r="N26" s="182"/>
      <c r="O26" s="186"/>
      <c r="P26" s="186"/>
      <c r="Q26" s="48" t="s">
        <v>3</v>
      </c>
      <c r="R26" s="41">
        <f>R24-R25</f>
        <v>0</v>
      </c>
      <c r="S26" s="58"/>
      <c r="T26" s="189"/>
      <c r="U26" s="192"/>
      <c r="V26" s="58"/>
      <c r="W26" s="45" t="s">
        <v>3</v>
      </c>
      <c r="X26" s="46">
        <f>X24-X25</f>
        <v>0</v>
      </c>
      <c r="Y26" s="46">
        <f t="shared" ref="Y26:AE26" si="26">Y24-Y25</f>
        <v>11.5</v>
      </c>
      <c r="Z26" s="46">
        <f t="shared" si="26"/>
        <v>0.20000000000000284</v>
      </c>
      <c r="AA26" s="46">
        <f t="shared" si="26"/>
        <v>0</v>
      </c>
      <c r="AB26" s="46">
        <f t="shared" si="26"/>
        <v>0</v>
      </c>
      <c r="AC26" s="46">
        <f t="shared" si="26"/>
        <v>12.100000000000364</v>
      </c>
      <c r="AD26" s="46">
        <f t="shared" si="26"/>
        <v>0.20000000000000284</v>
      </c>
      <c r="AE26" s="83">
        <f t="shared" si="26"/>
        <v>0</v>
      </c>
      <c r="AF26" s="7"/>
      <c r="AG26" s="88" t="s">
        <v>28</v>
      </c>
      <c r="AH26" s="86">
        <f>(AH25)/((K24/1000000)*8.34)</f>
        <v>2.7664227372130221</v>
      </c>
      <c r="AI26" s="86">
        <f>(AI25)/((K24/1000000)*8.34)</f>
        <v>1.6292014723344848</v>
      </c>
      <c r="AJ26" s="86">
        <f>(AJ25)/((K24/1000000)*8.34)</f>
        <v>5.232119352852841E-2</v>
      </c>
      <c r="AK26" s="156">
        <f>(AK25)/((K24/1000000)*8.34)</f>
        <v>1.2879063022406994</v>
      </c>
      <c r="AL26" s="157"/>
      <c r="AM26" s="10"/>
      <c r="AN26" s="1"/>
      <c r="AO26" s="1"/>
      <c r="AP26" s="1"/>
      <c r="AQ26" s="7"/>
      <c r="AR26" s="89" t="s">
        <v>55</v>
      </c>
      <c r="AS26" s="79">
        <v>1.4</v>
      </c>
      <c r="AT26" s="90" t="s">
        <v>54</v>
      </c>
      <c r="AU26" s="35">
        <v>2.9000000000000001E-2</v>
      </c>
      <c r="AV26" s="1"/>
      <c r="AW26" s="110" t="s">
        <v>3</v>
      </c>
      <c r="AX26" s="115">
        <f>AX24-AX25</f>
        <v>0</v>
      </c>
      <c r="AY26" s="115">
        <f>AY24-AY25</f>
        <v>1033300</v>
      </c>
      <c r="AZ26" s="116">
        <f>AZ24-AZ25</f>
        <v>34000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</row>
    <row r="27" spans="1:81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</row>
    <row r="28" spans="1:81" ht="18.75" customHeight="1" x14ac:dyDescent="0.3">
      <c r="A28" s="174">
        <v>7</v>
      </c>
      <c r="B28" s="67" t="s">
        <v>45</v>
      </c>
      <c r="C28" s="72">
        <v>298584000</v>
      </c>
      <c r="D28" s="37">
        <v>2761340</v>
      </c>
      <c r="E28" s="37">
        <v>6671980</v>
      </c>
      <c r="F28" s="39">
        <v>11021500</v>
      </c>
      <c r="G28" s="72">
        <v>392853000</v>
      </c>
      <c r="H28" s="37">
        <v>3722320</v>
      </c>
      <c r="I28" s="37">
        <v>9928190</v>
      </c>
      <c r="J28" s="39">
        <v>16094300</v>
      </c>
      <c r="K28" s="177">
        <f>C30+G30</f>
        <v>1188000</v>
      </c>
      <c r="L28" s="178"/>
      <c r="M28" s="183">
        <f>D30+E30+F30+H30+I30+J30</f>
        <v>80010</v>
      </c>
      <c r="N28" s="178"/>
      <c r="O28" s="184">
        <f>M28+K28</f>
        <v>1268010</v>
      </c>
      <c r="P28" s="184"/>
      <c r="Q28" s="42" t="s">
        <v>6</v>
      </c>
      <c r="R28" s="39">
        <v>1453278400</v>
      </c>
      <c r="S28" s="57"/>
      <c r="T28" s="187">
        <v>0</v>
      </c>
      <c r="U28" s="190">
        <v>0.98</v>
      </c>
      <c r="V28" s="57"/>
      <c r="W28" s="85" t="s">
        <v>6</v>
      </c>
      <c r="X28" s="44">
        <v>3930.5</v>
      </c>
      <c r="Y28" s="44">
        <v>5242.6000000000004</v>
      </c>
      <c r="Z28" s="44">
        <v>56.2</v>
      </c>
      <c r="AA28" s="44">
        <v>72.599999999999994</v>
      </c>
      <c r="AB28" s="44">
        <v>4126.6000000000004</v>
      </c>
      <c r="AC28" s="44">
        <v>5507.9</v>
      </c>
      <c r="AD28" s="44">
        <v>91.9</v>
      </c>
      <c r="AE28" s="82">
        <v>13.3</v>
      </c>
      <c r="AF28" s="7"/>
      <c r="AG28" s="85" t="s">
        <v>29</v>
      </c>
      <c r="AH28" s="15">
        <v>2.75</v>
      </c>
      <c r="AI28" s="15">
        <v>7.25</v>
      </c>
      <c r="AJ28" s="15">
        <v>2.125</v>
      </c>
      <c r="AK28" s="15">
        <v>0</v>
      </c>
      <c r="AL28" s="16">
        <v>14</v>
      </c>
      <c r="AM28" s="62"/>
      <c r="AN28" s="64" t="s">
        <v>40</v>
      </c>
      <c r="AO28" s="20">
        <v>16.399999999999999</v>
      </c>
      <c r="AP28" s="21">
        <v>7.69</v>
      </c>
      <c r="AQ28" s="7"/>
      <c r="AR28" s="31" t="s">
        <v>37</v>
      </c>
      <c r="AS28" s="52" t="s">
        <v>75</v>
      </c>
      <c r="AT28" s="32" t="s">
        <v>38</v>
      </c>
      <c r="AU28" s="53">
        <v>4.1000000000000002E-2</v>
      </c>
      <c r="AV28" s="1"/>
      <c r="AW28" s="117" t="s">
        <v>45</v>
      </c>
      <c r="AX28" s="112">
        <v>615128000</v>
      </c>
      <c r="AY28" s="112">
        <v>438215800</v>
      </c>
      <c r="AZ28" s="113">
        <v>178135000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</row>
    <row r="29" spans="1:81" ht="18.75" customHeight="1" thickBot="1" x14ac:dyDescent="0.35">
      <c r="A29" s="175"/>
      <c r="B29" s="68" t="s">
        <v>44</v>
      </c>
      <c r="C29" s="73">
        <f t="shared" ref="C29:J29" si="27">C24</f>
        <v>298584000</v>
      </c>
      <c r="D29" s="74">
        <f t="shared" si="27"/>
        <v>2761340</v>
      </c>
      <c r="E29" s="74">
        <f t="shared" si="27"/>
        <v>6671980</v>
      </c>
      <c r="F29" s="75">
        <f t="shared" si="27"/>
        <v>11021500</v>
      </c>
      <c r="G29" s="73">
        <f t="shared" si="27"/>
        <v>391665000</v>
      </c>
      <c r="H29" s="74">
        <f t="shared" si="27"/>
        <v>3713320</v>
      </c>
      <c r="I29" s="74">
        <f t="shared" si="27"/>
        <v>9896180</v>
      </c>
      <c r="J29" s="75">
        <f t="shared" si="27"/>
        <v>16055300</v>
      </c>
      <c r="K29" s="179"/>
      <c r="L29" s="180"/>
      <c r="M29" s="180"/>
      <c r="N29" s="180"/>
      <c r="O29" s="185"/>
      <c r="P29" s="185"/>
      <c r="Q29" s="14" t="s">
        <v>7</v>
      </c>
      <c r="R29" s="40">
        <f>R24</f>
        <v>1453278400</v>
      </c>
      <c r="S29" s="57"/>
      <c r="T29" s="188"/>
      <c r="U29" s="191"/>
      <c r="V29" s="57"/>
      <c r="W29" s="87" t="s">
        <v>7</v>
      </c>
      <c r="X29" s="5">
        <f t="shared" ref="X29:AE29" si="28">X24</f>
        <v>3930.5</v>
      </c>
      <c r="Y29" s="5">
        <f t="shared" si="28"/>
        <v>5227.6000000000004</v>
      </c>
      <c r="Z29" s="5">
        <f t="shared" si="28"/>
        <v>56.1</v>
      </c>
      <c r="AA29" s="5">
        <f t="shared" si="28"/>
        <v>72.5</v>
      </c>
      <c r="AB29" s="5">
        <f t="shared" si="28"/>
        <v>4126.6000000000004</v>
      </c>
      <c r="AC29" s="5">
        <f t="shared" si="28"/>
        <v>5492.5</v>
      </c>
      <c r="AD29" s="5">
        <f t="shared" si="28"/>
        <v>91.9</v>
      </c>
      <c r="AE29" s="81">
        <f t="shared" si="28"/>
        <v>13.3</v>
      </c>
      <c r="AF29" s="7"/>
      <c r="AG29" s="87" t="s">
        <v>26</v>
      </c>
      <c r="AH29" s="6">
        <f>(AH28*10.74)</f>
        <v>29.535</v>
      </c>
      <c r="AI29" s="6">
        <f>(AI28*2.2)</f>
        <v>15.950000000000001</v>
      </c>
      <c r="AJ29" s="6">
        <f>(AJ28*0.25)</f>
        <v>0.53125</v>
      </c>
      <c r="AK29" s="154">
        <f>AK28+AL28</f>
        <v>14</v>
      </c>
      <c r="AL29" s="155"/>
      <c r="AM29" s="10"/>
      <c r="AN29" s="22" t="s">
        <v>41</v>
      </c>
      <c r="AO29" s="23">
        <v>17.3</v>
      </c>
      <c r="AP29" s="24">
        <v>7.88</v>
      </c>
      <c r="AQ29" s="7"/>
      <c r="AR29" s="33" t="s">
        <v>36</v>
      </c>
      <c r="AS29" s="12" t="s">
        <v>75</v>
      </c>
      <c r="AT29" s="2" t="s">
        <v>39</v>
      </c>
      <c r="AU29" s="36">
        <v>0.34599999999999997</v>
      </c>
      <c r="AV29" s="1"/>
      <c r="AW29" s="118" t="s">
        <v>71</v>
      </c>
      <c r="AX29" s="111">
        <f t="shared" ref="AX29:AZ29" si="29">AX24</f>
        <v>615128000</v>
      </c>
      <c r="AY29" s="111">
        <f t="shared" si="29"/>
        <v>436906200</v>
      </c>
      <c r="AZ29" s="114">
        <f t="shared" si="29"/>
        <v>178100000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</row>
    <row r="30" spans="1:81" ht="18.75" customHeight="1" thickBot="1" x14ac:dyDescent="0.35">
      <c r="A30" s="176"/>
      <c r="B30" s="66" t="s">
        <v>3</v>
      </c>
      <c r="C30" s="76">
        <f t="shared" ref="C30:J30" si="30">C28-C29</f>
        <v>0</v>
      </c>
      <c r="D30" s="76">
        <f t="shared" si="30"/>
        <v>0</v>
      </c>
      <c r="E30" s="76">
        <f t="shared" si="30"/>
        <v>0</v>
      </c>
      <c r="F30" s="77">
        <f t="shared" si="30"/>
        <v>0</v>
      </c>
      <c r="G30" s="76">
        <f t="shared" si="30"/>
        <v>1188000</v>
      </c>
      <c r="H30" s="76">
        <f t="shared" si="30"/>
        <v>9000</v>
      </c>
      <c r="I30" s="76">
        <f t="shared" si="30"/>
        <v>32010</v>
      </c>
      <c r="J30" s="77">
        <f t="shared" si="30"/>
        <v>39000</v>
      </c>
      <c r="K30" s="181"/>
      <c r="L30" s="182"/>
      <c r="M30" s="182"/>
      <c r="N30" s="182"/>
      <c r="O30" s="186"/>
      <c r="P30" s="186"/>
      <c r="Q30" s="48" t="s">
        <v>3</v>
      </c>
      <c r="R30" s="41">
        <f>R28-R29</f>
        <v>0</v>
      </c>
      <c r="S30" s="58"/>
      <c r="T30" s="189"/>
      <c r="U30" s="192"/>
      <c r="V30" s="58"/>
      <c r="W30" s="45" t="s">
        <v>3</v>
      </c>
      <c r="X30" s="46">
        <f>X28-X29</f>
        <v>0</v>
      </c>
      <c r="Y30" s="46">
        <f t="shared" ref="Y30:AE30" si="31">Y28-Y29</f>
        <v>15</v>
      </c>
      <c r="Z30" s="46">
        <f t="shared" si="31"/>
        <v>0.10000000000000142</v>
      </c>
      <c r="AA30" s="46">
        <f t="shared" si="31"/>
        <v>9.9999999999994316E-2</v>
      </c>
      <c r="AB30" s="46">
        <f t="shared" si="31"/>
        <v>0</v>
      </c>
      <c r="AC30" s="46">
        <f t="shared" si="31"/>
        <v>15.399999999999636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>
        <f>(AH29)/((K28/1000000)*8.34)</f>
        <v>2.9809485744737545</v>
      </c>
      <c r="AI30" s="86">
        <f>(AI29)/((K28/1000000)*8.34)</f>
        <v>1.6098232525091041</v>
      </c>
      <c r="AJ30" s="86">
        <f>(AJ29)/((K28/1000000)*8.34)</f>
        <v>5.3618721184668434E-2</v>
      </c>
      <c r="AK30" s="156">
        <f>(AK29)/((K28/1000000)*8.34)</f>
        <v>1.4130110053371445</v>
      </c>
      <c r="AL30" s="157"/>
      <c r="AM30" s="10"/>
      <c r="AN30" s="1"/>
      <c r="AO30" s="1"/>
      <c r="AP30" s="1"/>
      <c r="AQ30" s="7"/>
      <c r="AR30" s="89" t="s">
        <v>55</v>
      </c>
      <c r="AS30" s="79">
        <v>1.28</v>
      </c>
      <c r="AT30" s="90" t="s">
        <v>54</v>
      </c>
      <c r="AU30" s="35">
        <v>3.4000000000000002E-2</v>
      </c>
      <c r="AV30" s="1"/>
      <c r="AW30" s="110" t="s">
        <v>3</v>
      </c>
      <c r="AX30" s="115">
        <f>AX28-AX29</f>
        <v>0</v>
      </c>
      <c r="AY30" s="115">
        <f>AY28-AY29</f>
        <v>1309600</v>
      </c>
      <c r="AZ30" s="116">
        <f>AZ28-AZ29</f>
        <v>35000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</row>
    <row r="31" spans="1:81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</row>
    <row r="32" spans="1:81" ht="18.75" customHeight="1" x14ac:dyDescent="0.3">
      <c r="A32" s="174">
        <v>8</v>
      </c>
      <c r="B32" s="67" t="s">
        <v>45</v>
      </c>
      <c r="C32" s="72">
        <v>298584000</v>
      </c>
      <c r="D32" s="37">
        <v>2761340</v>
      </c>
      <c r="E32" s="37">
        <v>6671980</v>
      </c>
      <c r="F32" s="39">
        <v>11021500</v>
      </c>
      <c r="G32" s="72">
        <v>394144000</v>
      </c>
      <c r="H32" s="37">
        <v>3722320</v>
      </c>
      <c r="I32" s="37">
        <v>9960210</v>
      </c>
      <c r="J32" s="39">
        <v>16125300</v>
      </c>
      <c r="K32" s="177">
        <f>C34+G34</f>
        <v>1291000</v>
      </c>
      <c r="L32" s="178"/>
      <c r="M32" s="183">
        <f>D34+E34+F34+H34+I34+J34</f>
        <v>63020</v>
      </c>
      <c r="N32" s="178"/>
      <c r="O32" s="184">
        <f>M32+K32</f>
        <v>1354020</v>
      </c>
      <c r="P32" s="184"/>
      <c r="Q32" s="42" t="s">
        <v>6</v>
      </c>
      <c r="R32" s="39">
        <v>1453278400</v>
      </c>
      <c r="S32" s="57"/>
      <c r="T32" s="187">
        <v>0</v>
      </c>
      <c r="U32" s="190">
        <v>0.96</v>
      </c>
      <c r="V32" s="57"/>
      <c r="W32" s="85" t="s">
        <v>6</v>
      </c>
      <c r="X32" s="44">
        <v>3930.5</v>
      </c>
      <c r="Y32" s="44">
        <v>5258.7</v>
      </c>
      <c r="Z32" s="44">
        <v>56.3</v>
      </c>
      <c r="AA32" s="44">
        <v>72.599999999999994</v>
      </c>
      <c r="AB32" s="44">
        <v>4126.6000000000004</v>
      </c>
      <c r="AC32" s="44">
        <v>5524.3</v>
      </c>
      <c r="AD32" s="44">
        <v>92.3</v>
      </c>
      <c r="AE32" s="82">
        <v>13.3</v>
      </c>
      <c r="AF32" s="7"/>
      <c r="AG32" s="85" t="s">
        <v>29</v>
      </c>
      <c r="AH32" s="15">
        <v>2.75</v>
      </c>
      <c r="AI32" s="15">
        <v>7.875</v>
      </c>
      <c r="AJ32" s="15">
        <v>2.25</v>
      </c>
      <c r="AK32" s="15">
        <v>0</v>
      </c>
      <c r="AL32" s="16">
        <v>14</v>
      </c>
      <c r="AM32" s="62"/>
      <c r="AN32" s="64" t="s">
        <v>40</v>
      </c>
      <c r="AO32" s="20">
        <v>16.7</v>
      </c>
      <c r="AP32" s="21">
        <v>7.79</v>
      </c>
      <c r="AQ32" s="7"/>
      <c r="AR32" s="31" t="s">
        <v>37</v>
      </c>
      <c r="AS32" s="52" t="s">
        <v>75</v>
      </c>
      <c r="AT32" s="32" t="s">
        <v>38</v>
      </c>
      <c r="AU32" s="53">
        <v>3.9E-2</v>
      </c>
      <c r="AV32" s="1"/>
      <c r="AW32" s="117" t="s">
        <v>45</v>
      </c>
      <c r="AX32" s="112">
        <v>615128000</v>
      </c>
      <c r="AY32" s="112">
        <v>439613600</v>
      </c>
      <c r="AZ32" s="113">
        <v>178170000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</row>
    <row r="33" spans="1:81" ht="19.5" customHeight="1" thickBot="1" x14ac:dyDescent="0.35">
      <c r="A33" s="175"/>
      <c r="B33" s="68" t="s">
        <v>44</v>
      </c>
      <c r="C33" s="73">
        <f t="shared" ref="C33:J33" si="32">C28</f>
        <v>298584000</v>
      </c>
      <c r="D33" s="74">
        <f t="shared" si="32"/>
        <v>2761340</v>
      </c>
      <c r="E33" s="74">
        <f t="shared" si="32"/>
        <v>6671980</v>
      </c>
      <c r="F33" s="75">
        <f t="shared" si="32"/>
        <v>11021500</v>
      </c>
      <c r="G33" s="73">
        <f t="shared" si="32"/>
        <v>392853000</v>
      </c>
      <c r="H33" s="74">
        <f t="shared" si="32"/>
        <v>3722320</v>
      </c>
      <c r="I33" s="74">
        <f t="shared" si="32"/>
        <v>9928190</v>
      </c>
      <c r="J33" s="75">
        <f t="shared" si="32"/>
        <v>16094300</v>
      </c>
      <c r="K33" s="179"/>
      <c r="L33" s="180"/>
      <c r="M33" s="180"/>
      <c r="N33" s="180"/>
      <c r="O33" s="185"/>
      <c r="P33" s="185"/>
      <c r="Q33" s="14" t="s">
        <v>7</v>
      </c>
      <c r="R33" s="40">
        <f>R28</f>
        <v>1453278400</v>
      </c>
      <c r="S33" s="57"/>
      <c r="T33" s="188"/>
      <c r="U33" s="191"/>
      <c r="V33" s="57"/>
      <c r="W33" s="87" t="s">
        <v>7</v>
      </c>
      <c r="X33" s="5">
        <f t="shared" ref="X33:AE33" si="33">X28</f>
        <v>3930.5</v>
      </c>
      <c r="Y33" s="5">
        <f t="shared" si="33"/>
        <v>5242.6000000000004</v>
      </c>
      <c r="Z33" s="5">
        <f t="shared" si="33"/>
        <v>56.2</v>
      </c>
      <c r="AA33" s="5">
        <f t="shared" si="33"/>
        <v>72.599999999999994</v>
      </c>
      <c r="AB33" s="5">
        <f t="shared" si="33"/>
        <v>4126.6000000000004</v>
      </c>
      <c r="AC33" s="5">
        <f t="shared" si="33"/>
        <v>5507.9</v>
      </c>
      <c r="AD33" s="5">
        <f t="shared" si="33"/>
        <v>91.9</v>
      </c>
      <c r="AE33" s="81">
        <f t="shared" si="33"/>
        <v>13.3</v>
      </c>
      <c r="AF33" s="7"/>
      <c r="AG33" s="87" t="s">
        <v>26</v>
      </c>
      <c r="AH33" s="6">
        <f>(AH32*10.74)</f>
        <v>29.535</v>
      </c>
      <c r="AI33" s="6">
        <f>(AI32*2.2)</f>
        <v>17.325000000000003</v>
      </c>
      <c r="AJ33" s="6">
        <f>(AJ32*0.25)</f>
        <v>0.5625</v>
      </c>
      <c r="AK33" s="154">
        <f>AK32+AL32</f>
        <v>14</v>
      </c>
      <c r="AL33" s="155"/>
      <c r="AM33" s="10"/>
      <c r="AN33" s="22" t="s">
        <v>41</v>
      </c>
      <c r="AO33" s="23">
        <v>17.399999999999999</v>
      </c>
      <c r="AP33" s="24">
        <v>7.98</v>
      </c>
      <c r="AQ33" s="7"/>
      <c r="AR33" s="33" t="s">
        <v>36</v>
      </c>
      <c r="AS33" s="12" t="s">
        <v>75</v>
      </c>
      <c r="AT33" s="2" t="s">
        <v>39</v>
      </c>
      <c r="AU33" s="36">
        <v>0.47499999999999998</v>
      </c>
      <c r="AV33" s="1"/>
      <c r="AW33" s="118" t="s">
        <v>71</v>
      </c>
      <c r="AX33" s="111">
        <f t="shared" ref="AX33:AZ33" si="34">AX28</f>
        <v>615128000</v>
      </c>
      <c r="AY33" s="111">
        <f t="shared" si="34"/>
        <v>438215800</v>
      </c>
      <c r="AZ33" s="114">
        <f t="shared" si="34"/>
        <v>178135000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</row>
    <row r="34" spans="1:81" ht="19.5" customHeight="1" thickBot="1" x14ac:dyDescent="0.35">
      <c r="A34" s="176"/>
      <c r="B34" s="66" t="s">
        <v>3</v>
      </c>
      <c r="C34" s="76">
        <f t="shared" ref="C34:J34" si="35">C32-C33</f>
        <v>0</v>
      </c>
      <c r="D34" s="76">
        <f t="shared" si="35"/>
        <v>0</v>
      </c>
      <c r="E34" s="76">
        <f t="shared" si="35"/>
        <v>0</v>
      </c>
      <c r="F34" s="77">
        <f t="shared" si="35"/>
        <v>0</v>
      </c>
      <c r="G34" s="76">
        <f t="shared" si="35"/>
        <v>1291000</v>
      </c>
      <c r="H34" s="76">
        <f t="shared" si="35"/>
        <v>0</v>
      </c>
      <c r="I34" s="76">
        <f t="shared" si="35"/>
        <v>32020</v>
      </c>
      <c r="J34" s="77">
        <f t="shared" si="35"/>
        <v>31000</v>
      </c>
      <c r="K34" s="181"/>
      <c r="L34" s="182"/>
      <c r="M34" s="182"/>
      <c r="N34" s="182"/>
      <c r="O34" s="186"/>
      <c r="P34" s="186"/>
      <c r="Q34" s="48" t="s">
        <v>3</v>
      </c>
      <c r="R34" s="41">
        <f>R32-R33</f>
        <v>0</v>
      </c>
      <c r="S34" s="58"/>
      <c r="T34" s="189"/>
      <c r="U34" s="192"/>
      <c r="V34" s="58"/>
      <c r="W34" s="45" t="s">
        <v>3</v>
      </c>
      <c r="X34" s="46">
        <f>X32-X33</f>
        <v>0</v>
      </c>
      <c r="Y34" s="46">
        <f t="shared" ref="Y34:AE34" si="36">Y32-Y33</f>
        <v>16.099999999999454</v>
      </c>
      <c r="Z34" s="46">
        <f t="shared" si="36"/>
        <v>9.9999999999994316E-2</v>
      </c>
      <c r="AA34" s="46">
        <f t="shared" si="36"/>
        <v>0</v>
      </c>
      <c r="AB34" s="46">
        <f t="shared" si="36"/>
        <v>0</v>
      </c>
      <c r="AC34" s="46">
        <f t="shared" si="36"/>
        <v>16.400000000000546</v>
      </c>
      <c r="AD34" s="46">
        <f t="shared" si="36"/>
        <v>0.39999999999999147</v>
      </c>
      <c r="AE34" s="83">
        <f t="shared" si="36"/>
        <v>0</v>
      </c>
      <c r="AF34" s="7"/>
      <c r="AG34" s="88" t="s">
        <v>28</v>
      </c>
      <c r="AH34" s="86">
        <f>(AH33)/((K32/1000000)*8.34)</f>
        <v>2.7431192149301471</v>
      </c>
      <c r="AI34" s="86">
        <f>(AI33)/((K32/1000000)*8.34)</f>
        <v>1.6090922769143325</v>
      </c>
      <c r="AJ34" s="86">
        <f>(AJ33)/((K32/1000000)*8.34)</f>
        <v>5.2243255743971824E-2</v>
      </c>
      <c r="AK34" s="156">
        <f>(AK33)/((K32/1000000)*8.34)</f>
        <v>1.3002765874055209</v>
      </c>
      <c r="AL34" s="157"/>
      <c r="AM34" s="10"/>
      <c r="AN34" s="1"/>
      <c r="AO34" s="1"/>
      <c r="AP34" s="1"/>
      <c r="AQ34" s="7"/>
      <c r="AR34" s="89" t="s">
        <v>55</v>
      </c>
      <c r="AS34" s="79">
        <v>1.28</v>
      </c>
      <c r="AT34" s="90" t="s">
        <v>54</v>
      </c>
      <c r="AU34" s="35">
        <v>3.1E-2</v>
      </c>
      <c r="AV34" s="1"/>
      <c r="AW34" s="110" t="s">
        <v>3</v>
      </c>
      <c r="AX34" s="115">
        <f>AX32-AX33</f>
        <v>0</v>
      </c>
      <c r="AY34" s="115">
        <f>AY32-AY33</f>
        <v>1397800</v>
      </c>
      <c r="AZ34" s="116">
        <f>AZ32-AZ33</f>
        <v>35000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</row>
    <row r="35" spans="1:81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</row>
    <row r="36" spans="1:81" ht="18.75" customHeight="1" x14ac:dyDescent="0.3">
      <c r="A36" s="174">
        <v>9</v>
      </c>
      <c r="B36" s="67" t="s">
        <v>45</v>
      </c>
      <c r="C36" s="72">
        <v>298584000</v>
      </c>
      <c r="D36" s="37">
        <v>2761340</v>
      </c>
      <c r="E36" s="37">
        <v>6671980</v>
      </c>
      <c r="F36" s="39">
        <v>11021500</v>
      </c>
      <c r="G36" s="72">
        <v>395319000</v>
      </c>
      <c r="H36" s="37">
        <v>3731320</v>
      </c>
      <c r="I36" s="37">
        <v>9992220</v>
      </c>
      <c r="J36" s="39">
        <v>16155200</v>
      </c>
      <c r="K36" s="177">
        <f>C38+G38</f>
        <v>1175000</v>
      </c>
      <c r="L36" s="178"/>
      <c r="M36" s="183">
        <f>D38+E38+F38+H38+I38+J38</f>
        <v>70910</v>
      </c>
      <c r="N36" s="178"/>
      <c r="O36" s="184">
        <f>M36+K36</f>
        <v>1245910</v>
      </c>
      <c r="P36" s="184"/>
      <c r="Q36" s="42" t="s">
        <v>6</v>
      </c>
      <c r="R36" s="39">
        <v>1453278400</v>
      </c>
      <c r="S36" s="57"/>
      <c r="T36" s="187">
        <v>0</v>
      </c>
      <c r="U36" s="190">
        <v>0.94</v>
      </c>
      <c r="V36" s="57"/>
      <c r="W36" s="85" t="s">
        <v>6</v>
      </c>
      <c r="X36" s="44">
        <v>3930.5</v>
      </c>
      <c r="Y36" s="44">
        <v>5273.2</v>
      </c>
      <c r="Z36" s="44">
        <v>56.4</v>
      </c>
      <c r="AA36" s="44">
        <v>72.8</v>
      </c>
      <c r="AB36" s="44">
        <v>4126.6000000000004</v>
      </c>
      <c r="AC36" s="44">
        <v>5539.4</v>
      </c>
      <c r="AD36" s="44">
        <v>92.4</v>
      </c>
      <c r="AE36" s="82">
        <v>13.3</v>
      </c>
      <c r="AF36" s="7"/>
      <c r="AG36" s="85" t="s">
        <v>29</v>
      </c>
      <c r="AH36" s="15">
        <v>2.5</v>
      </c>
      <c r="AI36" s="15">
        <v>7</v>
      </c>
      <c r="AJ36" s="15">
        <v>2.0625</v>
      </c>
      <c r="AK36" s="15">
        <v>0</v>
      </c>
      <c r="AL36" s="16">
        <v>13</v>
      </c>
      <c r="AM36" s="62"/>
      <c r="AN36" s="64" t="s">
        <v>40</v>
      </c>
      <c r="AO36" s="20">
        <v>17.3</v>
      </c>
      <c r="AP36" s="21">
        <v>7.86</v>
      </c>
      <c r="AQ36" s="7"/>
      <c r="AR36" s="31" t="s">
        <v>37</v>
      </c>
      <c r="AS36" s="52" t="s">
        <v>75</v>
      </c>
      <c r="AT36" s="32" t="s">
        <v>38</v>
      </c>
      <c r="AU36" s="53">
        <v>3.9E-2</v>
      </c>
      <c r="AV36" s="1"/>
      <c r="AW36" s="117" t="s">
        <v>45</v>
      </c>
      <c r="AX36" s="112">
        <v>615128000</v>
      </c>
      <c r="AY36" s="112">
        <v>440870800</v>
      </c>
      <c r="AZ36" s="113">
        <v>178205000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</row>
    <row r="37" spans="1:81" ht="19.5" customHeight="1" thickBot="1" x14ac:dyDescent="0.35">
      <c r="A37" s="175"/>
      <c r="B37" s="68" t="s">
        <v>44</v>
      </c>
      <c r="C37" s="73">
        <f t="shared" ref="C37:J37" si="37">C32</f>
        <v>298584000</v>
      </c>
      <c r="D37" s="74">
        <f t="shared" si="37"/>
        <v>2761340</v>
      </c>
      <c r="E37" s="74">
        <f t="shared" si="37"/>
        <v>6671980</v>
      </c>
      <c r="F37" s="75">
        <f t="shared" si="37"/>
        <v>11021500</v>
      </c>
      <c r="G37" s="73">
        <f t="shared" si="37"/>
        <v>394144000</v>
      </c>
      <c r="H37" s="74">
        <f t="shared" si="37"/>
        <v>3722320</v>
      </c>
      <c r="I37" s="74">
        <f t="shared" si="37"/>
        <v>9960210</v>
      </c>
      <c r="J37" s="75">
        <f t="shared" si="37"/>
        <v>16125300</v>
      </c>
      <c r="K37" s="179"/>
      <c r="L37" s="180"/>
      <c r="M37" s="180"/>
      <c r="N37" s="180"/>
      <c r="O37" s="185"/>
      <c r="P37" s="185"/>
      <c r="Q37" s="14" t="s">
        <v>7</v>
      </c>
      <c r="R37" s="40">
        <f>R32</f>
        <v>1453278400</v>
      </c>
      <c r="S37" s="57"/>
      <c r="T37" s="188"/>
      <c r="U37" s="191"/>
      <c r="V37" s="57"/>
      <c r="W37" s="87" t="s">
        <v>7</v>
      </c>
      <c r="X37" s="5">
        <f t="shared" ref="X37:AE37" si="38">X32</f>
        <v>3930.5</v>
      </c>
      <c r="Y37" s="5">
        <f t="shared" si="38"/>
        <v>5258.7</v>
      </c>
      <c r="Z37" s="5">
        <f t="shared" si="38"/>
        <v>56.3</v>
      </c>
      <c r="AA37" s="5">
        <f t="shared" si="38"/>
        <v>72.599999999999994</v>
      </c>
      <c r="AB37" s="5">
        <f t="shared" si="38"/>
        <v>4126.6000000000004</v>
      </c>
      <c r="AC37" s="5">
        <f t="shared" si="38"/>
        <v>5524.3</v>
      </c>
      <c r="AD37" s="5">
        <f t="shared" si="38"/>
        <v>92.3</v>
      </c>
      <c r="AE37" s="81">
        <f t="shared" si="38"/>
        <v>13.3</v>
      </c>
      <c r="AF37" s="7"/>
      <c r="AG37" s="87" t="s">
        <v>26</v>
      </c>
      <c r="AH37" s="6">
        <f>(AH36*10.74)</f>
        <v>26.85</v>
      </c>
      <c r="AI37" s="6">
        <f>(AI36*2.2)</f>
        <v>15.400000000000002</v>
      </c>
      <c r="AJ37" s="6">
        <f>(AJ36*0.25)</f>
        <v>0.515625</v>
      </c>
      <c r="AK37" s="154">
        <f>AK36+AL36</f>
        <v>13</v>
      </c>
      <c r="AL37" s="155"/>
      <c r="AM37" s="10"/>
      <c r="AN37" s="22" t="s">
        <v>41</v>
      </c>
      <c r="AO37" s="23">
        <v>17.7</v>
      </c>
      <c r="AP37" s="24">
        <v>7.95</v>
      </c>
      <c r="AQ37" s="7"/>
      <c r="AR37" s="33" t="s">
        <v>36</v>
      </c>
      <c r="AS37" s="12" t="s">
        <v>75</v>
      </c>
      <c r="AT37" s="2" t="s">
        <v>39</v>
      </c>
      <c r="AU37" s="36">
        <v>0.25700000000000001</v>
      </c>
      <c r="AV37" s="1"/>
      <c r="AW37" s="118" t="s">
        <v>71</v>
      </c>
      <c r="AX37" s="111">
        <f t="shared" ref="AX37:AZ37" si="39">AX32</f>
        <v>615128000</v>
      </c>
      <c r="AY37" s="111">
        <f t="shared" si="39"/>
        <v>439613600</v>
      </c>
      <c r="AZ37" s="114">
        <f t="shared" si="39"/>
        <v>178170000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</row>
    <row r="38" spans="1:81" ht="19.5" customHeight="1" thickBot="1" x14ac:dyDescent="0.35">
      <c r="A38" s="176"/>
      <c r="B38" s="66" t="s">
        <v>3</v>
      </c>
      <c r="C38" s="76">
        <f t="shared" ref="C38:J38" si="40">C36-C37</f>
        <v>0</v>
      </c>
      <c r="D38" s="76">
        <f t="shared" si="40"/>
        <v>0</v>
      </c>
      <c r="E38" s="76">
        <f t="shared" si="40"/>
        <v>0</v>
      </c>
      <c r="F38" s="77">
        <f t="shared" si="40"/>
        <v>0</v>
      </c>
      <c r="G38" s="76">
        <f t="shared" si="40"/>
        <v>1175000</v>
      </c>
      <c r="H38" s="76">
        <f t="shared" si="40"/>
        <v>9000</v>
      </c>
      <c r="I38" s="76">
        <f t="shared" si="40"/>
        <v>32010</v>
      </c>
      <c r="J38" s="77">
        <f t="shared" si="40"/>
        <v>29900</v>
      </c>
      <c r="K38" s="181"/>
      <c r="L38" s="182"/>
      <c r="M38" s="182"/>
      <c r="N38" s="182"/>
      <c r="O38" s="186"/>
      <c r="P38" s="186"/>
      <c r="Q38" s="48" t="s">
        <v>3</v>
      </c>
      <c r="R38" s="41">
        <f>R36-R37</f>
        <v>0</v>
      </c>
      <c r="S38" s="58"/>
      <c r="T38" s="189"/>
      <c r="U38" s="192"/>
      <c r="V38" s="58"/>
      <c r="W38" s="45" t="s">
        <v>3</v>
      </c>
      <c r="X38" s="46">
        <f t="shared" ref="X38:AE38" si="41">X36-X37</f>
        <v>0</v>
      </c>
      <c r="Y38" s="46">
        <f t="shared" si="41"/>
        <v>14.5</v>
      </c>
      <c r="Z38" s="46">
        <f t="shared" si="41"/>
        <v>0.10000000000000142</v>
      </c>
      <c r="AA38" s="46">
        <f t="shared" si="41"/>
        <v>0.20000000000000284</v>
      </c>
      <c r="AB38" s="46">
        <f t="shared" si="41"/>
        <v>0</v>
      </c>
      <c r="AC38" s="46">
        <f t="shared" si="41"/>
        <v>15.099999999999454</v>
      </c>
      <c r="AD38" s="46">
        <f t="shared" si="41"/>
        <v>0.10000000000000853</v>
      </c>
      <c r="AE38" s="83">
        <f t="shared" si="41"/>
        <v>0</v>
      </c>
      <c r="AF38" s="7"/>
      <c r="AG38" s="88" t="s">
        <v>28</v>
      </c>
      <c r="AH38" s="86">
        <f>(AH37)/((K36/1000000)*8.34)</f>
        <v>2.7399357110056637</v>
      </c>
      <c r="AI38" s="86">
        <f>(AI37)/((K36/1000000)*8.34)</f>
        <v>1.5715087504464516</v>
      </c>
      <c r="AJ38" s="86">
        <f>(AJ37)/((K36/1000000)*8.34)</f>
        <v>5.2617480483698145E-2</v>
      </c>
      <c r="AK38" s="156">
        <f>(AK37)/((K36/1000000)*8.34)</f>
        <v>1.32659829583142</v>
      </c>
      <c r="AL38" s="157"/>
      <c r="AM38" s="10"/>
      <c r="AN38" s="1"/>
      <c r="AO38" s="1"/>
      <c r="AP38" s="1"/>
      <c r="AQ38" s="7"/>
      <c r="AR38" s="89" t="s">
        <v>55</v>
      </c>
      <c r="AS38" s="79">
        <v>1.27</v>
      </c>
      <c r="AT38" s="90" t="s">
        <v>54</v>
      </c>
      <c r="AU38" s="35">
        <v>2.9000000000000001E-2</v>
      </c>
      <c r="AV38" s="1"/>
      <c r="AW38" s="110" t="s">
        <v>3</v>
      </c>
      <c r="AX38" s="115">
        <f>AX36-AX37</f>
        <v>0</v>
      </c>
      <c r="AY38" s="115">
        <f>AY36-AY37</f>
        <v>1257200</v>
      </c>
      <c r="AZ38" s="116">
        <f>AZ36-AZ37</f>
        <v>35000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</row>
    <row r="39" spans="1:81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</row>
    <row r="40" spans="1:81" ht="18.75" customHeight="1" x14ac:dyDescent="0.3">
      <c r="A40" s="174">
        <v>10</v>
      </c>
      <c r="B40" s="67" t="s">
        <v>45</v>
      </c>
      <c r="C40" s="72">
        <v>298584000</v>
      </c>
      <c r="D40" s="37">
        <v>2761340</v>
      </c>
      <c r="E40" s="37">
        <v>6671980</v>
      </c>
      <c r="F40" s="39">
        <v>11021500</v>
      </c>
      <c r="G40" s="72">
        <v>396882000</v>
      </c>
      <c r="H40" s="37">
        <v>3740320</v>
      </c>
      <c r="I40" s="37">
        <v>9992220</v>
      </c>
      <c r="J40" s="39">
        <v>16164200</v>
      </c>
      <c r="K40" s="177">
        <f>C42+G42</f>
        <v>1563000</v>
      </c>
      <c r="L40" s="178"/>
      <c r="M40" s="183">
        <f>D42+E42+F42+H42+I42+J42</f>
        <v>18000</v>
      </c>
      <c r="N40" s="178"/>
      <c r="O40" s="184">
        <f>M40+K40</f>
        <v>1581000</v>
      </c>
      <c r="P40" s="184"/>
      <c r="Q40" s="42" t="s">
        <v>6</v>
      </c>
      <c r="R40" s="39">
        <v>1453278400</v>
      </c>
      <c r="S40" s="57"/>
      <c r="T40" s="187">
        <v>0</v>
      </c>
      <c r="U40" s="190">
        <v>1.01</v>
      </c>
      <c r="V40" s="57"/>
      <c r="W40" s="85" t="s">
        <v>6</v>
      </c>
      <c r="X40" s="44">
        <v>3930.5</v>
      </c>
      <c r="Y40" s="44">
        <v>5292.5</v>
      </c>
      <c r="Z40" s="44">
        <v>56.5</v>
      </c>
      <c r="AA40" s="44">
        <v>72.8</v>
      </c>
      <c r="AB40" s="44">
        <v>4126.6000000000004</v>
      </c>
      <c r="AC40" s="44">
        <v>5559</v>
      </c>
      <c r="AD40" s="44">
        <v>92.4</v>
      </c>
      <c r="AE40" s="82">
        <v>13.3</v>
      </c>
      <c r="AF40" s="7"/>
      <c r="AG40" s="85" t="s">
        <v>29</v>
      </c>
      <c r="AH40" s="15">
        <v>3.1875</v>
      </c>
      <c r="AI40" s="15">
        <v>9.5</v>
      </c>
      <c r="AJ40" s="15">
        <v>2.5625</v>
      </c>
      <c r="AK40" s="15">
        <v>0</v>
      </c>
      <c r="AL40" s="16">
        <v>19</v>
      </c>
      <c r="AM40" s="62"/>
      <c r="AN40" s="64" t="s">
        <v>40</v>
      </c>
      <c r="AO40" s="20">
        <v>16.600000000000001</v>
      </c>
      <c r="AP40" s="21">
        <v>7.79</v>
      </c>
      <c r="AQ40" s="7"/>
      <c r="AR40" s="31" t="s">
        <v>37</v>
      </c>
      <c r="AS40" s="52" t="s">
        <v>75</v>
      </c>
      <c r="AT40" s="32" t="s">
        <v>38</v>
      </c>
      <c r="AU40" s="53">
        <v>4.4999999999999998E-2</v>
      </c>
      <c r="AV40" s="1"/>
      <c r="AW40" s="117" t="s">
        <v>45</v>
      </c>
      <c r="AX40" s="112">
        <v>615128000</v>
      </c>
      <c r="AY40" s="112">
        <v>440870800</v>
      </c>
      <c r="AZ40" s="113">
        <v>178205000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</row>
    <row r="41" spans="1:81" ht="19.5" customHeight="1" thickBot="1" x14ac:dyDescent="0.35">
      <c r="A41" s="175"/>
      <c r="B41" s="68" t="s">
        <v>44</v>
      </c>
      <c r="C41" s="73">
        <f t="shared" ref="C41:J41" si="42">C36</f>
        <v>298584000</v>
      </c>
      <c r="D41" s="74">
        <f t="shared" si="42"/>
        <v>2761340</v>
      </c>
      <c r="E41" s="74">
        <f t="shared" si="42"/>
        <v>6671980</v>
      </c>
      <c r="F41" s="75">
        <f t="shared" si="42"/>
        <v>11021500</v>
      </c>
      <c r="G41" s="73">
        <f t="shared" si="42"/>
        <v>395319000</v>
      </c>
      <c r="H41" s="74">
        <f t="shared" si="42"/>
        <v>3731320</v>
      </c>
      <c r="I41" s="74">
        <f t="shared" si="42"/>
        <v>9992220</v>
      </c>
      <c r="J41" s="75">
        <f t="shared" si="42"/>
        <v>16155200</v>
      </c>
      <c r="K41" s="179"/>
      <c r="L41" s="180"/>
      <c r="M41" s="180"/>
      <c r="N41" s="180"/>
      <c r="O41" s="185"/>
      <c r="P41" s="185"/>
      <c r="Q41" s="14" t="s">
        <v>7</v>
      </c>
      <c r="R41" s="40">
        <f>R36</f>
        <v>1453278400</v>
      </c>
      <c r="S41" s="57"/>
      <c r="T41" s="188"/>
      <c r="U41" s="191"/>
      <c r="V41" s="57"/>
      <c r="W41" s="87" t="s">
        <v>7</v>
      </c>
      <c r="X41" s="5">
        <f t="shared" ref="X41:AE41" si="43">X36</f>
        <v>3930.5</v>
      </c>
      <c r="Y41" s="5">
        <f t="shared" si="43"/>
        <v>5273.2</v>
      </c>
      <c r="Z41" s="5">
        <f t="shared" si="43"/>
        <v>56.4</v>
      </c>
      <c r="AA41" s="5">
        <f t="shared" si="43"/>
        <v>72.8</v>
      </c>
      <c r="AB41" s="5">
        <f t="shared" si="43"/>
        <v>4126.6000000000004</v>
      </c>
      <c r="AC41" s="5">
        <f t="shared" si="43"/>
        <v>5539.4</v>
      </c>
      <c r="AD41" s="5">
        <f t="shared" si="43"/>
        <v>92.4</v>
      </c>
      <c r="AE41" s="81">
        <f t="shared" si="43"/>
        <v>13.3</v>
      </c>
      <c r="AF41" s="7"/>
      <c r="AG41" s="87" t="s">
        <v>26</v>
      </c>
      <c r="AH41" s="6">
        <f>(AH40*10.74)</f>
        <v>34.233750000000001</v>
      </c>
      <c r="AI41" s="6">
        <f>(AI40*2.2)</f>
        <v>20.900000000000002</v>
      </c>
      <c r="AJ41" s="6">
        <f>(AJ40*0.25)</f>
        <v>0.640625</v>
      </c>
      <c r="AK41" s="154">
        <f>AK40+AL40</f>
        <v>19</v>
      </c>
      <c r="AL41" s="155"/>
      <c r="AM41" s="10"/>
      <c r="AN41" s="22" t="s">
        <v>41</v>
      </c>
      <c r="AO41" s="23">
        <v>17.8</v>
      </c>
      <c r="AP41" s="24">
        <v>7.94</v>
      </c>
      <c r="AQ41" s="7"/>
      <c r="AR41" s="33" t="s">
        <v>36</v>
      </c>
      <c r="AS41" s="12" t="s">
        <v>75</v>
      </c>
      <c r="AT41" s="2" t="s">
        <v>39</v>
      </c>
      <c r="AU41" s="36">
        <v>0.33400000000000002</v>
      </c>
      <c r="AV41" s="1"/>
      <c r="AW41" s="118" t="s">
        <v>71</v>
      </c>
      <c r="AX41" s="111">
        <f t="shared" ref="AX41:AZ41" si="44">AX36</f>
        <v>615128000</v>
      </c>
      <c r="AY41" s="111">
        <f t="shared" si="44"/>
        <v>440870800</v>
      </c>
      <c r="AZ41" s="114">
        <f t="shared" si="44"/>
        <v>178205000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</row>
    <row r="42" spans="1:81" ht="19.5" customHeight="1" thickBot="1" x14ac:dyDescent="0.35">
      <c r="A42" s="176"/>
      <c r="B42" s="66" t="s">
        <v>3</v>
      </c>
      <c r="C42" s="76">
        <f t="shared" ref="C42:J42" si="45">C40-C41</f>
        <v>0</v>
      </c>
      <c r="D42" s="76">
        <f t="shared" si="45"/>
        <v>0</v>
      </c>
      <c r="E42" s="76">
        <f t="shared" si="45"/>
        <v>0</v>
      </c>
      <c r="F42" s="77">
        <f t="shared" si="45"/>
        <v>0</v>
      </c>
      <c r="G42" s="76">
        <f t="shared" si="45"/>
        <v>1563000</v>
      </c>
      <c r="H42" s="76">
        <f t="shared" si="45"/>
        <v>9000</v>
      </c>
      <c r="I42" s="76">
        <f t="shared" si="45"/>
        <v>0</v>
      </c>
      <c r="J42" s="77">
        <f t="shared" si="45"/>
        <v>9000</v>
      </c>
      <c r="K42" s="181"/>
      <c r="L42" s="182"/>
      <c r="M42" s="182"/>
      <c r="N42" s="182"/>
      <c r="O42" s="186"/>
      <c r="P42" s="186"/>
      <c r="Q42" s="48" t="s">
        <v>3</v>
      </c>
      <c r="R42" s="41">
        <f>R40-R41</f>
        <v>0</v>
      </c>
      <c r="S42" s="58"/>
      <c r="T42" s="189"/>
      <c r="U42" s="192"/>
      <c r="V42" s="58"/>
      <c r="W42" s="45" t="s">
        <v>3</v>
      </c>
      <c r="X42" s="46">
        <f t="shared" ref="X42:AE42" si="46">X40-X41</f>
        <v>0</v>
      </c>
      <c r="Y42" s="46">
        <f t="shared" si="46"/>
        <v>19.300000000000182</v>
      </c>
      <c r="Z42" s="46">
        <f t="shared" si="46"/>
        <v>0.10000000000000142</v>
      </c>
      <c r="AA42" s="46">
        <f t="shared" si="46"/>
        <v>0</v>
      </c>
      <c r="AB42" s="46">
        <f t="shared" si="46"/>
        <v>0</v>
      </c>
      <c r="AC42" s="46">
        <f t="shared" si="46"/>
        <v>19.600000000000364</v>
      </c>
      <c r="AD42" s="46">
        <f t="shared" si="46"/>
        <v>0</v>
      </c>
      <c r="AE42" s="83">
        <f t="shared" si="46"/>
        <v>0</v>
      </c>
      <c r="AF42" s="7"/>
      <c r="AG42" s="88" t="s">
        <v>28</v>
      </c>
      <c r="AH42" s="86">
        <f>(AH41)/((K40/1000000)*8.34)</f>
        <v>2.6262099725210239</v>
      </c>
      <c r="AI42" s="86">
        <f>(AI41)/((K40/1000000)*8.34)</f>
        <v>1.6033238668182539</v>
      </c>
      <c r="AJ42" s="86">
        <f>(AJ41)/((K40/1000000)*8.34)</f>
        <v>4.9144945080404012E-2</v>
      </c>
      <c r="AK42" s="156">
        <f>(AK41)/((K40/1000000)*8.34)</f>
        <v>1.457567151652958</v>
      </c>
      <c r="AL42" s="157"/>
      <c r="AM42" s="10"/>
      <c r="AN42" s="1"/>
      <c r="AO42" s="1"/>
      <c r="AP42" s="1"/>
      <c r="AQ42" s="7"/>
      <c r="AR42" s="89" t="s">
        <v>55</v>
      </c>
      <c r="AS42" s="79">
        <v>1.28</v>
      </c>
      <c r="AT42" s="90" t="s">
        <v>54</v>
      </c>
      <c r="AU42" s="35">
        <v>3.6999999999999998E-2</v>
      </c>
      <c r="AV42" s="1"/>
      <c r="AW42" s="110" t="s">
        <v>3</v>
      </c>
      <c r="AX42" s="115">
        <f>AX40-AX41</f>
        <v>0</v>
      </c>
      <c r="AY42" s="115">
        <f>AY40-AY41</f>
        <v>0</v>
      </c>
      <c r="AZ42" s="116">
        <f>AZ40-AZ41</f>
        <v>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</row>
    <row r="43" spans="1:81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</row>
    <row r="44" spans="1:81" ht="18.75" customHeight="1" x14ac:dyDescent="0.3">
      <c r="A44" s="174">
        <v>11</v>
      </c>
      <c r="B44" s="67" t="s">
        <v>45</v>
      </c>
      <c r="C44" s="72">
        <v>298584000</v>
      </c>
      <c r="D44" s="37">
        <v>2761340</v>
      </c>
      <c r="E44" s="37">
        <v>6671980</v>
      </c>
      <c r="F44" s="39">
        <v>11021500</v>
      </c>
      <c r="G44" s="72">
        <v>398222000</v>
      </c>
      <c r="H44" s="37">
        <v>3750320</v>
      </c>
      <c r="I44" s="37">
        <v>10024200</v>
      </c>
      <c r="J44" s="39">
        <v>16199200</v>
      </c>
      <c r="K44" s="177">
        <f>C46+G46</f>
        <v>1340000</v>
      </c>
      <c r="L44" s="178"/>
      <c r="M44" s="183">
        <f>D46+E46+F46+H46+I46+J46</f>
        <v>76980</v>
      </c>
      <c r="N44" s="178"/>
      <c r="O44" s="184">
        <f>M44+K44</f>
        <v>1416980</v>
      </c>
      <c r="P44" s="184"/>
      <c r="Q44" s="42" t="s">
        <v>6</v>
      </c>
      <c r="R44" s="39">
        <v>1453278400</v>
      </c>
      <c r="S44" s="57"/>
      <c r="T44" s="187">
        <v>0</v>
      </c>
      <c r="U44" s="190">
        <v>0.9</v>
      </c>
      <c r="V44" s="57"/>
      <c r="W44" s="85" t="s">
        <v>6</v>
      </c>
      <c r="X44" s="44">
        <v>3930.5</v>
      </c>
      <c r="Y44" s="44">
        <v>5309.2</v>
      </c>
      <c r="Z44" s="44">
        <v>56.5</v>
      </c>
      <c r="AA44" s="44">
        <v>73</v>
      </c>
      <c r="AB44" s="44">
        <v>4126.6000000000004</v>
      </c>
      <c r="AC44" s="44">
        <v>5576.1</v>
      </c>
      <c r="AD44" s="44">
        <v>92.6</v>
      </c>
      <c r="AE44" s="82">
        <v>13.3</v>
      </c>
      <c r="AF44" s="7"/>
      <c r="AG44" s="85" t="s">
        <v>29</v>
      </c>
      <c r="AH44" s="15">
        <v>2.9375</v>
      </c>
      <c r="AI44" s="15">
        <v>6.375</v>
      </c>
      <c r="AJ44" s="15">
        <v>2.375</v>
      </c>
      <c r="AK44" s="15">
        <v>0</v>
      </c>
      <c r="AL44" s="16">
        <v>17</v>
      </c>
      <c r="AM44" s="62"/>
      <c r="AN44" s="64" t="s">
        <v>40</v>
      </c>
      <c r="AO44" s="20">
        <v>17.600000000000001</v>
      </c>
      <c r="AP44" s="21">
        <v>7.77</v>
      </c>
      <c r="AQ44" s="7"/>
      <c r="AR44" s="31" t="s">
        <v>37</v>
      </c>
      <c r="AS44" s="52" t="s">
        <v>75</v>
      </c>
      <c r="AT44" s="32" t="s">
        <v>38</v>
      </c>
      <c r="AU44" s="53">
        <v>3.4000000000000002E-2</v>
      </c>
      <c r="AV44" s="1"/>
      <c r="AW44" s="117" t="s">
        <v>45</v>
      </c>
      <c r="AX44" s="112">
        <v>615128000</v>
      </c>
      <c r="AY44" s="112">
        <v>444017400</v>
      </c>
      <c r="AZ44" s="113">
        <v>178239000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</row>
    <row r="45" spans="1:81" ht="19.5" customHeight="1" thickBot="1" x14ac:dyDescent="0.35">
      <c r="A45" s="175"/>
      <c r="B45" s="68" t="s">
        <v>44</v>
      </c>
      <c r="C45" s="73">
        <f t="shared" ref="C45:J45" si="47">C40</f>
        <v>298584000</v>
      </c>
      <c r="D45" s="74">
        <f t="shared" si="47"/>
        <v>2761340</v>
      </c>
      <c r="E45" s="74">
        <f t="shared" si="47"/>
        <v>6671980</v>
      </c>
      <c r="F45" s="75">
        <f t="shared" si="47"/>
        <v>11021500</v>
      </c>
      <c r="G45" s="73">
        <f t="shared" si="47"/>
        <v>396882000</v>
      </c>
      <c r="H45" s="74">
        <f t="shared" si="47"/>
        <v>3740320</v>
      </c>
      <c r="I45" s="74">
        <f t="shared" si="47"/>
        <v>9992220</v>
      </c>
      <c r="J45" s="75">
        <f t="shared" si="47"/>
        <v>16164200</v>
      </c>
      <c r="K45" s="179"/>
      <c r="L45" s="180"/>
      <c r="M45" s="180"/>
      <c r="N45" s="180"/>
      <c r="O45" s="185"/>
      <c r="P45" s="185"/>
      <c r="Q45" s="14" t="s">
        <v>7</v>
      </c>
      <c r="R45" s="40">
        <f>R40</f>
        <v>1453278400</v>
      </c>
      <c r="S45" s="57"/>
      <c r="T45" s="188"/>
      <c r="U45" s="191"/>
      <c r="V45" s="57"/>
      <c r="W45" s="87" t="s">
        <v>7</v>
      </c>
      <c r="X45" s="5">
        <f t="shared" ref="X45:AE45" si="48">X40</f>
        <v>3930.5</v>
      </c>
      <c r="Y45" s="5">
        <f t="shared" si="48"/>
        <v>5292.5</v>
      </c>
      <c r="Z45" s="5">
        <f t="shared" si="48"/>
        <v>56.5</v>
      </c>
      <c r="AA45" s="5">
        <f t="shared" si="48"/>
        <v>72.8</v>
      </c>
      <c r="AB45" s="5">
        <f t="shared" si="48"/>
        <v>4126.6000000000004</v>
      </c>
      <c r="AC45" s="5">
        <f t="shared" si="48"/>
        <v>5559</v>
      </c>
      <c r="AD45" s="5">
        <f t="shared" si="48"/>
        <v>92.4</v>
      </c>
      <c r="AE45" s="81">
        <f t="shared" si="48"/>
        <v>13.3</v>
      </c>
      <c r="AF45" s="7"/>
      <c r="AG45" s="87" t="s">
        <v>26</v>
      </c>
      <c r="AH45" s="6">
        <f>(AH44*10.74)</f>
        <v>31.548750000000002</v>
      </c>
      <c r="AI45" s="6">
        <f>(AI44*2.2)</f>
        <v>14.025</v>
      </c>
      <c r="AJ45" s="6">
        <f>(AJ44*0.25)</f>
        <v>0.59375</v>
      </c>
      <c r="AK45" s="154">
        <f>AK44+AL44</f>
        <v>17</v>
      </c>
      <c r="AL45" s="155"/>
      <c r="AM45" s="10"/>
      <c r="AN45" s="22" t="s">
        <v>41</v>
      </c>
      <c r="AO45" s="23">
        <v>18.2</v>
      </c>
      <c r="AP45" s="24">
        <v>7.94</v>
      </c>
      <c r="AQ45" s="7"/>
      <c r="AR45" s="33" t="s">
        <v>36</v>
      </c>
      <c r="AS45" s="12" t="s">
        <v>75</v>
      </c>
      <c r="AT45" s="2" t="s">
        <v>39</v>
      </c>
      <c r="AU45" s="36">
        <v>0.4</v>
      </c>
      <c r="AV45" s="1"/>
      <c r="AW45" s="118" t="s">
        <v>71</v>
      </c>
      <c r="AX45" s="111">
        <f t="shared" ref="AX45:AZ45" si="49">AX40</f>
        <v>615128000</v>
      </c>
      <c r="AY45" s="111">
        <f t="shared" si="49"/>
        <v>440870800</v>
      </c>
      <c r="AZ45" s="114">
        <f t="shared" si="49"/>
        <v>178205000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</row>
    <row r="46" spans="1:81" ht="19.5" customHeight="1" thickBot="1" x14ac:dyDescent="0.35">
      <c r="A46" s="176"/>
      <c r="B46" s="66" t="s">
        <v>3</v>
      </c>
      <c r="C46" s="76">
        <f t="shared" ref="C46:J46" si="50">C44-C45</f>
        <v>0</v>
      </c>
      <c r="D46" s="76">
        <f t="shared" si="50"/>
        <v>0</v>
      </c>
      <c r="E46" s="76">
        <f t="shared" si="50"/>
        <v>0</v>
      </c>
      <c r="F46" s="77">
        <f t="shared" si="50"/>
        <v>0</v>
      </c>
      <c r="G46" s="76">
        <f t="shared" si="50"/>
        <v>1340000</v>
      </c>
      <c r="H46" s="76">
        <f t="shared" si="50"/>
        <v>10000</v>
      </c>
      <c r="I46" s="76">
        <f t="shared" si="50"/>
        <v>31980</v>
      </c>
      <c r="J46" s="77">
        <f t="shared" si="50"/>
        <v>35000</v>
      </c>
      <c r="K46" s="181"/>
      <c r="L46" s="182"/>
      <c r="M46" s="182"/>
      <c r="N46" s="182"/>
      <c r="O46" s="186"/>
      <c r="P46" s="186"/>
      <c r="Q46" s="48" t="s">
        <v>3</v>
      </c>
      <c r="R46" s="41">
        <f>R44-R45</f>
        <v>0</v>
      </c>
      <c r="S46" s="58"/>
      <c r="T46" s="189"/>
      <c r="U46" s="192"/>
      <c r="V46" s="58"/>
      <c r="W46" s="45" t="s">
        <v>3</v>
      </c>
      <c r="X46" s="46">
        <f>X44-X45</f>
        <v>0</v>
      </c>
      <c r="Y46" s="46">
        <f t="shared" ref="Y46:AE46" si="51">Y44-Y45</f>
        <v>16.699999999999818</v>
      </c>
      <c r="Z46" s="46">
        <f t="shared" si="51"/>
        <v>0</v>
      </c>
      <c r="AA46" s="46">
        <f t="shared" si="51"/>
        <v>0.20000000000000284</v>
      </c>
      <c r="AB46" s="46">
        <f t="shared" si="51"/>
        <v>0</v>
      </c>
      <c r="AC46" s="46">
        <f t="shared" si="51"/>
        <v>17.100000000000364</v>
      </c>
      <c r="AD46" s="46">
        <f t="shared" si="51"/>
        <v>0.19999999999998863</v>
      </c>
      <c r="AE46" s="83">
        <f t="shared" si="51"/>
        <v>0</v>
      </c>
      <c r="AF46" s="7"/>
      <c r="AG46" s="88" t="s">
        <v>28</v>
      </c>
      <c r="AH46" s="86">
        <f>(AH45)/((K44/1000000)*8.34)</f>
        <v>2.8230027917964136</v>
      </c>
      <c r="AI46" s="86">
        <f>(AI45)/((K44/1000000)*8.34)</f>
        <v>1.2549661763126811</v>
      </c>
      <c r="AJ46" s="86">
        <f>(AJ45)/((K44/1000000)*8.34)</f>
        <v>5.312913848026056E-2</v>
      </c>
      <c r="AK46" s="156">
        <f>(AK45)/((K44/1000000)*8.34)</f>
        <v>1.5211711228032498</v>
      </c>
      <c r="AL46" s="157"/>
      <c r="AM46" s="10"/>
      <c r="AN46" s="1"/>
      <c r="AO46" s="1"/>
      <c r="AP46" s="1"/>
      <c r="AQ46" s="7"/>
      <c r="AR46" s="89" t="s">
        <v>55</v>
      </c>
      <c r="AS46" s="79">
        <v>1.32</v>
      </c>
      <c r="AT46" s="90" t="s">
        <v>54</v>
      </c>
      <c r="AU46" s="35">
        <v>2.9000000000000001E-2</v>
      </c>
      <c r="AV46" s="1"/>
      <c r="AW46" s="110" t="s">
        <v>3</v>
      </c>
      <c r="AX46" s="115">
        <f>AX44-AX45</f>
        <v>0</v>
      </c>
      <c r="AY46" s="115">
        <f>AY44-AY45</f>
        <v>3146600</v>
      </c>
      <c r="AZ46" s="116">
        <f>AZ44-AZ45</f>
        <v>34000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</row>
    <row r="47" spans="1:81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</row>
    <row r="48" spans="1:81" ht="18.75" customHeight="1" x14ac:dyDescent="0.3">
      <c r="A48" s="174">
        <v>12</v>
      </c>
      <c r="B48" s="67" t="s">
        <v>45</v>
      </c>
      <c r="C48" s="72">
        <v>298584000</v>
      </c>
      <c r="D48" s="37">
        <v>2761340</v>
      </c>
      <c r="E48" s="37">
        <v>6671980</v>
      </c>
      <c r="F48" s="39">
        <v>11021500</v>
      </c>
      <c r="G48" s="72">
        <v>399555000</v>
      </c>
      <c r="H48" s="37">
        <v>3750320</v>
      </c>
      <c r="I48" s="37">
        <v>10056200</v>
      </c>
      <c r="J48" s="39">
        <v>16230200</v>
      </c>
      <c r="K48" s="177">
        <f>C50+G50</f>
        <v>1333000</v>
      </c>
      <c r="L48" s="178"/>
      <c r="M48" s="183">
        <f>D50+E50+F50+H50+I50+J50</f>
        <v>63000</v>
      </c>
      <c r="N48" s="178"/>
      <c r="O48" s="195">
        <f>M48+K48</f>
        <v>1396000</v>
      </c>
      <c r="P48" s="196"/>
      <c r="Q48" s="42" t="s">
        <v>6</v>
      </c>
      <c r="R48" s="39">
        <v>1453278400</v>
      </c>
      <c r="S48" s="57"/>
      <c r="T48" s="187">
        <v>0</v>
      </c>
      <c r="U48" s="190">
        <v>0.95</v>
      </c>
      <c r="V48" s="57"/>
      <c r="W48" s="85" t="s">
        <v>6</v>
      </c>
      <c r="X48" s="44">
        <v>3930.5</v>
      </c>
      <c r="Y48" s="44">
        <v>5325.7</v>
      </c>
      <c r="Z48" s="44">
        <v>56.6</v>
      </c>
      <c r="AA48" s="44">
        <v>73</v>
      </c>
      <c r="AB48" s="44">
        <v>4126.6000000000004</v>
      </c>
      <c r="AC48" s="44">
        <v>5592.9</v>
      </c>
      <c r="AD48" s="44">
        <v>92.8</v>
      </c>
      <c r="AE48" s="82">
        <v>13.3</v>
      </c>
      <c r="AF48" s="7"/>
      <c r="AG48" s="85" t="s">
        <v>29</v>
      </c>
      <c r="AH48" s="15">
        <v>2.75</v>
      </c>
      <c r="AI48" s="15">
        <v>9.25</v>
      </c>
      <c r="AJ48" s="15">
        <v>3.375</v>
      </c>
      <c r="AK48" s="15">
        <v>21</v>
      </c>
      <c r="AL48" s="16">
        <v>0</v>
      </c>
      <c r="AM48" s="62"/>
      <c r="AN48" s="64" t="s">
        <v>40</v>
      </c>
      <c r="AO48" s="20">
        <v>18.3</v>
      </c>
      <c r="AP48" s="21">
        <v>7.68</v>
      </c>
      <c r="AQ48" s="7"/>
      <c r="AR48" s="31" t="s">
        <v>37</v>
      </c>
      <c r="AS48" s="52" t="s">
        <v>75</v>
      </c>
      <c r="AT48" s="32" t="s">
        <v>38</v>
      </c>
      <c r="AU48" s="53">
        <v>0.04</v>
      </c>
      <c r="AV48" s="1"/>
      <c r="AW48" s="117" t="s">
        <v>45</v>
      </c>
      <c r="AX48" s="112">
        <v>615128000</v>
      </c>
      <c r="AY48" s="112">
        <v>445444640</v>
      </c>
      <c r="AZ48" s="113">
        <v>178274000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</row>
    <row r="49" spans="1:81" ht="19.5" customHeight="1" thickBot="1" x14ac:dyDescent="0.35">
      <c r="A49" s="193"/>
      <c r="B49" s="68" t="s">
        <v>44</v>
      </c>
      <c r="C49" s="73">
        <f t="shared" ref="C49:J49" si="52">C44</f>
        <v>298584000</v>
      </c>
      <c r="D49" s="74">
        <f t="shared" si="52"/>
        <v>2761340</v>
      </c>
      <c r="E49" s="74">
        <f t="shared" si="52"/>
        <v>6671980</v>
      </c>
      <c r="F49" s="75">
        <f t="shared" si="52"/>
        <v>11021500</v>
      </c>
      <c r="G49" s="73">
        <f t="shared" si="52"/>
        <v>398222000</v>
      </c>
      <c r="H49" s="74">
        <f t="shared" si="52"/>
        <v>3750320</v>
      </c>
      <c r="I49" s="74">
        <f t="shared" si="52"/>
        <v>10024200</v>
      </c>
      <c r="J49" s="75">
        <f t="shared" si="52"/>
        <v>16199200</v>
      </c>
      <c r="K49" s="179"/>
      <c r="L49" s="180"/>
      <c r="M49" s="180"/>
      <c r="N49" s="180"/>
      <c r="O49" s="197"/>
      <c r="P49" s="198"/>
      <c r="Q49" s="14" t="s">
        <v>7</v>
      </c>
      <c r="R49" s="40">
        <f>R44</f>
        <v>1453278400</v>
      </c>
      <c r="S49" s="57"/>
      <c r="T49" s="188"/>
      <c r="U49" s="191"/>
      <c r="V49" s="57"/>
      <c r="W49" s="87" t="s">
        <v>7</v>
      </c>
      <c r="X49" s="5">
        <f t="shared" ref="X49:AE49" si="53">X44</f>
        <v>3930.5</v>
      </c>
      <c r="Y49" s="5">
        <f t="shared" si="53"/>
        <v>5309.2</v>
      </c>
      <c r="Z49" s="5">
        <f t="shared" si="53"/>
        <v>56.5</v>
      </c>
      <c r="AA49" s="5">
        <f t="shared" si="53"/>
        <v>73</v>
      </c>
      <c r="AB49" s="5">
        <f t="shared" si="53"/>
        <v>4126.6000000000004</v>
      </c>
      <c r="AC49" s="5">
        <f t="shared" si="53"/>
        <v>5576.1</v>
      </c>
      <c r="AD49" s="5">
        <f t="shared" si="53"/>
        <v>92.6</v>
      </c>
      <c r="AE49" s="81">
        <f t="shared" si="53"/>
        <v>13.3</v>
      </c>
      <c r="AF49" s="7"/>
      <c r="AG49" s="87" t="s">
        <v>26</v>
      </c>
      <c r="AH49" s="6">
        <f>(AH48*10.74)</f>
        <v>29.535</v>
      </c>
      <c r="AI49" s="6">
        <f>(AI48*2.2)</f>
        <v>20.350000000000001</v>
      </c>
      <c r="AJ49" s="6">
        <f>(AJ48*0.25)</f>
        <v>0.84375</v>
      </c>
      <c r="AK49" s="158">
        <f>AK48+AL48</f>
        <v>21</v>
      </c>
      <c r="AL49" s="159"/>
      <c r="AM49" s="10"/>
      <c r="AN49" s="22" t="s">
        <v>41</v>
      </c>
      <c r="AO49" s="23">
        <v>19.100000000000001</v>
      </c>
      <c r="AP49" s="24">
        <v>7.82</v>
      </c>
      <c r="AQ49" s="7"/>
      <c r="AR49" s="33" t="s">
        <v>36</v>
      </c>
      <c r="AS49" s="12" t="s">
        <v>75</v>
      </c>
      <c r="AT49" s="2" t="s">
        <v>39</v>
      </c>
      <c r="AU49" s="36">
        <v>0.45400000000000001</v>
      </c>
      <c r="AV49" s="1"/>
      <c r="AW49" s="118" t="s">
        <v>71</v>
      </c>
      <c r="AX49" s="111">
        <f t="shared" ref="AX49:AZ49" si="54">AX44</f>
        <v>615128000</v>
      </c>
      <c r="AY49" s="111">
        <f t="shared" si="54"/>
        <v>444017400</v>
      </c>
      <c r="AZ49" s="114">
        <f t="shared" si="54"/>
        <v>178239000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</row>
    <row r="50" spans="1:81" ht="19.5" customHeight="1" thickBot="1" x14ac:dyDescent="0.35">
      <c r="A50" s="194"/>
      <c r="B50" s="66" t="s">
        <v>3</v>
      </c>
      <c r="C50" s="76">
        <f t="shared" ref="C50:J50" si="55">C48-C49</f>
        <v>0</v>
      </c>
      <c r="D50" s="76">
        <f t="shared" si="55"/>
        <v>0</v>
      </c>
      <c r="E50" s="76">
        <f t="shared" si="55"/>
        <v>0</v>
      </c>
      <c r="F50" s="77">
        <f t="shared" si="55"/>
        <v>0</v>
      </c>
      <c r="G50" s="76">
        <f t="shared" si="55"/>
        <v>1333000</v>
      </c>
      <c r="H50" s="76">
        <f t="shared" si="55"/>
        <v>0</v>
      </c>
      <c r="I50" s="76">
        <f t="shared" si="55"/>
        <v>32000</v>
      </c>
      <c r="J50" s="77">
        <f t="shared" si="55"/>
        <v>31000</v>
      </c>
      <c r="K50" s="181"/>
      <c r="L50" s="182"/>
      <c r="M50" s="182"/>
      <c r="N50" s="182"/>
      <c r="O50" s="199"/>
      <c r="P50" s="200"/>
      <c r="Q50" s="48" t="s">
        <v>3</v>
      </c>
      <c r="R50" s="41">
        <f>R48-R49</f>
        <v>0</v>
      </c>
      <c r="S50" s="58"/>
      <c r="T50" s="189"/>
      <c r="U50" s="192"/>
      <c r="V50" s="58"/>
      <c r="W50" s="45" t="s">
        <v>3</v>
      </c>
      <c r="X50" s="46">
        <f>X48-X49</f>
        <v>0</v>
      </c>
      <c r="Y50" s="46">
        <f t="shared" ref="Y50:AE50" si="56">Y48-Y49</f>
        <v>16.5</v>
      </c>
      <c r="Z50" s="46">
        <f t="shared" si="56"/>
        <v>0.10000000000000142</v>
      </c>
      <c r="AA50" s="46">
        <f t="shared" si="56"/>
        <v>0</v>
      </c>
      <c r="AB50" s="46">
        <f t="shared" si="56"/>
        <v>0</v>
      </c>
      <c r="AC50" s="46">
        <f t="shared" si="56"/>
        <v>16.799999999999272</v>
      </c>
      <c r="AD50" s="46">
        <f t="shared" si="56"/>
        <v>0.20000000000000284</v>
      </c>
      <c r="AE50" s="83">
        <f t="shared" si="56"/>
        <v>0</v>
      </c>
      <c r="AF50" s="7"/>
      <c r="AG50" s="88" t="s">
        <v>28</v>
      </c>
      <c r="AH50" s="86">
        <f>(AH49)/((K48/1000000)*8.34)</f>
        <v>2.6566893521941637</v>
      </c>
      <c r="AI50" s="86">
        <f>(AI49)/((K48/1000000)*8.34)</f>
        <v>1.8304935946216772</v>
      </c>
      <c r="AJ50" s="86">
        <f>(AJ49)/((K48/1000000)*8.34)</f>
        <v>7.5895772504277148E-2</v>
      </c>
      <c r="AK50" s="160">
        <f>(AK49)/((K48/1000000)*8.34)</f>
        <v>1.8889614489953424</v>
      </c>
      <c r="AL50" s="161"/>
      <c r="AM50" s="10"/>
      <c r="AN50" s="1"/>
      <c r="AO50" s="1"/>
      <c r="AP50" s="1"/>
      <c r="AQ50" s="7"/>
      <c r="AR50" s="89" t="s">
        <v>55</v>
      </c>
      <c r="AS50" s="79">
        <v>1.35</v>
      </c>
      <c r="AT50" s="90" t="s">
        <v>54</v>
      </c>
      <c r="AU50" s="35">
        <v>0.03</v>
      </c>
      <c r="AV50" s="1"/>
      <c r="AW50" s="110" t="s">
        <v>3</v>
      </c>
      <c r="AX50" s="115">
        <f>AX48-AX49</f>
        <v>0</v>
      </c>
      <c r="AY50" s="115">
        <f>AY48-AY49</f>
        <v>1427240</v>
      </c>
      <c r="AZ50" s="116">
        <f>AZ48-AZ49</f>
        <v>35000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</row>
    <row r="51" spans="1:81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</row>
    <row r="52" spans="1:81" ht="18.75" customHeight="1" x14ac:dyDescent="0.3">
      <c r="A52" s="174">
        <v>13</v>
      </c>
      <c r="B52" s="67" t="s">
        <v>45</v>
      </c>
      <c r="C52" s="72">
        <v>300333000</v>
      </c>
      <c r="D52" s="37">
        <v>2771340</v>
      </c>
      <c r="E52" s="37">
        <v>6703980</v>
      </c>
      <c r="F52" s="39">
        <v>11063500</v>
      </c>
      <c r="G52" s="72">
        <v>399555000</v>
      </c>
      <c r="H52" s="37">
        <v>3750320</v>
      </c>
      <c r="I52" s="37">
        <v>10056200</v>
      </c>
      <c r="J52" s="39">
        <v>16230200</v>
      </c>
      <c r="K52" s="177">
        <f>C54+G54</f>
        <v>1749000</v>
      </c>
      <c r="L52" s="178"/>
      <c r="M52" s="183">
        <f>D54+E54+F54+H54+I54+J54</f>
        <v>84000</v>
      </c>
      <c r="N52" s="178"/>
      <c r="O52" s="195">
        <f>M52+K52</f>
        <v>1833000</v>
      </c>
      <c r="P52" s="196"/>
      <c r="Q52" s="42" t="s">
        <v>6</v>
      </c>
      <c r="R52" s="39">
        <v>1074480</v>
      </c>
      <c r="S52" s="57"/>
      <c r="T52" s="187">
        <v>0</v>
      </c>
      <c r="U52" s="190">
        <v>0.99</v>
      </c>
      <c r="V52" s="57"/>
      <c r="W52" s="85" t="s">
        <v>6</v>
      </c>
      <c r="X52" s="44">
        <v>3952.1</v>
      </c>
      <c r="Y52" s="44">
        <v>5325.7</v>
      </c>
      <c r="Z52" s="44">
        <v>56.7</v>
      </c>
      <c r="AA52" s="44">
        <v>73</v>
      </c>
      <c r="AB52" s="44">
        <v>4148.8999999999996</v>
      </c>
      <c r="AC52" s="44">
        <v>5592.9</v>
      </c>
      <c r="AD52" s="44">
        <v>93</v>
      </c>
      <c r="AE52" s="82">
        <v>13.3</v>
      </c>
      <c r="AF52" s="7"/>
      <c r="AG52" s="85" t="s">
        <v>29</v>
      </c>
      <c r="AH52" s="15">
        <v>2.9375</v>
      </c>
      <c r="AI52" s="15">
        <v>9</v>
      </c>
      <c r="AJ52" s="15">
        <v>2.5</v>
      </c>
      <c r="AK52" s="15">
        <v>18</v>
      </c>
      <c r="AL52" s="16">
        <v>0</v>
      </c>
      <c r="AM52" s="62"/>
      <c r="AN52" s="64" t="s">
        <v>40</v>
      </c>
      <c r="AO52" s="20">
        <v>18.600000000000001</v>
      </c>
      <c r="AP52" s="21">
        <v>7.84</v>
      </c>
      <c r="AQ52" s="7"/>
      <c r="AR52" s="31" t="s">
        <v>37</v>
      </c>
      <c r="AS52" s="52">
        <v>0.04</v>
      </c>
      <c r="AT52" s="32" t="s">
        <v>38</v>
      </c>
      <c r="AU52" s="53" t="s">
        <v>75</v>
      </c>
      <c r="AV52" s="1"/>
      <c r="AW52" s="117" t="s">
        <v>45</v>
      </c>
      <c r="AX52" s="112">
        <v>617071000</v>
      </c>
      <c r="AY52" s="112">
        <v>445444640</v>
      </c>
      <c r="AZ52" s="113">
        <v>178310000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</row>
    <row r="53" spans="1:81" ht="19.5" customHeight="1" thickBot="1" x14ac:dyDescent="0.35">
      <c r="A53" s="193"/>
      <c r="B53" s="68" t="s">
        <v>44</v>
      </c>
      <c r="C53" s="73">
        <f t="shared" ref="C53:J53" si="57">C48</f>
        <v>298584000</v>
      </c>
      <c r="D53" s="74">
        <f t="shared" si="57"/>
        <v>2761340</v>
      </c>
      <c r="E53" s="74">
        <f t="shared" si="57"/>
        <v>6671980</v>
      </c>
      <c r="F53" s="75">
        <f t="shared" si="57"/>
        <v>11021500</v>
      </c>
      <c r="G53" s="73">
        <f t="shared" si="57"/>
        <v>399555000</v>
      </c>
      <c r="H53" s="74">
        <f t="shared" si="57"/>
        <v>3750320</v>
      </c>
      <c r="I53" s="74">
        <f t="shared" si="57"/>
        <v>10056200</v>
      </c>
      <c r="J53" s="75">
        <f t="shared" si="57"/>
        <v>16230200</v>
      </c>
      <c r="K53" s="179"/>
      <c r="L53" s="180"/>
      <c r="M53" s="180"/>
      <c r="N53" s="180"/>
      <c r="O53" s="197"/>
      <c r="P53" s="198"/>
      <c r="Q53" s="14" t="s">
        <v>7</v>
      </c>
      <c r="R53" s="40">
        <f>R48</f>
        <v>1453278400</v>
      </c>
      <c r="S53" s="57"/>
      <c r="T53" s="188"/>
      <c r="U53" s="191"/>
      <c r="V53" s="57"/>
      <c r="W53" s="87" t="s">
        <v>7</v>
      </c>
      <c r="X53" s="5">
        <f t="shared" ref="X53:AE53" si="58">X48</f>
        <v>3930.5</v>
      </c>
      <c r="Y53" s="5">
        <f t="shared" si="58"/>
        <v>5325.7</v>
      </c>
      <c r="Z53" s="5">
        <f t="shared" si="58"/>
        <v>56.6</v>
      </c>
      <c r="AA53" s="5">
        <f t="shared" si="58"/>
        <v>73</v>
      </c>
      <c r="AB53" s="5">
        <f t="shared" si="58"/>
        <v>4126.6000000000004</v>
      </c>
      <c r="AC53" s="5">
        <f t="shared" si="58"/>
        <v>5592.9</v>
      </c>
      <c r="AD53" s="5">
        <f t="shared" si="58"/>
        <v>92.8</v>
      </c>
      <c r="AE53" s="81">
        <f t="shared" si="58"/>
        <v>13.3</v>
      </c>
      <c r="AF53" s="7"/>
      <c r="AG53" s="87" t="s">
        <v>26</v>
      </c>
      <c r="AH53" s="6">
        <f>(AH52*10.74)</f>
        <v>31.548750000000002</v>
      </c>
      <c r="AI53" s="6">
        <f>(AI52*2.2)</f>
        <v>19.8</v>
      </c>
      <c r="AJ53" s="6">
        <f>(AJ52*0.25)</f>
        <v>0.625</v>
      </c>
      <c r="AK53" s="158">
        <f>AK52+AL52</f>
        <v>18</v>
      </c>
      <c r="AL53" s="159"/>
      <c r="AM53" s="10"/>
      <c r="AN53" s="22" t="s">
        <v>41</v>
      </c>
      <c r="AO53" s="23">
        <v>19.399999999999999</v>
      </c>
      <c r="AP53" s="24">
        <v>7.98</v>
      </c>
      <c r="AQ53" s="7"/>
      <c r="AR53" s="33" t="s">
        <v>36</v>
      </c>
      <c r="AS53" s="12">
        <v>0.35</v>
      </c>
      <c r="AT53" s="2" t="s">
        <v>39</v>
      </c>
      <c r="AU53" s="36" t="s">
        <v>75</v>
      </c>
      <c r="AV53" s="1"/>
      <c r="AW53" s="118" t="s">
        <v>71</v>
      </c>
      <c r="AX53" s="111">
        <f t="shared" ref="AX53:AZ53" si="59">AX48</f>
        <v>615128000</v>
      </c>
      <c r="AY53" s="111">
        <f t="shared" si="59"/>
        <v>445444640</v>
      </c>
      <c r="AZ53" s="114">
        <f t="shared" si="59"/>
        <v>178274000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</row>
    <row r="54" spans="1:81" ht="19.5" customHeight="1" thickBot="1" x14ac:dyDescent="0.35">
      <c r="A54" s="194"/>
      <c r="B54" s="66" t="s">
        <v>3</v>
      </c>
      <c r="C54" s="76">
        <f t="shared" ref="C54:J54" si="60">C52-C53</f>
        <v>1749000</v>
      </c>
      <c r="D54" s="76">
        <f t="shared" si="60"/>
        <v>10000</v>
      </c>
      <c r="E54" s="76">
        <f t="shared" si="60"/>
        <v>32000</v>
      </c>
      <c r="F54" s="77">
        <f t="shared" si="60"/>
        <v>42000</v>
      </c>
      <c r="G54" s="76">
        <f t="shared" si="60"/>
        <v>0</v>
      </c>
      <c r="H54" s="76">
        <f t="shared" si="60"/>
        <v>0</v>
      </c>
      <c r="I54" s="76">
        <f t="shared" si="60"/>
        <v>0</v>
      </c>
      <c r="J54" s="77">
        <f t="shared" si="60"/>
        <v>0</v>
      </c>
      <c r="K54" s="181"/>
      <c r="L54" s="182"/>
      <c r="M54" s="182"/>
      <c r="N54" s="182"/>
      <c r="O54" s="199"/>
      <c r="P54" s="200"/>
      <c r="Q54" s="48" t="s">
        <v>3</v>
      </c>
      <c r="R54" s="41">
        <v>0</v>
      </c>
      <c r="S54" s="58"/>
      <c r="T54" s="189"/>
      <c r="U54" s="192"/>
      <c r="V54" s="58"/>
      <c r="W54" s="45" t="s">
        <v>3</v>
      </c>
      <c r="X54" s="46">
        <f>X52-X53</f>
        <v>21.599999999999909</v>
      </c>
      <c r="Y54" s="46">
        <f t="shared" ref="Y54:AE54" si="61">Y52-Y53</f>
        <v>0</v>
      </c>
      <c r="Z54" s="46">
        <f t="shared" si="61"/>
        <v>0.10000000000000142</v>
      </c>
      <c r="AA54" s="46">
        <f t="shared" si="61"/>
        <v>0</v>
      </c>
      <c r="AB54" s="46">
        <f t="shared" si="61"/>
        <v>22.299999999999272</v>
      </c>
      <c r="AC54" s="46">
        <f t="shared" si="61"/>
        <v>0</v>
      </c>
      <c r="AD54" s="46">
        <f t="shared" si="61"/>
        <v>0.20000000000000284</v>
      </c>
      <c r="AE54" s="83">
        <f t="shared" si="61"/>
        <v>0</v>
      </c>
      <c r="AF54" s="7"/>
      <c r="AG54" s="88" t="s">
        <v>28</v>
      </c>
      <c r="AH54" s="86">
        <f>(AH53)/((K52/1000000)*8.34)</f>
        <v>2.1628494802785561</v>
      </c>
      <c r="AI54" s="86">
        <f>(AI53)/((K52/1000000)*8.34)</f>
        <v>1.3574046423238768</v>
      </c>
      <c r="AJ54" s="86">
        <f>(AJ53)/((K52/1000000)*8.34)</f>
        <v>4.2847368760223381E-2</v>
      </c>
      <c r="AK54" s="160">
        <f>(AK53)/((K52/1000000)*8.34)</f>
        <v>1.2340042202944335</v>
      </c>
      <c r="AL54" s="161"/>
      <c r="AM54" s="10"/>
      <c r="AN54" s="1"/>
      <c r="AO54" s="1"/>
      <c r="AP54" s="1"/>
      <c r="AQ54" s="7"/>
      <c r="AR54" s="89" t="s">
        <v>55</v>
      </c>
      <c r="AS54" s="79">
        <v>1.3</v>
      </c>
      <c r="AT54" s="90" t="s">
        <v>54</v>
      </c>
      <c r="AU54" s="35">
        <v>3.5999999999999997E-2</v>
      </c>
      <c r="AV54" s="1"/>
      <c r="AW54" s="110" t="s">
        <v>3</v>
      </c>
      <c r="AX54" s="115">
        <f>AX52-AX53</f>
        <v>1943000</v>
      </c>
      <c r="AY54" s="115">
        <f>AY52-AY53</f>
        <v>0</v>
      </c>
      <c r="AZ54" s="116">
        <f>AZ52-AZ53</f>
        <v>36000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</row>
    <row r="55" spans="1:81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</row>
    <row r="56" spans="1:81" ht="18.75" customHeight="1" x14ac:dyDescent="0.3">
      <c r="A56" s="174">
        <v>14</v>
      </c>
      <c r="B56" s="67" t="s">
        <v>45</v>
      </c>
      <c r="C56" s="72">
        <v>301727000</v>
      </c>
      <c r="D56" s="37">
        <v>2781340</v>
      </c>
      <c r="E56" s="37">
        <v>6736980</v>
      </c>
      <c r="F56" s="39">
        <v>11094500</v>
      </c>
      <c r="G56" s="72">
        <v>399555000</v>
      </c>
      <c r="H56" s="37">
        <v>3750320</v>
      </c>
      <c r="I56" s="37">
        <v>10056200</v>
      </c>
      <c r="J56" s="39">
        <v>16230200</v>
      </c>
      <c r="K56" s="177">
        <f>C58+G58</f>
        <v>1394000</v>
      </c>
      <c r="L56" s="178"/>
      <c r="M56" s="183">
        <f>D58+E58+F58+H58+I58+J58</f>
        <v>74000</v>
      </c>
      <c r="N56" s="178"/>
      <c r="O56" s="195">
        <f>M56+K56</f>
        <v>1468000</v>
      </c>
      <c r="P56" s="196"/>
      <c r="Q56" s="42" t="s">
        <v>6</v>
      </c>
      <c r="R56" s="39">
        <v>2478900</v>
      </c>
      <c r="S56" s="57"/>
      <c r="T56" s="187">
        <v>0</v>
      </c>
      <c r="U56" s="190">
        <v>0.94</v>
      </c>
      <c r="V56" s="57"/>
      <c r="W56" s="85" t="s">
        <v>6</v>
      </c>
      <c r="X56" s="44">
        <v>3969.3</v>
      </c>
      <c r="Y56" s="44">
        <v>5325.7</v>
      </c>
      <c r="Z56" s="44">
        <v>56.8</v>
      </c>
      <c r="AA56" s="44">
        <v>73</v>
      </c>
      <c r="AB56" s="44">
        <v>4166.7</v>
      </c>
      <c r="AC56" s="44">
        <v>5592.9</v>
      </c>
      <c r="AD56" s="44">
        <v>93.1</v>
      </c>
      <c r="AE56" s="82">
        <v>13.3</v>
      </c>
      <c r="AF56" s="7"/>
      <c r="AG56" s="85" t="s">
        <v>29</v>
      </c>
      <c r="AH56" s="15">
        <v>2.75</v>
      </c>
      <c r="AI56" s="15">
        <v>8.5</v>
      </c>
      <c r="AJ56" s="15">
        <v>2.25</v>
      </c>
      <c r="AK56" s="15">
        <v>15</v>
      </c>
      <c r="AL56" s="16">
        <v>0</v>
      </c>
      <c r="AM56" s="62"/>
      <c r="AN56" s="64" t="s">
        <v>40</v>
      </c>
      <c r="AO56" s="20">
        <v>17.3</v>
      </c>
      <c r="AP56" s="21">
        <v>7.66</v>
      </c>
      <c r="AQ56" s="7"/>
      <c r="AR56" s="31" t="s">
        <v>37</v>
      </c>
      <c r="AS56" s="52">
        <v>4.2999999999999997E-2</v>
      </c>
      <c r="AT56" s="32" t="s">
        <v>38</v>
      </c>
      <c r="AU56" s="53" t="s">
        <v>75</v>
      </c>
      <c r="AV56" s="1"/>
      <c r="AW56" s="117" t="s">
        <v>45</v>
      </c>
      <c r="AX56" s="112">
        <v>618612000</v>
      </c>
      <c r="AY56" s="112">
        <v>445444640</v>
      </c>
      <c r="AZ56" s="113">
        <v>178346000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</row>
    <row r="57" spans="1:81" ht="19.5" customHeight="1" thickBot="1" x14ac:dyDescent="0.35">
      <c r="A57" s="193"/>
      <c r="B57" s="68" t="s">
        <v>44</v>
      </c>
      <c r="C57" s="73">
        <f t="shared" ref="C57:J57" si="62">C52</f>
        <v>300333000</v>
      </c>
      <c r="D57" s="74">
        <f t="shared" si="62"/>
        <v>2771340</v>
      </c>
      <c r="E57" s="74">
        <f t="shared" si="62"/>
        <v>6703980</v>
      </c>
      <c r="F57" s="75">
        <f t="shared" si="62"/>
        <v>11063500</v>
      </c>
      <c r="G57" s="73">
        <f t="shared" si="62"/>
        <v>399555000</v>
      </c>
      <c r="H57" s="74">
        <f t="shared" si="62"/>
        <v>3750320</v>
      </c>
      <c r="I57" s="74">
        <f t="shared" si="62"/>
        <v>10056200</v>
      </c>
      <c r="J57" s="75">
        <f t="shared" si="62"/>
        <v>16230200</v>
      </c>
      <c r="K57" s="179"/>
      <c r="L57" s="180"/>
      <c r="M57" s="180"/>
      <c r="N57" s="180"/>
      <c r="O57" s="197"/>
      <c r="P57" s="198"/>
      <c r="Q57" s="14" t="s">
        <v>7</v>
      </c>
      <c r="R57" s="40">
        <f>R52</f>
        <v>1074480</v>
      </c>
      <c r="S57" s="57"/>
      <c r="T57" s="188"/>
      <c r="U57" s="191"/>
      <c r="V57" s="57"/>
      <c r="W57" s="87" t="s">
        <v>7</v>
      </c>
      <c r="X57" s="5">
        <f t="shared" ref="X57:AE57" si="63">X52</f>
        <v>3952.1</v>
      </c>
      <c r="Y57" s="5">
        <f t="shared" si="63"/>
        <v>5325.7</v>
      </c>
      <c r="Z57" s="5">
        <f t="shared" si="63"/>
        <v>56.7</v>
      </c>
      <c r="AA57" s="5">
        <f t="shared" si="63"/>
        <v>73</v>
      </c>
      <c r="AB57" s="5">
        <f t="shared" si="63"/>
        <v>4148.8999999999996</v>
      </c>
      <c r="AC57" s="5">
        <f t="shared" si="63"/>
        <v>5592.9</v>
      </c>
      <c r="AD57" s="5">
        <f t="shared" si="63"/>
        <v>93</v>
      </c>
      <c r="AE57" s="81">
        <f t="shared" si="63"/>
        <v>13.3</v>
      </c>
      <c r="AF57" s="7"/>
      <c r="AG57" s="87" t="s">
        <v>26</v>
      </c>
      <c r="AH57" s="6">
        <f>(AH56*10.74)</f>
        <v>29.535</v>
      </c>
      <c r="AI57" s="6">
        <f>(AI56*2.2)</f>
        <v>18.700000000000003</v>
      </c>
      <c r="AJ57" s="6">
        <f>(AJ56*0.25)</f>
        <v>0.5625</v>
      </c>
      <c r="AK57" s="158">
        <f>AK56+AL56</f>
        <v>15</v>
      </c>
      <c r="AL57" s="159"/>
      <c r="AM57" s="10"/>
      <c r="AN57" s="22" t="s">
        <v>41</v>
      </c>
      <c r="AO57" s="23">
        <v>19.2</v>
      </c>
      <c r="AP57" s="24">
        <v>7.91</v>
      </c>
      <c r="AQ57" s="7"/>
      <c r="AR57" s="33" t="s">
        <v>36</v>
      </c>
      <c r="AS57" s="12">
        <v>0.36899999999999999</v>
      </c>
      <c r="AT57" s="2" t="s">
        <v>39</v>
      </c>
      <c r="AU57" s="36" t="s">
        <v>75</v>
      </c>
      <c r="AV57" s="1"/>
      <c r="AW57" s="118" t="s">
        <v>71</v>
      </c>
      <c r="AX57" s="111">
        <f t="shared" ref="AX57:AZ57" si="64">AX52</f>
        <v>617071000</v>
      </c>
      <c r="AY57" s="111">
        <f t="shared" si="64"/>
        <v>445444640</v>
      </c>
      <c r="AZ57" s="114">
        <f t="shared" si="64"/>
        <v>178310000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</row>
    <row r="58" spans="1:81" ht="19.5" customHeight="1" thickBot="1" x14ac:dyDescent="0.35">
      <c r="A58" s="194"/>
      <c r="B58" s="66" t="s">
        <v>3</v>
      </c>
      <c r="C58" s="76">
        <f t="shared" ref="C58:J58" si="65">C56-C57</f>
        <v>1394000</v>
      </c>
      <c r="D58" s="76">
        <f t="shared" si="65"/>
        <v>10000</v>
      </c>
      <c r="E58" s="76">
        <f t="shared" si="65"/>
        <v>33000</v>
      </c>
      <c r="F58" s="77">
        <f t="shared" si="65"/>
        <v>31000</v>
      </c>
      <c r="G58" s="76">
        <f t="shared" si="65"/>
        <v>0</v>
      </c>
      <c r="H58" s="76">
        <f t="shared" si="65"/>
        <v>0</v>
      </c>
      <c r="I58" s="76">
        <f t="shared" si="65"/>
        <v>0</v>
      </c>
      <c r="J58" s="77">
        <f t="shared" si="65"/>
        <v>0</v>
      </c>
      <c r="K58" s="181"/>
      <c r="L58" s="182"/>
      <c r="M58" s="182"/>
      <c r="N58" s="182"/>
      <c r="O58" s="199"/>
      <c r="P58" s="200"/>
      <c r="Q58" s="48" t="s">
        <v>3</v>
      </c>
      <c r="R58" s="41">
        <f>R56-R57</f>
        <v>1404420</v>
      </c>
      <c r="S58" s="58"/>
      <c r="T58" s="189"/>
      <c r="U58" s="192"/>
      <c r="V58" s="58"/>
      <c r="W58" s="45" t="s">
        <v>3</v>
      </c>
      <c r="X58" s="46">
        <f>X56-X57</f>
        <v>17.200000000000273</v>
      </c>
      <c r="Y58" s="46">
        <f t="shared" ref="Y58:AE58" si="66">Y56-Y57</f>
        <v>0</v>
      </c>
      <c r="Z58" s="46">
        <f t="shared" si="66"/>
        <v>9.9999999999994316E-2</v>
      </c>
      <c r="AA58" s="46">
        <f t="shared" si="66"/>
        <v>0</v>
      </c>
      <c r="AB58" s="46">
        <f t="shared" si="66"/>
        <v>17.800000000000182</v>
      </c>
      <c r="AC58" s="46">
        <f t="shared" si="66"/>
        <v>0</v>
      </c>
      <c r="AD58" s="46">
        <f t="shared" si="66"/>
        <v>9.9999999999994316E-2</v>
      </c>
      <c r="AE58" s="83">
        <f t="shared" si="66"/>
        <v>0</v>
      </c>
      <c r="AF58" s="7"/>
      <c r="AG58" s="88" t="s">
        <v>28</v>
      </c>
      <c r="AH58" s="86">
        <f>(AH57)/((K56/1000000)*8.34)</f>
        <v>2.5404353704984364</v>
      </c>
      <c r="AI58" s="86">
        <f>(AI57)/((K56/1000000)*8.34)</f>
        <v>1.6084693221032933</v>
      </c>
      <c r="AJ58" s="86">
        <f>(AJ57)/((K56/1000000)*8.34)</f>
        <v>4.8383101266476061E-2</v>
      </c>
      <c r="AK58" s="160">
        <f>(AK57)/((K56/1000000)*8.34)</f>
        <v>1.2902160337726949</v>
      </c>
      <c r="AL58" s="161"/>
      <c r="AM58" s="10"/>
      <c r="AN58" s="1"/>
      <c r="AO58" s="1"/>
      <c r="AP58" s="1"/>
      <c r="AQ58" s="7"/>
      <c r="AR58" s="89" t="s">
        <v>55</v>
      </c>
      <c r="AS58" s="79">
        <v>1.31</v>
      </c>
      <c r="AT58" s="90" t="s">
        <v>54</v>
      </c>
      <c r="AU58" s="35">
        <v>3.2000000000000001E-2</v>
      </c>
      <c r="AV58" s="1"/>
      <c r="AW58" s="110" t="s">
        <v>3</v>
      </c>
      <c r="AX58" s="115">
        <f>AX56-AX57</f>
        <v>1541000</v>
      </c>
      <c r="AY58" s="115">
        <f>AY56-AY57</f>
        <v>0</v>
      </c>
      <c r="AZ58" s="116">
        <f>AZ56-AZ57</f>
        <v>36000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</row>
    <row r="59" spans="1:81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</row>
    <row r="60" spans="1:81" ht="18.75" customHeight="1" x14ac:dyDescent="0.3">
      <c r="A60" s="174">
        <v>15</v>
      </c>
      <c r="B60" s="67" t="s">
        <v>45</v>
      </c>
      <c r="C60" s="72">
        <v>303326000</v>
      </c>
      <c r="D60" s="37">
        <v>2790340</v>
      </c>
      <c r="E60" s="37">
        <v>6769970</v>
      </c>
      <c r="F60" s="39">
        <v>11125500</v>
      </c>
      <c r="G60" s="72">
        <v>399555000</v>
      </c>
      <c r="H60" s="37">
        <v>3750320</v>
      </c>
      <c r="I60" s="37">
        <v>10056200</v>
      </c>
      <c r="J60" s="39">
        <v>16230200</v>
      </c>
      <c r="K60" s="177">
        <f>C62+G62</f>
        <v>1599000</v>
      </c>
      <c r="L60" s="178"/>
      <c r="M60" s="183">
        <f>D62+E62+F62+H62+I62+J62</f>
        <v>72990</v>
      </c>
      <c r="N60" s="178"/>
      <c r="O60" s="195">
        <f>M60+K60</f>
        <v>1671990</v>
      </c>
      <c r="P60" s="196"/>
      <c r="Q60" s="42" t="s">
        <v>6</v>
      </c>
      <c r="R60" s="39">
        <v>3936200</v>
      </c>
      <c r="S60" s="57"/>
      <c r="T60" s="187">
        <v>0</v>
      </c>
      <c r="U60" s="190">
        <v>0.95</v>
      </c>
      <c r="V60" s="57"/>
      <c r="W60" s="85" t="s">
        <v>6</v>
      </c>
      <c r="X60" s="44">
        <v>3989.1</v>
      </c>
      <c r="Y60" s="44">
        <v>5325.7</v>
      </c>
      <c r="Z60" s="44">
        <v>56.9</v>
      </c>
      <c r="AA60" s="44">
        <v>73</v>
      </c>
      <c r="AB60" s="44">
        <v>4187</v>
      </c>
      <c r="AC60" s="44">
        <v>5592.9</v>
      </c>
      <c r="AD60" s="44">
        <v>93.3</v>
      </c>
      <c r="AE60" s="82">
        <v>13.4</v>
      </c>
      <c r="AF60" s="7"/>
      <c r="AG60" s="85" t="s">
        <v>29</v>
      </c>
      <c r="AH60" s="15">
        <v>3.375</v>
      </c>
      <c r="AI60" s="15">
        <v>9.25</v>
      </c>
      <c r="AJ60" s="15">
        <v>3.125</v>
      </c>
      <c r="AK60" s="15">
        <v>19</v>
      </c>
      <c r="AL60" s="16">
        <v>0</v>
      </c>
      <c r="AM60" s="62"/>
      <c r="AN60" s="64" t="s">
        <v>40</v>
      </c>
      <c r="AO60" s="20">
        <v>17.3</v>
      </c>
      <c r="AP60" s="21">
        <v>7.69</v>
      </c>
      <c r="AQ60" s="7"/>
      <c r="AR60" s="31" t="s">
        <v>37</v>
      </c>
      <c r="AS60" s="52">
        <v>4.3999999999999997E-2</v>
      </c>
      <c r="AT60" s="32" t="s">
        <v>38</v>
      </c>
      <c r="AU60" s="53" t="s">
        <v>75</v>
      </c>
      <c r="AV60" s="1"/>
      <c r="AW60" s="117" t="s">
        <v>45</v>
      </c>
      <c r="AX60" s="112">
        <v>620376000</v>
      </c>
      <c r="AY60" s="112">
        <v>445444640</v>
      </c>
      <c r="AZ60" s="113">
        <v>178382000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</row>
    <row r="61" spans="1:81" ht="19.5" customHeight="1" thickBot="1" x14ac:dyDescent="0.35">
      <c r="A61" s="193"/>
      <c r="B61" s="68" t="s">
        <v>44</v>
      </c>
      <c r="C61" s="73">
        <f t="shared" ref="C61:J61" si="67">C56</f>
        <v>301727000</v>
      </c>
      <c r="D61" s="74">
        <f t="shared" si="67"/>
        <v>2781340</v>
      </c>
      <c r="E61" s="74">
        <f t="shared" si="67"/>
        <v>6736980</v>
      </c>
      <c r="F61" s="75">
        <f t="shared" si="67"/>
        <v>11094500</v>
      </c>
      <c r="G61" s="73">
        <f t="shared" si="67"/>
        <v>399555000</v>
      </c>
      <c r="H61" s="74">
        <f t="shared" si="67"/>
        <v>3750320</v>
      </c>
      <c r="I61" s="74">
        <f t="shared" si="67"/>
        <v>10056200</v>
      </c>
      <c r="J61" s="75">
        <f t="shared" si="67"/>
        <v>16230200</v>
      </c>
      <c r="K61" s="179"/>
      <c r="L61" s="180"/>
      <c r="M61" s="180"/>
      <c r="N61" s="180"/>
      <c r="O61" s="197"/>
      <c r="P61" s="198"/>
      <c r="Q61" s="14" t="s">
        <v>7</v>
      </c>
      <c r="R61" s="40">
        <f>R56</f>
        <v>2478900</v>
      </c>
      <c r="S61" s="57"/>
      <c r="T61" s="188"/>
      <c r="U61" s="191"/>
      <c r="V61" s="57"/>
      <c r="W61" s="87" t="s">
        <v>7</v>
      </c>
      <c r="X61" s="5">
        <f t="shared" ref="X61:AE61" si="68">X56</f>
        <v>3969.3</v>
      </c>
      <c r="Y61" s="5">
        <f t="shared" si="68"/>
        <v>5325.7</v>
      </c>
      <c r="Z61" s="5">
        <f t="shared" si="68"/>
        <v>56.8</v>
      </c>
      <c r="AA61" s="5">
        <f t="shared" si="68"/>
        <v>73</v>
      </c>
      <c r="AB61" s="5">
        <f t="shared" si="68"/>
        <v>4166.7</v>
      </c>
      <c r="AC61" s="5">
        <f t="shared" si="68"/>
        <v>5592.9</v>
      </c>
      <c r="AD61" s="5">
        <f t="shared" si="68"/>
        <v>93.1</v>
      </c>
      <c r="AE61" s="81">
        <f t="shared" si="68"/>
        <v>13.3</v>
      </c>
      <c r="AF61" s="7"/>
      <c r="AG61" s="87" t="s">
        <v>26</v>
      </c>
      <c r="AH61" s="6">
        <f>(AH60*10.74)</f>
        <v>36.247500000000002</v>
      </c>
      <c r="AI61" s="6">
        <f>(AI60*2.2)</f>
        <v>20.350000000000001</v>
      </c>
      <c r="AJ61" s="6">
        <f>(AJ60*0.25)</f>
        <v>0.78125</v>
      </c>
      <c r="AK61" s="158">
        <f>AK60+AL60</f>
        <v>19</v>
      </c>
      <c r="AL61" s="159"/>
      <c r="AM61" s="10"/>
      <c r="AN61" s="22" t="s">
        <v>41</v>
      </c>
      <c r="AO61" s="23">
        <v>19</v>
      </c>
      <c r="AP61" s="24">
        <v>7.92</v>
      </c>
      <c r="AQ61" s="7"/>
      <c r="AR61" s="33" t="s">
        <v>36</v>
      </c>
      <c r="AS61" s="12">
        <v>0.35199999999999998</v>
      </c>
      <c r="AT61" s="2" t="s">
        <v>39</v>
      </c>
      <c r="AU61" s="36" t="s">
        <v>75</v>
      </c>
      <c r="AV61" s="1"/>
      <c r="AW61" s="118" t="s">
        <v>71</v>
      </c>
      <c r="AX61" s="111">
        <f t="shared" ref="AX61:AZ61" si="69">AX56</f>
        <v>618612000</v>
      </c>
      <c r="AY61" s="111">
        <f t="shared" si="69"/>
        <v>445444640</v>
      </c>
      <c r="AZ61" s="114">
        <f t="shared" si="69"/>
        <v>178346000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</row>
    <row r="62" spans="1:81" ht="19.5" customHeight="1" thickBot="1" x14ac:dyDescent="0.35">
      <c r="A62" s="194"/>
      <c r="B62" s="66" t="s">
        <v>3</v>
      </c>
      <c r="C62" s="76">
        <f t="shared" ref="C62:J62" si="70">C60-C61</f>
        <v>1599000</v>
      </c>
      <c r="D62" s="76">
        <f t="shared" si="70"/>
        <v>9000</v>
      </c>
      <c r="E62" s="76">
        <f t="shared" si="70"/>
        <v>32990</v>
      </c>
      <c r="F62" s="77">
        <f t="shared" si="70"/>
        <v>31000</v>
      </c>
      <c r="G62" s="76">
        <f t="shared" si="70"/>
        <v>0</v>
      </c>
      <c r="H62" s="76">
        <f t="shared" si="70"/>
        <v>0</v>
      </c>
      <c r="I62" s="76">
        <f t="shared" si="70"/>
        <v>0</v>
      </c>
      <c r="J62" s="77">
        <f t="shared" si="70"/>
        <v>0</v>
      </c>
      <c r="K62" s="181"/>
      <c r="L62" s="182"/>
      <c r="M62" s="182"/>
      <c r="N62" s="182"/>
      <c r="O62" s="199"/>
      <c r="P62" s="200"/>
      <c r="Q62" s="48" t="s">
        <v>3</v>
      </c>
      <c r="R62" s="41">
        <f>R60-R61</f>
        <v>1457300</v>
      </c>
      <c r="S62" s="58"/>
      <c r="T62" s="189"/>
      <c r="U62" s="192"/>
      <c r="V62" s="58"/>
      <c r="W62" s="45" t="s">
        <v>3</v>
      </c>
      <c r="X62" s="46">
        <f>X60-X61</f>
        <v>19.799999999999727</v>
      </c>
      <c r="Y62" s="46">
        <f t="shared" ref="Y62:AE62" si="71">Y60-Y61</f>
        <v>0</v>
      </c>
      <c r="Z62" s="46">
        <f t="shared" si="71"/>
        <v>0.10000000000000142</v>
      </c>
      <c r="AA62" s="46">
        <f t="shared" si="71"/>
        <v>0</v>
      </c>
      <c r="AB62" s="46">
        <f t="shared" si="71"/>
        <v>20.300000000000182</v>
      </c>
      <c r="AC62" s="46">
        <f t="shared" si="71"/>
        <v>0</v>
      </c>
      <c r="AD62" s="46">
        <f t="shared" si="71"/>
        <v>0.20000000000000284</v>
      </c>
      <c r="AE62" s="83">
        <f t="shared" si="71"/>
        <v>9.9999999999999645E-2</v>
      </c>
      <c r="AF62" s="7"/>
      <c r="AG62" s="88" t="s">
        <v>28</v>
      </c>
      <c r="AH62" s="86">
        <f>(AH61)/((K60/1000000)*8.34)</f>
        <v>2.7180881936102153</v>
      </c>
      <c r="AI62" s="86">
        <f>(AI61)/((K60/1000000)*8.34)</f>
        <v>1.5259837158415859</v>
      </c>
      <c r="AJ62" s="86">
        <f>(AJ61)/((K60/1000000)*8.34)</f>
        <v>5.858352717450805E-2</v>
      </c>
      <c r="AK62" s="160">
        <f>(AK61)/((K60/1000000)*8.34)</f>
        <v>1.4247513808840357</v>
      </c>
      <c r="AL62" s="161"/>
      <c r="AM62" s="10"/>
      <c r="AN62" s="1"/>
      <c r="AO62" s="1"/>
      <c r="AP62" s="1"/>
      <c r="AQ62" s="7"/>
      <c r="AR62" s="89" t="s">
        <v>55</v>
      </c>
      <c r="AS62" s="79">
        <v>1.24</v>
      </c>
      <c r="AT62" s="90" t="s">
        <v>54</v>
      </c>
      <c r="AU62" s="35">
        <v>3.2000000000000001E-2</v>
      </c>
      <c r="AV62" s="1"/>
      <c r="AW62" s="110" t="s">
        <v>3</v>
      </c>
      <c r="AX62" s="115">
        <f>AX60-AX61</f>
        <v>1764000</v>
      </c>
      <c r="AY62" s="115">
        <f>AY60-AY61</f>
        <v>0</v>
      </c>
      <c r="AZ62" s="116">
        <f>AZ60-AZ61</f>
        <v>36000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</row>
    <row r="63" spans="1:81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</row>
    <row r="64" spans="1:81" ht="18.75" customHeight="1" x14ac:dyDescent="0.3">
      <c r="A64" s="174">
        <v>16</v>
      </c>
      <c r="B64" s="67" t="s">
        <v>45</v>
      </c>
      <c r="C64" s="72">
        <v>304787000</v>
      </c>
      <c r="D64" s="37">
        <v>2800340</v>
      </c>
      <c r="E64" s="37">
        <v>6801970</v>
      </c>
      <c r="F64" s="39">
        <v>11156500</v>
      </c>
      <c r="G64" s="72">
        <v>399555000</v>
      </c>
      <c r="H64" s="37">
        <v>3750320</v>
      </c>
      <c r="I64" s="37">
        <v>10056200</v>
      </c>
      <c r="J64" s="39">
        <v>16230200</v>
      </c>
      <c r="K64" s="177">
        <f>C66+G66</f>
        <v>1461000</v>
      </c>
      <c r="L64" s="178"/>
      <c r="M64" s="183">
        <f>D66+E66+F66+H66+I66+J66</f>
        <v>73000</v>
      </c>
      <c r="N64" s="178"/>
      <c r="O64" s="195">
        <f>M64+K64</f>
        <v>1534000</v>
      </c>
      <c r="P64" s="196"/>
      <c r="Q64" s="42" t="s">
        <v>6</v>
      </c>
      <c r="R64" s="39">
        <v>5283000</v>
      </c>
      <c r="S64" s="57"/>
      <c r="T64" s="187">
        <v>0</v>
      </c>
      <c r="U64" s="190">
        <v>0.87</v>
      </c>
      <c r="V64" s="57"/>
      <c r="W64" s="85" t="s">
        <v>6</v>
      </c>
      <c r="X64" s="44">
        <v>4007.3</v>
      </c>
      <c r="Y64" s="44">
        <v>5325.7</v>
      </c>
      <c r="Z64" s="44">
        <v>57.1</v>
      </c>
      <c r="AA64" s="44">
        <v>73</v>
      </c>
      <c r="AB64" s="44">
        <v>4205.6000000000004</v>
      </c>
      <c r="AC64" s="44">
        <v>5592.9</v>
      </c>
      <c r="AD64" s="44">
        <v>93.4</v>
      </c>
      <c r="AE64" s="82">
        <v>13.5</v>
      </c>
      <c r="AF64" s="7"/>
      <c r="AG64" s="85" t="s">
        <v>29</v>
      </c>
      <c r="AH64" s="15">
        <v>2.875</v>
      </c>
      <c r="AI64" s="15">
        <v>8.75</v>
      </c>
      <c r="AJ64" s="15">
        <v>2.625</v>
      </c>
      <c r="AK64" s="15">
        <v>17</v>
      </c>
      <c r="AL64" s="16">
        <v>0</v>
      </c>
      <c r="AM64" s="62"/>
      <c r="AN64" s="64" t="s">
        <v>40</v>
      </c>
      <c r="AO64" s="20">
        <v>17.8</v>
      </c>
      <c r="AP64" s="21">
        <v>7.67</v>
      </c>
      <c r="AQ64" s="7"/>
      <c r="AR64" s="31" t="s">
        <v>37</v>
      </c>
      <c r="AS64" s="52">
        <v>5.1999999999999998E-2</v>
      </c>
      <c r="AT64" s="32" t="s">
        <v>38</v>
      </c>
      <c r="AU64" s="53" t="s">
        <v>75</v>
      </c>
      <c r="AV64" s="1"/>
      <c r="AW64" s="117" t="s">
        <v>45</v>
      </c>
      <c r="AX64" s="112">
        <v>622009000</v>
      </c>
      <c r="AY64" s="112">
        <v>445444640</v>
      </c>
      <c r="AZ64" s="113">
        <v>178417000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</row>
    <row r="65" spans="1:81" ht="19.5" customHeight="1" thickBot="1" x14ac:dyDescent="0.35">
      <c r="A65" s="193"/>
      <c r="B65" s="68" t="s">
        <v>44</v>
      </c>
      <c r="C65" s="73">
        <f t="shared" ref="C65:J65" si="72">C60</f>
        <v>303326000</v>
      </c>
      <c r="D65" s="74">
        <f t="shared" si="72"/>
        <v>2790340</v>
      </c>
      <c r="E65" s="74">
        <f t="shared" si="72"/>
        <v>6769970</v>
      </c>
      <c r="F65" s="75">
        <f t="shared" si="72"/>
        <v>11125500</v>
      </c>
      <c r="G65" s="73">
        <f t="shared" si="72"/>
        <v>399555000</v>
      </c>
      <c r="H65" s="74">
        <f t="shared" si="72"/>
        <v>3750320</v>
      </c>
      <c r="I65" s="74">
        <f t="shared" si="72"/>
        <v>10056200</v>
      </c>
      <c r="J65" s="75">
        <f t="shared" si="72"/>
        <v>16230200</v>
      </c>
      <c r="K65" s="179"/>
      <c r="L65" s="180"/>
      <c r="M65" s="180"/>
      <c r="N65" s="180"/>
      <c r="O65" s="197"/>
      <c r="P65" s="198"/>
      <c r="Q65" s="14" t="s">
        <v>7</v>
      </c>
      <c r="R65" s="40">
        <f>R60</f>
        <v>3936200</v>
      </c>
      <c r="S65" s="57"/>
      <c r="T65" s="188"/>
      <c r="U65" s="191"/>
      <c r="V65" s="57"/>
      <c r="W65" s="87" t="s">
        <v>7</v>
      </c>
      <c r="X65" s="5">
        <f t="shared" ref="X65:AE65" si="73">X60</f>
        <v>3989.1</v>
      </c>
      <c r="Y65" s="5">
        <f t="shared" si="73"/>
        <v>5325.7</v>
      </c>
      <c r="Z65" s="5">
        <f t="shared" si="73"/>
        <v>56.9</v>
      </c>
      <c r="AA65" s="5">
        <f t="shared" si="73"/>
        <v>73</v>
      </c>
      <c r="AB65" s="5">
        <f t="shared" si="73"/>
        <v>4187</v>
      </c>
      <c r="AC65" s="5">
        <f t="shared" si="73"/>
        <v>5592.9</v>
      </c>
      <c r="AD65" s="5">
        <f t="shared" si="73"/>
        <v>93.3</v>
      </c>
      <c r="AE65" s="81">
        <f t="shared" si="73"/>
        <v>13.4</v>
      </c>
      <c r="AF65" s="7"/>
      <c r="AG65" s="87" t="s">
        <v>26</v>
      </c>
      <c r="AH65" s="6">
        <f>(AH64*10.74)</f>
        <v>30.877500000000001</v>
      </c>
      <c r="AI65" s="6">
        <f>(AI64*2.2)</f>
        <v>19.25</v>
      </c>
      <c r="AJ65" s="6">
        <f>(AJ64*0.25)</f>
        <v>0.65625</v>
      </c>
      <c r="AK65" s="158">
        <f>AK64+AL64</f>
        <v>17</v>
      </c>
      <c r="AL65" s="159"/>
      <c r="AM65" s="10"/>
      <c r="AN65" s="22" t="s">
        <v>41</v>
      </c>
      <c r="AO65" s="23">
        <v>19.3</v>
      </c>
      <c r="AP65" s="24">
        <v>7.93</v>
      </c>
      <c r="AQ65" s="7"/>
      <c r="AR65" s="33" t="s">
        <v>36</v>
      </c>
      <c r="AS65" s="12">
        <v>0.32</v>
      </c>
      <c r="AT65" s="2" t="s">
        <v>39</v>
      </c>
      <c r="AU65" s="36" t="s">
        <v>75</v>
      </c>
      <c r="AV65" s="1"/>
      <c r="AW65" s="118" t="s">
        <v>71</v>
      </c>
      <c r="AX65" s="111">
        <f t="shared" ref="AX65:AZ65" si="74">AX60</f>
        <v>620376000</v>
      </c>
      <c r="AY65" s="111">
        <f t="shared" si="74"/>
        <v>445444640</v>
      </c>
      <c r="AZ65" s="114">
        <f t="shared" si="74"/>
        <v>178382000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</row>
    <row r="66" spans="1:81" ht="19.5" customHeight="1" thickBot="1" x14ac:dyDescent="0.35">
      <c r="A66" s="194"/>
      <c r="B66" s="66" t="s">
        <v>3</v>
      </c>
      <c r="C66" s="76">
        <f t="shared" ref="C66:J66" si="75">C64-C65</f>
        <v>1461000</v>
      </c>
      <c r="D66" s="76">
        <f t="shared" si="75"/>
        <v>10000</v>
      </c>
      <c r="E66" s="76">
        <f t="shared" si="75"/>
        <v>32000</v>
      </c>
      <c r="F66" s="77">
        <f t="shared" si="75"/>
        <v>31000</v>
      </c>
      <c r="G66" s="76">
        <f t="shared" si="75"/>
        <v>0</v>
      </c>
      <c r="H66" s="76">
        <f t="shared" si="75"/>
        <v>0</v>
      </c>
      <c r="I66" s="76">
        <f t="shared" si="75"/>
        <v>0</v>
      </c>
      <c r="J66" s="77">
        <f t="shared" si="75"/>
        <v>0</v>
      </c>
      <c r="K66" s="181"/>
      <c r="L66" s="182"/>
      <c r="M66" s="182"/>
      <c r="N66" s="182"/>
      <c r="O66" s="199"/>
      <c r="P66" s="200"/>
      <c r="Q66" s="48" t="s">
        <v>3</v>
      </c>
      <c r="R66" s="41">
        <f>R64-R65</f>
        <v>1346800</v>
      </c>
      <c r="S66" s="58"/>
      <c r="T66" s="189"/>
      <c r="U66" s="192"/>
      <c r="V66" s="58"/>
      <c r="W66" s="45" t="s">
        <v>3</v>
      </c>
      <c r="X66" s="46">
        <f>X64-X65</f>
        <v>18.200000000000273</v>
      </c>
      <c r="Y66" s="46">
        <f t="shared" ref="Y66:AE66" si="76">Y64-Y65</f>
        <v>0</v>
      </c>
      <c r="Z66" s="46">
        <f t="shared" si="76"/>
        <v>0.20000000000000284</v>
      </c>
      <c r="AA66" s="46">
        <f t="shared" si="76"/>
        <v>0</v>
      </c>
      <c r="AB66" s="46">
        <f t="shared" si="76"/>
        <v>18.600000000000364</v>
      </c>
      <c r="AC66" s="46">
        <f t="shared" si="76"/>
        <v>0</v>
      </c>
      <c r="AD66" s="46">
        <f t="shared" si="76"/>
        <v>0.10000000000000853</v>
      </c>
      <c r="AE66" s="83">
        <f t="shared" si="76"/>
        <v>9.9999999999999645E-2</v>
      </c>
      <c r="AF66" s="7"/>
      <c r="AG66" s="88" t="s">
        <v>28</v>
      </c>
      <c r="AH66" s="86">
        <f>(AH65)/((K64/1000000)*8.34)</f>
        <v>2.5341123405177299</v>
      </c>
      <c r="AI66" s="86">
        <f>(AI65)/((K64/1000000)*8.34)</f>
        <v>1.5798449536059038</v>
      </c>
      <c r="AJ66" s="86">
        <f>(AJ65)/((K64/1000000)*8.34)</f>
        <v>5.3858350691110356E-2</v>
      </c>
      <c r="AK66" s="160">
        <f>(AK65)/((K64/1000000)*8.34)</f>
        <v>1.3951877512363826</v>
      </c>
      <c r="AL66" s="161"/>
      <c r="AM66" s="10"/>
      <c r="AN66" s="1"/>
      <c r="AO66" s="1"/>
      <c r="AP66" s="1"/>
      <c r="AQ66" s="7"/>
      <c r="AR66" s="89" t="s">
        <v>55</v>
      </c>
      <c r="AS66" s="79">
        <v>1.25</v>
      </c>
      <c r="AT66" s="90" t="s">
        <v>54</v>
      </c>
      <c r="AU66" s="35">
        <v>3.5000000000000003E-2</v>
      </c>
      <c r="AV66" s="1"/>
      <c r="AW66" s="110" t="s">
        <v>3</v>
      </c>
      <c r="AX66" s="115">
        <f>AX64-AX65</f>
        <v>1633000</v>
      </c>
      <c r="AY66" s="115">
        <f>AY64-AY65</f>
        <v>0</v>
      </c>
      <c r="AZ66" s="116">
        <f>AZ64-AZ65</f>
        <v>35000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</row>
    <row r="67" spans="1:81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</row>
    <row r="68" spans="1:81" ht="18.75" customHeight="1" x14ac:dyDescent="0.3">
      <c r="A68" s="174">
        <v>17</v>
      </c>
      <c r="B68" s="67" t="s">
        <v>45</v>
      </c>
      <c r="C68" s="72">
        <v>306053000</v>
      </c>
      <c r="D68" s="37">
        <v>2810340</v>
      </c>
      <c r="E68" s="37">
        <v>6801970</v>
      </c>
      <c r="F68" s="39">
        <v>11165500</v>
      </c>
      <c r="G68" s="72">
        <v>399555000</v>
      </c>
      <c r="H68" s="37">
        <v>3750320</v>
      </c>
      <c r="I68" s="37">
        <v>10056200</v>
      </c>
      <c r="J68" s="39">
        <v>16230200</v>
      </c>
      <c r="K68" s="177">
        <f>C70+G70</f>
        <v>1266000</v>
      </c>
      <c r="L68" s="178"/>
      <c r="M68" s="183">
        <f>D70+E70+F70+H70+I70+J70</f>
        <v>19000</v>
      </c>
      <c r="N68" s="178"/>
      <c r="O68" s="195">
        <f>M68+K68</f>
        <v>1285000</v>
      </c>
      <c r="P68" s="196"/>
      <c r="Q68" s="42" t="s">
        <v>6</v>
      </c>
      <c r="R68" s="39">
        <v>6496000</v>
      </c>
      <c r="S68" s="57"/>
      <c r="T68" s="187">
        <v>0</v>
      </c>
      <c r="U68" s="190">
        <v>0.87</v>
      </c>
      <c r="V68" s="57"/>
      <c r="W68" s="85" t="s">
        <v>6</v>
      </c>
      <c r="X68" s="44">
        <v>4022.9</v>
      </c>
      <c r="Y68" s="44">
        <v>5325.7</v>
      </c>
      <c r="Z68" s="44">
        <v>57.2</v>
      </c>
      <c r="AA68" s="44">
        <v>73</v>
      </c>
      <c r="AB68" s="44">
        <v>4221.6000000000004</v>
      </c>
      <c r="AC68" s="44">
        <v>5592.9</v>
      </c>
      <c r="AD68" s="44">
        <v>93.4</v>
      </c>
      <c r="AE68" s="82">
        <v>13.5</v>
      </c>
      <c r="AF68" s="7"/>
      <c r="AG68" s="85" t="s">
        <v>29</v>
      </c>
      <c r="AH68" s="15">
        <v>2.5</v>
      </c>
      <c r="AI68" s="15">
        <v>7.625</v>
      </c>
      <c r="AJ68" s="15">
        <v>2.1875</v>
      </c>
      <c r="AK68" s="15">
        <v>15</v>
      </c>
      <c r="AL68" s="16">
        <v>0</v>
      </c>
      <c r="AM68" s="62"/>
      <c r="AN68" s="64" t="s">
        <v>40</v>
      </c>
      <c r="AO68" s="20">
        <v>17.3</v>
      </c>
      <c r="AP68" s="21">
        <v>7.94</v>
      </c>
      <c r="AQ68" s="7"/>
      <c r="AR68" s="31" t="s">
        <v>37</v>
      </c>
      <c r="AS68" s="52">
        <v>5.6000000000000001E-2</v>
      </c>
      <c r="AT68" s="32" t="s">
        <v>38</v>
      </c>
      <c r="AU68" s="53" t="s">
        <v>75</v>
      </c>
      <c r="AV68" s="1"/>
      <c r="AW68" s="117" t="s">
        <v>45</v>
      </c>
      <c r="AX68" s="112">
        <v>623363000</v>
      </c>
      <c r="AY68" s="112">
        <v>445444640</v>
      </c>
      <c r="AZ68" s="113">
        <v>178417000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</row>
    <row r="69" spans="1:81" ht="19.5" customHeight="1" thickBot="1" x14ac:dyDescent="0.35">
      <c r="A69" s="193"/>
      <c r="B69" s="68" t="s">
        <v>44</v>
      </c>
      <c r="C69" s="73">
        <f t="shared" ref="C69:J69" si="77">C64</f>
        <v>304787000</v>
      </c>
      <c r="D69" s="73">
        <f t="shared" si="77"/>
        <v>2800340</v>
      </c>
      <c r="E69" s="73">
        <f t="shared" si="77"/>
        <v>6801970</v>
      </c>
      <c r="F69" s="73">
        <f t="shared" si="77"/>
        <v>11156500</v>
      </c>
      <c r="G69" s="73">
        <f t="shared" si="77"/>
        <v>399555000</v>
      </c>
      <c r="H69" s="73">
        <f t="shared" si="77"/>
        <v>3750320</v>
      </c>
      <c r="I69" s="73">
        <f t="shared" si="77"/>
        <v>10056200</v>
      </c>
      <c r="J69" s="73">
        <f t="shared" si="77"/>
        <v>16230200</v>
      </c>
      <c r="K69" s="179"/>
      <c r="L69" s="180"/>
      <c r="M69" s="180"/>
      <c r="N69" s="180"/>
      <c r="O69" s="197"/>
      <c r="P69" s="198"/>
      <c r="Q69" s="14" t="s">
        <v>7</v>
      </c>
      <c r="R69" s="40">
        <f>R64</f>
        <v>5283000</v>
      </c>
      <c r="S69" s="57"/>
      <c r="T69" s="188"/>
      <c r="U69" s="191"/>
      <c r="V69" s="57"/>
      <c r="W69" s="87" t="s">
        <v>7</v>
      </c>
      <c r="X69" s="5">
        <f>X64</f>
        <v>4007.3</v>
      </c>
      <c r="Y69" s="5">
        <f t="shared" ref="Y69:AE69" si="78">Y64</f>
        <v>5325.7</v>
      </c>
      <c r="Z69" s="5">
        <f t="shared" si="78"/>
        <v>57.1</v>
      </c>
      <c r="AA69" s="5">
        <f t="shared" si="78"/>
        <v>73</v>
      </c>
      <c r="AB69" s="5">
        <f t="shared" si="78"/>
        <v>4205.6000000000004</v>
      </c>
      <c r="AC69" s="5">
        <f t="shared" si="78"/>
        <v>5592.9</v>
      </c>
      <c r="AD69" s="5">
        <f t="shared" si="78"/>
        <v>93.4</v>
      </c>
      <c r="AE69" s="5">
        <f t="shared" si="78"/>
        <v>13.5</v>
      </c>
      <c r="AF69" s="7"/>
      <c r="AG69" s="87" t="s">
        <v>26</v>
      </c>
      <c r="AH69" s="6">
        <f>(AH68*10.74)</f>
        <v>26.85</v>
      </c>
      <c r="AI69" s="6">
        <f>(AI68*2.2)</f>
        <v>16.775000000000002</v>
      </c>
      <c r="AJ69" s="6">
        <f>(AJ68*0.25)</f>
        <v>0.546875</v>
      </c>
      <c r="AK69" s="158">
        <f>AK68+AL68</f>
        <v>15</v>
      </c>
      <c r="AL69" s="159"/>
      <c r="AM69" s="10"/>
      <c r="AN69" s="22" t="s">
        <v>41</v>
      </c>
      <c r="AO69" s="23">
        <v>19.100000000000001</v>
      </c>
      <c r="AP69" s="24">
        <v>7.96</v>
      </c>
      <c r="AQ69" s="7"/>
      <c r="AR69" s="33" t="s">
        <v>36</v>
      </c>
      <c r="AS69" s="12">
        <v>0.31</v>
      </c>
      <c r="AT69" s="2" t="s">
        <v>39</v>
      </c>
      <c r="AU69" s="36" t="s">
        <v>75</v>
      </c>
      <c r="AV69" s="1"/>
      <c r="AW69" s="118" t="s">
        <v>71</v>
      </c>
      <c r="AX69" s="111">
        <f t="shared" ref="AX69:AZ69" si="79">AX64</f>
        <v>622009000</v>
      </c>
      <c r="AY69" s="111">
        <f t="shared" si="79"/>
        <v>445444640</v>
      </c>
      <c r="AZ69" s="114">
        <f t="shared" si="79"/>
        <v>178417000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</row>
    <row r="70" spans="1:81" ht="19.5" customHeight="1" thickBot="1" x14ac:dyDescent="0.35">
      <c r="A70" s="194"/>
      <c r="B70" s="66" t="s">
        <v>3</v>
      </c>
      <c r="C70" s="76">
        <f t="shared" ref="C70:J70" si="80">C68-C69</f>
        <v>1266000</v>
      </c>
      <c r="D70" s="76">
        <f t="shared" si="80"/>
        <v>10000</v>
      </c>
      <c r="E70" s="76">
        <f t="shared" si="80"/>
        <v>0</v>
      </c>
      <c r="F70" s="77">
        <f t="shared" si="80"/>
        <v>9000</v>
      </c>
      <c r="G70" s="76">
        <f t="shared" si="80"/>
        <v>0</v>
      </c>
      <c r="H70" s="76">
        <f t="shared" si="80"/>
        <v>0</v>
      </c>
      <c r="I70" s="76">
        <f t="shared" si="80"/>
        <v>0</v>
      </c>
      <c r="J70" s="77">
        <f t="shared" si="80"/>
        <v>0</v>
      </c>
      <c r="K70" s="181"/>
      <c r="L70" s="182"/>
      <c r="M70" s="182"/>
      <c r="N70" s="182"/>
      <c r="O70" s="199"/>
      <c r="P70" s="200"/>
      <c r="Q70" s="48" t="s">
        <v>3</v>
      </c>
      <c r="R70" s="41">
        <f>R68-R69</f>
        <v>1213000</v>
      </c>
      <c r="S70" s="58"/>
      <c r="T70" s="189"/>
      <c r="U70" s="192"/>
      <c r="V70" s="58"/>
      <c r="W70" s="45" t="s">
        <v>3</v>
      </c>
      <c r="X70" s="46">
        <f>X68-X69</f>
        <v>15.599999999999909</v>
      </c>
      <c r="Y70" s="46">
        <f t="shared" ref="Y70:AE70" si="81">Y68-Y69</f>
        <v>0</v>
      </c>
      <c r="Z70" s="46">
        <f t="shared" si="81"/>
        <v>0.10000000000000142</v>
      </c>
      <c r="AA70" s="46">
        <f t="shared" si="81"/>
        <v>0</v>
      </c>
      <c r="AB70" s="46">
        <f t="shared" si="81"/>
        <v>16</v>
      </c>
      <c r="AC70" s="46">
        <f t="shared" si="81"/>
        <v>0</v>
      </c>
      <c r="AD70" s="46">
        <f t="shared" si="81"/>
        <v>0</v>
      </c>
      <c r="AE70" s="83">
        <f t="shared" si="81"/>
        <v>0</v>
      </c>
      <c r="AF70" s="7"/>
      <c r="AG70" s="88" t="s">
        <v>28</v>
      </c>
      <c r="AH70" s="86">
        <f>(AH69)/((K68/1000000)*8.34)</f>
        <v>2.5429893052382742</v>
      </c>
      <c r="AI70" s="86">
        <f>(AI69)/((K68/1000000)*8.34)</f>
        <v>1.5887763722671155</v>
      </c>
      <c r="AJ70" s="86">
        <f>(AJ69)/((K68/1000000)*8.34)</f>
        <v>5.1795056845518848E-2</v>
      </c>
      <c r="AK70" s="160">
        <f>(AK69)/((K68/1000000)*8.34)</f>
        <v>1.4206644163342312</v>
      </c>
      <c r="AL70" s="161"/>
      <c r="AM70" s="10"/>
      <c r="AN70" s="1"/>
      <c r="AO70" s="1"/>
      <c r="AP70" s="1"/>
      <c r="AQ70" s="7"/>
      <c r="AR70" s="89" t="s">
        <v>55</v>
      </c>
      <c r="AS70" s="79">
        <v>1.27</v>
      </c>
      <c r="AT70" s="90" t="s">
        <v>54</v>
      </c>
      <c r="AU70" s="35">
        <v>3.9E-2</v>
      </c>
      <c r="AV70" s="1"/>
      <c r="AW70" s="110" t="s">
        <v>3</v>
      </c>
      <c r="AX70" s="115">
        <f>AX68-AX69</f>
        <v>1354000</v>
      </c>
      <c r="AY70" s="115">
        <f>AY68-AY69</f>
        <v>0</v>
      </c>
      <c r="AZ70" s="116">
        <f>AZ68-AZ69</f>
        <v>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</row>
    <row r="71" spans="1:81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</row>
    <row r="72" spans="1:81" ht="18.75" customHeight="1" x14ac:dyDescent="0.3">
      <c r="A72" s="174">
        <v>18</v>
      </c>
      <c r="B72" s="67" t="s">
        <v>45</v>
      </c>
      <c r="C72" s="72">
        <v>306053000</v>
      </c>
      <c r="D72" s="37">
        <v>2810340</v>
      </c>
      <c r="E72" s="37">
        <v>6801970</v>
      </c>
      <c r="F72" s="39">
        <v>11165500</v>
      </c>
      <c r="G72" s="72">
        <v>400976000</v>
      </c>
      <c r="H72" s="37">
        <v>3758320</v>
      </c>
      <c r="I72" s="37">
        <v>10088300</v>
      </c>
      <c r="J72" s="39">
        <v>16272200</v>
      </c>
      <c r="K72" s="177">
        <f>C74+G74</f>
        <v>1421000</v>
      </c>
      <c r="L72" s="178"/>
      <c r="M72" s="183">
        <f>D74+E74+F74+H74+I74+J74</f>
        <v>82100</v>
      </c>
      <c r="N72" s="178"/>
      <c r="O72" s="195">
        <f>M72+K72</f>
        <v>1503100</v>
      </c>
      <c r="P72" s="196"/>
      <c r="Q72" s="42" t="s">
        <v>6</v>
      </c>
      <c r="R72" s="39">
        <v>7934900</v>
      </c>
      <c r="S72" s="57"/>
      <c r="T72" s="187">
        <v>0</v>
      </c>
      <c r="U72" s="190">
        <v>0.9</v>
      </c>
      <c r="V72" s="57"/>
      <c r="W72" s="85" t="s">
        <v>6</v>
      </c>
      <c r="X72" s="44">
        <v>4022.9</v>
      </c>
      <c r="Y72" s="44">
        <v>5343.6</v>
      </c>
      <c r="Z72" s="44">
        <v>57.4</v>
      </c>
      <c r="AA72" s="44">
        <v>73.099999999999994</v>
      </c>
      <c r="AB72" s="44">
        <v>4221.6000000000004</v>
      </c>
      <c r="AC72" s="44">
        <v>5611.3</v>
      </c>
      <c r="AD72" s="44">
        <v>93.6</v>
      </c>
      <c r="AE72" s="82">
        <v>13.5</v>
      </c>
      <c r="AF72" s="7"/>
      <c r="AG72" s="85" t="s">
        <v>29</v>
      </c>
      <c r="AH72" s="15">
        <v>3.125</v>
      </c>
      <c r="AI72" s="15">
        <v>9.25</v>
      </c>
      <c r="AJ72" s="15">
        <v>2.625</v>
      </c>
      <c r="AK72" s="15">
        <v>0</v>
      </c>
      <c r="AL72" s="16">
        <v>18</v>
      </c>
      <c r="AM72" s="62"/>
      <c r="AN72" s="64" t="s">
        <v>40</v>
      </c>
      <c r="AO72" s="20">
        <v>16.3</v>
      </c>
      <c r="AP72" s="21">
        <v>7.63</v>
      </c>
      <c r="AQ72" s="7"/>
      <c r="AR72" s="31" t="s">
        <v>37</v>
      </c>
      <c r="AS72" s="52">
        <v>3.7999999999999999E-2</v>
      </c>
      <c r="AT72" s="32" t="s">
        <v>38</v>
      </c>
      <c r="AU72" s="53" t="s">
        <v>75</v>
      </c>
      <c r="AV72" s="1"/>
      <c r="AW72" s="117" t="s">
        <v>45</v>
      </c>
      <c r="AX72" s="112">
        <v>623363000</v>
      </c>
      <c r="AY72" s="112">
        <v>447006900</v>
      </c>
      <c r="AZ72" s="113">
        <v>178452000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</row>
    <row r="73" spans="1:81" ht="19.5" customHeight="1" thickBot="1" x14ac:dyDescent="0.35">
      <c r="A73" s="193"/>
      <c r="B73" s="68" t="s">
        <v>44</v>
      </c>
      <c r="C73" s="73">
        <f t="shared" ref="C73:J73" si="82">C68</f>
        <v>306053000</v>
      </c>
      <c r="D73" s="74">
        <f t="shared" si="82"/>
        <v>2810340</v>
      </c>
      <c r="E73" s="74">
        <f t="shared" si="82"/>
        <v>6801970</v>
      </c>
      <c r="F73" s="75">
        <f t="shared" si="82"/>
        <v>11165500</v>
      </c>
      <c r="G73" s="73">
        <f t="shared" si="82"/>
        <v>399555000</v>
      </c>
      <c r="H73" s="74">
        <f t="shared" si="82"/>
        <v>3750320</v>
      </c>
      <c r="I73" s="74">
        <f t="shared" si="82"/>
        <v>10056200</v>
      </c>
      <c r="J73" s="75">
        <f t="shared" si="82"/>
        <v>16230200</v>
      </c>
      <c r="K73" s="179"/>
      <c r="L73" s="180"/>
      <c r="M73" s="180"/>
      <c r="N73" s="180"/>
      <c r="O73" s="197"/>
      <c r="P73" s="198"/>
      <c r="Q73" s="14" t="s">
        <v>7</v>
      </c>
      <c r="R73" s="40">
        <f>R68</f>
        <v>6496000</v>
      </c>
      <c r="S73" s="57"/>
      <c r="T73" s="188"/>
      <c r="U73" s="191"/>
      <c r="V73" s="57"/>
      <c r="W73" s="87" t="s">
        <v>7</v>
      </c>
      <c r="X73" s="5">
        <f t="shared" ref="X73:AE73" si="83">X68</f>
        <v>4022.9</v>
      </c>
      <c r="Y73" s="5">
        <f t="shared" si="83"/>
        <v>5325.7</v>
      </c>
      <c r="Z73" s="5">
        <f t="shared" si="83"/>
        <v>57.2</v>
      </c>
      <c r="AA73" s="5">
        <f t="shared" si="83"/>
        <v>73</v>
      </c>
      <c r="AB73" s="5">
        <f t="shared" si="83"/>
        <v>4221.6000000000004</v>
      </c>
      <c r="AC73" s="5">
        <f t="shared" si="83"/>
        <v>5592.9</v>
      </c>
      <c r="AD73" s="5">
        <f t="shared" si="83"/>
        <v>93.4</v>
      </c>
      <c r="AE73" s="81">
        <f t="shared" si="83"/>
        <v>13.5</v>
      </c>
      <c r="AF73" s="7"/>
      <c r="AG73" s="87" t="s">
        <v>26</v>
      </c>
      <c r="AH73" s="6">
        <f>(AH72*10.74)</f>
        <v>33.5625</v>
      </c>
      <c r="AI73" s="6">
        <f>(AI72*2.2)</f>
        <v>20.350000000000001</v>
      </c>
      <c r="AJ73" s="6">
        <f>(AJ72*0.25)</f>
        <v>0.65625</v>
      </c>
      <c r="AK73" s="158">
        <f>AK72+AL72</f>
        <v>18</v>
      </c>
      <c r="AL73" s="159"/>
      <c r="AM73" s="10"/>
      <c r="AN73" s="22" t="s">
        <v>41</v>
      </c>
      <c r="AO73" s="23">
        <v>18.7</v>
      </c>
      <c r="AP73" s="24">
        <v>7.86</v>
      </c>
      <c r="AQ73" s="7"/>
      <c r="AR73" s="33" t="s">
        <v>36</v>
      </c>
      <c r="AS73" s="12">
        <v>0.32</v>
      </c>
      <c r="AT73" s="2" t="s">
        <v>39</v>
      </c>
      <c r="AU73" s="36" t="s">
        <v>75</v>
      </c>
      <c r="AV73" s="1"/>
      <c r="AW73" s="118" t="s">
        <v>71</v>
      </c>
      <c r="AX73" s="111">
        <f t="shared" ref="AX73:AZ73" si="84">AX68</f>
        <v>623363000</v>
      </c>
      <c r="AY73" s="111">
        <f t="shared" si="84"/>
        <v>445444640</v>
      </c>
      <c r="AZ73" s="114">
        <f t="shared" si="84"/>
        <v>178417000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</row>
    <row r="74" spans="1:81" ht="19.5" customHeight="1" thickBot="1" x14ac:dyDescent="0.35">
      <c r="A74" s="194"/>
      <c r="B74" s="66" t="s">
        <v>3</v>
      </c>
      <c r="C74" s="76">
        <f t="shared" ref="C74:J74" si="85">C72-C73</f>
        <v>0</v>
      </c>
      <c r="D74" s="76">
        <f t="shared" si="85"/>
        <v>0</v>
      </c>
      <c r="E74" s="76">
        <f t="shared" si="85"/>
        <v>0</v>
      </c>
      <c r="F74" s="77">
        <f t="shared" si="85"/>
        <v>0</v>
      </c>
      <c r="G74" s="76">
        <f t="shared" si="85"/>
        <v>1421000</v>
      </c>
      <c r="H74" s="76">
        <f t="shared" si="85"/>
        <v>8000</v>
      </c>
      <c r="I74" s="76">
        <f t="shared" si="85"/>
        <v>32100</v>
      </c>
      <c r="J74" s="77">
        <f t="shared" si="85"/>
        <v>42000</v>
      </c>
      <c r="K74" s="181"/>
      <c r="L74" s="182"/>
      <c r="M74" s="182"/>
      <c r="N74" s="182"/>
      <c r="O74" s="199"/>
      <c r="P74" s="200"/>
      <c r="Q74" s="48" t="s">
        <v>3</v>
      </c>
      <c r="R74" s="41">
        <f>R72-R73</f>
        <v>1438900</v>
      </c>
      <c r="S74" s="58"/>
      <c r="T74" s="189"/>
      <c r="U74" s="192"/>
      <c r="V74" s="58"/>
      <c r="W74" s="45" t="s">
        <v>3</v>
      </c>
      <c r="X74" s="46">
        <f>X72-X73</f>
        <v>0</v>
      </c>
      <c r="Y74" s="46">
        <f t="shared" ref="Y74:AE74" si="86">Y72-Y73</f>
        <v>17.900000000000546</v>
      </c>
      <c r="Z74" s="46">
        <f t="shared" si="86"/>
        <v>0.19999999999999574</v>
      </c>
      <c r="AA74" s="46">
        <f t="shared" si="86"/>
        <v>9.9999999999994316E-2</v>
      </c>
      <c r="AB74" s="46">
        <f t="shared" si="86"/>
        <v>0</v>
      </c>
      <c r="AC74" s="46">
        <f t="shared" si="86"/>
        <v>18.400000000000546</v>
      </c>
      <c r="AD74" s="46">
        <f t="shared" si="86"/>
        <v>0.19999999999998863</v>
      </c>
      <c r="AE74" s="83">
        <f t="shared" si="86"/>
        <v>0</v>
      </c>
      <c r="AF74" s="7"/>
      <c r="AG74" s="88" t="s">
        <v>28</v>
      </c>
      <c r="AH74" s="86">
        <f>(AH73)/((K72/1000000)*8.34)</f>
        <v>2.8320060348624687</v>
      </c>
      <c r="AI74" s="86">
        <f>(AI73)/((K72/1000000)*8.34)</f>
        <v>1.7171343853840222</v>
      </c>
      <c r="AJ74" s="86">
        <f>(AJ73)/((K72/1000000)*8.34)</f>
        <v>5.5374419676081789E-2</v>
      </c>
      <c r="AK74" s="160">
        <f>(AK73)/((K72/1000000)*8.34)</f>
        <v>1.5188412254011006</v>
      </c>
      <c r="AL74" s="161"/>
      <c r="AM74" s="10"/>
      <c r="AN74" s="1"/>
      <c r="AO74" s="1"/>
      <c r="AP74" s="1"/>
      <c r="AQ74" s="7"/>
      <c r="AR74" s="89" t="s">
        <v>55</v>
      </c>
      <c r="AS74" s="79">
        <v>2.79</v>
      </c>
      <c r="AT74" s="90" t="s">
        <v>54</v>
      </c>
      <c r="AU74" s="35">
        <v>0.03</v>
      </c>
      <c r="AV74" s="1"/>
      <c r="AW74" s="110" t="s">
        <v>3</v>
      </c>
      <c r="AX74" s="115">
        <f>AX72-AX73</f>
        <v>0</v>
      </c>
      <c r="AY74" s="115">
        <f>AY72-AY73</f>
        <v>1562260</v>
      </c>
      <c r="AZ74" s="116">
        <f>AZ72-AZ73</f>
        <v>35000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</row>
    <row r="75" spans="1:81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</row>
    <row r="76" spans="1:81" ht="18.75" customHeight="1" x14ac:dyDescent="0.3">
      <c r="A76" s="174">
        <v>19</v>
      </c>
      <c r="B76" s="67" t="s">
        <v>45</v>
      </c>
      <c r="C76" s="72">
        <v>306053000</v>
      </c>
      <c r="D76" s="37">
        <v>2810340</v>
      </c>
      <c r="E76" s="37">
        <v>6801970</v>
      </c>
      <c r="F76" s="39">
        <v>11165500</v>
      </c>
      <c r="G76" s="72">
        <v>402477000</v>
      </c>
      <c r="H76" s="37">
        <v>3767320</v>
      </c>
      <c r="I76" s="37">
        <v>10120300</v>
      </c>
      <c r="J76" s="39">
        <v>16303200</v>
      </c>
      <c r="K76" s="177">
        <f>C78+G78</f>
        <v>1501000</v>
      </c>
      <c r="L76" s="178"/>
      <c r="M76" s="183">
        <f>D78+E78+F78+H78+I78+J78</f>
        <v>72000</v>
      </c>
      <c r="N76" s="178"/>
      <c r="O76" s="195">
        <f>M76+K76</f>
        <v>1573000</v>
      </c>
      <c r="P76" s="196"/>
      <c r="Q76" s="42" t="s">
        <v>6</v>
      </c>
      <c r="R76" s="39">
        <v>9392400</v>
      </c>
      <c r="S76" s="57"/>
      <c r="T76" s="187">
        <v>0</v>
      </c>
      <c r="U76" s="190">
        <v>0.83</v>
      </c>
      <c r="V76" s="57"/>
      <c r="W76" s="85" t="s">
        <v>6</v>
      </c>
      <c r="X76" s="44">
        <v>4022.9</v>
      </c>
      <c r="Y76" s="44">
        <v>5362.2</v>
      </c>
      <c r="Z76" s="44">
        <v>57.5</v>
      </c>
      <c r="AA76" s="44">
        <v>73.2</v>
      </c>
      <c r="AB76" s="44">
        <v>4221.6000000000004</v>
      </c>
      <c r="AC76" s="44">
        <v>5630.4</v>
      </c>
      <c r="AD76" s="44">
        <v>93.8</v>
      </c>
      <c r="AE76" s="82">
        <v>13.5</v>
      </c>
      <c r="AF76" s="7"/>
      <c r="AG76" s="85" t="s">
        <v>29</v>
      </c>
      <c r="AH76" s="15">
        <v>3.125</v>
      </c>
      <c r="AI76" s="15">
        <v>9</v>
      </c>
      <c r="AJ76" s="15">
        <v>2.625</v>
      </c>
      <c r="AK76" s="15">
        <v>0</v>
      </c>
      <c r="AL76" s="16">
        <v>17</v>
      </c>
      <c r="AM76" s="62"/>
      <c r="AN76" s="64" t="s">
        <v>40</v>
      </c>
      <c r="AO76" s="20">
        <v>17.100000000000001</v>
      </c>
      <c r="AP76" s="21">
        <v>7.55</v>
      </c>
      <c r="AQ76" s="7"/>
      <c r="AR76" s="31" t="s">
        <v>37</v>
      </c>
      <c r="AS76" s="52" t="s">
        <v>75</v>
      </c>
      <c r="AT76" s="32" t="s">
        <v>38</v>
      </c>
      <c r="AU76" s="53">
        <v>0.04</v>
      </c>
      <c r="AV76" s="1"/>
      <c r="AW76" s="117" t="s">
        <v>45</v>
      </c>
      <c r="AX76" s="112">
        <v>623363000</v>
      </c>
      <c r="AY76" s="112">
        <v>448628800</v>
      </c>
      <c r="AZ76" s="113">
        <v>178487000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</row>
    <row r="77" spans="1:81" ht="19.5" customHeight="1" thickBot="1" x14ac:dyDescent="0.35">
      <c r="A77" s="193"/>
      <c r="B77" s="68" t="s">
        <v>44</v>
      </c>
      <c r="C77" s="73">
        <f t="shared" ref="C77:J77" si="87">C72</f>
        <v>306053000</v>
      </c>
      <c r="D77" s="74">
        <f t="shared" si="87"/>
        <v>2810340</v>
      </c>
      <c r="E77" s="74">
        <f t="shared" si="87"/>
        <v>6801970</v>
      </c>
      <c r="F77" s="75">
        <f t="shared" si="87"/>
        <v>11165500</v>
      </c>
      <c r="G77" s="73">
        <f t="shared" si="87"/>
        <v>400976000</v>
      </c>
      <c r="H77" s="74">
        <f t="shared" si="87"/>
        <v>3758320</v>
      </c>
      <c r="I77" s="74">
        <f t="shared" si="87"/>
        <v>10088300</v>
      </c>
      <c r="J77" s="75">
        <f t="shared" si="87"/>
        <v>16272200</v>
      </c>
      <c r="K77" s="179"/>
      <c r="L77" s="180"/>
      <c r="M77" s="180"/>
      <c r="N77" s="180"/>
      <c r="O77" s="197"/>
      <c r="P77" s="198"/>
      <c r="Q77" s="14" t="s">
        <v>7</v>
      </c>
      <c r="R77" s="40">
        <f>R72</f>
        <v>7934900</v>
      </c>
      <c r="S77" s="57"/>
      <c r="T77" s="188"/>
      <c r="U77" s="191"/>
      <c r="V77" s="57"/>
      <c r="W77" s="87" t="s">
        <v>7</v>
      </c>
      <c r="X77" s="5">
        <f t="shared" ref="X77:AE77" si="88">X72</f>
        <v>4022.9</v>
      </c>
      <c r="Y77" s="5">
        <f t="shared" si="88"/>
        <v>5343.6</v>
      </c>
      <c r="Z77" s="5">
        <f t="shared" si="88"/>
        <v>57.4</v>
      </c>
      <c r="AA77" s="5">
        <f t="shared" si="88"/>
        <v>73.099999999999994</v>
      </c>
      <c r="AB77" s="5">
        <f t="shared" si="88"/>
        <v>4221.6000000000004</v>
      </c>
      <c r="AC77" s="5">
        <f t="shared" si="88"/>
        <v>5611.3</v>
      </c>
      <c r="AD77" s="5">
        <f t="shared" si="88"/>
        <v>93.6</v>
      </c>
      <c r="AE77" s="81">
        <f t="shared" si="88"/>
        <v>13.5</v>
      </c>
      <c r="AF77" s="7"/>
      <c r="AG77" s="87" t="s">
        <v>26</v>
      </c>
      <c r="AH77" s="6">
        <f>(AH76*10.74)</f>
        <v>33.5625</v>
      </c>
      <c r="AI77" s="6">
        <f>(AI76*2.2)</f>
        <v>19.8</v>
      </c>
      <c r="AJ77" s="6">
        <f>(AJ76*0.25)</f>
        <v>0.65625</v>
      </c>
      <c r="AK77" s="158">
        <f>AK76+AL76</f>
        <v>17</v>
      </c>
      <c r="AL77" s="159"/>
      <c r="AM77" s="10"/>
      <c r="AN77" s="22" t="s">
        <v>41</v>
      </c>
      <c r="AO77" s="23">
        <v>18.5</v>
      </c>
      <c r="AP77" s="24">
        <v>7.8</v>
      </c>
      <c r="AQ77" s="7"/>
      <c r="AR77" s="33" t="s">
        <v>36</v>
      </c>
      <c r="AS77" s="12" t="s">
        <v>75</v>
      </c>
      <c r="AT77" s="2" t="s">
        <v>39</v>
      </c>
      <c r="AU77" s="36">
        <v>0.27700000000000002</v>
      </c>
      <c r="AV77" s="1"/>
      <c r="AW77" s="118" t="s">
        <v>71</v>
      </c>
      <c r="AX77" s="111">
        <f t="shared" ref="AX77:AZ77" si="89">AX72</f>
        <v>623363000</v>
      </c>
      <c r="AY77" s="111">
        <f t="shared" si="89"/>
        <v>447006900</v>
      </c>
      <c r="AZ77" s="114">
        <f t="shared" si="89"/>
        <v>178452000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</row>
    <row r="78" spans="1:81" ht="19.5" customHeight="1" thickBot="1" x14ac:dyDescent="0.35">
      <c r="A78" s="194"/>
      <c r="B78" s="66" t="s">
        <v>3</v>
      </c>
      <c r="C78" s="76">
        <f t="shared" ref="C78:J78" si="90">C76-C77</f>
        <v>0</v>
      </c>
      <c r="D78" s="76">
        <f t="shared" si="90"/>
        <v>0</v>
      </c>
      <c r="E78" s="76">
        <f t="shared" si="90"/>
        <v>0</v>
      </c>
      <c r="F78" s="77">
        <f t="shared" si="90"/>
        <v>0</v>
      </c>
      <c r="G78" s="76">
        <f t="shared" si="90"/>
        <v>1501000</v>
      </c>
      <c r="H78" s="76">
        <f t="shared" si="90"/>
        <v>9000</v>
      </c>
      <c r="I78" s="76">
        <f t="shared" si="90"/>
        <v>32000</v>
      </c>
      <c r="J78" s="77">
        <f t="shared" si="90"/>
        <v>31000</v>
      </c>
      <c r="K78" s="181"/>
      <c r="L78" s="182"/>
      <c r="M78" s="182"/>
      <c r="N78" s="182"/>
      <c r="O78" s="199"/>
      <c r="P78" s="200"/>
      <c r="Q78" s="48" t="s">
        <v>3</v>
      </c>
      <c r="R78" s="41">
        <f>R76-R77</f>
        <v>1457500</v>
      </c>
      <c r="S78" s="58"/>
      <c r="T78" s="189"/>
      <c r="U78" s="192"/>
      <c r="V78" s="58"/>
      <c r="W78" s="45" t="s">
        <v>3</v>
      </c>
      <c r="X78" s="46">
        <f>X76-X77</f>
        <v>0</v>
      </c>
      <c r="Y78" s="46">
        <f t="shared" ref="Y78:AE78" si="91">Y76-Y77</f>
        <v>18.599999999999454</v>
      </c>
      <c r="Z78" s="46">
        <f t="shared" si="91"/>
        <v>0.10000000000000142</v>
      </c>
      <c r="AA78" s="46">
        <f t="shared" si="91"/>
        <v>0.10000000000000853</v>
      </c>
      <c r="AB78" s="46">
        <f t="shared" si="91"/>
        <v>0</v>
      </c>
      <c r="AC78" s="46">
        <f t="shared" si="91"/>
        <v>19.099999999999454</v>
      </c>
      <c r="AD78" s="46">
        <f t="shared" si="91"/>
        <v>0.20000000000000284</v>
      </c>
      <c r="AE78" s="83">
        <f t="shared" si="91"/>
        <v>0</v>
      </c>
      <c r="AF78" s="7"/>
      <c r="AG78" s="88" t="s">
        <v>28</v>
      </c>
      <c r="AH78" s="86">
        <f>(AH77)/((K76/1000000)*8.34)</f>
        <v>2.6810663394667347</v>
      </c>
      <c r="AI78" s="86">
        <f>(AI77)/((K76/1000000)*8.34)</f>
        <v>1.5816793600429453</v>
      </c>
      <c r="AJ78" s="86">
        <f>(AJ77)/((K76/1000000)*8.34)</f>
        <v>5.2423084849908222E-2</v>
      </c>
      <c r="AK78" s="160">
        <f>(AK77)/((K76/1000000)*8.34)</f>
        <v>1.3580075313500035</v>
      </c>
      <c r="AL78" s="161"/>
      <c r="AM78" s="10"/>
      <c r="AN78" s="1"/>
      <c r="AO78" s="1"/>
      <c r="AP78" s="1"/>
      <c r="AQ78" s="7"/>
      <c r="AR78" s="89" t="s">
        <v>55</v>
      </c>
      <c r="AS78" s="79">
        <v>1.86</v>
      </c>
      <c r="AT78" s="90" t="s">
        <v>54</v>
      </c>
      <c r="AU78" s="35">
        <v>0.03</v>
      </c>
      <c r="AV78" s="1"/>
      <c r="AW78" s="110" t="s">
        <v>3</v>
      </c>
      <c r="AX78" s="115">
        <f>AX76-AX77</f>
        <v>0</v>
      </c>
      <c r="AY78" s="115">
        <f>AY76-AY77</f>
        <v>1621900</v>
      </c>
      <c r="AZ78" s="116">
        <f>AZ76-AZ77</f>
        <v>35000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</row>
    <row r="79" spans="1:81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</row>
    <row r="80" spans="1:81" ht="18.75" customHeight="1" x14ac:dyDescent="0.3">
      <c r="A80" s="174">
        <v>20</v>
      </c>
      <c r="B80" s="67" t="s">
        <v>45</v>
      </c>
      <c r="C80" s="72">
        <v>306053000</v>
      </c>
      <c r="D80" s="37">
        <v>2810340</v>
      </c>
      <c r="E80" s="37">
        <v>6801970</v>
      </c>
      <c r="F80" s="39">
        <v>11165500</v>
      </c>
      <c r="G80" s="72">
        <v>403995000</v>
      </c>
      <c r="H80" s="37">
        <v>3777320</v>
      </c>
      <c r="I80" s="37">
        <v>10152300</v>
      </c>
      <c r="J80" s="39">
        <v>16334100</v>
      </c>
      <c r="K80" s="177">
        <f>C82+G82</f>
        <v>1518000</v>
      </c>
      <c r="L80" s="178"/>
      <c r="M80" s="183">
        <f>D82+E82+F82+H82+I82+J82</f>
        <v>72900</v>
      </c>
      <c r="N80" s="178"/>
      <c r="O80" s="195">
        <f>M80+K80</f>
        <v>1590900</v>
      </c>
      <c r="P80" s="196"/>
      <c r="Q80" s="42" t="s">
        <v>6</v>
      </c>
      <c r="R80" s="39">
        <v>10876300</v>
      </c>
      <c r="S80" s="57"/>
      <c r="T80" s="187">
        <v>0</v>
      </c>
      <c r="U80" s="190">
        <v>0.82</v>
      </c>
      <c r="V80" s="57"/>
      <c r="W80" s="85" t="s">
        <v>6</v>
      </c>
      <c r="X80" s="44">
        <v>4022.9</v>
      </c>
      <c r="Y80" s="44">
        <v>5381.1</v>
      </c>
      <c r="Z80" s="44">
        <v>57.6</v>
      </c>
      <c r="AA80" s="44">
        <v>73.3</v>
      </c>
      <c r="AB80" s="44">
        <v>4221.6000000000004</v>
      </c>
      <c r="AC80" s="44">
        <v>5649.8</v>
      </c>
      <c r="AD80" s="44">
        <v>94</v>
      </c>
      <c r="AE80" s="82">
        <v>13.5</v>
      </c>
      <c r="AF80" s="7"/>
      <c r="AG80" s="85" t="s">
        <v>29</v>
      </c>
      <c r="AH80" s="15">
        <v>3.25</v>
      </c>
      <c r="AI80" s="15">
        <v>9.125</v>
      </c>
      <c r="AJ80" s="15">
        <v>2.625</v>
      </c>
      <c r="AK80" s="15">
        <v>0</v>
      </c>
      <c r="AL80" s="16">
        <v>20</v>
      </c>
      <c r="AM80" s="62"/>
      <c r="AN80" s="64" t="s">
        <v>40</v>
      </c>
      <c r="AO80" s="20">
        <v>18.600000000000001</v>
      </c>
      <c r="AP80" s="21">
        <v>7.66</v>
      </c>
      <c r="AQ80" s="7"/>
      <c r="AR80" s="31" t="s">
        <v>37</v>
      </c>
      <c r="AS80" s="52" t="s">
        <v>75</v>
      </c>
      <c r="AT80" s="32" t="s">
        <v>38</v>
      </c>
      <c r="AU80" s="53">
        <v>4.2000000000000003E-2</v>
      </c>
      <c r="AV80" s="1"/>
      <c r="AW80" s="117" t="s">
        <v>45</v>
      </c>
      <c r="AX80" s="112">
        <v>623363000</v>
      </c>
      <c r="AY80" s="112">
        <v>450369400</v>
      </c>
      <c r="AZ80" s="113">
        <v>178522000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</row>
    <row r="81" spans="1:81" ht="19.5" customHeight="1" thickBot="1" x14ac:dyDescent="0.35">
      <c r="A81" s="193"/>
      <c r="B81" s="68" t="s">
        <v>44</v>
      </c>
      <c r="C81" s="73">
        <f t="shared" ref="C81:J81" si="92">C76</f>
        <v>306053000</v>
      </c>
      <c r="D81" s="74">
        <f t="shared" si="92"/>
        <v>2810340</v>
      </c>
      <c r="E81" s="74">
        <f t="shared" si="92"/>
        <v>6801970</v>
      </c>
      <c r="F81" s="75">
        <f t="shared" si="92"/>
        <v>11165500</v>
      </c>
      <c r="G81" s="73">
        <f t="shared" si="92"/>
        <v>402477000</v>
      </c>
      <c r="H81" s="74">
        <f t="shared" si="92"/>
        <v>3767320</v>
      </c>
      <c r="I81" s="74">
        <f t="shared" si="92"/>
        <v>10120300</v>
      </c>
      <c r="J81" s="75">
        <f t="shared" si="92"/>
        <v>16303200</v>
      </c>
      <c r="K81" s="179"/>
      <c r="L81" s="180"/>
      <c r="M81" s="180"/>
      <c r="N81" s="180"/>
      <c r="O81" s="197"/>
      <c r="P81" s="198"/>
      <c r="Q81" s="14" t="s">
        <v>7</v>
      </c>
      <c r="R81" s="40">
        <f>R76</f>
        <v>9392400</v>
      </c>
      <c r="S81" s="57"/>
      <c r="T81" s="188"/>
      <c r="U81" s="191"/>
      <c r="V81" s="57"/>
      <c r="W81" s="87" t="s">
        <v>7</v>
      </c>
      <c r="X81" s="5">
        <f t="shared" ref="X81:AE81" si="93">X76</f>
        <v>4022.9</v>
      </c>
      <c r="Y81" s="5">
        <f t="shared" si="93"/>
        <v>5362.2</v>
      </c>
      <c r="Z81" s="5">
        <f t="shared" si="93"/>
        <v>57.5</v>
      </c>
      <c r="AA81" s="5">
        <f t="shared" si="93"/>
        <v>73.2</v>
      </c>
      <c r="AB81" s="5">
        <f t="shared" si="93"/>
        <v>4221.6000000000004</v>
      </c>
      <c r="AC81" s="5">
        <f t="shared" si="93"/>
        <v>5630.4</v>
      </c>
      <c r="AD81" s="5">
        <f t="shared" si="93"/>
        <v>93.8</v>
      </c>
      <c r="AE81" s="81">
        <f t="shared" si="93"/>
        <v>13.5</v>
      </c>
      <c r="AF81" s="7"/>
      <c r="AG81" s="87" t="s">
        <v>26</v>
      </c>
      <c r="AH81" s="6">
        <f>(AH80*10.74)</f>
        <v>34.905000000000001</v>
      </c>
      <c r="AI81" s="6">
        <f>(AI80*2.2)</f>
        <v>20.075000000000003</v>
      </c>
      <c r="AJ81" s="6">
        <f>(AJ80*0.25)</f>
        <v>0.65625</v>
      </c>
      <c r="AK81" s="158">
        <f>AK80+AL80</f>
        <v>20</v>
      </c>
      <c r="AL81" s="159"/>
      <c r="AM81" s="10"/>
      <c r="AN81" s="22" t="s">
        <v>41</v>
      </c>
      <c r="AO81" s="23">
        <v>19.600000000000001</v>
      </c>
      <c r="AP81" s="24">
        <v>7.88</v>
      </c>
      <c r="AQ81" s="7"/>
      <c r="AR81" s="33" t="s">
        <v>36</v>
      </c>
      <c r="AS81" s="12" t="s">
        <v>75</v>
      </c>
      <c r="AT81" s="2" t="s">
        <v>39</v>
      </c>
      <c r="AU81" s="36">
        <v>0.27500000000000002</v>
      </c>
      <c r="AV81" s="1"/>
      <c r="AW81" s="118" t="s">
        <v>71</v>
      </c>
      <c r="AX81" s="111">
        <f t="shared" ref="AX81:AZ81" si="94">AX76</f>
        <v>623363000</v>
      </c>
      <c r="AY81" s="111">
        <f t="shared" si="94"/>
        <v>448628800</v>
      </c>
      <c r="AZ81" s="114">
        <f t="shared" si="94"/>
        <v>178487000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</row>
    <row r="82" spans="1:81" ht="19.5" customHeight="1" thickBot="1" x14ac:dyDescent="0.35">
      <c r="A82" s="194"/>
      <c r="B82" s="66" t="s">
        <v>3</v>
      </c>
      <c r="C82" s="76">
        <f t="shared" ref="C82:J82" si="95">C80-C81</f>
        <v>0</v>
      </c>
      <c r="D82" s="76">
        <f t="shared" si="95"/>
        <v>0</v>
      </c>
      <c r="E82" s="76">
        <f t="shared" si="95"/>
        <v>0</v>
      </c>
      <c r="F82" s="77">
        <f t="shared" si="95"/>
        <v>0</v>
      </c>
      <c r="G82" s="76">
        <f t="shared" si="95"/>
        <v>1518000</v>
      </c>
      <c r="H82" s="76">
        <f t="shared" si="95"/>
        <v>10000</v>
      </c>
      <c r="I82" s="76">
        <f t="shared" si="95"/>
        <v>32000</v>
      </c>
      <c r="J82" s="77">
        <f t="shared" si="95"/>
        <v>30900</v>
      </c>
      <c r="K82" s="181"/>
      <c r="L82" s="182"/>
      <c r="M82" s="182"/>
      <c r="N82" s="182"/>
      <c r="O82" s="199"/>
      <c r="P82" s="200"/>
      <c r="Q82" s="48" t="s">
        <v>3</v>
      </c>
      <c r="R82" s="41">
        <f>R80-R81</f>
        <v>1483900</v>
      </c>
      <c r="S82" s="58"/>
      <c r="T82" s="189"/>
      <c r="U82" s="192"/>
      <c r="V82" s="58"/>
      <c r="W82" s="45" t="s">
        <v>3</v>
      </c>
      <c r="X82" s="46">
        <f>X80-X81</f>
        <v>0</v>
      </c>
      <c r="Y82" s="46">
        <f t="shared" ref="Y82:AE82" si="96">Y80-Y81</f>
        <v>18.900000000000546</v>
      </c>
      <c r="Z82" s="46">
        <f t="shared" si="96"/>
        <v>0.10000000000000142</v>
      </c>
      <c r="AA82" s="46">
        <f t="shared" si="96"/>
        <v>9.9999999999994316E-2</v>
      </c>
      <c r="AB82" s="46">
        <f t="shared" si="96"/>
        <v>0</v>
      </c>
      <c r="AC82" s="46">
        <f t="shared" si="96"/>
        <v>19.400000000000546</v>
      </c>
      <c r="AD82" s="46">
        <f t="shared" si="96"/>
        <v>0.20000000000000284</v>
      </c>
      <c r="AE82" s="83">
        <f t="shared" si="96"/>
        <v>0</v>
      </c>
      <c r="AF82" s="7"/>
      <c r="AG82" s="88" t="s">
        <v>28</v>
      </c>
      <c r="AH82" s="86">
        <f>(AH81)/((K80/1000000)*8.34)</f>
        <v>2.7570828712524054</v>
      </c>
      <c r="AI82" s="86">
        <f>(AI81)/((K80/1000000)*8.34)</f>
        <v>1.5856879713620411</v>
      </c>
      <c r="AJ82" s="86">
        <f>(AJ81)/((K80/1000000)*8.34)</f>
        <v>5.1836001554487636E-2</v>
      </c>
      <c r="AK82" s="160">
        <f>(AK81)/((K80/1000000)*8.34)</f>
        <v>1.5797638568986709</v>
      </c>
      <c r="AL82" s="161"/>
      <c r="AM82" s="10"/>
      <c r="AN82" s="1"/>
      <c r="AO82" s="1"/>
      <c r="AP82" s="1"/>
      <c r="AQ82" s="7"/>
      <c r="AR82" s="89" t="s">
        <v>55</v>
      </c>
      <c r="AS82" s="79">
        <v>1.27</v>
      </c>
      <c r="AT82" s="90" t="s">
        <v>54</v>
      </c>
      <c r="AU82" s="35">
        <v>0.03</v>
      </c>
      <c r="AV82" s="1"/>
      <c r="AW82" s="110" t="s">
        <v>3</v>
      </c>
      <c r="AX82" s="115">
        <f>AX80-AX81</f>
        <v>0</v>
      </c>
      <c r="AY82" s="115">
        <f>AY80-AY81</f>
        <v>1740600</v>
      </c>
      <c r="AZ82" s="116">
        <f>AZ80-AZ81</f>
        <v>35000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</row>
    <row r="83" spans="1:81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</row>
    <row r="84" spans="1:81" ht="18.75" customHeight="1" x14ac:dyDescent="0.3">
      <c r="A84" s="174">
        <v>21</v>
      </c>
      <c r="B84" s="67" t="s">
        <v>45</v>
      </c>
      <c r="C84" s="72">
        <v>306053000</v>
      </c>
      <c r="D84" s="37">
        <v>2810340</v>
      </c>
      <c r="E84" s="37">
        <v>6801970</v>
      </c>
      <c r="F84" s="39">
        <v>11165500</v>
      </c>
      <c r="G84" s="72">
        <v>405464000</v>
      </c>
      <c r="H84" s="37">
        <v>3786320</v>
      </c>
      <c r="I84" s="37">
        <v>10184300</v>
      </c>
      <c r="J84" s="39">
        <v>16365100</v>
      </c>
      <c r="K84" s="177">
        <f>C86+G86</f>
        <v>1469000</v>
      </c>
      <c r="L84" s="178"/>
      <c r="M84" s="183">
        <f>D86+E86+F86+H86+I86+J86</f>
        <v>72000</v>
      </c>
      <c r="N84" s="178"/>
      <c r="O84" s="195">
        <f>M84+K84</f>
        <v>1541000</v>
      </c>
      <c r="P84" s="196"/>
      <c r="Q84" s="42" t="s">
        <v>6</v>
      </c>
      <c r="R84" s="39">
        <v>12330900</v>
      </c>
      <c r="S84" s="57"/>
      <c r="T84" s="187">
        <v>0</v>
      </c>
      <c r="U84" s="190">
        <v>0.84</v>
      </c>
      <c r="V84" s="57"/>
      <c r="W84" s="85" t="s">
        <v>6</v>
      </c>
      <c r="X84" s="44">
        <v>4022.9</v>
      </c>
      <c r="Y84" s="44">
        <v>5399.3</v>
      </c>
      <c r="Z84" s="44">
        <v>57.6</v>
      </c>
      <c r="AA84" s="44">
        <v>73.5</v>
      </c>
      <c r="AB84" s="44">
        <v>4221.6000000000004</v>
      </c>
      <c r="AC84" s="44">
        <v>5668.5</v>
      </c>
      <c r="AD84" s="44">
        <v>94.2</v>
      </c>
      <c r="AE84" s="82">
        <v>13.5</v>
      </c>
      <c r="AF84" s="7"/>
      <c r="AG84" s="85" t="s">
        <v>29</v>
      </c>
      <c r="AH84" s="15">
        <v>3.5</v>
      </c>
      <c r="AI84" s="15">
        <v>8.5</v>
      </c>
      <c r="AJ84" s="15">
        <v>2.5</v>
      </c>
      <c r="AK84" s="15">
        <v>0</v>
      </c>
      <c r="AL84" s="16">
        <v>19</v>
      </c>
      <c r="AM84" s="62"/>
      <c r="AN84" s="64" t="s">
        <v>40</v>
      </c>
      <c r="AO84" s="20">
        <v>19.7</v>
      </c>
      <c r="AP84" s="21">
        <v>7.66</v>
      </c>
      <c r="AQ84" s="7"/>
      <c r="AR84" s="31" t="s">
        <v>37</v>
      </c>
      <c r="AS84" s="52" t="s">
        <v>75</v>
      </c>
      <c r="AT84" s="32" t="s">
        <v>38</v>
      </c>
      <c r="AU84" s="53">
        <v>4.2999999999999997E-2</v>
      </c>
      <c r="AV84" s="1"/>
      <c r="AW84" s="117" t="s">
        <v>45</v>
      </c>
      <c r="AX84" s="112">
        <v>623363000</v>
      </c>
      <c r="AY84" s="112">
        <v>451856900</v>
      </c>
      <c r="AZ84" s="113">
        <v>178556000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</row>
    <row r="85" spans="1:81" ht="19.5" customHeight="1" thickBot="1" x14ac:dyDescent="0.35">
      <c r="A85" s="193"/>
      <c r="B85" s="68" t="s">
        <v>44</v>
      </c>
      <c r="C85" s="73">
        <f t="shared" ref="C85:J85" si="97">C80</f>
        <v>306053000</v>
      </c>
      <c r="D85" s="74">
        <f t="shared" si="97"/>
        <v>2810340</v>
      </c>
      <c r="E85" s="74">
        <f t="shared" si="97"/>
        <v>6801970</v>
      </c>
      <c r="F85" s="75">
        <f t="shared" si="97"/>
        <v>11165500</v>
      </c>
      <c r="G85" s="73">
        <f t="shared" si="97"/>
        <v>403995000</v>
      </c>
      <c r="H85" s="74">
        <f t="shared" si="97"/>
        <v>3777320</v>
      </c>
      <c r="I85" s="74">
        <f t="shared" si="97"/>
        <v>10152300</v>
      </c>
      <c r="J85" s="75">
        <f t="shared" si="97"/>
        <v>16334100</v>
      </c>
      <c r="K85" s="179"/>
      <c r="L85" s="180"/>
      <c r="M85" s="180"/>
      <c r="N85" s="180"/>
      <c r="O85" s="197"/>
      <c r="P85" s="198"/>
      <c r="Q85" s="14" t="s">
        <v>7</v>
      </c>
      <c r="R85" s="40">
        <f>R80</f>
        <v>10876300</v>
      </c>
      <c r="S85" s="57"/>
      <c r="T85" s="188"/>
      <c r="U85" s="191"/>
      <c r="V85" s="57"/>
      <c r="W85" s="87" t="s">
        <v>7</v>
      </c>
      <c r="X85" s="5">
        <f t="shared" ref="X85:AE85" si="98">X80</f>
        <v>4022.9</v>
      </c>
      <c r="Y85" s="5">
        <f t="shared" si="98"/>
        <v>5381.1</v>
      </c>
      <c r="Z85" s="5">
        <f t="shared" si="98"/>
        <v>57.6</v>
      </c>
      <c r="AA85" s="5">
        <f t="shared" si="98"/>
        <v>73.3</v>
      </c>
      <c r="AB85" s="5">
        <f t="shared" si="98"/>
        <v>4221.6000000000004</v>
      </c>
      <c r="AC85" s="5">
        <f t="shared" si="98"/>
        <v>5649.8</v>
      </c>
      <c r="AD85" s="5">
        <f t="shared" si="98"/>
        <v>94</v>
      </c>
      <c r="AE85" s="81">
        <f t="shared" si="98"/>
        <v>13.5</v>
      </c>
      <c r="AF85" s="7"/>
      <c r="AG85" s="87" t="s">
        <v>26</v>
      </c>
      <c r="AH85" s="6">
        <f>(AH84*10.74)</f>
        <v>37.590000000000003</v>
      </c>
      <c r="AI85" s="6">
        <f>(AI84*2.2)</f>
        <v>18.700000000000003</v>
      </c>
      <c r="AJ85" s="6">
        <f>(AJ84*0.25)</f>
        <v>0.625</v>
      </c>
      <c r="AK85" s="158">
        <f>AK84+AL84</f>
        <v>19</v>
      </c>
      <c r="AL85" s="159"/>
      <c r="AM85" s="10"/>
      <c r="AN85" s="22" t="s">
        <v>41</v>
      </c>
      <c r="AO85" s="23">
        <v>20.5</v>
      </c>
      <c r="AP85" s="24">
        <v>7.82</v>
      </c>
      <c r="AQ85" s="7"/>
      <c r="AR85" s="33" t="s">
        <v>36</v>
      </c>
      <c r="AS85" s="12" t="s">
        <v>75</v>
      </c>
      <c r="AT85" s="2" t="s">
        <v>39</v>
      </c>
      <c r="AU85" s="36">
        <v>0.31</v>
      </c>
      <c r="AV85" s="1"/>
      <c r="AW85" s="118" t="s">
        <v>71</v>
      </c>
      <c r="AX85" s="111">
        <f t="shared" ref="AX85:AZ85" si="99">AX80</f>
        <v>623363000</v>
      </c>
      <c r="AY85" s="111">
        <f t="shared" si="99"/>
        <v>450369400</v>
      </c>
      <c r="AZ85" s="114">
        <f t="shared" si="99"/>
        <v>178522000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</row>
    <row r="86" spans="1:81" ht="19.5" customHeight="1" thickBot="1" x14ac:dyDescent="0.35">
      <c r="A86" s="194"/>
      <c r="B86" s="66" t="s">
        <v>3</v>
      </c>
      <c r="C86" s="76">
        <f t="shared" ref="C86:J86" si="100">C84-C85</f>
        <v>0</v>
      </c>
      <c r="D86" s="76">
        <f t="shared" si="100"/>
        <v>0</v>
      </c>
      <c r="E86" s="76">
        <f t="shared" si="100"/>
        <v>0</v>
      </c>
      <c r="F86" s="77">
        <f t="shared" si="100"/>
        <v>0</v>
      </c>
      <c r="G86" s="76">
        <f t="shared" si="100"/>
        <v>1469000</v>
      </c>
      <c r="H86" s="76">
        <f t="shared" si="100"/>
        <v>9000</v>
      </c>
      <c r="I86" s="76">
        <f t="shared" si="100"/>
        <v>32000</v>
      </c>
      <c r="J86" s="77">
        <f t="shared" si="100"/>
        <v>31000</v>
      </c>
      <c r="K86" s="181"/>
      <c r="L86" s="182"/>
      <c r="M86" s="182"/>
      <c r="N86" s="182"/>
      <c r="O86" s="199"/>
      <c r="P86" s="200"/>
      <c r="Q86" s="48" t="s">
        <v>3</v>
      </c>
      <c r="R86" s="41">
        <f>R84-R85</f>
        <v>1454600</v>
      </c>
      <c r="S86" s="58"/>
      <c r="T86" s="189"/>
      <c r="U86" s="192"/>
      <c r="V86" s="58"/>
      <c r="W86" s="45" t="s">
        <v>3</v>
      </c>
      <c r="X86" s="46">
        <f>X84-X85</f>
        <v>0</v>
      </c>
      <c r="Y86" s="46">
        <f t="shared" ref="Y86:AE86" si="101">Y84-Y85</f>
        <v>18.199999999999818</v>
      </c>
      <c r="Z86" s="46">
        <f t="shared" si="101"/>
        <v>0</v>
      </c>
      <c r="AA86" s="46">
        <f t="shared" si="101"/>
        <v>0.20000000000000284</v>
      </c>
      <c r="AB86" s="46">
        <f t="shared" si="101"/>
        <v>0</v>
      </c>
      <c r="AC86" s="46">
        <f t="shared" si="101"/>
        <v>18.699999999999818</v>
      </c>
      <c r="AD86" s="46">
        <f t="shared" si="101"/>
        <v>0.20000000000000284</v>
      </c>
      <c r="AE86" s="83">
        <f t="shared" si="101"/>
        <v>0</v>
      </c>
      <c r="AF86" s="7"/>
      <c r="AG86" s="88" t="s">
        <v>28</v>
      </c>
      <c r="AH86" s="86">
        <f>(AH85)/((K84/1000000)*8.34)</f>
        <v>3.0682057485393579</v>
      </c>
      <c r="AI86" s="86">
        <f>(AI85)/((K84/1000000)*8.34)</f>
        <v>1.5263486964002659</v>
      </c>
      <c r="AJ86" s="86">
        <f>(AJ85)/((K84/1000000)*8.34)</f>
        <v>5.101432808824418E-2</v>
      </c>
      <c r="AK86" s="160">
        <f>(AK85)/((K84/1000000)*8.34)</f>
        <v>1.5508355738826229</v>
      </c>
      <c r="AL86" s="161"/>
      <c r="AM86" s="10"/>
      <c r="AN86" s="1"/>
      <c r="AO86" s="1"/>
      <c r="AP86" s="1"/>
      <c r="AQ86" s="7"/>
      <c r="AR86" s="89" t="s">
        <v>55</v>
      </c>
      <c r="AS86" s="79">
        <v>1.26</v>
      </c>
      <c r="AT86" s="90" t="s">
        <v>54</v>
      </c>
      <c r="AU86" s="35">
        <v>3.1E-2</v>
      </c>
      <c r="AV86" s="1"/>
      <c r="AW86" s="110" t="s">
        <v>3</v>
      </c>
      <c r="AX86" s="115">
        <f>AX84-AX85</f>
        <v>0</v>
      </c>
      <c r="AY86" s="115">
        <f>AY84-AY85</f>
        <v>1487500</v>
      </c>
      <c r="AZ86" s="116">
        <f>AZ84-AZ85</f>
        <v>34000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</row>
    <row r="87" spans="1:81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</row>
    <row r="88" spans="1:81" ht="18.75" customHeight="1" x14ac:dyDescent="0.3">
      <c r="A88" s="174">
        <v>22</v>
      </c>
      <c r="B88" s="67" t="s">
        <v>45</v>
      </c>
      <c r="C88" s="72">
        <v>306053000</v>
      </c>
      <c r="D88" s="37">
        <v>2810340</v>
      </c>
      <c r="E88" s="37">
        <v>6801970</v>
      </c>
      <c r="F88" s="39">
        <v>11165500</v>
      </c>
      <c r="G88" s="72">
        <v>406928000</v>
      </c>
      <c r="H88" s="37">
        <v>3795320</v>
      </c>
      <c r="I88" s="37">
        <v>10216300</v>
      </c>
      <c r="J88" s="39">
        <v>16396100</v>
      </c>
      <c r="K88" s="177">
        <f>C90+G90</f>
        <v>1464000</v>
      </c>
      <c r="L88" s="178"/>
      <c r="M88" s="183">
        <f>D90+E90+F90+H90+I90+J90</f>
        <v>72000</v>
      </c>
      <c r="N88" s="178"/>
      <c r="O88" s="195">
        <f>M88+K88</f>
        <v>1536000</v>
      </c>
      <c r="P88" s="196"/>
      <c r="Q88" s="42" t="s">
        <v>6</v>
      </c>
      <c r="R88" s="39">
        <v>13721800</v>
      </c>
      <c r="S88" s="57"/>
      <c r="T88" s="187">
        <v>0</v>
      </c>
      <c r="U88" s="190">
        <v>0.84</v>
      </c>
      <c r="V88" s="57"/>
      <c r="W88" s="85" t="s">
        <v>6</v>
      </c>
      <c r="X88" s="44">
        <v>4022.9</v>
      </c>
      <c r="Y88" s="44">
        <v>5417.6</v>
      </c>
      <c r="Z88" s="44">
        <v>57.8</v>
      </c>
      <c r="AA88" s="44">
        <v>73.599999999999994</v>
      </c>
      <c r="AB88" s="44">
        <v>4221.6000000000004</v>
      </c>
      <c r="AC88" s="44">
        <v>5687.2</v>
      </c>
      <c r="AD88" s="44">
        <v>94.3</v>
      </c>
      <c r="AE88" s="82">
        <v>13.5</v>
      </c>
      <c r="AF88" s="7"/>
      <c r="AG88" s="85" t="s">
        <v>29</v>
      </c>
      <c r="AH88" s="15">
        <v>3</v>
      </c>
      <c r="AI88" s="15">
        <v>9.0625</v>
      </c>
      <c r="AJ88" s="15">
        <v>3.375</v>
      </c>
      <c r="AK88" s="15">
        <v>0</v>
      </c>
      <c r="AL88" s="16">
        <v>19</v>
      </c>
      <c r="AM88" s="62"/>
      <c r="AN88" s="64" t="s">
        <v>40</v>
      </c>
      <c r="AO88" s="20">
        <v>19.100000000000001</v>
      </c>
      <c r="AP88" s="21">
        <v>7.64</v>
      </c>
      <c r="AQ88" s="7"/>
      <c r="AR88" s="31" t="s">
        <v>37</v>
      </c>
      <c r="AS88" s="52" t="s">
        <v>75</v>
      </c>
      <c r="AT88" s="32" t="s">
        <v>38</v>
      </c>
      <c r="AU88" s="53">
        <v>4.4999999999999998E-2</v>
      </c>
      <c r="AV88" s="1"/>
      <c r="AW88" s="117" t="s">
        <v>45</v>
      </c>
      <c r="AX88" s="112">
        <v>623363000</v>
      </c>
      <c r="AY88" s="112">
        <v>453440900</v>
      </c>
      <c r="AZ88" s="113">
        <v>178591000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</row>
    <row r="89" spans="1:81" ht="19.5" customHeight="1" thickBot="1" x14ac:dyDescent="0.35">
      <c r="A89" s="193"/>
      <c r="B89" s="68" t="s">
        <v>44</v>
      </c>
      <c r="C89" s="73">
        <f t="shared" ref="C89:J89" si="102">C84</f>
        <v>306053000</v>
      </c>
      <c r="D89" s="74">
        <f t="shared" si="102"/>
        <v>2810340</v>
      </c>
      <c r="E89" s="74">
        <f t="shared" si="102"/>
        <v>6801970</v>
      </c>
      <c r="F89" s="75">
        <f t="shared" si="102"/>
        <v>11165500</v>
      </c>
      <c r="G89" s="73">
        <f t="shared" si="102"/>
        <v>405464000</v>
      </c>
      <c r="H89" s="74">
        <f t="shared" si="102"/>
        <v>3786320</v>
      </c>
      <c r="I89" s="74">
        <f t="shared" si="102"/>
        <v>10184300</v>
      </c>
      <c r="J89" s="75">
        <f t="shared" si="102"/>
        <v>16365100</v>
      </c>
      <c r="K89" s="179"/>
      <c r="L89" s="180"/>
      <c r="M89" s="180"/>
      <c r="N89" s="180"/>
      <c r="O89" s="197"/>
      <c r="P89" s="198"/>
      <c r="Q89" s="14" t="s">
        <v>7</v>
      </c>
      <c r="R89" s="40">
        <f>R84</f>
        <v>12330900</v>
      </c>
      <c r="S89" s="57"/>
      <c r="T89" s="188"/>
      <c r="U89" s="191"/>
      <c r="V89" s="57"/>
      <c r="W89" s="87" t="s">
        <v>7</v>
      </c>
      <c r="X89" s="5">
        <f t="shared" ref="X89:AE89" si="103">X84</f>
        <v>4022.9</v>
      </c>
      <c r="Y89" s="5">
        <f t="shared" si="103"/>
        <v>5399.3</v>
      </c>
      <c r="Z89" s="5">
        <f t="shared" si="103"/>
        <v>57.6</v>
      </c>
      <c r="AA89" s="5">
        <f t="shared" si="103"/>
        <v>73.5</v>
      </c>
      <c r="AB89" s="5">
        <f t="shared" si="103"/>
        <v>4221.6000000000004</v>
      </c>
      <c r="AC89" s="5">
        <f t="shared" si="103"/>
        <v>5668.5</v>
      </c>
      <c r="AD89" s="5">
        <f t="shared" si="103"/>
        <v>94.2</v>
      </c>
      <c r="AE89" s="81">
        <f t="shared" si="103"/>
        <v>13.5</v>
      </c>
      <c r="AF89" s="7"/>
      <c r="AG89" s="87" t="s">
        <v>26</v>
      </c>
      <c r="AH89" s="6">
        <f>(AH88*10.74)</f>
        <v>32.22</v>
      </c>
      <c r="AI89" s="6">
        <f>(AI88*2.2)</f>
        <v>19.9375</v>
      </c>
      <c r="AJ89" s="6">
        <f>(AJ88*0.25)</f>
        <v>0.84375</v>
      </c>
      <c r="AK89" s="158">
        <f>AK88+AL88</f>
        <v>19</v>
      </c>
      <c r="AL89" s="159"/>
      <c r="AM89" s="10"/>
      <c r="AN89" s="22" t="s">
        <v>41</v>
      </c>
      <c r="AO89" s="23">
        <v>20.3</v>
      </c>
      <c r="AP89" s="24">
        <v>7.89</v>
      </c>
      <c r="AQ89" s="7"/>
      <c r="AR89" s="33" t="s">
        <v>36</v>
      </c>
      <c r="AS89" s="12" t="s">
        <v>75</v>
      </c>
      <c r="AT89" s="2" t="s">
        <v>39</v>
      </c>
      <c r="AU89" s="36">
        <v>0.248</v>
      </c>
      <c r="AV89" s="1"/>
      <c r="AW89" s="118" t="s">
        <v>71</v>
      </c>
      <c r="AX89" s="111">
        <f t="shared" ref="AX89:AZ89" si="104">AX84</f>
        <v>623363000</v>
      </c>
      <c r="AY89" s="111">
        <f t="shared" si="104"/>
        <v>451856900</v>
      </c>
      <c r="AZ89" s="114">
        <f t="shared" si="104"/>
        <v>178556000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</row>
    <row r="90" spans="1:81" ht="19.5" customHeight="1" thickBot="1" x14ac:dyDescent="0.35">
      <c r="A90" s="194"/>
      <c r="B90" s="66" t="s">
        <v>3</v>
      </c>
      <c r="C90" s="76">
        <f t="shared" ref="C90:J90" si="105">C88-C89</f>
        <v>0</v>
      </c>
      <c r="D90" s="76">
        <f t="shared" si="105"/>
        <v>0</v>
      </c>
      <c r="E90" s="76">
        <f t="shared" si="105"/>
        <v>0</v>
      </c>
      <c r="F90" s="77">
        <f t="shared" si="105"/>
        <v>0</v>
      </c>
      <c r="G90" s="76">
        <f t="shared" si="105"/>
        <v>1464000</v>
      </c>
      <c r="H90" s="76">
        <f t="shared" si="105"/>
        <v>9000</v>
      </c>
      <c r="I90" s="76">
        <f t="shared" si="105"/>
        <v>32000</v>
      </c>
      <c r="J90" s="77">
        <f t="shared" si="105"/>
        <v>31000</v>
      </c>
      <c r="K90" s="181"/>
      <c r="L90" s="182"/>
      <c r="M90" s="182"/>
      <c r="N90" s="182"/>
      <c r="O90" s="199"/>
      <c r="P90" s="200"/>
      <c r="Q90" s="48" t="s">
        <v>3</v>
      </c>
      <c r="R90" s="41">
        <f>R88-R89</f>
        <v>1390900</v>
      </c>
      <c r="S90" s="58"/>
      <c r="T90" s="189"/>
      <c r="U90" s="192"/>
      <c r="V90" s="58"/>
      <c r="W90" s="45" t="s">
        <v>3</v>
      </c>
      <c r="X90" s="46">
        <f>X88-X89</f>
        <v>0</v>
      </c>
      <c r="Y90" s="46">
        <f t="shared" ref="Y90:AE90" si="106">Y88-Y89</f>
        <v>18.300000000000182</v>
      </c>
      <c r="Z90" s="46">
        <f t="shared" si="106"/>
        <v>0.19999999999999574</v>
      </c>
      <c r="AA90" s="46">
        <f t="shared" si="106"/>
        <v>9.9999999999994316E-2</v>
      </c>
      <c r="AB90" s="46">
        <f t="shared" si="106"/>
        <v>0</v>
      </c>
      <c r="AC90" s="46">
        <f t="shared" si="106"/>
        <v>18.699999999999818</v>
      </c>
      <c r="AD90" s="46">
        <f t="shared" si="106"/>
        <v>9.9999999999994316E-2</v>
      </c>
      <c r="AE90" s="83">
        <f t="shared" si="106"/>
        <v>0</v>
      </c>
      <c r="AF90" s="7"/>
      <c r="AG90" s="88" t="s">
        <v>28</v>
      </c>
      <c r="AH90" s="86">
        <f>(AH89)/((K88/1000000)*8.34)</f>
        <v>2.6388725085505369</v>
      </c>
      <c r="AI90" s="86">
        <f>(AI89)/((K88/1000000)*8.34)</f>
        <v>1.6329149794918165</v>
      </c>
      <c r="AJ90" s="86">
        <f>(AJ89)/((K88/1000000)*8.34)</f>
        <v>6.9104552423634863E-2</v>
      </c>
      <c r="AK90" s="160">
        <f>(AK89)/((K88/1000000)*8.34)</f>
        <v>1.5561321434655555</v>
      </c>
      <c r="AL90" s="161"/>
      <c r="AM90" s="10"/>
      <c r="AN90" s="1"/>
      <c r="AO90" s="1"/>
      <c r="AP90" s="1"/>
      <c r="AQ90" s="7"/>
      <c r="AR90" s="89" t="s">
        <v>55</v>
      </c>
      <c r="AS90" s="79">
        <v>1.23</v>
      </c>
      <c r="AT90" s="90" t="s">
        <v>54</v>
      </c>
      <c r="AU90" s="35">
        <v>3.4000000000000002E-2</v>
      </c>
      <c r="AV90" s="1"/>
      <c r="AW90" s="110" t="s">
        <v>3</v>
      </c>
      <c r="AX90" s="115">
        <f>AX88-AX89</f>
        <v>0</v>
      </c>
      <c r="AY90" s="115">
        <f>AY88-AY89</f>
        <v>1584000</v>
      </c>
      <c r="AZ90" s="116">
        <f>AZ88-AZ89</f>
        <v>35000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</row>
    <row r="91" spans="1:81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</row>
    <row r="92" spans="1:81" ht="18.75" customHeight="1" x14ac:dyDescent="0.3">
      <c r="A92" s="174">
        <v>23</v>
      </c>
      <c r="B92" s="67" t="s">
        <v>45</v>
      </c>
      <c r="C92" s="72">
        <v>306053000</v>
      </c>
      <c r="D92" s="37">
        <v>2810340</v>
      </c>
      <c r="E92" s="37">
        <v>6801970</v>
      </c>
      <c r="F92" s="39">
        <v>11165500</v>
      </c>
      <c r="G92" s="72">
        <v>408657000</v>
      </c>
      <c r="H92" s="37">
        <v>3804320</v>
      </c>
      <c r="I92" s="37">
        <v>10216300</v>
      </c>
      <c r="J92" s="39">
        <v>16404100</v>
      </c>
      <c r="K92" s="177">
        <f>C94+G94</f>
        <v>1729000</v>
      </c>
      <c r="L92" s="178"/>
      <c r="M92" s="183">
        <f>D94+E94+F94+H94+I94+J94</f>
        <v>17000</v>
      </c>
      <c r="N92" s="178"/>
      <c r="O92" s="195">
        <f>M92+K92</f>
        <v>1746000</v>
      </c>
      <c r="P92" s="196"/>
      <c r="Q92" s="42" t="s">
        <v>6</v>
      </c>
      <c r="R92" s="39">
        <v>15319500</v>
      </c>
      <c r="S92" s="57"/>
      <c r="T92" s="187">
        <v>0</v>
      </c>
      <c r="U92" s="190">
        <v>0.88</v>
      </c>
      <c r="V92" s="57"/>
      <c r="W92" s="85" t="s">
        <v>6</v>
      </c>
      <c r="X92" s="44">
        <v>4022.9</v>
      </c>
      <c r="Y92" s="44">
        <v>5439.1</v>
      </c>
      <c r="Z92" s="44">
        <v>57.8</v>
      </c>
      <c r="AA92" s="44">
        <v>73.7</v>
      </c>
      <c r="AB92" s="44">
        <v>4221.6000000000004</v>
      </c>
      <c r="AC92" s="44">
        <v>5708.8</v>
      </c>
      <c r="AD92" s="44">
        <v>94.3</v>
      </c>
      <c r="AE92" s="82">
        <v>13.5</v>
      </c>
      <c r="AF92" s="7"/>
      <c r="AG92" s="85" t="s">
        <v>29</v>
      </c>
      <c r="AH92" s="15">
        <v>3.75</v>
      </c>
      <c r="AI92" s="15">
        <v>10.25</v>
      </c>
      <c r="AJ92" s="15">
        <v>3</v>
      </c>
      <c r="AK92" s="15">
        <v>0</v>
      </c>
      <c r="AL92" s="16">
        <v>22</v>
      </c>
      <c r="AM92" s="62"/>
      <c r="AN92" s="64" t="s">
        <v>40</v>
      </c>
      <c r="AO92" s="20">
        <v>18.899999999999999</v>
      </c>
      <c r="AP92" s="21">
        <v>7.69</v>
      </c>
      <c r="AQ92" s="7"/>
      <c r="AR92" s="31" t="s">
        <v>37</v>
      </c>
      <c r="AS92" s="52" t="s">
        <v>75</v>
      </c>
      <c r="AT92" s="32" t="s">
        <v>38</v>
      </c>
      <c r="AU92" s="53">
        <v>0.05</v>
      </c>
      <c r="AV92" s="1"/>
      <c r="AW92" s="117" t="s">
        <v>45</v>
      </c>
      <c r="AX92" s="112">
        <v>623363000</v>
      </c>
      <c r="AY92" s="112">
        <v>455278900</v>
      </c>
      <c r="AZ92" s="113">
        <v>178591000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</row>
    <row r="93" spans="1:81" ht="19.5" customHeight="1" thickBot="1" x14ac:dyDescent="0.35">
      <c r="A93" s="193"/>
      <c r="B93" s="68" t="s">
        <v>44</v>
      </c>
      <c r="C93" s="73">
        <f t="shared" ref="C93:J93" si="107">C88</f>
        <v>306053000</v>
      </c>
      <c r="D93" s="74">
        <f t="shared" si="107"/>
        <v>2810340</v>
      </c>
      <c r="E93" s="74">
        <f t="shared" si="107"/>
        <v>6801970</v>
      </c>
      <c r="F93" s="75">
        <f t="shared" si="107"/>
        <v>11165500</v>
      </c>
      <c r="G93" s="73">
        <f t="shared" si="107"/>
        <v>406928000</v>
      </c>
      <c r="H93" s="74">
        <f t="shared" si="107"/>
        <v>3795320</v>
      </c>
      <c r="I93" s="74">
        <f t="shared" si="107"/>
        <v>10216300</v>
      </c>
      <c r="J93" s="75">
        <f t="shared" si="107"/>
        <v>16396100</v>
      </c>
      <c r="K93" s="179"/>
      <c r="L93" s="180"/>
      <c r="M93" s="180"/>
      <c r="N93" s="180"/>
      <c r="O93" s="197"/>
      <c r="P93" s="198"/>
      <c r="Q93" s="14" t="s">
        <v>7</v>
      </c>
      <c r="R93" s="40">
        <f>R88</f>
        <v>13721800</v>
      </c>
      <c r="S93" s="57"/>
      <c r="T93" s="188"/>
      <c r="U93" s="191"/>
      <c r="V93" s="57"/>
      <c r="W93" s="87" t="s">
        <v>7</v>
      </c>
      <c r="X93" s="5">
        <f t="shared" ref="X93:AE93" si="108">X88</f>
        <v>4022.9</v>
      </c>
      <c r="Y93" s="5">
        <f t="shared" si="108"/>
        <v>5417.6</v>
      </c>
      <c r="Z93" s="5">
        <f t="shared" si="108"/>
        <v>57.8</v>
      </c>
      <c r="AA93" s="5">
        <f t="shared" si="108"/>
        <v>73.599999999999994</v>
      </c>
      <c r="AB93" s="5">
        <f t="shared" si="108"/>
        <v>4221.6000000000004</v>
      </c>
      <c r="AC93" s="5">
        <f t="shared" si="108"/>
        <v>5687.2</v>
      </c>
      <c r="AD93" s="5">
        <f t="shared" si="108"/>
        <v>94.3</v>
      </c>
      <c r="AE93" s="81">
        <f t="shared" si="108"/>
        <v>13.5</v>
      </c>
      <c r="AF93" s="7"/>
      <c r="AG93" s="87" t="s">
        <v>26</v>
      </c>
      <c r="AH93" s="6">
        <f>(AH92*10.74)</f>
        <v>40.274999999999999</v>
      </c>
      <c r="AI93" s="6">
        <f>(AI92*2.2)</f>
        <v>22.55</v>
      </c>
      <c r="AJ93" s="6">
        <f>(AJ92*0.25)</f>
        <v>0.75</v>
      </c>
      <c r="AK93" s="158">
        <f>AK92+AL92</f>
        <v>22</v>
      </c>
      <c r="AL93" s="159"/>
      <c r="AM93" s="10"/>
      <c r="AN93" s="22" t="s">
        <v>41</v>
      </c>
      <c r="AO93" s="23">
        <v>20</v>
      </c>
      <c r="AP93" s="24">
        <v>7.88</v>
      </c>
      <c r="AQ93" s="7"/>
      <c r="AR93" s="33" t="s">
        <v>36</v>
      </c>
      <c r="AS93" s="12" t="s">
        <v>75</v>
      </c>
      <c r="AT93" s="2" t="s">
        <v>39</v>
      </c>
      <c r="AU93" s="36">
        <v>0.30099999999999999</v>
      </c>
      <c r="AV93" s="1"/>
      <c r="AW93" s="118" t="s">
        <v>71</v>
      </c>
      <c r="AX93" s="111">
        <f t="shared" ref="AX93:AZ93" si="109">AX88</f>
        <v>623363000</v>
      </c>
      <c r="AY93" s="111">
        <f t="shared" si="109"/>
        <v>453440900</v>
      </c>
      <c r="AZ93" s="114">
        <f t="shared" si="109"/>
        <v>178591000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</row>
    <row r="94" spans="1:81" ht="19.5" customHeight="1" thickBot="1" x14ac:dyDescent="0.35">
      <c r="A94" s="194"/>
      <c r="B94" s="66" t="s">
        <v>3</v>
      </c>
      <c r="C94" s="76">
        <f t="shared" ref="C94:J94" si="110">C92-C93</f>
        <v>0</v>
      </c>
      <c r="D94" s="76">
        <f t="shared" si="110"/>
        <v>0</v>
      </c>
      <c r="E94" s="76">
        <f t="shared" si="110"/>
        <v>0</v>
      </c>
      <c r="F94" s="77">
        <f t="shared" si="110"/>
        <v>0</v>
      </c>
      <c r="G94" s="76">
        <f t="shared" si="110"/>
        <v>1729000</v>
      </c>
      <c r="H94" s="76">
        <f t="shared" si="110"/>
        <v>9000</v>
      </c>
      <c r="I94" s="76">
        <f t="shared" si="110"/>
        <v>0</v>
      </c>
      <c r="J94" s="77">
        <f t="shared" si="110"/>
        <v>8000</v>
      </c>
      <c r="K94" s="181"/>
      <c r="L94" s="182"/>
      <c r="M94" s="182"/>
      <c r="N94" s="182"/>
      <c r="O94" s="199"/>
      <c r="P94" s="200"/>
      <c r="Q94" s="48" t="s">
        <v>3</v>
      </c>
      <c r="R94" s="41">
        <f>R92-R93</f>
        <v>1597700</v>
      </c>
      <c r="S94" s="58"/>
      <c r="T94" s="189"/>
      <c r="U94" s="192"/>
      <c r="V94" s="58"/>
      <c r="W94" s="45" t="s">
        <v>3</v>
      </c>
      <c r="X94" s="46">
        <f>X92-X93</f>
        <v>0</v>
      </c>
      <c r="Y94" s="46">
        <f t="shared" ref="Y94:AE94" si="111">Y92-Y93</f>
        <v>21.5</v>
      </c>
      <c r="Z94" s="46">
        <f t="shared" si="111"/>
        <v>0</v>
      </c>
      <c r="AA94" s="46">
        <f t="shared" si="111"/>
        <v>0.10000000000000853</v>
      </c>
      <c r="AB94" s="46">
        <f t="shared" si="111"/>
        <v>0</v>
      </c>
      <c r="AC94" s="46">
        <f t="shared" si="111"/>
        <v>21.600000000000364</v>
      </c>
      <c r="AD94" s="46">
        <f t="shared" si="111"/>
        <v>0</v>
      </c>
      <c r="AE94" s="83">
        <f t="shared" si="111"/>
        <v>0</v>
      </c>
      <c r="AF94" s="7"/>
      <c r="AG94" s="88" t="s">
        <v>28</v>
      </c>
      <c r="AH94" s="86">
        <f>(AH93)/((K92/1000000)*8.34)</f>
        <v>2.7930229558400703</v>
      </c>
      <c r="AI94" s="86">
        <f>(AI93)/((K92/1000000)*8.34)</f>
        <v>1.5638154600668801</v>
      </c>
      <c r="AJ94" s="86">
        <f>(AJ93)/((K92/1000000)*8.34)</f>
        <v>5.2011600667412859E-2</v>
      </c>
      <c r="AK94" s="160">
        <f>(AK93)/((K92/1000000)*8.34)</f>
        <v>1.5256736195774439</v>
      </c>
      <c r="AL94" s="161"/>
      <c r="AM94" s="10"/>
      <c r="AN94" s="1"/>
      <c r="AO94" s="1"/>
      <c r="AP94" s="1"/>
      <c r="AQ94" s="7"/>
      <c r="AR94" s="89" t="s">
        <v>55</v>
      </c>
      <c r="AS94" s="79">
        <v>1.24</v>
      </c>
      <c r="AT94" s="90" t="s">
        <v>54</v>
      </c>
      <c r="AU94" s="35">
        <v>4.1000000000000002E-2</v>
      </c>
      <c r="AV94" s="1"/>
      <c r="AW94" s="110" t="s">
        <v>3</v>
      </c>
      <c r="AX94" s="115">
        <f>AX92-AX93</f>
        <v>0</v>
      </c>
      <c r="AY94" s="115">
        <f>AY92-AY93</f>
        <v>1838000</v>
      </c>
      <c r="AZ94" s="116">
        <f>AZ92-AZ93</f>
        <v>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</row>
    <row r="95" spans="1:81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</row>
    <row r="96" spans="1:81" ht="18.75" customHeight="1" x14ac:dyDescent="0.3">
      <c r="A96" s="174">
        <v>24</v>
      </c>
      <c r="B96" s="67" t="s">
        <v>45</v>
      </c>
      <c r="C96" s="72">
        <v>306053000</v>
      </c>
      <c r="D96" s="37">
        <v>2810340</v>
      </c>
      <c r="E96" s="37">
        <v>6801970</v>
      </c>
      <c r="F96" s="39">
        <v>11165500</v>
      </c>
      <c r="G96" s="72">
        <v>409794000</v>
      </c>
      <c r="H96" s="37">
        <v>3804320</v>
      </c>
      <c r="I96" s="37">
        <v>10248300</v>
      </c>
      <c r="J96" s="39">
        <v>16443100</v>
      </c>
      <c r="K96" s="177">
        <f>C98+G98</f>
        <v>1137000</v>
      </c>
      <c r="L96" s="178"/>
      <c r="M96" s="183">
        <f>D98+E98+F98+H98+I98+J98</f>
        <v>71000</v>
      </c>
      <c r="N96" s="178"/>
      <c r="O96" s="195">
        <f>M96+K96</f>
        <v>1208000</v>
      </c>
      <c r="P96" s="196"/>
      <c r="Q96" s="42" t="s">
        <v>6</v>
      </c>
      <c r="R96" s="39">
        <v>16739000</v>
      </c>
      <c r="S96" s="57"/>
      <c r="T96" s="187">
        <v>0</v>
      </c>
      <c r="U96" s="190">
        <v>0.89</v>
      </c>
      <c r="V96" s="57"/>
      <c r="W96" s="85" t="s">
        <v>6</v>
      </c>
      <c r="X96" s="44">
        <v>4022.9</v>
      </c>
      <c r="Y96" s="44">
        <v>5453.4</v>
      </c>
      <c r="Z96" s="44">
        <v>57.8</v>
      </c>
      <c r="AA96" s="44">
        <v>73.7</v>
      </c>
      <c r="AB96" s="44">
        <v>4221.6000000000004</v>
      </c>
      <c r="AC96" s="44">
        <v>5723.6</v>
      </c>
      <c r="AD96" s="44">
        <v>94.5</v>
      </c>
      <c r="AE96" s="82">
        <v>13.5</v>
      </c>
      <c r="AF96" s="7"/>
      <c r="AG96" s="85" t="s">
        <v>29</v>
      </c>
      <c r="AH96" s="15">
        <v>2.5625</v>
      </c>
      <c r="AI96" s="15">
        <v>7.5</v>
      </c>
      <c r="AJ96" s="15">
        <v>2.25</v>
      </c>
      <c r="AK96" s="15">
        <v>12</v>
      </c>
      <c r="AL96" s="16">
        <v>0</v>
      </c>
      <c r="AM96" s="62"/>
      <c r="AN96" s="64" t="s">
        <v>40</v>
      </c>
      <c r="AO96" s="20">
        <v>18.3</v>
      </c>
      <c r="AP96" s="21">
        <v>7.68</v>
      </c>
      <c r="AQ96" s="7"/>
      <c r="AR96" s="31" t="s">
        <v>37</v>
      </c>
      <c r="AS96" s="52" t="s">
        <v>75</v>
      </c>
      <c r="AT96" s="32" t="s">
        <v>38</v>
      </c>
      <c r="AU96" s="53">
        <v>0.04</v>
      </c>
      <c r="AV96" s="1"/>
      <c r="AW96" s="117" t="s">
        <v>45</v>
      </c>
      <c r="AX96" s="112">
        <v>623363000</v>
      </c>
      <c r="AY96" s="112">
        <v>456517000</v>
      </c>
      <c r="AZ96" s="113">
        <v>178626000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</row>
    <row r="97" spans="1:81" ht="19.5" customHeight="1" thickBot="1" x14ac:dyDescent="0.35">
      <c r="A97" s="193"/>
      <c r="B97" s="68" t="s">
        <v>44</v>
      </c>
      <c r="C97" s="73">
        <f t="shared" ref="C97:J97" si="112">C92</f>
        <v>306053000</v>
      </c>
      <c r="D97" s="74">
        <f t="shared" si="112"/>
        <v>2810340</v>
      </c>
      <c r="E97" s="74">
        <f t="shared" si="112"/>
        <v>6801970</v>
      </c>
      <c r="F97" s="75">
        <f t="shared" si="112"/>
        <v>11165500</v>
      </c>
      <c r="G97" s="73">
        <f t="shared" si="112"/>
        <v>408657000</v>
      </c>
      <c r="H97" s="74">
        <f t="shared" si="112"/>
        <v>3804320</v>
      </c>
      <c r="I97" s="74">
        <f t="shared" si="112"/>
        <v>10216300</v>
      </c>
      <c r="J97" s="75">
        <f t="shared" si="112"/>
        <v>16404100</v>
      </c>
      <c r="K97" s="179"/>
      <c r="L97" s="180"/>
      <c r="M97" s="180"/>
      <c r="N97" s="180"/>
      <c r="O97" s="197"/>
      <c r="P97" s="198"/>
      <c r="Q97" s="14" t="s">
        <v>7</v>
      </c>
      <c r="R97" s="40">
        <f>R92</f>
        <v>15319500</v>
      </c>
      <c r="S97" s="57"/>
      <c r="T97" s="188"/>
      <c r="U97" s="191"/>
      <c r="V97" s="57"/>
      <c r="W97" s="87" t="s">
        <v>7</v>
      </c>
      <c r="X97" s="5">
        <f t="shared" ref="X97:AE97" si="113">X92</f>
        <v>4022.9</v>
      </c>
      <c r="Y97" s="5">
        <f t="shared" si="113"/>
        <v>5439.1</v>
      </c>
      <c r="Z97" s="5">
        <f t="shared" si="113"/>
        <v>57.8</v>
      </c>
      <c r="AA97" s="5">
        <f t="shared" si="113"/>
        <v>73.7</v>
      </c>
      <c r="AB97" s="5">
        <f t="shared" si="113"/>
        <v>4221.6000000000004</v>
      </c>
      <c r="AC97" s="5">
        <f t="shared" si="113"/>
        <v>5708.8</v>
      </c>
      <c r="AD97" s="5">
        <f t="shared" si="113"/>
        <v>94.3</v>
      </c>
      <c r="AE97" s="81">
        <f t="shared" si="113"/>
        <v>13.5</v>
      </c>
      <c r="AF97" s="7"/>
      <c r="AG97" s="87" t="s">
        <v>26</v>
      </c>
      <c r="AH97" s="6">
        <f>(AH96*10.74)</f>
        <v>27.521250000000002</v>
      </c>
      <c r="AI97" s="6">
        <f>(AI96*2.2)</f>
        <v>16.5</v>
      </c>
      <c r="AJ97" s="6">
        <f>(AJ96*0.25)</f>
        <v>0.5625</v>
      </c>
      <c r="AK97" s="158">
        <f>AK96+AL96</f>
        <v>12</v>
      </c>
      <c r="AL97" s="159"/>
      <c r="AM97" s="10"/>
      <c r="AN97" s="22" t="s">
        <v>41</v>
      </c>
      <c r="AO97" s="23">
        <v>20.2</v>
      </c>
      <c r="AP97" s="24">
        <v>7.87</v>
      </c>
      <c r="AQ97" s="7"/>
      <c r="AR97" s="33" t="s">
        <v>36</v>
      </c>
      <c r="AS97" s="12" t="s">
        <v>75</v>
      </c>
      <c r="AT97" s="2" t="s">
        <v>39</v>
      </c>
      <c r="AU97" s="36">
        <v>0.33100000000000002</v>
      </c>
      <c r="AV97" s="1"/>
      <c r="AW97" s="118" t="s">
        <v>71</v>
      </c>
      <c r="AX97" s="111">
        <f t="shared" ref="AX97:AY97" si="114">AX92</f>
        <v>623363000</v>
      </c>
      <c r="AY97" s="111">
        <f t="shared" si="114"/>
        <v>455278900</v>
      </c>
      <c r="AZ97" s="114">
        <f>AZ92</f>
        <v>178591000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</row>
    <row r="98" spans="1:81" ht="19.5" customHeight="1" thickBot="1" x14ac:dyDescent="0.35">
      <c r="A98" s="194"/>
      <c r="B98" s="66" t="s">
        <v>3</v>
      </c>
      <c r="C98" s="76">
        <f t="shared" ref="C98:J98" si="115">C96-C97</f>
        <v>0</v>
      </c>
      <c r="D98" s="76">
        <f t="shared" si="115"/>
        <v>0</v>
      </c>
      <c r="E98" s="76">
        <f t="shared" si="115"/>
        <v>0</v>
      </c>
      <c r="F98" s="77">
        <f t="shared" si="115"/>
        <v>0</v>
      </c>
      <c r="G98" s="76">
        <f t="shared" si="115"/>
        <v>1137000</v>
      </c>
      <c r="H98" s="76">
        <f t="shared" si="115"/>
        <v>0</v>
      </c>
      <c r="I98" s="76">
        <f t="shared" si="115"/>
        <v>32000</v>
      </c>
      <c r="J98" s="77">
        <f t="shared" si="115"/>
        <v>39000</v>
      </c>
      <c r="K98" s="181"/>
      <c r="L98" s="182"/>
      <c r="M98" s="182"/>
      <c r="N98" s="182"/>
      <c r="O98" s="199"/>
      <c r="P98" s="200"/>
      <c r="Q98" s="48" t="s">
        <v>3</v>
      </c>
      <c r="R98" s="41">
        <f>R96-R97</f>
        <v>1419500</v>
      </c>
      <c r="S98" s="58"/>
      <c r="T98" s="189"/>
      <c r="U98" s="192"/>
      <c r="V98" s="58"/>
      <c r="W98" s="45" t="s">
        <v>3</v>
      </c>
      <c r="X98" s="46">
        <f>X96-X97</f>
        <v>0</v>
      </c>
      <c r="Y98" s="46">
        <f t="shared" ref="Y98:AE98" si="116">Y96-Y97</f>
        <v>14.299999999999272</v>
      </c>
      <c r="Z98" s="46">
        <f t="shared" si="116"/>
        <v>0</v>
      </c>
      <c r="AA98" s="46">
        <f t="shared" si="116"/>
        <v>0</v>
      </c>
      <c r="AB98" s="46">
        <f t="shared" si="116"/>
        <v>0</v>
      </c>
      <c r="AC98" s="46">
        <f t="shared" si="116"/>
        <v>14.800000000000182</v>
      </c>
      <c r="AD98" s="46">
        <f t="shared" si="116"/>
        <v>0.20000000000000284</v>
      </c>
      <c r="AE98" s="83">
        <f t="shared" si="116"/>
        <v>0</v>
      </c>
      <c r="AF98" s="7"/>
      <c r="AG98" s="88" t="s">
        <v>28</v>
      </c>
      <c r="AH98" s="86">
        <f>(AH97)/((K96/1000000)*8.34)</f>
        <v>2.9022955777857926</v>
      </c>
      <c r="AI98" s="86">
        <f>(AI97)/((K96/1000000)*8.34)</f>
        <v>1.7400327758901057</v>
      </c>
      <c r="AJ98" s="86">
        <f>(AJ97)/((K96/1000000)*8.34)</f>
        <v>5.9319299178071785E-2</v>
      </c>
      <c r="AK98" s="160">
        <f>(AK97)/((K96/1000000)*8.34)</f>
        <v>1.2654783824655316</v>
      </c>
      <c r="AL98" s="161"/>
      <c r="AM98" s="10"/>
      <c r="AN98" s="1"/>
      <c r="AO98" s="1"/>
      <c r="AP98" s="1"/>
      <c r="AQ98" s="7"/>
      <c r="AR98" s="89" t="s">
        <v>55</v>
      </c>
      <c r="AS98" s="79">
        <v>1.25</v>
      </c>
      <c r="AT98" s="90" t="s">
        <v>54</v>
      </c>
      <c r="AU98" s="35">
        <v>2.9000000000000001E-2</v>
      </c>
      <c r="AV98" s="1"/>
      <c r="AW98" s="110" t="s">
        <v>3</v>
      </c>
      <c r="AX98" s="115">
        <f>AX96-AX97</f>
        <v>0</v>
      </c>
      <c r="AY98" s="115">
        <f>AY96-AY97</f>
        <v>1238100</v>
      </c>
      <c r="AZ98" s="116">
        <f>AZ96-AZ97</f>
        <v>35000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</row>
    <row r="99" spans="1:81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</row>
    <row r="100" spans="1:81" ht="18.75" customHeight="1" x14ac:dyDescent="0.3">
      <c r="A100" s="174">
        <v>25</v>
      </c>
      <c r="B100" s="67" t="s">
        <v>45</v>
      </c>
      <c r="C100" s="72">
        <v>306541000</v>
      </c>
      <c r="D100" s="37">
        <v>2817330</v>
      </c>
      <c r="E100" s="37">
        <v>6834970</v>
      </c>
      <c r="F100" s="39">
        <v>11203500</v>
      </c>
      <c r="G100" s="72">
        <v>411275000</v>
      </c>
      <c r="H100" s="37">
        <v>3814320</v>
      </c>
      <c r="I100" s="37">
        <v>10280300</v>
      </c>
      <c r="J100" s="39">
        <v>16467100</v>
      </c>
      <c r="K100" s="177">
        <f>C102+G102</f>
        <v>1969000</v>
      </c>
      <c r="L100" s="178"/>
      <c r="M100" s="183">
        <f>D102+E102+F102+H102+I102+J102</f>
        <v>143990</v>
      </c>
      <c r="N100" s="178"/>
      <c r="O100" s="195">
        <f>M100+K100</f>
        <v>2112990</v>
      </c>
      <c r="P100" s="196"/>
      <c r="Q100" s="42" t="s">
        <v>6</v>
      </c>
      <c r="R100" s="39">
        <v>18378500</v>
      </c>
      <c r="S100" s="57"/>
      <c r="T100" s="187">
        <v>0</v>
      </c>
      <c r="U100" s="190">
        <v>0.71</v>
      </c>
      <c r="V100" s="57"/>
      <c r="W100" s="85" t="s">
        <v>6</v>
      </c>
      <c r="X100" s="44">
        <v>4030.2</v>
      </c>
      <c r="Y100" s="44">
        <v>5472.4</v>
      </c>
      <c r="Z100" s="44">
        <v>58.1</v>
      </c>
      <c r="AA100" s="44">
        <v>73.8</v>
      </c>
      <c r="AB100" s="44">
        <v>4229.5</v>
      </c>
      <c r="AC100" s="44">
        <v>5742.9</v>
      </c>
      <c r="AD100" s="44">
        <v>94.9</v>
      </c>
      <c r="AE100" s="82">
        <v>13.6</v>
      </c>
      <c r="AF100" s="7"/>
      <c r="AG100" s="85" t="s">
        <v>29</v>
      </c>
      <c r="AH100" s="15">
        <v>4.25</v>
      </c>
      <c r="AI100" s="15">
        <v>11.875</v>
      </c>
      <c r="AJ100" s="15">
        <v>3.375</v>
      </c>
      <c r="AK100" s="15">
        <v>11</v>
      </c>
      <c r="AL100" s="16">
        <v>12</v>
      </c>
      <c r="AM100" s="62"/>
      <c r="AN100" s="64" t="s">
        <v>40</v>
      </c>
      <c r="AO100" s="20">
        <v>19.5</v>
      </c>
      <c r="AP100" s="21">
        <v>7.72</v>
      </c>
      <c r="AQ100" s="7"/>
      <c r="AR100" s="31" t="s">
        <v>37</v>
      </c>
      <c r="AS100" s="52">
        <v>4.7E-2</v>
      </c>
      <c r="AT100" s="32" t="s">
        <v>38</v>
      </c>
      <c r="AU100" s="53">
        <v>3.7999999999999999E-2</v>
      </c>
      <c r="AV100" s="1"/>
      <c r="AW100" s="117" t="s">
        <v>45</v>
      </c>
      <c r="AX100" s="112">
        <v>623943000</v>
      </c>
      <c r="AY100" s="112">
        <v>458121400</v>
      </c>
      <c r="AZ100" s="113">
        <v>178696000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</row>
    <row r="101" spans="1:81" ht="19.5" customHeight="1" thickBot="1" x14ac:dyDescent="0.35">
      <c r="A101" s="193"/>
      <c r="B101" s="68" t="s">
        <v>44</v>
      </c>
      <c r="C101" s="73">
        <f t="shared" ref="C101:J101" si="117">C96</f>
        <v>306053000</v>
      </c>
      <c r="D101" s="74">
        <f t="shared" si="117"/>
        <v>2810340</v>
      </c>
      <c r="E101" s="74">
        <f t="shared" si="117"/>
        <v>6801970</v>
      </c>
      <c r="F101" s="75">
        <f t="shared" si="117"/>
        <v>11165500</v>
      </c>
      <c r="G101" s="73">
        <f t="shared" si="117"/>
        <v>409794000</v>
      </c>
      <c r="H101" s="74">
        <f t="shared" si="117"/>
        <v>3804320</v>
      </c>
      <c r="I101" s="74">
        <f t="shared" si="117"/>
        <v>10248300</v>
      </c>
      <c r="J101" s="75">
        <f t="shared" si="117"/>
        <v>16443100</v>
      </c>
      <c r="K101" s="179"/>
      <c r="L101" s="180"/>
      <c r="M101" s="180"/>
      <c r="N101" s="180"/>
      <c r="O101" s="197"/>
      <c r="P101" s="198"/>
      <c r="Q101" s="14" t="s">
        <v>7</v>
      </c>
      <c r="R101" s="40">
        <f>R96</f>
        <v>16739000</v>
      </c>
      <c r="S101" s="57"/>
      <c r="T101" s="188"/>
      <c r="U101" s="191"/>
      <c r="V101" s="57"/>
      <c r="W101" s="87" t="s">
        <v>7</v>
      </c>
      <c r="X101" s="5">
        <f t="shared" ref="X101:AE101" si="118">X96</f>
        <v>4022.9</v>
      </c>
      <c r="Y101" s="5">
        <f t="shared" si="118"/>
        <v>5453.4</v>
      </c>
      <c r="Z101" s="5">
        <f t="shared" si="118"/>
        <v>57.8</v>
      </c>
      <c r="AA101" s="5">
        <f t="shared" si="118"/>
        <v>73.7</v>
      </c>
      <c r="AB101" s="5">
        <f t="shared" si="118"/>
        <v>4221.6000000000004</v>
      </c>
      <c r="AC101" s="5">
        <f t="shared" si="118"/>
        <v>5723.6</v>
      </c>
      <c r="AD101" s="5">
        <f t="shared" si="118"/>
        <v>94.5</v>
      </c>
      <c r="AE101" s="81">
        <f t="shared" si="118"/>
        <v>13.5</v>
      </c>
      <c r="AF101" s="7"/>
      <c r="AG101" s="87" t="s">
        <v>26</v>
      </c>
      <c r="AH101" s="6">
        <f>(AH100*10.74)</f>
        <v>45.645000000000003</v>
      </c>
      <c r="AI101" s="6">
        <f>(AI100*2.2)</f>
        <v>26.125000000000004</v>
      </c>
      <c r="AJ101" s="6">
        <f>(AJ100*0.25)</f>
        <v>0.84375</v>
      </c>
      <c r="AK101" s="158">
        <f>AK100+AL100</f>
        <v>23</v>
      </c>
      <c r="AL101" s="159"/>
      <c r="AM101" s="10"/>
      <c r="AN101" s="22" t="s">
        <v>41</v>
      </c>
      <c r="AO101" s="23">
        <v>20</v>
      </c>
      <c r="AP101" s="24">
        <v>7.81</v>
      </c>
      <c r="AQ101" s="7"/>
      <c r="AR101" s="33" t="s">
        <v>36</v>
      </c>
      <c r="AS101" s="12">
        <v>0.26</v>
      </c>
      <c r="AT101" s="2" t="s">
        <v>39</v>
      </c>
      <c r="AU101" s="36">
        <v>0.22</v>
      </c>
      <c r="AV101" s="1"/>
      <c r="AW101" s="118" t="s">
        <v>71</v>
      </c>
      <c r="AX101" s="111">
        <f t="shared" ref="AX101:AZ101" si="119">AX96</f>
        <v>623363000</v>
      </c>
      <c r="AY101" s="111">
        <f t="shared" si="119"/>
        <v>456517000</v>
      </c>
      <c r="AZ101" s="114">
        <f t="shared" si="119"/>
        <v>178626000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</row>
    <row r="102" spans="1:81" ht="19.5" customHeight="1" thickBot="1" x14ac:dyDescent="0.35">
      <c r="A102" s="194"/>
      <c r="B102" s="66" t="s">
        <v>3</v>
      </c>
      <c r="C102" s="76">
        <f t="shared" ref="C102:J102" si="120">C100-C101</f>
        <v>488000</v>
      </c>
      <c r="D102" s="76">
        <f t="shared" si="120"/>
        <v>6990</v>
      </c>
      <c r="E102" s="76">
        <f t="shared" si="120"/>
        <v>33000</v>
      </c>
      <c r="F102" s="77">
        <f t="shared" si="120"/>
        <v>38000</v>
      </c>
      <c r="G102" s="76">
        <f t="shared" si="120"/>
        <v>1481000</v>
      </c>
      <c r="H102" s="76">
        <f t="shared" si="120"/>
        <v>10000</v>
      </c>
      <c r="I102" s="76">
        <f t="shared" si="120"/>
        <v>32000</v>
      </c>
      <c r="J102" s="77">
        <f t="shared" si="120"/>
        <v>24000</v>
      </c>
      <c r="K102" s="181"/>
      <c r="L102" s="182"/>
      <c r="M102" s="182"/>
      <c r="N102" s="182"/>
      <c r="O102" s="199"/>
      <c r="P102" s="200"/>
      <c r="Q102" s="48" t="s">
        <v>3</v>
      </c>
      <c r="R102" s="41">
        <f>R100-R101</f>
        <v>1639500</v>
      </c>
      <c r="S102" s="58"/>
      <c r="T102" s="189"/>
      <c r="U102" s="192"/>
      <c r="V102" s="58"/>
      <c r="W102" s="45" t="s">
        <v>3</v>
      </c>
      <c r="X102" s="46">
        <f>X100-X101</f>
        <v>7.2999999999997272</v>
      </c>
      <c r="Y102" s="46">
        <f t="shared" ref="Y102:AE102" si="121">Y100-Y101</f>
        <v>19</v>
      </c>
      <c r="Z102" s="46">
        <f t="shared" si="121"/>
        <v>0.30000000000000426</v>
      </c>
      <c r="AA102" s="46">
        <f t="shared" si="121"/>
        <v>9.9999999999994316E-2</v>
      </c>
      <c r="AB102" s="46">
        <f t="shared" si="121"/>
        <v>7.8999999999996362</v>
      </c>
      <c r="AC102" s="46">
        <f t="shared" si="121"/>
        <v>19.299999999999272</v>
      </c>
      <c r="AD102" s="46">
        <f t="shared" si="121"/>
        <v>0.40000000000000568</v>
      </c>
      <c r="AE102" s="83">
        <f t="shared" si="121"/>
        <v>9.9999999999999645E-2</v>
      </c>
      <c r="AF102" s="7"/>
      <c r="AG102" s="88" t="s">
        <v>28</v>
      </c>
      <c r="AH102" s="86">
        <f>(AH101)/((K100/1000000)*8.34)</f>
        <v>2.7795945062132117</v>
      </c>
      <c r="AI102" s="86">
        <f>(AI101)/((K100/1000000)*8.34)</f>
        <v>1.5909060461128306</v>
      </c>
      <c r="AJ102" s="86">
        <f>(AJ101)/((K100/1000000)*8.34)</f>
        <v>5.1380936895988542E-2</v>
      </c>
      <c r="AK102" s="160">
        <f>(AK101)/((K100/1000000)*8.34)</f>
        <v>1.4006062798313914</v>
      </c>
      <c r="AL102" s="161"/>
      <c r="AM102" s="10"/>
      <c r="AN102" s="1"/>
      <c r="AO102" s="1"/>
      <c r="AP102" s="1"/>
      <c r="AQ102" s="7"/>
      <c r="AR102" s="89" t="s">
        <v>55</v>
      </c>
      <c r="AS102" s="79">
        <v>1.97</v>
      </c>
      <c r="AT102" s="90" t="s">
        <v>54</v>
      </c>
      <c r="AU102" s="35">
        <v>3.2000000000000001E-2</v>
      </c>
      <c r="AV102" s="1"/>
      <c r="AW102" s="110" t="s">
        <v>3</v>
      </c>
      <c r="AX102" s="115">
        <f>AX100-AX101</f>
        <v>580000</v>
      </c>
      <c r="AY102" s="115">
        <f>AY100-AY101</f>
        <v>1604400</v>
      </c>
      <c r="AZ102" s="116">
        <f>AZ100-AZ101</f>
        <v>70000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</row>
    <row r="103" spans="1:81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</row>
    <row r="104" spans="1:81" ht="18.75" customHeight="1" x14ac:dyDescent="0.3">
      <c r="A104" s="174">
        <v>26</v>
      </c>
      <c r="B104" s="67" t="s">
        <v>45</v>
      </c>
      <c r="C104" s="72">
        <v>307444000</v>
      </c>
      <c r="D104" s="37">
        <v>2825330</v>
      </c>
      <c r="E104" s="37">
        <v>6834970</v>
      </c>
      <c r="F104" s="39">
        <v>11224500</v>
      </c>
      <c r="G104" s="72">
        <v>412140000</v>
      </c>
      <c r="H104" s="37">
        <v>3822320</v>
      </c>
      <c r="I104" s="37">
        <v>10312300</v>
      </c>
      <c r="J104" s="39">
        <v>16503100</v>
      </c>
      <c r="K104" s="177">
        <f>C106+G106</f>
        <v>1768000</v>
      </c>
      <c r="L104" s="178"/>
      <c r="M104" s="183">
        <f>D106+E106+F106+H106+I106+J106</f>
        <v>105000</v>
      </c>
      <c r="N104" s="178"/>
      <c r="O104" s="195">
        <f>M104+K104</f>
        <v>1873000</v>
      </c>
      <c r="P104" s="196"/>
      <c r="Q104" s="42" t="s">
        <v>6</v>
      </c>
      <c r="R104" s="39">
        <v>20107500</v>
      </c>
      <c r="S104" s="57"/>
      <c r="T104" s="187">
        <v>0</v>
      </c>
      <c r="U104" s="190">
        <v>0.88</v>
      </c>
      <c r="V104" s="57"/>
      <c r="W104" s="85" t="s">
        <v>6</v>
      </c>
      <c r="X104" s="44">
        <v>4043.2</v>
      </c>
      <c r="Y104" s="44">
        <v>5484.9</v>
      </c>
      <c r="Z104" s="44">
        <v>58.4</v>
      </c>
      <c r="AA104" s="44">
        <v>73.900000000000006</v>
      </c>
      <c r="AB104" s="44">
        <v>4243</v>
      </c>
      <c r="AC104" s="44">
        <v>5756.1</v>
      </c>
      <c r="AD104" s="44">
        <v>95</v>
      </c>
      <c r="AE104" s="82">
        <v>13.6</v>
      </c>
      <c r="AF104" s="7"/>
      <c r="AG104" s="85" t="s">
        <v>29</v>
      </c>
      <c r="AH104" s="15">
        <v>4.25</v>
      </c>
      <c r="AI104" s="15">
        <v>12.5</v>
      </c>
      <c r="AJ104" s="15">
        <v>3.75</v>
      </c>
      <c r="AK104" s="15">
        <v>10</v>
      </c>
      <c r="AL104" s="16">
        <v>10</v>
      </c>
      <c r="AM104" s="62"/>
      <c r="AN104" s="64" t="s">
        <v>40</v>
      </c>
      <c r="AO104" s="20">
        <v>20.399999999999999</v>
      </c>
      <c r="AP104" s="21">
        <v>7.69</v>
      </c>
      <c r="AQ104" s="7"/>
      <c r="AR104" s="31" t="s">
        <v>37</v>
      </c>
      <c r="AS104" s="52">
        <v>4.7E-2</v>
      </c>
      <c r="AT104" s="32" t="s">
        <v>38</v>
      </c>
      <c r="AU104" s="53">
        <v>4.2999999999999997E-2</v>
      </c>
      <c r="AV104" s="1"/>
      <c r="AW104" s="117" t="s">
        <v>45</v>
      </c>
      <c r="AX104" s="112">
        <v>624947000</v>
      </c>
      <c r="AY104" s="112">
        <v>459082500</v>
      </c>
      <c r="AZ104" s="113">
        <v>178731000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</row>
    <row r="105" spans="1:81" ht="19.5" customHeight="1" thickBot="1" x14ac:dyDescent="0.35">
      <c r="A105" s="193"/>
      <c r="B105" s="68" t="s">
        <v>44</v>
      </c>
      <c r="C105" s="73">
        <f t="shared" ref="C105:J105" si="122">C100</f>
        <v>306541000</v>
      </c>
      <c r="D105" s="74">
        <f t="shared" si="122"/>
        <v>2817330</v>
      </c>
      <c r="E105" s="74">
        <f t="shared" si="122"/>
        <v>6834970</v>
      </c>
      <c r="F105" s="75">
        <f t="shared" si="122"/>
        <v>11203500</v>
      </c>
      <c r="G105" s="73">
        <f t="shared" si="122"/>
        <v>411275000</v>
      </c>
      <c r="H105" s="74">
        <f t="shared" si="122"/>
        <v>3814320</v>
      </c>
      <c r="I105" s="74">
        <f t="shared" si="122"/>
        <v>10280300</v>
      </c>
      <c r="J105" s="75">
        <f t="shared" si="122"/>
        <v>16467100</v>
      </c>
      <c r="K105" s="179"/>
      <c r="L105" s="180"/>
      <c r="M105" s="180"/>
      <c r="N105" s="180"/>
      <c r="O105" s="197"/>
      <c r="P105" s="198"/>
      <c r="Q105" s="14" t="s">
        <v>7</v>
      </c>
      <c r="R105" s="40">
        <f>R100</f>
        <v>18378500</v>
      </c>
      <c r="S105" s="57"/>
      <c r="T105" s="188"/>
      <c r="U105" s="191"/>
      <c r="V105" s="57"/>
      <c r="W105" s="87" t="s">
        <v>7</v>
      </c>
      <c r="X105" s="5">
        <f t="shared" ref="X105:AE105" si="123">X100</f>
        <v>4030.2</v>
      </c>
      <c r="Y105" s="5">
        <f t="shared" si="123"/>
        <v>5472.4</v>
      </c>
      <c r="Z105" s="5">
        <f t="shared" si="123"/>
        <v>58.1</v>
      </c>
      <c r="AA105" s="5">
        <f t="shared" si="123"/>
        <v>73.8</v>
      </c>
      <c r="AB105" s="5">
        <f t="shared" si="123"/>
        <v>4229.5</v>
      </c>
      <c r="AC105" s="5">
        <f t="shared" si="123"/>
        <v>5742.9</v>
      </c>
      <c r="AD105" s="5">
        <f t="shared" si="123"/>
        <v>94.9</v>
      </c>
      <c r="AE105" s="81">
        <f t="shared" si="123"/>
        <v>13.6</v>
      </c>
      <c r="AF105" s="7"/>
      <c r="AG105" s="87" t="s">
        <v>26</v>
      </c>
      <c r="AH105" s="6">
        <f>(AH104*10.74)</f>
        <v>45.645000000000003</v>
      </c>
      <c r="AI105" s="6">
        <f>(AI104*2.2)</f>
        <v>27.500000000000004</v>
      </c>
      <c r="AJ105" s="6">
        <f>(AJ104*0.25)</f>
        <v>0.9375</v>
      </c>
      <c r="AK105" s="158">
        <f>AK104+AL104</f>
        <v>20</v>
      </c>
      <c r="AL105" s="159"/>
      <c r="AM105" s="10"/>
      <c r="AN105" s="22" t="s">
        <v>41</v>
      </c>
      <c r="AO105" s="23">
        <v>21.1</v>
      </c>
      <c r="AP105" s="24">
        <v>7.78</v>
      </c>
      <c r="AQ105" s="7"/>
      <c r="AR105" s="33" t="s">
        <v>36</v>
      </c>
      <c r="AS105" s="12">
        <v>0.2</v>
      </c>
      <c r="AT105" s="2" t="s">
        <v>39</v>
      </c>
      <c r="AU105" s="36">
        <v>0.24399999999999999</v>
      </c>
      <c r="AV105" s="1"/>
      <c r="AW105" s="118" t="s">
        <v>71</v>
      </c>
      <c r="AX105" s="111">
        <f t="shared" ref="AX105:AZ105" si="124">AX100</f>
        <v>623943000</v>
      </c>
      <c r="AY105" s="111">
        <f t="shared" si="124"/>
        <v>458121400</v>
      </c>
      <c r="AZ105" s="114">
        <f t="shared" si="124"/>
        <v>178696000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</row>
    <row r="106" spans="1:81" ht="19.5" customHeight="1" thickBot="1" x14ac:dyDescent="0.35">
      <c r="A106" s="194"/>
      <c r="B106" s="66" t="s">
        <v>3</v>
      </c>
      <c r="C106" s="76">
        <f t="shared" ref="C106:J106" si="125">C104-C105</f>
        <v>903000</v>
      </c>
      <c r="D106" s="76">
        <f t="shared" si="125"/>
        <v>8000</v>
      </c>
      <c r="E106" s="76">
        <f t="shared" si="125"/>
        <v>0</v>
      </c>
      <c r="F106" s="77">
        <f t="shared" si="125"/>
        <v>21000</v>
      </c>
      <c r="G106" s="76">
        <f t="shared" si="125"/>
        <v>865000</v>
      </c>
      <c r="H106" s="76">
        <f t="shared" si="125"/>
        <v>8000</v>
      </c>
      <c r="I106" s="76">
        <f t="shared" si="125"/>
        <v>32000</v>
      </c>
      <c r="J106" s="77">
        <f t="shared" si="125"/>
        <v>36000</v>
      </c>
      <c r="K106" s="181"/>
      <c r="L106" s="182"/>
      <c r="M106" s="182"/>
      <c r="N106" s="182"/>
      <c r="O106" s="199"/>
      <c r="P106" s="200"/>
      <c r="Q106" s="48" t="s">
        <v>3</v>
      </c>
      <c r="R106" s="41">
        <f>R104-R105</f>
        <v>1729000</v>
      </c>
      <c r="S106" s="58"/>
      <c r="T106" s="189"/>
      <c r="U106" s="192"/>
      <c r="V106" s="58"/>
      <c r="W106" s="45" t="s">
        <v>3</v>
      </c>
      <c r="X106" s="46">
        <f>X104-X105</f>
        <v>13</v>
      </c>
      <c r="Y106" s="46">
        <f t="shared" ref="Y106:AE106" si="126">Y104-Y105</f>
        <v>12.5</v>
      </c>
      <c r="Z106" s="46">
        <f t="shared" si="126"/>
        <v>0.29999999999999716</v>
      </c>
      <c r="AA106" s="46">
        <f t="shared" si="126"/>
        <v>0.10000000000000853</v>
      </c>
      <c r="AB106" s="46">
        <f t="shared" si="126"/>
        <v>13.5</v>
      </c>
      <c r="AC106" s="46">
        <f t="shared" si="126"/>
        <v>13.200000000000728</v>
      </c>
      <c r="AD106" s="46">
        <f t="shared" si="126"/>
        <v>9.9999999999994316E-2</v>
      </c>
      <c r="AE106" s="83">
        <f t="shared" si="126"/>
        <v>0</v>
      </c>
      <c r="AF106" s="7"/>
      <c r="AG106" s="88" t="s">
        <v>28</v>
      </c>
      <c r="AH106" s="86">
        <f>(AH105)/((K104/1000000)*8.34)</f>
        <v>3.0956004427227453</v>
      </c>
      <c r="AI106" s="86">
        <f>(AI105)/((K104/1000000)*8.34)</f>
        <v>1.865023818049633</v>
      </c>
      <c r="AJ106" s="86">
        <f>(AJ105)/((K104/1000000)*8.34)</f>
        <v>6.3580357433510204E-2</v>
      </c>
      <c r="AK106" s="160">
        <f>(AK105)/((K104/1000000)*8.34)</f>
        <v>1.3563809585815509</v>
      </c>
      <c r="AL106" s="161"/>
      <c r="AM106" s="10"/>
      <c r="AN106" s="1"/>
      <c r="AO106" s="1"/>
      <c r="AP106" s="1"/>
      <c r="AQ106" s="7"/>
      <c r="AR106" s="89" t="s">
        <v>55</v>
      </c>
      <c r="AS106" s="79">
        <v>1.63</v>
      </c>
      <c r="AT106" s="90" t="s">
        <v>54</v>
      </c>
      <c r="AU106" s="35">
        <v>3.2000000000000001E-2</v>
      </c>
      <c r="AV106" s="1"/>
      <c r="AW106" s="110" t="s">
        <v>3</v>
      </c>
      <c r="AX106" s="115">
        <f>AX104-AX105</f>
        <v>1004000</v>
      </c>
      <c r="AY106" s="115">
        <f>AY104-AY105</f>
        <v>961100</v>
      </c>
      <c r="AZ106" s="116">
        <f>AZ104-AZ105</f>
        <v>35000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</row>
    <row r="107" spans="1:81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</row>
    <row r="108" spans="1:81" ht="18.75" customHeight="1" x14ac:dyDescent="0.3">
      <c r="A108" s="174">
        <v>27</v>
      </c>
      <c r="B108" s="67" t="s">
        <v>45</v>
      </c>
      <c r="C108" s="72">
        <v>308459000</v>
      </c>
      <c r="D108" s="37">
        <v>2825330</v>
      </c>
      <c r="E108" s="37">
        <v>6876970</v>
      </c>
      <c r="F108" s="39">
        <v>11253500</v>
      </c>
      <c r="G108" s="72">
        <v>412919000</v>
      </c>
      <c r="H108" s="37">
        <v>3822320</v>
      </c>
      <c r="I108" s="37">
        <v>10345400</v>
      </c>
      <c r="J108" s="39">
        <v>16532000</v>
      </c>
      <c r="K108" s="177">
        <f>C110+G110</f>
        <v>1794000</v>
      </c>
      <c r="L108" s="178"/>
      <c r="M108" s="183">
        <f>D110+E110+F110+H110+I110+J110</f>
        <v>133000</v>
      </c>
      <c r="N108" s="178"/>
      <c r="O108" s="195">
        <f>M108+K108</f>
        <v>1927000</v>
      </c>
      <c r="P108" s="196"/>
      <c r="Q108" s="42" t="s">
        <v>6</v>
      </c>
      <c r="R108" s="39">
        <v>21694200</v>
      </c>
      <c r="S108" s="57"/>
      <c r="T108" s="187">
        <v>0</v>
      </c>
      <c r="U108" s="190">
        <v>0.83</v>
      </c>
      <c r="V108" s="57"/>
      <c r="W108" s="85" t="s">
        <v>6</v>
      </c>
      <c r="X108" s="44">
        <v>4057.9</v>
      </c>
      <c r="Y108" s="44">
        <v>5496.3</v>
      </c>
      <c r="Z108" s="44">
        <v>58.4</v>
      </c>
      <c r="AA108" s="44">
        <v>73.900000000000006</v>
      </c>
      <c r="AB108" s="44">
        <v>4258</v>
      </c>
      <c r="AC108" s="44">
        <v>5767.8</v>
      </c>
      <c r="AD108" s="44">
        <v>95.4</v>
      </c>
      <c r="AE108" s="82">
        <v>13.6</v>
      </c>
      <c r="AF108" s="7"/>
      <c r="AG108" s="85" t="s">
        <v>29</v>
      </c>
      <c r="AH108" s="15">
        <v>4.25</v>
      </c>
      <c r="AI108" s="15">
        <v>12.5</v>
      </c>
      <c r="AJ108" s="15">
        <v>3.75</v>
      </c>
      <c r="AK108" s="15">
        <v>12</v>
      </c>
      <c r="AL108" s="16">
        <v>10</v>
      </c>
      <c r="AM108" s="62"/>
      <c r="AN108" s="64" t="s">
        <v>40</v>
      </c>
      <c r="AO108" s="20">
        <v>21</v>
      </c>
      <c r="AP108" s="21">
        <v>7.78</v>
      </c>
      <c r="AQ108" s="7"/>
      <c r="AR108" s="31" t="s">
        <v>37</v>
      </c>
      <c r="AS108" s="52">
        <v>4.3999999999999997E-2</v>
      </c>
      <c r="AT108" s="32" t="s">
        <v>38</v>
      </c>
      <c r="AU108" s="53">
        <v>4.4999999999999998E-2</v>
      </c>
      <c r="AV108" s="1"/>
      <c r="AW108" s="117" t="s">
        <v>45</v>
      </c>
      <c r="AX108" s="112">
        <v>626068000</v>
      </c>
      <c r="AY108" s="112">
        <v>459938300</v>
      </c>
      <c r="AZ108" s="113">
        <v>178802000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</row>
    <row r="109" spans="1:81" ht="19.5" customHeight="1" thickBot="1" x14ac:dyDescent="0.35">
      <c r="A109" s="193"/>
      <c r="B109" s="68" t="s">
        <v>44</v>
      </c>
      <c r="C109" s="73">
        <f t="shared" ref="C109:J109" si="127">C104</f>
        <v>307444000</v>
      </c>
      <c r="D109" s="74">
        <f t="shared" si="127"/>
        <v>2825330</v>
      </c>
      <c r="E109" s="74">
        <f t="shared" si="127"/>
        <v>6834970</v>
      </c>
      <c r="F109" s="75">
        <f t="shared" si="127"/>
        <v>11224500</v>
      </c>
      <c r="G109" s="73">
        <f t="shared" si="127"/>
        <v>412140000</v>
      </c>
      <c r="H109" s="74">
        <f t="shared" si="127"/>
        <v>3822320</v>
      </c>
      <c r="I109" s="74">
        <f t="shared" si="127"/>
        <v>10312300</v>
      </c>
      <c r="J109" s="75">
        <f t="shared" si="127"/>
        <v>16503100</v>
      </c>
      <c r="K109" s="179"/>
      <c r="L109" s="180"/>
      <c r="M109" s="180"/>
      <c r="N109" s="180"/>
      <c r="O109" s="197"/>
      <c r="P109" s="198"/>
      <c r="Q109" s="14" t="s">
        <v>7</v>
      </c>
      <c r="R109" s="40">
        <f>R104</f>
        <v>20107500</v>
      </c>
      <c r="S109" s="57"/>
      <c r="T109" s="188"/>
      <c r="U109" s="191"/>
      <c r="V109" s="57"/>
      <c r="W109" s="87" t="s">
        <v>7</v>
      </c>
      <c r="X109" s="5">
        <f t="shared" ref="X109:AE109" si="128">X104</f>
        <v>4043.2</v>
      </c>
      <c r="Y109" s="5">
        <f t="shared" si="128"/>
        <v>5484.9</v>
      </c>
      <c r="Z109" s="5">
        <f t="shared" si="128"/>
        <v>58.4</v>
      </c>
      <c r="AA109" s="5">
        <f t="shared" si="128"/>
        <v>73.900000000000006</v>
      </c>
      <c r="AB109" s="5">
        <f t="shared" si="128"/>
        <v>4243</v>
      </c>
      <c r="AC109" s="5">
        <f t="shared" si="128"/>
        <v>5756.1</v>
      </c>
      <c r="AD109" s="5">
        <f t="shared" si="128"/>
        <v>95</v>
      </c>
      <c r="AE109" s="81">
        <f t="shared" si="128"/>
        <v>13.6</v>
      </c>
      <c r="AF109" s="7"/>
      <c r="AG109" s="87" t="s">
        <v>26</v>
      </c>
      <c r="AH109" s="6">
        <f>(AH108*10.74)</f>
        <v>45.645000000000003</v>
      </c>
      <c r="AI109" s="6">
        <f>(AI108*2.2)</f>
        <v>27.500000000000004</v>
      </c>
      <c r="AJ109" s="6">
        <f>(AJ108*0.25)</f>
        <v>0.9375</v>
      </c>
      <c r="AK109" s="158">
        <f>AK108+AL108</f>
        <v>22</v>
      </c>
      <c r="AL109" s="159"/>
      <c r="AM109" s="10"/>
      <c r="AN109" s="22" t="s">
        <v>41</v>
      </c>
      <c r="AO109" s="23">
        <v>21.9</v>
      </c>
      <c r="AP109" s="24">
        <v>7.9</v>
      </c>
      <c r="AQ109" s="7"/>
      <c r="AR109" s="33" t="s">
        <v>36</v>
      </c>
      <c r="AS109" s="12">
        <v>0.29799999999999999</v>
      </c>
      <c r="AT109" s="2" t="s">
        <v>39</v>
      </c>
      <c r="AU109" s="36">
        <v>0.27300000000000002</v>
      </c>
      <c r="AV109" s="1"/>
      <c r="AW109" s="118" t="s">
        <v>71</v>
      </c>
      <c r="AX109" s="111">
        <f t="shared" ref="AX109:AZ109" si="129">AX104</f>
        <v>624947000</v>
      </c>
      <c r="AY109" s="111">
        <f t="shared" si="129"/>
        <v>459082500</v>
      </c>
      <c r="AZ109" s="114">
        <f t="shared" si="129"/>
        <v>178731000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</row>
    <row r="110" spans="1:81" ht="19.5" customHeight="1" thickBot="1" x14ac:dyDescent="0.35">
      <c r="A110" s="194"/>
      <c r="B110" s="66" t="s">
        <v>3</v>
      </c>
      <c r="C110" s="76">
        <f t="shared" ref="C110:J110" si="130">C108-C109</f>
        <v>1015000</v>
      </c>
      <c r="D110" s="76">
        <f t="shared" si="130"/>
        <v>0</v>
      </c>
      <c r="E110" s="76">
        <f t="shared" si="130"/>
        <v>42000</v>
      </c>
      <c r="F110" s="77">
        <f t="shared" si="130"/>
        <v>29000</v>
      </c>
      <c r="G110" s="76">
        <f t="shared" si="130"/>
        <v>779000</v>
      </c>
      <c r="H110" s="76">
        <f t="shared" si="130"/>
        <v>0</v>
      </c>
      <c r="I110" s="76">
        <f t="shared" si="130"/>
        <v>33100</v>
      </c>
      <c r="J110" s="77">
        <f t="shared" si="130"/>
        <v>28900</v>
      </c>
      <c r="K110" s="181"/>
      <c r="L110" s="182"/>
      <c r="M110" s="182"/>
      <c r="N110" s="182"/>
      <c r="O110" s="199"/>
      <c r="P110" s="200"/>
      <c r="Q110" s="48" t="s">
        <v>3</v>
      </c>
      <c r="R110" s="41">
        <f>R108-R109</f>
        <v>1586700</v>
      </c>
      <c r="S110" s="58"/>
      <c r="T110" s="189"/>
      <c r="U110" s="192"/>
      <c r="V110" s="58"/>
      <c r="W110" s="45" t="s">
        <v>3</v>
      </c>
      <c r="X110" s="46">
        <f>X108-X109</f>
        <v>14.700000000000273</v>
      </c>
      <c r="Y110" s="46">
        <f t="shared" ref="Y110:AE110" si="131">Y108-Y109</f>
        <v>11.400000000000546</v>
      </c>
      <c r="Z110" s="46">
        <f t="shared" si="131"/>
        <v>0</v>
      </c>
      <c r="AA110" s="46">
        <f t="shared" si="131"/>
        <v>0</v>
      </c>
      <c r="AB110" s="46">
        <f t="shared" si="131"/>
        <v>15</v>
      </c>
      <c r="AC110" s="46">
        <f t="shared" si="131"/>
        <v>11.699999999999818</v>
      </c>
      <c r="AD110" s="46">
        <f t="shared" si="131"/>
        <v>0.40000000000000568</v>
      </c>
      <c r="AE110" s="83">
        <f t="shared" si="131"/>
        <v>0</v>
      </c>
      <c r="AF110" s="7"/>
      <c r="AG110" s="88" t="s">
        <v>28</v>
      </c>
      <c r="AH110" s="86">
        <f>(AH109)/((K108/1000000)*8.34)</f>
        <v>3.0507366681905315</v>
      </c>
      <c r="AI110" s="86">
        <f>(AI109)/((K108/1000000)*8.34)</f>
        <v>1.8379944873532614</v>
      </c>
      <c r="AJ110" s="86">
        <f>(AJ109)/((K108/1000000)*8.34)</f>
        <v>6.2658902977952083E-2</v>
      </c>
      <c r="AK110" s="160">
        <f>(AK109)/((K108/1000000)*8.34)</f>
        <v>1.4703955898826091</v>
      </c>
      <c r="AL110" s="161"/>
      <c r="AM110" s="10"/>
      <c r="AN110" s="1"/>
      <c r="AO110" s="1"/>
      <c r="AP110" s="1"/>
      <c r="AQ110" s="7"/>
      <c r="AR110" s="89" t="s">
        <v>55</v>
      </c>
      <c r="AS110" s="79">
        <v>1.5</v>
      </c>
      <c r="AT110" s="90" t="s">
        <v>54</v>
      </c>
      <c r="AU110" s="35">
        <v>3.3000000000000002E-2</v>
      </c>
      <c r="AV110" s="1"/>
      <c r="AW110" s="110" t="s">
        <v>3</v>
      </c>
      <c r="AX110" s="115">
        <f>AX108-AX109</f>
        <v>1121000</v>
      </c>
      <c r="AY110" s="115">
        <f>AY108-AY109</f>
        <v>855800</v>
      </c>
      <c r="AZ110" s="116">
        <f>AZ108-AZ109</f>
        <v>71000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</row>
    <row r="111" spans="1:81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</row>
    <row r="112" spans="1:81" ht="18.75" customHeight="1" x14ac:dyDescent="0.3">
      <c r="A112" s="174">
        <v>28</v>
      </c>
      <c r="B112" s="67" t="s">
        <v>45</v>
      </c>
      <c r="C112" s="72">
        <v>309261000</v>
      </c>
      <c r="D112" s="37">
        <v>2834330</v>
      </c>
      <c r="E112" s="37">
        <v>6876970</v>
      </c>
      <c r="F112" s="39">
        <v>11275600</v>
      </c>
      <c r="G112" s="72">
        <v>413716000</v>
      </c>
      <c r="H112" s="37">
        <v>3829310</v>
      </c>
      <c r="I112" s="37">
        <v>10345400</v>
      </c>
      <c r="J112" s="39">
        <v>16552000</v>
      </c>
      <c r="K112" s="177">
        <f>C114+G114</f>
        <v>1599000</v>
      </c>
      <c r="L112" s="178"/>
      <c r="M112" s="183">
        <f>D114+E114+F114+H114+I114+J114</f>
        <v>58090</v>
      </c>
      <c r="N112" s="178"/>
      <c r="O112" s="195">
        <f>M112+K112</f>
        <v>1657090</v>
      </c>
      <c r="P112" s="196"/>
      <c r="Q112" s="42" t="s">
        <v>6</v>
      </c>
      <c r="R112" s="39">
        <v>23633500</v>
      </c>
      <c r="S112" s="57"/>
      <c r="T112" s="187">
        <v>0</v>
      </c>
      <c r="U112" s="190">
        <v>0.89</v>
      </c>
      <c r="V112" s="57"/>
      <c r="W112" s="85" t="s">
        <v>6</v>
      </c>
      <c r="X112" s="44">
        <v>4069.4</v>
      </c>
      <c r="Y112" s="44">
        <v>5507.8</v>
      </c>
      <c r="Z112" s="44">
        <v>58.4</v>
      </c>
      <c r="AA112" s="44">
        <v>74.2</v>
      </c>
      <c r="AB112" s="44">
        <v>4270</v>
      </c>
      <c r="AC112" s="44">
        <v>5779.8</v>
      </c>
      <c r="AD112" s="44">
        <v>95.4</v>
      </c>
      <c r="AE112" s="82">
        <v>13.6</v>
      </c>
      <c r="AF112" s="7"/>
      <c r="AG112" s="85" t="s">
        <v>29</v>
      </c>
      <c r="AH112" s="15">
        <v>4</v>
      </c>
      <c r="AI112" s="15">
        <v>11.75</v>
      </c>
      <c r="AJ112" s="15">
        <v>3.5</v>
      </c>
      <c r="AK112" s="15">
        <v>12</v>
      </c>
      <c r="AL112" s="16">
        <v>10</v>
      </c>
      <c r="AM112" s="62"/>
      <c r="AN112" s="64" t="s">
        <v>40</v>
      </c>
      <c r="AO112" s="20">
        <v>21.5</v>
      </c>
      <c r="AP112" s="21">
        <v>7.72</v>
      </c>
      <c r="AQ112" s="7"/>
      <c r="AR112" s="31" t="s">
        <v>37</v>
      </c>
      <c r="AS112" s="52">
        <v>4.5999999999999999E-2</v>
      </c>
      <c r="AT112" s="32" t="s">
        <v>38</v>
      </c>
      <c r="AU112" s="53">
        <v>5.1999999999999998E-2</v>
      </c>
      <c r="AV112" s="1"/>
      <c r="AW112" s="117" t="s">
        <v>45</v>
      </c>
      <c r="AX112" s="112">
        <v>626974000</v>
      </c>
      <c r="AY112" s="112">
        <v>460816400</v>
      </c>
      <c r="AZ112" s="113">
        <v>178802000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</row>
    <row r="113" spans="1:81" ht="19.5" customHeight="1" thickBot="1" x14ac:dyDescent="0.35">
      <c r="A113" s="193"/>
      <c r="B113" s="68" t="s">
        <v>44</v>
      </c>
      <c r="C113" s="73">
        <f t="shared" ref="C113:J113" si="132">C108</f>
        <v>308459000</v>
      </c>
      <c r="D113" s="74">
        <f t="shared" si="132"/>
        <v>2825330</v>
      </c>
      <c r="E113" s="74">
        <f t="shared" si="132"/>
        <v>6876970</v>
      </c>
      <c r="F113" s="75">
        <f t="shared" si="132"/>
        <v>11253500</v>
      </c>
      <c r="G113" s="73">
        <f t="shared" si="132"/>
        <v>412919000</v>
      </c>
      <c r="H113" s="74">
        <f t="shared" si="132"/>
        <v>3822320</v>
      </c>
      <c r="I113" s="74">
        <f t="shared" si="132"/>
        <v>10345400</v>
      </c>
      <c r="J113" s="75">
        <f t="shared" si="132"/>
        <v>16532000</v>
      </c>
      <c r="K113" s="179"/>
      <c r="L113" s="180"/>
      <c r="M113" s="180"/>
      <c r="N113" s="180"/>
      <c r="O113" s="197"/>
      <c r="P113" s="198"/>
      <c r="Q113" s="14" t="s">
        <v>7</v>
      </c>
      <c r="R113" s="40">
        <f>R108</f>
        <v>21694200</v>
      </c>
      <c r="S113" s="57"/>
      <c r="T113" s="188"/>
      <c r="U113" s="191"/>
      <c r="V113" s="57"/>
      <c r="W113" s="87" t="s">
        <v>7</v>
      </c>
      <c r="X113" s="5">
        <f t="shared" ref="X113:AE113" si="133">X108</f>
        <v>4057.9</v>
      </c>
      <c r="Y113" s="5">
        <f t="shared" si="133"/>
        <v>5496.3</v>
      </c>
      <c r="Z113" s="5">
        <f t="shared" si="133"/>
        <v>58.4</v>
      </c>
      <c r="AA113" s="5">
        <f t="shared" si="133"/>
        <v>73.900000000000006</v>
      </c>
      <c r="AB113" s="5">
        <f t="shared" si="133"/>
        <v>4258</v>
      </c>
      <c r="AC113" s="5">
        <f t="shared" si="133"/>
        <v>5767.8</v>
      </c>
      <c r="AD113" s="5">
        <f t="shared" si="133"/>
        <v>95.4</v>
      </c>
      <c r="AE113" s="81">
        <f t="shared" si="133"/>
        <v>13.6</v>
      </c>
      <c r="AF113" s="7"/>
      <c r="AG113" s="87" t="s">
        <v>26</v>
      </c>
      <c r="AH113" s="6">
        <f>(AH112*10.74)</f>
        <v>42.96</v>
      </c>
      <c r="AI113" s="6">
        <f>(AI112*2.2)</f>
        <v>25.85</v>
      </c>
      <c r="AJ113" s="6">
        <f>(AJ112*0.25)</f>
        <v>0.875</v>
      </c>
      <c r="AK113" s="158">
        <f>AK112+AL112</f>
        <v>22</v>
      </c>
      <c r="AL113" s="159"/>
      <c r="AM113" s="10"/>
      <c r="AN113" s="22" t="s">
        <v>41</v>
      </c>
      <c r="AO113" s="23">
        <v>22.6</v>
      </c>
      <c r="AP113" s="24">
        <v>7.89</v>
      </c>
      <c r="AQ113" s="7"/>
      <c r="AR113" s="33" t="s">
        <v>36</v>
      </c>
      <c r="AS113" s="12">
        <v>0.28399999999999997</v>
      </c>
      <c r="AT113" s="2" t="s">
        <v>39</v>
      </c>
      <c r="AU113" s="36">
        <v>0.20699999999999999</v>
      </c>
      <c r="AV113" s="1"/>
      <c r="AW113" s="118" t="s">
        <v>71</v>
      </c>
      <c r="AX113" s="111">
        <f t="shared" ref="AX113:AZ113" si="134">AX108</f>
        <v>626068000</v>
      </c>
      <c r="AY113" s="111">
        <f t="shared" si="134"/>
        <v>459938300</v>
      </c>
      <c r="AZ113" s="114">
        <f t="shared" si="134"/>
        <v>178802000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</row>
    <row r="114" spans="1:81" ht="19.5" customHeight="1" thickBot="1" x14ac:dyDescent="0.35">
      <c r="A114" s="194"/>
      <c r="B114" s="66" t="s">
        <v>3</v>
      </c>
      <c r="C114" s="76">
        <f t="shared" ref="C114:J114" si="135">C112-C113</f>
        <v>802000</v>
      </c>
      <c r="D114" s="76">
        <f t="shared" si="135"/>
        <v>9000</v>
      </c>
      <c r="E114" s="76">
        <f t="shared" si="135"/>
        <v>0</v>
      </c>
      <c r="F114" s="77">
        <f t="shared" si="135"/>
        <v>22100</v>
      </c>
      <c r="G114" s="76">
        <f t="shared" si="135"/>
        <v>797000</v>
      </c>
      <c r="H114" s="76">
        <f t="shared" si="135"/>
        <v>6990</v>
      </c>
      <c r="I114" s="76">
        <f t="shared" si="135"/>
        <v>0</v>
      </c>
      <c r="J114" s="77">
        <f t="shared" si="135"/>
        <v>20000</v>
      </c>
      <c r="K114" s="181"/>
      <c r="L114" s="182"/>
      <c r="M114" s="182"/>
      <c r="N114" s="182"/>
      <c r="O114" s="199"/>
      <c r="P114" s="200"/>
      <c r="Q114" s="48" t="s">
        <v>3</v>
      </c>
      <c r="R114" s="41">
        <f>R112-R113</f>
        <v>1939300</v>
      </c>
      <c r="S114" s="58"/>
      <c r="T114" s="189"/>
      <c r="U114" s="192"/>
      <c r="V114" s="58"/>
      <c r="W114" s="45" t="s">
        <v>3</v>
      </c>
      <c r="X114" s="46">
        <f>X112-X113</f>
        <v>11.5</v>
      </c>
      <c r="Y114" s="46">
        <f t="shared" ref="Y114:AE114" si="136">Y112-Y113</f>
        <v>11.5</v>
      </c>
      <c r="Z114" s="46">
        <f t="shared" si="136"/>
        <v>0</v>
      </c>
      <c r="AA114" s="46">
        <f t="shared" si="136"/>
        <v>0.29999999999999716</v>
      </c>
      <c r="AB114" s="46">
        <f t="shared" si="136"/>
        <v>12</v>
      </c>
      <c r="AC114" s="46">
        <f t="shared" si="136"/>
        <v>12</v>
      </c>
      <c r="AD114" s="46">
        <f t="shared" si="136"/>
        <v>0</v>
      </c>
      <c r="AE114" s="83">
        <f t="shared" si="136"/>
        <v>0</v>
      </c>
      <c r="AF114" s="7"/>
      <c r="AG114" s="88" t="s">
        <v>28</v>
      </c>
      <c r="AH114" s="86">
        <f>(AH113)/((K112/1000000)*8.34)</f>
        <v>3.2214378590935886</v>
      </c>
      <c r="AI114" s="86">
        <f>(AI113)/((K112/1000000)*8.34)</f>
        <v>1.9384117471501225</v>
      </c>
      <c r="AJ114" s="86">
        <f>(AJ113)/((K112/1000000)*8.34)</f>
        <v>6.5613550435449017E-2</v>
      </c>
      <c r="AK114" s="160">
        <f>(AK113)/((K112/1000000)*8.34)</f>
        <v>1.6497121252341467</v>
      </c>
      <c r="AL114" s="161"/>
      <c r="AM114" s="10"/>
      <c r="AN114" s="1"/>
      <c r="AO114" s="1"/>
      <c r="AP114" s="1"/>
      <c r="AQ114" s="7"/>
      <c r="AR114" s="89" t="s">
        <v>55</v>
      </c>
      <c r="AS114" s="79">
        <v>1.44</v>
      </c>
      <c r="AT114" s="90" t="s">
        <v>54</v>
      </c>
      <c r="AU114" s="35">
        <v>2.9000000000000001E-2</v>
      </c>
      <c r="AV114" s="1"/>
      <c r="AW114" s="110" t="s">
        <v>3</v>
      </c>
      <c r="AX114" s="115">
        <f>AX112-AX113</f>
        <v>906000</v>
      </c>
      <c r="AY114" s="115">
        <f>AY112-AY113</f>
        <v>878100</v>
      </c>
      <c r="AZ114" s="116">
        <f>AZ112-AZ113</f>
        <v>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</row>
    <row r="115" spans="1:81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</row>
    <row r="116" spans="1:81" ht="18.75" customHeight="1" x14ac:dyDescent="0.3">
      <c r="A116" s="174">
        <v>29</v>
      </c>
      <c r="B116" s="67" t="s">
        <v>45</v>
      </c>
      <c r="C116" s="72">
        <v>310637000</v>
      </c>
      <c r="D116" s="37">
        <v>2855330</v>
      </c>
      <c r="E116" s="37">
        <v>6899960</v>
      </c>
      <c r="F116" s="39">
        <v>11310600</v>
      </c>
      <c r="G116" s="72">
        <v>414347000</v>
      </c>
      <c r="H116" s="37">
        <v>3829310</v>
      </c>
      <c r="I116" s="37">
        <v>10345400</v>
      </c>
      <c r="J116" s="39">
        <v>16570000</v>
      </c>
      <c r="K116" s="177">
        <f>C118+G118</f>
        <v>2007000</v>
      </c>
      <c r="L116" s="178"/>
      <c r="M116" s="183">
        <f>D118+E118+F118+H118+I118+J118</f>
        <v>96990</v>
      </c>
      <c r="N116" s="178"/>
      <c r="O116" s="195">
        <f>M116+K116</f>
        <v>2103990</v>
      </c>
      <c r="P116" s="196"/>
      <c r="Q116" s="42" t="s">
        <v>6</v>
      </c>
      <c r="R116" s="39">
        <v>25681800</v>
      </c>
      <c r="S116" s="57"/>
      <c r="T116" s="187">
        <v>0</v>
      </c>
      <c r="U116" s="190">
        <v>0.81</v>
      </c>
      <c r="V116" s="57"/>
      <c r="W116" s="85" t="s">
        <v>6</v>
      </c>
      <c r="X116" s="44">
        <v>4087.8</v>
      </c>
      <c r="Y116" s="44">
        <v>5517</v>
      </c>
      <c r="Z116" s="44">
        <v>58.4</v>
      </c>
      <c r="AA116" s="44">
        <v>74.3</v>
      </c>
      <c r="AB116" s="44">
        <v>4289.2</v>
      </c>
      <c r="AC116" s="44">
        <v>5789.4</v>
      </c>
      <c r="AD116" s="44">
        <v>95.5</v>
      </c>
      <c r="AE116" s="82">
        <v>13.7</v>
      </c>
      <c r="AF116" s="7"/>
      <c r="AG116" s="85" t="s">
        <v>29</v>
      </c>
      <c r="AH116" s="15">
        <v>5</v>
      </c>
      <c r="AI116" s="15">
        <v>13</v>
      </c>
      <c r="AJ116" s="15">
        <v>4</v>
      </c>
      <c r="AK116" s="15">
        <v>10</v>
      </c>
      <c r="AL116" s="16">
        <v>20</v>
      </c>
      <c r="AM116" s="62"/>
      <c r="AN116" s="64" t="s">
        <v>40</v>
      </c>
      <c r="AO116" s="20">
        <v>21.6</v>
      </c>
      <c r="AP116" s="21">
        <v>7.64</v>
      </c>
      <c r="AQ116" s="7"/>
      <c r="AR116" s="31" t="s">
        <v>37</v>
      </c>
      <c r="AS116" s="52">
        <v>4.3999999999999997E-2</v>
      </c>
      <c r="AT116" s="32" t="s">
        <v>38</v>
      </c>
      <c r="AU116" s="53">
        <v>4.3999999999999997E-2</v>
      </c>
      <c r="AV116" s="1"/>
      <c r="AW116" s="117" t="s">
        <v>45</v>
      </c>
      <c r="AX116" s="112">
        <v>628514000</v>
      </c>
      <c r="AY116" s="112">
        <v>461504300</v>
      </c>
      <c r="AZ116" s="113">
        <v>178838000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</row>
    <row r="117" spans="1:81" ht="19.5" customHeight="1" thickBot="1" x14ac:dyDescent="0.35">
      <c r="A117" s="193"/>
      <c r="B117" s="68" t="s">
        <v>44</v>
      </c>
      <c r="C117" s="73">
        <f t="shared" ref="C117:J117" si="137">C112</f>
        <v>309261000</v>
      </c>
      <c r="D117" s="74">
        <f t="shared" si="137"/>
        <v>2834330</v>
      </c>
      <c r="E117" s="74">
        <f t="shared" si="137"/>
        <v>6876970</v>
      </c>
      <c r="F117" s="75">
        <f t="shared" si="137"/>
        <v>11275600</v>
      </c>
      <c r="G117" s="73">
        <f t="shared" si="137"/>
        <v>413716000</v>
      </c>
      <c r="H117" s="74">
        <f t="shared" si="137"/>
        <v>3829310</v>
      </c>
      <c r="I117" s="74">
        <f t="shared" si="137"/>
        <v>10345400</v>
      </c>
      <c r="J117" s="75">
        <f t="shared" si="137"/>
        <v>16552000</v>
      </c>
      <c r="K117" s="179"/>
      <c r="L117" s="180"/>
      <c r="M117" s="180"/>
      <c r="N117" s="180"/>
      <c r="O117" s="197"/>
      <c r="P117" s="198"/>
      <c r="Q117" s="14" t="s">
        <v>7</v>
      </c>
      <c r="R117" s="40">
        <f>R112</f>
        <v>23633500</v>
      </c>
      <c r="S117" s="57"/>
      <c r="T117" s="188"/>
      <c r="U117" s="191"/>
      <c r="V117" s="57"/>
      <c r="W117" s="87" t="s">
        <v>7</v>
      </c>
      <c r="X117" s="5">
        <f t="shared" ref="X117:AE117" si="138">X112</f>
        <v>4069.4</v>
      </c>
      <c r="Y117" s="5">
        <f t="shared" si="138"/>
        <v>5507.8</v>
      </c>
      <c r="Z117" s="5">
        <f t="shared" si="138"/>
        <v>58.4</v>
      </c>
      <c r="AA117" s="5">
        <f t="shared" si="138"/>
        <v>74.2</v>
      </c>
      <c r="AB117" s="5">
        <f t="shared" si="138"/>
        <v>4270</v>
      </c>
      <c r="AC117" s="5">
        <f t="shared" si="138"/>
        <v>5779.8</v>
      </c>
      <c r="AD117" s="5">
        <f t="shared" si="138"/>
        <v>95.4</v>
      </c>
      <c r="AE117" s="81">
        <f t="shared" si="138"/>
        <v>13.6</v>
      </c>
      <c r="AF117" s="7"/>
      <c r="AG117" s="87" t="s">
        <v>26</v>
      </c>
      <c r="AH117" s="6">
        <f>(AH116*10.74)</f>
        <v>53.7</v>
      </c>
      <c r="AI117" s="6">
        <f>(AI116*2.2)</f>
        <v>28.6</v>
      </c>
      <c r="AJ117" s="6">
        <f>(AJ116*0.25)</f>
        <v>1</v>
      </c>
      <c r="AK117" s="158">
        <f>AK116+AL116</f>
        <v>30</v>
      </c>
      <c r="AL117" s="159"/>
      <c r="AM117" s="10"/>
      <c r="AN117" s="22" t="s">
        <v>41</v>
      </c>
      <c r="AO117" s="23">
        <v>23</v>
      </c>
      <c r="AP117" s="24">
        <v>7.96</v>
      </c>
      <c r="AQ117" s="7"/>
      <c r="AR117" s="33" t="s">
        <v>36</v>
      </c>
      <c r="AS117" s="12">
        <v>0.254</v>
      </c>
      <c r="AT117" s="2" t="s">
        <v>39</v>
      </c>
      <c r="AU117" s="36">
        <v>0.27600000000000002</v>
      </c>
      <c r="AV117" s="1"/>
      <c r="AW117" s="118" t="s">
        <v>71</v>
      </c>
      <c r="AX117" s="111">
        <f t="shared" ref="AX117:AZ117" si="139">AX112</f>
        <v>626974000</v>
      </c>
      <c r="AY117" s="111">
        <f t="shared" si="139"/>
        <v>460816400</v>
      </c>
      <c r="AZ117" s="114">
        <f t="shared" si="139"/>
        <v>178802000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</row>
    <row r="118" spans="1:81" ht="19.5" customHeight="1" thickBot="1" x14ac:dyDescent="0.35">
      <c r="A118" s="194"/>
      <c r="B118" s="66" t="s">
        <v>3</v>
      </c>
      <c r="C118" s="76">
        <f t="shared" ref="C118:J118" si="140">C116-C117</f>
        <v>1376000</v>
      </c>
      <c r="D118" s="76">
        <f t="shared" si="140"/>
        <v>21000</v>
      </c>
      <c r="E118" s="76">
        <f t="shared" si="140"/>
        <v>22990</v>
      </c>
      <c r="F118" s="77">
        <f t="shared" si="140"/>
        <v>35000</v>
      </c>
      <c r="G118" s="76">
        <f t="shared" si="140"/>
        <v>631000</v>
      </c>
      <c r="H118" s="76">
        <f t="shared" si="140"/>
        <v>0</v>
      </c>
      <c r="I118" s="76">
        <f t="shared" si="140"/>
        <v>0</v>
      </c>
      <c r="J118" s="77">
        <f t="shared" si="140"/>
        <v>18000</v>
      </c>
      <c r="K118" s="181"/>
      <c r="L118" s="182"/>
      <c r="M118" s="182"/>
      <c r="N118" s="182"/>
      <c r="O118" s="199"/>
      <c r="P118" s="200"/>
      <c r="Q118" s="48" t="s">
        <v>3</v>
      </c>
      <c r="R118" s="41">
        <f>R116-R117</f>
        <v>2048300</v>
      </c>
      <c r="S118" s="58"/>
      <c r="T118" s="189"/>
      <c r="U118" s="192"/>
      <c r="V118" s="58"/>
      <c r="W118" s="45" t="s">
        <v>3</v>
      </c>
      <c r="X118" s="46">
        <f>X116-X117</f>
        <v>18.400000000000091</v>
      </c>
      <c r="Y118" s="46">
        <f t="shared" ref="Y118:AE118" si="141">Y116-Y117</f>
        <v>9.1999999999998181</v>
      </c>
      <c r="Z118" s="46">
        <f t="shared" si="141"/>
        <v>0</v>
      </c>
      <c r="AA118" s="46">
        <f t="shared" si="141"/>
        <v>9.9999999999994316E-2</v>
      </c>
      <c r="AB118" s="46">
        <f t="shared" si="141"/>
        <v>19.199999999999818</v>
      </c>
      <c r="AC118" s="46">
        <f t="shared" si="141"/>
        <v>9.5999999999994543</v>
      </c>
      <c r="AD118" s="46">
        <f t="shared" si="141"/>
        <v>9.9999999999994316E-2</v>
      </c>
      <c r="AE118" s="83">
        <f t="shared" si="141"/>
        <v>9.9999999999999645E-2</v>
      </c>
      <c r="AF118" s="7"/>
      <c r="AG118" s="88" t="s">
        <v>28</v>
      </c>
      <c r="AH118" s="86">
        <f>(AH117)/((K116/1000000)*8.34)</f>
        <v>3.2081957752183907</v>
      </c>
      <c r="AI118" s="86">
        <f>(AI117)/((K116/1000000)*8.34)</f>
        <v>1.7086480292597015</v>
      </c>
      <c r="AJ118" s="86">
        <f>(AJ117)/((K116/1000000)*8.34)</f>
        <v>5.9742938086003547E-2</v>
      </c>
      <c r="AK118" s="160">
        <f>(AK117)/((K116/1000000)*8.34)</f>
        <v>1.7922881425801065</v>
      </c>
      <c r="AL118" s="161"/>
      <c r="AM118" s="10"/>
      <c r="AN118" s="1"/>
      <c r="AO118" s="1"/>
      <c r="AP118" s="1"/>
      <c r="AQ118" s="7"/>
      <c r="AR118" s="89" t="s">
        <v>55</v>
      </c>
      <c r="AS118" s="79">
        <v>1.34</v>
      </c>
      <c r="AT118" s="90" t="s">
        <v>54</v>
      </c>
      <c r="AU118" s="35">
        <v>2.9000000000000001E-2</v>
      </c>
      <c r="AV118" s="1"/>
      <c r="AW118" s="110" t="s">
        <v>3</v>
      </c>
      <c r="AX118" s="115">
        <f>AX116-AX117</f>
        <v>1540000</v>
      </c>
      <c r="AY118" s="115">
        <f>AY116-AY117</f>
        <v>687900</v>
      </c>
      <c r="AZ118" s="116">
        <f>AZ116-AZ117</f>
        <v>36000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</row>
    <row r="119" spans="1:81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</row>
    <row r="120" spans="1:81" ht="18.75" customHeight="1" x14ac:dyDescent="0.3">
      <c r="A120" s="174">
        <v>30</v>
      </c>
      <c r="B120" s="67" t="s">
        <v>45</v>
      </c>
      <c r="C120" s="72">
        <v>311090000</v>
      </c>
      <c r="D120" s="37">
        <v>2855330</v>
      </c>
      <c r="E120" s="37">
        <v>6932960</v>
      </c>
      <c r="F120" s="39">
        <v>11323600</v>
      </c>
      <c r="G120" s="72">
        <v>415726000</v>
      </c>
      <c r="H120" s="37">
        <v>3837310</v>
      </c>
      <c r="I120" s="37">
        <v>10377400</v>
      </c>
      <c r="J120" s="39">
        <v>16588000</v>
      </c>
      <c r="K120" s="177">
        <f>C122+G122</f>
        <v>1832000</v>
      </c>
      <c r="L120" s="178"/>
      <c r="M120" s="183">
        <f>D122+E122+F122+H122+I122+J122</f>
        <v>104000</v>
      </c>
      <c r="N120" s="178"/>
      <c r="O120" s="195">
        <f>M120+K120</f>
        <v>1936000</v>
      </c>
      <c r="P120" s="196"/>
      <c r="Q120" s="42" t="s">
        <v>6</v>
      </c>
      <c r="R120" s="39">
        <v>27225800</v>
      </c>
      <c r="S120" s="57"/>
      <c r="T120" s="187">
        <v>0</v>
      </c>
      <c r="U120" s="190">
        <v>0.88</v>
      </c>
      <c r="V120" s="57"/>
      <c r="W120" s="85" t="s">
        <v>6</v>
      </c>
      <c r="X120" s="44">
        <v>4094.4</v>
      </c>
      <c r="Y120" s="44">
        <v>5537.8</v>
      </c>
      <c r="Z120" s="44">
        <v>58.5</v>
      </c>
      <c r="AA120" s="44">
        <v>74.400000000000006</v>
      </c>
      <c r="AB120" s="44">
        <v>4296</v>
      </c>
      <c r="AC120" s="44">
        <v>5810.3</v>
      </c>
      <c r="AD120" s="44">
        <v>95.9</v>
      </c>
      <c r="AE120" s="82">
        <v>13.7</v>
      </c>
      <c r="AF120" s="7"/>
      <c r="AG120" s="85" t="s">
        <v>29</v>
      </c>
      <c r="AH120" s="15">
        <v>4.75</v>
      </c>
      <c r="AI120" s="15">
        <v>14</v>
      </c>
      <c r="AJ120" s="15">
        <v>3.375</v>
      </c>
      <c r="AK120" s="15">
        <v>14</v>
      </c>
      <c r="AL120" s="16">
        <v>8</v>
      </c>
      <c r="AM120" s="62"/>
      <c r="AN120" s="64" t="s">
        <v>40</v>
      </c>
      <c r="AO120" s="20">
        <v>22.8</v>
      </c>
      <c r="AP120" s="21">
        <v>8.17</v>
      </c>
      <c r="AQ120" s="7"/>
      <c r="AR120" s="31" t="s">
        <v>37</v>
      </c>
      <c r="AS120" s="52">
        <v>0.05</v>
      </c>
      <c r="AT120" s="32" t="s">
        <v>38</v>
      </c>
      <c r="AU120" s="53">
        <v>4.1000000000000002E-2</v>
      </c>
      <c r="AV120" s="1"/>
      <c r="AW120" s="117" t="s">
        <v>45</v>
      </c>
      <c r="AX120" s="112">
        <v>629011000</v>
      </c>
      <c r="AY120" s="112">
        <v>462986900</v>
      </c>
      <c r="AZ120" s="113">
        <v>178908000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</row>
    <row r="121" spans="1:81" ht="19.5" customHeight="1" thickBot="1" x14ac:dyDescent="0.35">
      <c r="A121" s="193"/>
      <c r="B121" s="68" t="s">
        <v>44</v>
      </c>
      <c r="C121" s="73">
        <f t="shared" ref="C121:J121" si="142">C116</f>
        <v>310637000</v>
      </c>
      <c r="D121" s="74">
        <f t="shared" si="142"/>
        <v>2855330</v>
      </c>
      <c r="E121" s="74">
        <f t="shared" si="142"/>
        <v>6899960</v>
      </c>
      <c r="F121" s="75">
        <f t="shared" si="142"/>
        <v>11310600</v>
      </c>
      <c r="G121" s="73">
        <f t="shared" si="142"/>
        <v>414347000</v>
      </c>
      <c r="H121" s="74">
        <f t="shared" si="142"/>
        <v>3829310</v>
      </c>
      <c r="I121" s="74">
        <f t="shared" si="142"/>
        <v>10345400</v>
      </c>
      <c r="J121" s="75">
        <f t="shared" si="142"/>
        <v>16570000</v>
      </c>
      <c r="K121" s="179"/>
      <c r="L121" s="180"/>
      <c r="M121" s="180"/>
      <c r="N121" s="180"/>
      <c r="O121" s="197"/>
      <c r="P121" s="198"/>
      <c r="Q121" s="14" t="s">
        <v>7</v>
      </c>
      <c r="R121" s="40">
        <f>R116</f>
        <v>25681800</v>
      </c>
      <c r="S121" s="57"/>
      <c r="T121" s="188"/>
      <c r="U121" s="191"/>
      <c r="V121" s="57"/>
      <c r="W121" s="87" t="s">
        <v>7</v>
      </c>
      <c r="X121" s="5">
        <f t="shared" ref="X121:AE121" si="143">X116</f>
        <v>4087.8</v>
      </c>
      <c r="Y121" s="5">
        <f t="shared" si="143"/>
        <v>5517</v>
      </c>
      <c r="Z121" s="5">
        <f t="shared" si="143"/>
        <v>58.4</v>
      </c>
      <c r="AA121" s="5">
        <f t="shared" si="143"/>
        <v>74.3</v>
      </c>
      <c r="AB121" s="5">
        <f t="shared" si="143"/>
        <v>4289.2</v>
      </c>
      <c r="AC121" s="5">
        <f t="shared" si="143"/>
        <v>5789.4</v>
      </c>
      <c r="AD121" s="5">
        <f t="shared" si="143"/>
        <v>95.5</v>
      </c>
      <c r="AE121" s="81">
        <f t="shared" si="143"/>
        <v>13.7</v>
      </c>
      <c r="AF121" s="7"/>
      <c r="AG121" s="87" t="s">
        <v>26</v>
      </c>
      <c r="AH121" s="6">
        <f>(AH120*10.74)</f>
        <v>51.015000000000001</v>
      </c>
      <c r="AI121" s="6">
        <f>(AI120*2.2)</f>
        <v>30.800000000000004</v>
      </c>
      <c r="AJ121" s="6">
        <f>(AJ120*0.25)</f>
        <v>0.84375</v>
      </c>
      <c r="AK121" s="158">
        <f>AK120+AL120</f>
        <v>22</v>
      </c>
      <c r="AL121" s="159"/>
      <c r="AM121" s="10"/>
      <c r="AN121" s="22" t="s">
        <v>41</v>
      </c>
      <c r="AO121" s="23">
        <v>24.9</v>
      </c>
      <c r="AP121" s="24">
        <v>7.9</v>
      </c>
      <c r="AQ121" s="7"/>
      <c r="AR121" s="33" t="s">
        <v>36</v>
      </c>
      <c r="AS121" s="12">
        <v>0.26</v>
      </c>
      <c r="AT121" s="2" t="s">
        <v>39</v>
      </c>
      <c r="AU121" s="36">
        <v>0.19</v>
      </c>
      <c r="AV121" s="1"/>
      <c r="AW121" s="118" t="s">
        <v>71</v>
      </c>
      <c r="AX121" s="111">
        <f t="shared" ref="AX121:AZ121" si="144">AX116</f>
        <v>628514000</v>
      </c>
      <c r="AY121" s="111">
        <f t="shared" si="144"/>
        <v>461504300</v>
      </c>
      <c r="AZ121" s="114">
        <f t="shared" si="144"/>
        <v>178838000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</row>
    <row r="122" spans="1:81" ht="19.5" customHeight="1" thickBot="1" x14ac:dyDescent="0.35">
      <c r="A122" s="194"/>
      <c r="B122" s="66" t="s">
        <v>3</v>
      </c>
      <c r="C122" s="76">
        <f t="shared" ref="C122:J122" si="145">C120-C121</f>
        <v>453000</v>
      </c>
      <c r="D122" s="76">
        <f t="shared" si="145"/>
        <v>0</v>
      </c>
      <c r="E122" s="76">
        <f t="shared" si="145"/>
        <v>33000</v>
      </c>
      <c r="F122" s="77">
        <f t="shared" si="145"/>
        <v>13000</v>
      </c>
      <c r="G122" s="76">
        <f t="shared" si="145"/>
        <v>1379000</v>
      </c>
      <c r="H122" s="76">
        <f t="shared" si="145"/>
        <v>8000</v>
      </c>
      <c r="I122" s="76">
        <f t="shared" si="145"/>
        <v>32000</v>
      </c>
      <c r="J122" s="77">
        <f t="shared" si="145"/>
        <v>18000</v>
      </c>
      <c r="K122" s="181"/>
      <c r="L122" s="182"/>
      <c r="M122" s="182"/>
      <c r="N122" s="182"/>
      <c r="O122" s="199"/>
      <c r="P122" s="200"/>
      <c r="Q122" s="48" t="s">
        <v>3</v>
      </c>
      <c r="R122" s="41">
        <f>R120-R121</f>
        <v>1544000</v>
      </c>
      <c r="S122" s="58"/>
      <c r="T122" s="189"/>
      <c r="U122" s="192"/>
      <c r="V122" s="58"/>
      <c r="W122" s="45" t="s">
        <v>3</v>
      </c>
      <c r="X122" s="46">
        <f>X120-X121</f>
        <v>6.5999999999999091</v>
      </c>
      <c r="Y122" s="46">
        <f t="shared" ref="Y122:AE122" si="146">Y120-Y121</f>
        <v>20.800000000000182</v>
      </c>
      <c r="Z122" s="46">
        <f t="shared" si="146"/>
        <v>0.10000000000000142</v>
      </c>
      <c r="AA122" s="46">
        <f t="shared" si="146"/>
        <v>0.10000000000000853</v>
      </c>
      <c r="AB122" s="46">
        <f t="shared" si="146"/>
        <v>6.8000000000001819</v>
      </c>
      <c r="AC122" s="46">
        <f t="shared" si="146"/>
        <v>20.900000000000546</v>
      </c>
      <c r="AD122" s="46">
        <f t="shared" si="146"/>
        <v>0.40000000000000568</v>
      </c>
      <c r="AE122" s="83">
        <f t="shared" si="146"/>
        <v>0</v>
      </c>
      <c r="AF122" s="7"/>
      <c r="AG122" s="88" t="s">
        <v>28</v>
      </c>
      <c r="AH122" s="86">
        <f>(AH121)/((K120/1000000)*8.34)</f>
        <v>3.3389227482642707</v>
      </c>
      <c r="AI122" s="86">
        <f>(AI121)/((K120/1000000)*8.34)</f>
        <v>2.0158545652560922</v>
      </c>
      <c r="AJ122" s="86">
        <f>(AJ121)/((K120/1000000)*8.34)</f>
        <v>5.5223288618013885E-2</v>
      </c>
      <c r="AK122" s="160">
        <f>(AK121)/((K120/1000000)*8.34)</f>
        <v>1.4398961180400658</v>
      </c>
      <c r="AL122" s="161"/>
      <c r="AM122" s="10"/>
      <c r="AN122" s="1"/>
      <c r="AO122" s="1"/>
      <c r="AP122" s="1"/>
      <c r="AQ122" s="7"/>
      <c r="AR122" s="89" t="s">
        <v>55</v>
      </c>
      <c r="AS122" s="79">
        <v>1.29</v>
      </c>
      <c r="AT122" s="90" t="s">
        <v>54</v>
      </c>
      <c r="AU122" s="35">
        <v>2.8000000000000001E-2</v>
      </c>
      <c r="AV122" s="1"/>
      <c r="AW122" s="110" t="s">
        <v>3</v>
      </c>
      <c r="AX122" s="115">
        <f>AX120-AX121</f>
        <v>497000</v>
      </c>
      <c r="AY122" s="115">
        <f>AY120-AY121</f>
        <v>1482600</v>
      </c>
      <c r="AZ122" s="116">
        <f>AZ120-AZ121</f>
        <v>70000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</row>
    <row r="123" spans="1:81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</row>
    <row r="124" spans="1:81" ht="18.75" customHeight="1" x14ac:dyDescent="0.3">
      <c r="A124" s="174">
        <v>31</v>
      </c>
      <c r="B124" s="67" t="s">
        <v>45</v>
      </c>
      <c r="C124" s="72">
        <v>311422000</v>
      </c>
      <c r="D124" s="37">
        <v>2863330</v>
      </c>
      <c r="E124" s="37">
        <v>6932960</v>
      </c>
      <c r="F124" s="39">
        <v>11337600</v>
      </c>
      <c r="G124" s="72">
        <v>416924000</v>
      </c>
      <c r="H124" s="37">
        <v>3853310</v>
      </c>
      <c r="I124" s="37">
        <v>10409400</v>
      </c>
      <c r="J124" s="39">
        <v>16605000</v>
      </c>
      <c r="K124" s="177">
        <f>C126+G126</f>
        <v>1530000</v>
      </c>
      <c r="L124" s="178"/>
      <c r="M124" s="183">
        <f>D126+E126+F126+H126+I126+J126</f>
        <v>87000</v>
      </c>
      <c r="N124" s="178"/>
      <c r="O124" s="195">
        <f>M124+K124</f>
        <v>1617000</v>
      </c>
      <c r="P124" s="196"/>
      <c r="Q124" s="42" t="s">
        <v>6</v>
      </c>
      <c r="R124" s="39">
        <v>28841300</v>
      </c>
      <c r="S124" s="57"/>
      <c r="T124" s="187">
        <v>0</v>
      </c>
      <c r="U124" s="190">
        <v>0.84</v>
      </c>
      <c r="V124" s="57"/>
      <c r="W124" s="85" t="s">
        <v>6</v>
      </c>
      <c r="X124" s="44">
        <v>4099.3</v>
      </c>
      <c r="Y124" s="44">
        <v>5558</v>
      </c>
      <c r="Z124" s="44">
        <v>58.6</v>
      </c>
      <c r="AA124" s="44">
        <v>74.7</v>
      </c>
      <c r="AB124" s="44">
        <v>4301.1000000000004</v>
      </c>
      <c r="AC124" s="44">
        <v>5830.9</v>
      </c>
      <c r="AD124" s="44">
        <v>96</v>
      </c>
      <c r="AE124" s="82">
        <v>13.7</v>
      </c>
      <c r="AF124" s="7"/>
      <c r="AG124" s="85" t="s">
        <v>29</v>
      </c>
      <c r="AH124" s="15">
        <v>4.5</v>
      </c>
      <c r="AI124" s="15">
        <v>12</v>
      </c>
      <c r="AJ124" s="15">
        <v>2.625</v>
      </c>
      <c r="AK124" s="15">
        <v>18</v>
      </c>
      <c r="AL124" s="16">
        <v>5</v>
      </c>
      <c r="AM124" s="62"/>
      <c r="AN124" s="64" t="s">
        <v>40</v>
      </c>
      <c r="AO124" s="20">
        <v>22.1</v>
      </c>
      <c r="AP124" s="21">
        <v>7.85</v>
      </c>
      <c r="AQ124" s="7"/>
      <c r="AR124" s="31" t="s">
        <v>37</v>
      </c>
      <c r="AS124" s="52">
        <v>4.4999999999999998E-2</v>
      </c>
      <c r="AT124" s="32" t="s">
        <v>38</v>
      </c>
      <c r="AU124" s="53">
        <v>4.2000000000000003E-2</v>
      </c>
      <c r="AV124" s="1"/>
      <c r="AW124" s="117" t="s">
        <v>45</v>
      </c>
      <c r="AX124" s="112">
        <v>629401000</v>
      </c>
      <c r="AY124" s="112">
        <v>464287900</v>
      </c>
      <c r="AZ124" s="113">
        <v>178943000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</row>
    <row r="125" spans="1:81" ht="19.5" customHeight="1" thickBot="1" x14ac:dyDescent="0.35">
      <c r="A125" s="193"/>
      <c r="B125" s="68" t="s">
        <v>44</v>
      </c>
      <c r="C125" s="73">
        <f t="shared" ref="C125:J125" si="147">C120</f>
        <v>311090000</v>
      </c>
      <c r="D125" s="74">
        <f t="shared" si="147"/>
        <v>2855330</v>
      </c>
      <c r="E125" s="74">
        <f t="shared" si="147"/>
        <v>6932960</v>
      </c>
      <c r="F125" s="75">
        <f t="shared" si="147"/>
        <v>11323600</v>
      </c>
      <c r="G125" s="73">
        <f t="shared" si="147"/>
        <v>415726000</v>
      </c>
      <c r="H125" s="74">
        <f t="shared" si="147"/>
        <v>3837310</v>
      </c>
      <c r="I125" s="74">
        <f t="shared" si="147"/>
        <v>10377400</v>
      </c>
      <c r="J125" s="75">
        <f t="shared" si="147"/>
        <v>16588000</v>
      </c>
      <c r="K125" s="179"/>
      <c r="L125" s="180"/>
      <c r="M125" s="180"/>
      <c r="N125" s="180"/>
      <c r="O125" s="197"/>
      <c r="P125" s="198"/>
      <c r="Q125" s="14" t="s">
        <v>7</v>
      </c>
      <c r="R125" s="40">
        <f>R120</f>
        <v>27225800</v>
      </c>
      <c r="S125" s="57"/>
      <c r="T125" s="188"/>
      <c r="U125" s="191"/>
      <c r="V125" s="57"/>
      <c r="W125" s="87" t="s">
        <v>7</v>
      </c>
      <c r="X125" s="5">
        <f t="shared" ref="X125:AE125" si="148">X120</f>
        <v>4094.4</v>
      </c>
      <c r="Y125" s="5">
        <f t="shared" si="148"/>
        <v>5537.8</v>
      </c>
      <c r="Z125" s="5">
        <f t="shared" si="148"/>
        <v>58.5</v>
      </c>
      <c r="AA125" s="5">
        <f t="shared" si="148"/>
        <v>74.400000000000006</v>
      </c>
      <c r="AB125" s="5">
        <f t="shared" si="148"/>
        <v>4296</v>
      </c>
      <c r="AC125" s="5">
        <f t="shared" si="148"/>
        <v>5810.3</v>
      </c>
      <c r="AD125" s="5">
        <f t="shared" si="148"/>
        <v>95.9</v>
      </c>
      <c r="AE125" s="81">
        <f t="shared" si="148"/>
        <v>13.7</v>
      </c>
      <c r="AF125" s="7"/>
      <c r="AG125" s="87" t="s">
        <v>26</v>
      </c>
      <c r="AH125" s="6">
        <f>(AH124*10.74)</f>
        <v>48.33</v>
      </c>
      <c r="AI125" s="6">
        <f>(AI124*2.2)</f>
        <v>26.400000000000002</v>
      </c>
      <c r="AJ125" s="6">
        <f>(AJ124*0.25)</f>
        <v>0.65625</v>
      </c>
      <c r="AK125" s="158">
        <f>AK124+AL124</f>
        <v>23</v>
      </c>
      <c r="AL125" s="159"/>
      <c r="AM125" s="10"/>
      <c r="AN125" s="22" t="s">
        <v>41</v>
      </c>
      <c r="AO125" s="23">
        <v>23.7</v>
      </c>
      <c r="AP125" s="24">
        <v>7.95</v>
      </c>
      <c r="AQ125" s="7"/>
      <c r="AR125" s="33" t="s">
        <v>36</v>
      </c>
      <c r="AS125" s="12">
        <v>0.15</v>
      </c>
      <c r="AT125" s="2" t="s">
        <v>39</v>
      </c>
      <c r="AU125" s="36">
        <v>0.25</v>
      </c>
      <c r="AV125" s="1"/>
      <c r="AW125" s="118" t="s">
        <v>71</v>
      </c>
      <c r="AX125" s="111">
        <f t="shared" ref="AX125:AZ125" si="149">AX120</f>
        <v>629011000</v>
      </c>
      <c r="AY125" s="111">
        <f t="shared" si="149"/>
        <v>462986900</v>
      </c>
      <c r="AZ125" s="114">
        <f t="shared" si="149"/>
        <v>178908000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</row>
    <row r="126" spans="1:81" ht="19.5" customHeight="1" thickBot="1" x14ac:dyDescent="0.35">
      <c r="A126" s="194"/>
      <c r="B126" s="66" t="s">
        <v>3</v>
      </c>
      <c r="C126" s="76">
        <f t="shared" ref="C126:J126" si="150">C124-C125</f>
        <v>332000</v>
      </c>
      <c r="D126" s="76">
        <f t="shared" si="150"/>
        <v>8000</v>
      </c>
      <c r="E126" s="76">
        <f t="shared" si="150"/>
        <v>0</v>
      </c>
      <c r="F126" s="77">
        <f t="shared" si="150"/>
        <v>14000</v>
      </c>
      <c r="G126" s="76">
        <f t="shared" si="150"/>
        <v>1198000</v>
      </c>
      <c r="H126" s="76">
        <f t="shared" si="150"/>
        <v>16000</v>
      </c>
      <c r="I126" s="76">
        <f t="shared" si="150"/>
        <v>32000</v>
      </c>
      <c r="J126" s="77">
        <f t="shared" si="150"/>
        <v>17000</v>
      </c>
      <c r="K126" s="203"/>
      <c r="L126" s="204"/>
      <c r="M126" s="204"/>
      <c r="N126" s="204"/>
      <c r="O126" s="197"/>
      <c r="P126" s="198"/>
      <c r="Q126" s="98" t="s">
        <v>3</v>
      </c>
      <c r="R126" s="99">
        <f>R124-R125</f>
        <v>1615500</v>
      </c>
      <c r="S126" s="58"/>
      <c r="T126" s="188"/>
      <c r="U126" s="191"/>
      <c r="V126" s="58"/>
      <c r="W126" s="45" t="s">
        <v>3</v>
      </c>
      <c r="X126" s="46">
        <f>X124-X125</f>
        <v>4.9000000000000909</v>
      </c>
      <c r="Y126" s="46">
        <f t="shared" ref="Y126:AE126" si="151">Y124-Y125</f>
        <v>20.199999999999818</v>
      </c>
      <c r="Z126" s="46">
        <f t="shared" si="151"/>
        <v>0.10000000000000142</v>
      </c>
      <c r="AA126" s="46">
        <f t="shared" si="151"/>
        <v>0.29999999999999716</v>
      </c>
      <c r="AB126" s="46">
        <f t="shared" si="151"/>
        <v>5.1000000000003638</v>
      </c>
      <c r="AC126" s="46">
        <f t="shared" si="151"/>
        <v>20.599999999999454</v>
      </c>
      <c r="AD126" s="46">
        <f t="shared" si="151"/>
        <v>9.9999999999994316E-2</v>
      </c>
      <c r="AE126" s="83">
        <f t="shared" si="151"/>
        <v>0</v>
      </c>
      <c r="AF126" s="7"/>
      <c r="AG126" s="88" t="s">
        <v>28</v>
      </c>
      <c r="AH126" s="101">
        <f>(AH125)/((K124/1000000)*8.34)</f>
        <v>3.7875581887431231</v>
      </c>
      <c r="AI126" s="101">
        <f>(AI125)/((K124/1000000)*8.34)</f>
        <v>2.0689330888230595</v>
      </c>
      <c r="AJ126" s="101">
        <f>(AJ125)/((K124/1000000)*8.34)</f>
        <v>5.1429444679550483E-2</v>
      </c>
      <c r="AK126" s="201">
        <f>(AK125)/((K124/1000000)*8.34)</f>
        <v>1.8024795849594835</v>
      </c>
      <c r="AL126" s="202"/>
      <c r="AM126" s="10"/>
      <c r="AN126" s="1"/>
      <c r="AO126" s="1"/>
      <c r="AP126" s="1"/>
      <c r="AQ126" s="7"/>
      <c r="AR126" s="89" t="s">
        <v>55</v>
      </c>
      <c r="AS126" s="79">
        <v>1.32</v>
      </c>
      <c r="AT126" s="90" t="s">
        <v>54</v>
      </c>
      <c r="AU126" s="35">
        <v>2.9000000000000001E-2</v>
      </c>
      <c r="AV126" s="1"/>
      <c r="AW126" s="110" t="s">
        <v>3</v>
      </c>
      <c r="AX126" s="115">
        <f>AX124-AX125</f>
        <v>390000</v>
      </c>
      <c r="AY126" s="115">
        <f>AY124-AY125</f>
        <v>1301000</v>
      </c>
      <c r="AZ126" s="116">
        <f>AZ124-AZ125</f>
        <v>35000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</row>
    <row r="127" spans="1:81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53" t="s">
        <v>60</v>
      </c>
      <c r="L127" s="153"/>
      <c r="M127" s="153"/>
      <c r="N127" s="153"/>
      <c r="O127" s="153"/>
      <c r="P127" s="153"/>
      <c r="Q127" s="153"/>
      <c r="R127" s="153"/>
      <c r="S127" s="153"/>
      <c r="T127" s="153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53" t="s">
        <v>62</v>
      </c>
      <c r="AI127" s="153"/>
      <c r="AJ127" s="153"/>
      <c r="AK127" s="153"/>
      <c r="AL127" s="153"/>
      <c r="AM127" s="1"/>
      <c r="AN127" s="1"/>
      <c r="AO127" s="152" t="s">
        <v>59</v>
      </c>
      <c r="AP127" s="152"/>
      <c r="AQ127" s="1"/>
      <c r="AR127" s="7"/>
      <c r="AS127" s="7"/>
      <c r="AT127" s="145" t="s">
        <v>63</v>
      </c>
      <c r="AU127" s="145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</row>
    <row r="128" spans="1:81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147">
        <f>SUM(K4:L126)</f>
        <v>45193000</v>
      </c>
      <c r="L128" s="148"/>
      <c r="M128" s="149">
        <f t="shared" ref="M128" si="152">SUM(M4:N126)</f>
        <v>2199100</v>
      </c>
      <c r="N128" s="150"/>
      <c r="O128" s="149">
        <f t="shared" ref="O128" si="153">SUM(O4:P126)</f>
        <v>47392100</v>
      </c>
      <c r="P128" s="150"/>
      <c r="Q128" s="1"/>
      <c r="R128" s="100">
        <f>R124-R5</f>
        <v>-1419763850</v>
      </c>
      <c r="S128" s="1"/>
      <c r="T128" s="93">
        <f>SUM(T4:T126)</f>
        <v>0.14000000000000001</v>
      </c>
      <c r="U128" s="97">
        <f>AVERAGE(U4:U126)</f>
        <v>0.91419354838709643</v>
      </c>
      <c r="V128" s="13"/>
      <c r="W128" s="3"/>
      <c r="X128" s="84"/>
      <c r="Y128" s="84"/>
      <c r="Z128" s="84"/>
      <c r="AA128" s="84"/>
      <c r="AB128" s="84">
        <f t="shared" ref="AB128:AC128" si="154">AB124-AB5</f>
        <v>236.10000000000036</v>
      </c>
      <c r="AC128" s="84">
        <f t="shared" si="154"/>
        <v>367.29999999999927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1055.2050000000002</v>
      </c>
      <c r="AI128" s="93">
        <f t="shared" ref="AI128:AJ128" si="155">SUM(AI125,AI121,AI117,AI113,AI109,AI105,AI101,AI97,AI93,AI89,AI85,AI81,AI77,AI73,AI69,AI65,AI61,AI57,AI53,AI49,AI45,AI41,AI37,AI33,AI29,AI25,AI21,AI17,AI13,AI9,AI5)</f>
        <v>641.98750000000007</v>
      </c>
      <c r="AJ128" s="93">
        <f t="shared" si="155"/>
        <v>21.078125</v>
      </c>
      <c r="AK128" s="151">
        <f>SUM(AK125,AK121,AK117,AK113,AK109,AK105,AK101,AK97,AK93,AK89,AK85,AK81,AK77,AK73,AK69,AK65,AK61,AK57,AK53,AK49,AK45,AK41,AK37,AK33,AK29,AK25,AK21,AK17,AK13,AK9,AK5)</f>
        <v>549</v>
      </c>
      <c r="AL128" s="148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19.348387096774196</v>
      </c>
      <c r="AP128" s="96">
        <f>AVERAGE(AP125,AP121,AP117,AP113,AP109,AP105,AP101,AP97,AP93,AP89,AP85,AP81,AP77,AP73,AP69,AP65,AP61,AP57,AP53,AP49,AP45,AP41,AP37,AP33,AP29,AP25,AP21,AP17,AP13,AP9,AP5)</f>
        <v>7.8990322580645147</v>
      </c>
      <c r="AQ128" s="1"/>
      <c r="AR128" s="7"/>
      <c r="AS128" s="7"/>
      <c r="AT128" s="146">
        <f>AVERAGE(AU126,AU122,AU118,AU114,AU110,AU106,AU102,AU98,AU94,AU90,AU86,AU82,AU78,AU74,AU70,AU66,AU62,AU58,AU54,AU50,AU46,AU42,AU38,AU34,AU30,AU26,AU22,AU18,AU14,AU10,AU6)</f>
        <v>3.2096774193548408E-2</v>
      </c>
      <c r="AU128" s="146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</row>
    <row r="129" spans="1:81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62">
        <f>AB128+AC128</f>
        <v>603.39999999999964</v>
      </c>
      <c r="AC129" s="16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</row>
    <row r="130" spans="1:81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</row>
    <row r="131" spans="1:81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</row>
    <row r="132" spans="1:81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</row>
    <row r="133" spans="1:81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</row>
    <row r="134" spans="1:81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</row>
    <row r="135" spans="1:81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</row>
    <row r="136" spans="1:81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</row>
    <row r="137" spans="1:81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</row>
    <row r="138" spans="1:81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</row>
    <row r="139" spans="1:81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</row>
    <row r="140" spans="1:81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</row>
    <row r="141" spans="1:81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</row>
    <row r="142" spans="1:81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</row>
    <row r="143" spans="1:81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</row>
    <row r="144" spans="1:81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</row>
    <row r="145" spans="1:81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</row>
    <row r="146" spans="1:81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</row>
    <row r="147" spans="1:81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</row>
    <row r="148" spans="1:81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</row>
    <row r="149" spans="1:81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</row>
    <row r="150" spans="1:81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</row>
    <row r="151" spans="1:81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</row>
    <row r="152" spans="1:81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</row>
    <row r="153" spans="1:81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</row>
    <row r="154" spans="1:81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</row>
    <row r="155" spans="1:81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</row>
    <row r="156" spans="1:81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</row>
    <row r="157" spans="1:81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</row>
    <row r="158" spans="1:81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</row>
    <row r="159" spans="1:81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</row>
    <row r="160" spans="1:81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</row>
    <row r="161" spans="1:81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</row>
    <row r="162" spans="1:81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</row>
    <row r="163" spans="1:81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</row>
    <row r="164" spans="1:81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</row>
    <row r="165" spans="1:81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</row>
    <row r="166" spans="1:81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</row>
    <row r="167" spans="1:81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</row>
    <row r="168" spans="1:81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</row>
    <row r="169" spans="1:81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</row>
    <row r="170" spans="1:81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</row>
    <row r="171" spans="1:81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</row>
    <row r="172" spans="1:81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</row>
    <row r="173" spans="1:81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</row>
    <row r="174" spans="1:81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</row>
    <row r="175" spans="1:81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</row>
    <row r="176" spans="1:81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</row>
    <row r="177" spans="1:81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</row>
    <row r="178" spans="1:81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</row>
    <row r="179" spans="1:81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</row>
    <row r="180" spans="1:81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</row>
    <row r="181" spans="1:81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</row>
    <row r="182" spans="1:81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</row>
    <row r="183" spans="1:81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</row>
    <row r="184" spans="1:81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</row>
    <row r="185" spans="1:81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</row>
    <row r="186" spans="1:81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</row>
    <row r="187" spans="1:81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</row>
    <row r="188" spans="1:81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</row>
    <row r="189" spans="1:81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</row>
    <row r="190" spans="1:81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</row>
    <row r="191" spans="1:81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</row>
    <row r="192" spans="1:81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</row>
    <row r="193" spans="1:81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</row>
    <row r="194" spans="1:81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</row>
    <row r="195" spans="1:81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</row>
    <row r="196" spans="1:81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</row>
    <row r="197" spans="1:81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</row>
    <row r="198" spans="1:81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</row>
    <row r="199" spans="1:81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</row>
    <row r="200" spans="1:81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</row>
    <row r="201" spans="1:81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</row>
    <row r="202" spans="1:81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</row>
    <row r="203" spans="1:81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</row>
    <row r="204" spans="1:81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</row>
    <row r="205" spans="1:81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</row>
    <row r="206" spans="1:81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</row>
    <row r="207" spans="1:81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</row>
    <row r="208" spans="1:81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</row>
    <row r="209" spans="1:81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</row>
    <row r="210" spans="1:81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</row>
    <row r="211" spans="1:81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</row>
    <row r="212" spans="1:81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</row>
    <row r="213" spans="1:81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</row>
    <row r="214" spans="1:81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</row>
    <row r="215" spans="1:81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</row>
    <row r="216" spans="1:81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</row>
    <row r="217" spans="1:81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</row>
    <row r="218" spans="1:81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</row>
    <row r="219" spans="1:81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</row>
    <row r="220" spans="1:81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</row>
    <row r="221" spans="1:81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</row>
    <row r="222" spans="1:81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</row>
    <row r="223" spans="1:81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</row>
    <row r="224" spans="1:81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</row>
    <row r="225" spans="1:81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</row>
    <row r="226" spans="1:81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</row>
    <row r="227" spans="1:81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</row>
    <row r="228" spans="1:81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</row>
    <row r="229" spans="1:81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</row>
    <row r="230" spans="1:81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</row>
    <row r="231" spans="1:81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</row>
    <row r="232" spans="1:81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</row>
    <row r="233" spans="1:81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</row>
    <row r="234" spans="1:81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</row>
    <row r="235" spans="1:81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</row>
    <row r="236" spans="1:81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</row>
    <row r="237" spans="1:81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</row>
    <row r="238" spans="1:81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</row>
    <row r="239" spans="1:81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</row>
    <row r="240" spans="1:81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</row>
    <row r="241" spans="1:81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</row>
    <row r="242" spans="1:81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</row>
    <row r="243" spans="1:81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</row>
    <row r="244" spans="1:81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</row>
    <row r="245" spans="1:81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</row>
    <row r="246" spans="1:81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</row>
    <row r="247" spans="1:81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</row>
    <row r="248" spans="1:81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</row>
    <row r="249" spans="1:81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</row>
    <row r="250" spans="1:81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</row>
    <row r="251" spans="1:81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</row>
    <row r="252" spans="1:81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</row>
    <row r="253" spans="1:81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</row>
    <row r="254" spans="1:81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</row>
    <row r="255" spans="1:81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</row>
    <row r="256" spans="1:81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</row>
    <row r="257" spans="1:81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</row>
    <row r="258" spans="1:81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</row>
    <row r="259" spans="1:81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</row>
    <row r="260" spans="1:81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</row>
    <row r="261" spans="1:81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</row>
    <row r="262" spans="1:81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</row>
    <row r="263" spans="1:81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</row>
    <row r="264" spans="1:81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</row>
    <row r="265" spans="1:81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</row>
    <row r="266" spans="1:81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</row>
    <row r="267" spans="1:81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</row>
    <row r="268" spans="1:81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</row>
    <row r="269" spans="1:81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</row>
    <row r="270" spans="1:81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</row>
    <row r="271" spans="1:81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</row>
    <row r="272" spans="1:81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</row>
    <row r="273" spans="1:81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</row>
    <row r="274" spans="1:81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</row>
    <row r="275" spans="1:81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</row>
    <row r="276" spans="1:81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</row>
    <row r="277" spans="1:81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</row>
    <row r="278" spans="1:81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</row>
    <row r="279" spans="1:81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</row>
    <row r="280" spans="1:81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</row>
    <row r="281" spans="1:81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</row>
    <row r="282" spans="1:81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</row>
    <row r="283" spans="1:81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</row>
    <row r="284" spans="1:81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</row>
    <row r="285" spans="1:81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</row>
    <row r="286" spans="1:81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</row>
    <row r="287" spans="1:81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</row>
    <row r="288" spans="1:81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</row>
    <row r="289" spans="1:81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</row>
    <row r="290" spans="1:81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</row>
    <row r="291" spans="1:81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</row>
    <row r="292" spans="1:81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</row>
    <row r="293" spans="1:81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</row>
    <row r="294" spans="1:81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</row>
    <row r="295" spans="1:81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</row>
    <row r="296" spans="1:81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</row>
    <row r="297" spans="1:81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</row>
    <row r="298" spans="1:81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</row>
    <row r="299" spans="1:81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</row>
    <row r="300" spans="1:81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</row>
    <row r="301" spans="1:81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</row>
    <row r="302" spans="1:81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</row>
    <row r="303" spans="1:81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</row>
    <row r="304" spans="1:81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</row>
    <row r="305" spans="1:81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</row>
    <row r="306" spans="1:81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</row>
    <row r="307" spans="1:81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</row>
    <row r="308" spans="1:81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</row>
    <row r="309" spans="1:81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</row>
    <row r="310" spans="1:81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</row>
    <row r="311" spans="1:81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</row>
    <row r="312" spans="1:81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</row>
    <row r="313" spans="1:81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</row>
    <row r="314" spans="1:81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</row>
    <row r="315" spans="1:81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</row>
    <row r="316" spans="1:81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</row>
    <row r="317" spans="1:81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</row>
    <row r="318" spans="1:81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</row>
    <row r="319" spans="1:81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</row>
    <row r="320" spans="1:81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</row>
    <row r="321" spans="1:81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</row>
    <row r="322" spans="1:81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</row>
    <row r="323" spans="1:81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</row>
    <row r="324" spans="1:81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</row>
    <row r="325" spans="1:81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</row>
    <row r="326" spans="1:81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</row>
    <row r="327" spans="1:81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</row>
    <row r="328" spans="1:81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</row>
    <row r="329" spans="1:81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</row>
    <row r="330" spans="1:81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</row>
    <row r="331" spans="1:81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</row>
    <row r="332" spans="1:81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</row>
    <row r="333" spans="1:81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</row>
    <row r="334" spans="1:81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</row>
    <row r="335" spans="1:81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</row>
    <row r="336" spans="1:81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</row>
    <row r="337" spans="1:81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</row>
    <row r="338" spans="1:81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</row>
    <row r="339" spans="1:81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</row>
    <row r="340" spans="1:81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</row>
    <row r="341" spans="1:81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</row>
    <row r="342" spans="1:81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</row>
    <row r="343" spans="1:81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</row>
    <row r="344" spans="1:81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</row>
    <row r="345" spans="1:81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</row>
    <row r="346" spans="1:81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</row>
    <row r="347" spans="1:81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</row>
    <row r="348" spans="1:81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</row>
    <row r="349" spans="1:81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</row>
    <row r="350" spans="1:81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</row>
    <row r="351" spans="1:81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</row>
    <row r="352" spans="1:81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</row>
    <row r="353" spans="1:81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</row>
    <row r="354" spans="1:81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</row>
    <row r="355" spans="1:81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</row>
    <row r="356" spans="1:81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</row>
    <row r="357" spans="1:81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</row>
    <row r="358" spans="1:81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</row>
    <row r="359" spans="1:81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</row>
    <row r="360" spans="1:81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</row>
    <row r="361" spans="1:81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</row>
    <row r="362" spans="1:81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</row>
    <row r="363" spans="1:81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</row>
    <row r="364" spans="1:81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</row>
    <row r="365" spans="1:81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</row>
    <row r="366" spans="1:81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</row>
    <row r="367" spans="1:81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</row>
    <row r="368" spans="1:81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</row>
    <row r="369" spans="1:81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</row>
    <row r="370" spans="1:81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</row>
    <row r="371" spans="1:81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</row>
    <row r="372" spans="1:81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</row>
    <row r="373" spans="1:81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</row>
    <row r="374" spans="1:81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</row>
    <row r="375" spans="1:81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</row>
    <row r="376" spans="1:81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</row>
    <row r="377" spans="1:81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</row>
    <row r="378" spans="1:81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</row>
    <row r="379" spans="1:81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</row>
    <row r="380" spans="1:81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</row>
    <row r="381" spans="1:81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</row>
    <row r="382" spans="1:81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</row>
    <row r="383" spans="1:81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</row>
    <row r="384" spans="1:81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</row>
    <row r="385" spans="1:81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</row>
    <row r="386" spans="1:81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</row>
    <row r="387" spans="1:81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</row>
    <row r="388" spans="1:81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</row>
    <row r="389" spans="1:81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</row>
    <row r="390" spans="1:81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</row>
    <row r="391" spans="1:81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</row>
    <row r="392" spans="1:81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</row>
    <row r="393" spans="1:81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</row>
    <row r="394" spans="1:81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</row>
    <row r="395" spans="1:81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</row>
    <row r="396" spans="1:81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</row>
    <row r="397" spans="1:81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</row>
    <row r="398" spans="1:81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</row>
    <row r="399" spans="1:81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</row>
    <row r="400" spans="1:81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</row>
    <row r="401" spans="1:81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</row>
    <row r="402" spans="1:81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</row>
    <row r="403" spans="1:81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</row>
    <row r="404" spans="1:81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</row>
    <row r="405" spans="1:81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</row>
    <row r="406" spans="1:81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</row>
    <row r="407" spans="1:81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</row>
    <row r="408" spans="1:81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</row>
    <row r="409" spans="1:81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</row>
    <row r="410" spans="1:81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</row>
    <row r="411" spans="1:81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</row>
    <row r="412" spans="1:81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</row>
    <row r="413" spans="1:81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</row>
    <row r="414" spans="1:81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</row>
    <row r="415" spans="1:81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</row>
    <row r="416" spans="1:81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</row>
    <row r="417" spans="1:81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</row>
    <row r="418" spans="1:81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</row>
    <row r="419" spans="1:81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</row>
    <row r="420" spans="1:81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</row>
    <row r="421" spans="1:81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</row>
    <row r="422" spans="1:81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</row>
    <row r="423" spans="1:81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</row>
    <row r="424" spans="1:81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</row>
    <row r="425" spans="1:81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</row>
    <row r="426" spans="1:81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</row>
    <row r="427" spans="1:81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</row>
    <row r="428" spans="1:81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</row>
    <row r="429" spans="1:81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</row>
    <row r="430" spans="1:81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</row>
    <row r="431" spans="1:81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</row>
    <row r="432" spans="1:81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</row>
    <row r="433" spans="1:81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</row>
    <row r="434" spans="1:81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</row>
    <row r="435" spans="1:81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</row>
    <row r="436" spans="1:81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</row>
    <row r="437" spans="1:81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</row>
    <row r="438" spans="1:81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</row>
    <row r="439" spans="1:81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</row>
    <row r="440" spans="1:81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</row>
    <row r="441" spans="1:81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</row>
    <row r="442" spans="1:81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</row>
    <row r="443" spans="1:81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</row>
    <row r="444" spans="1:81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</row>
    <row r="445" spans="1:81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</row>
    <row r="446" spans="1:81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</row>
    <row r="447" spans="1:81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</row>
    <row r="448" spans="1:81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</row>
    <row r="449" spans="1:81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</row>
    <row r="450" spans="1:81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</row>
    <row r="451" spans="1:81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</row>
    <row r="452" spans="1:81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</row>
    <row r="453" spans="1:81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</row>
    <row r="454" spans="1:81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</row>
    <row r="455" spans="1:81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</row>
    <row r="456" spans="1:81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</row>
    <row r="457" spans="1:81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</row>
    <row r="458" spans="1:81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</row>
    <row r="459" spans="1:81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</row>
    <row r="460" spans="1:81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</row>
    <row r="461" spans="1:81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</row>
    <row r="462" spans="1:81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</row>
    <row r="463" spans="1:81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</row>
    <row r="464" spans="1:81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</row>
    <row r="465" spans="1:81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</row>
    <row r="466" spans="1:81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</row>
    <row r="467" spans="1:81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</row>
    <row r="468" spans="1:81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</row>
    <row r="469" spans="1:81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</row>
    <row r="470" spans="1:81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</row>
    <row r="471" spans="1:81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</row>
    <row r="472" spans="1:81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</row>
    <row r="473" spans="1:81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</row>
    <row r="474" spans="1:81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</row>
    <row r="475" spans="1:81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</row>
    <row r="476" spans="1:81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</row>
    <row r="477" spans="1:81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</row>
    <row r="478" spans="1:81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</row>
    <row r="479" spans="1:81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</row>
    <row r="480" spans="1:81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</row>
    <row r="481" spans="1:81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</row>
    <row r="482" spans="1:81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</row>
    <row r="483" spans="1:81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</row>
    <row r="484" spans="1:81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</row>
    <row r="485" spans="1:81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</row>
    <row r="486" spans="1:81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</row>
    <row r="487" spans="1:81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</row>
    <row r="488" spans="1:81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</row>
    <row r="489" spans="1:81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</row>
    <row r="490" spans="1:81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</row>
    <row r="491" spans="1:81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</row>
    <row r="492" spans="1:81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</row>
    <row r="493" spans="1:81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</row>
    <row r="494" spans="1:81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</row>
    <row r="495" spans="1:81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</row>
    <row r="496" spans="1:81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</row>
    <row r="497" spans="1:81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</row>
    <row r="498" spans="1:81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</row>
    <row r="499" spans="1:81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</row>
    <row r="500" spans="1:81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</row>
    <row r="501" spans="1:81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</row>
    <row r="502" spans="1:81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</row>
    <row r="503" spans="1:81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</row>
    <row r="504" spans="1:81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</row>
    <row r="505" spans="1:81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</row>
    <row r="506" spans="1:81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</row>
    <row r="507" spans="1:81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</row>
    <row r="508" spans="1:81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</row>
    <row r="509" spans="1:81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</row>
    <row r="510" spans="1:81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</row>
    <row r="511" spans="1:81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</row>
    <row r="512" spans="1:81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</row>
    <row r="513" spans="1:81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</row>
    <row r="514" spans="1:81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</row>
    <row r="515" spans="1:81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</row>
    <row r="516" spans="1:81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</row>
    <row r="517" spans="1:81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</row>
    <row r="518" spans="1:81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</row>
    <row r="519" spans="1:81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</row>
    <row r="520" spans="1:81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</row>
    <row r="521" spans="1:81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</row>
    <row r="522" spans="1:81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</row>
    <row r="523" spans="1:81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</row>
    <row r="524" spans="1:81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</row>
    <row r="525" spans="1:81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</row>
    <row r="526" spans="1:81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</row>
    <row r="527" spans="1:81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</row>
    <row r="528" spans="1:81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</row>
    <row r="529" spans="1:81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</row>
    <row r="530" spans="1:81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</row>
    <row r="531" spans="1:81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</row>
    <row r="532" spans="1:81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</row>
    <row r="533" spans="1:81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</row>
    <row r="534" spans="1:81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</row>
    <row r="535" spans="1:81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</row>
    <row r="536" spans="1:81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</row>
    <row r="537" spans="1:81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</row>
    <row r="538" spans="1:81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</row>
    <row r="539" spans="1:81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</row>
    <row r="540" spans="1:81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</row>
    <row r="541" spans="1:81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</row>
    <row r="542" spans="1:81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</row>
    <row r="543" spans="1:81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</row>
    <row r="544" spans="1:81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</row>
    <row r="545" spans="1:81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</row>
    <row r="546" spans="1:81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</row>
    <row r="547" spans="1:81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</row>
    <row r="548" spans="1:81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</row>
    <row r="549" spans="1:81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</row>
    <row r="550" spans="1:81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</row>
    <row r="551" spans="1:81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</row>
    <row r="552" spans="1:81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</row>
    <row r="553" spans="1:81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</row>
    <row r="554" spans="1:81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</row>
    <row r="555" spans="1:81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</row>
    <row r="556" spans="1:81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</row>
    <row r="557" spans="1:81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</row>
    <row r="558" spans="1:81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</row>
    <row r="559" spans="1:81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</row>
    <row r="560" spans="1:81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</row>
    <row r="561" spans="1:81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</row>
    <row r="562" spans="1:81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</row>
    <row r="563" spans="1:81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</row>
    <row r="564" spans="1:81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</row>
    <row r="565" spans="1:81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</row>
    <row r="566" spans="1:81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</row>
    <row r="567" spans="1:81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</row>
    <row r="568" spans="1:81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</row>
    <row r="569" spans="1:81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</row>
    <row r="570" spans="1:81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</row>
    <row r="571" spans="1:81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</row>
    <row r="572" spans="1:81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</row>
    <row r="573" spans="1:81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</row>
    <row r="574" spans="1:81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</row>
    <row r="575" spans="1:81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</row>
    <row r="576" spans="1:81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</row>
    <row r="577" spans="1:81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</row>
    <row r="578" spans="1:81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</row>
    <row r="579" spans="1:81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</row>
    <row r="580" spans="1:81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</row>
    <row r="581" spans="1:81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</row>
    <row r="582" spans="1:81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</row>
    <row r="583" spans="1:81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</row>
    <row r="584" spans="1:81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</row>
    <row r="585" spans="1:81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</row>
    <row r="586" spans="1:81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</row>
    <row r="587" spans="1:81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</row>
    <row r="588" spans="1:81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</row>
  </sheetData>
  <sheetProtection algorithmName="SHA-512" hashValue="65X4WNI2YK4IORkufkq8XmJ9MyTko0mkEgiVmu/X9RvA2jCkBTOuESTp0yYhfDw/jtlNOldEX8tBWrxa+l75/A==" saltValue="5PsErfkjEASBSDPTGQmpRg==" spinCount="100000" sheet="1" objects="1" scenarios="1" selectLockedCells="1" selectUnlockedCells="1"/>
  <mergeCells count="271"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K109:AL109"/>
    <mergeCell ref="AK110:AL110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K101:AL101"/>
    <mergeCell ref="AK102:AL102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K93:AL93"/>
    <mergeCell ref="AK94:AL94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K85:AL85"/>
    <mergeCell ref="AK86:AL86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K77:AL77"/>
    <mergeCell ref="AK78:AL78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69:AL69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AW2:AZ2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D79D5-3D7F-4590-BB96-926DA1F2BE52}">
  <dimension ref="A1:CD588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sqref="A1:F1"/>
    </sheetView>
  </sheetViews>
  <sheetFormatPr defaultRowHeight="15" x14ac:dyDescent="0.25"/>
  <cols>
    <col min="1" max="1" width="5.5703125" bestFit="1" customWidth="1"/>
    <col min="2" max="2" width="6.85546875" bestFit="1" customWidth="1"/>
    <col min="3" max="3" width="18.28515625" bestFit="1" customWidth="1"/>
    <col min="4" max="6" width="15.7109375" customWidth="1"/>
    <col min="7" max="7" width="17" bestFit="1" customWidth="1"/>
    <col min="8" max="9" width="15.7109375" customWidth="1"/>
    <col min="10" max="10" width="16.140625" bestFit="1" customWidth="1"/>
    <col min="11" max="16" width="10" customWidth="1"/>
    <col min="17" max="17" width="8.5703125" bestFit="1" customWidth="1"/>
    <col min="18" max="18" width="19.5703125" bestFit="1" customWidth="1"/>
    <col min="19" max="19" width="1.7109375" customWidth="1"/>
    <col min="20" max="21" width="8.7109375" customWidth="1"/>
    <col min="22" max="22" width="1.7109375" style="60" customWidth="1"/>
    <col min="23" max="23" width="7.5703125" style="4" bestFit="1" customWidth="1"/>
    <col min="24" max="25" width="11.7109375" style="4" bestFit="1" customWidth="1"/>
    <col min="26" max="27" width="9.42578125" style="4" bestFit="1" customWidth="1"/>
    <col min="28" max="29" width="11" style="4" bestFit="1" customWidth="1"/>
    <col min="30" max="31" width="9.42578125" style="4" bestFit="1" customWidth="1"/>
    <col min="32" max="32" width="1.7109375" customWidth="1"/>
    <col min="34" max="34" width="9.7109375" bestFit="1" customWidth="1"/>
    <col min="35" max="35" width="8.42578125" bestFit="1" customWidth="1"/>
    <col min="39" max="39" width="1.7109375" customWidth="1"/>
    <col min="40" max="40" width="8.42578125" bestFit="1" customWidth="1"/>
    <col min="43" max="43" width="1.7109375" customWidth="1"/>
    <col min="44" max="44" width="12" style="8" bestFit="1" customWidth="1"/>
    <col min="45" max="45" width="10.5703125" style="8" bestFit="1" customWidth="1"/>
    <col min="46" max="46" width="12" style="8" bestFit="1" customWidth="1"/>
    <col min="47" max="47" width="9.140625" style="8"/>
    <col min="48" max="48" width="1.7109375" customWidth="1"/>
    <col min="49" max="49" width="6.85546875" bestFit="1" customWidth="1"/>
    <col min="50" max="52" width="17.7109375" customWidth="1"/>
  </cols>
  <sheetData>
    <row r="1" spans="1:82" ht="30.75" thickBot="1" x14ac:dyDescent="0.45">
      <c r="A1" s="169" t="s">
        <v>83</v>
      </c>
      <c r="B1" s="169"/>
      <c r="C1" s="169"/>
      <c r="D1" s="169"/>
      <c r="E1" s="169"/>
      <c r="F1" s="169"/>
      <c r="G1" s="65"/>
      <c r="H1" s="65"/>
      <c r="I1" s="65"/>
      <c r="J1" s="65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54"/>
      <c r="W1" s="54"/>
      <c r="X1" s="80"/>
      <c r="Y1" s="80"/>
      <c r="Z1" s="80"/>
      <c r="AA1" s="80"/>
      <c r="AB1" s="80"/>
      <c r="AC1" s="80"/>
      <c r="AD1" s="80"/>
      <c r="AE1" s="80"/>
      <c r="AF1" s="54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</row>
    <row r="2" spans="1:82" ht="21" thickBot="1" x14ac:dyDescent="0.35">
      <c r="A2" s="170" t="s">
        <v>43</v>
      </c>
      <c r="B2" s="171"/>
      <c r="C2" s="172"/>
      <c r="D2" s="172"/>
      <c r="E2" s="172"/>
      <c r="F2" s="172"/>
      <c r="G2" s="172"/>
      <c r="H2" s="172"/>
      <c r="I2" s="172"/>
      <c r="J2" s="172"/>
      <c r="K2" s="171"/>
      <c r="L2" s="171"/>
      <c r="M2" s="171"/>
      <c r="N2" s="171"/>
      <c r="O2" s="171"/>
      <c r="P2" s="171"/>
      <c r="Q2" s="171"/>
      <c r="R2" s="173"/>
      <c r="S2" s="55"/>
      <c r="T2" s="49" t="s">
        <v>34</v>
      </c>
      <c r="U2" s="49" t="s">
        <v>56</v>
      </c>
      <c r="V2" s="59"/>
      <c r="W2" s="170" t="s">
        <v>10</v>
      </c>
      <c r="X2" s="171"/>
      <c r="Y2" s="171"/>
      <c r="Z2" s="171"/>
      <c r="AA2" s="171"/>
      <c r="AB2" s="171"/>
      <c r="AC2" s="171"/>
      <c r="AD2" s="171"/>
      <c r="AE2" s="173"/>
      <c r="AF2" s="1"/>
      <c r="AG2" s="142" t="s">
        <v>27</v>
      </c>
      <c r="AH2" s="143"/>
      <c r="AI2" s="143"/>
      <c r="AJ2" s="143"/>
      <c r="AK2" s="143"/>
      <c r="AL2" s="144"/>
      <c r="AM2" s="59"/>
      <c r="AN2" s="142" t="s">
        <v>31</v>
      </c>
      <c r="AO2" s="143"/>
      <c r="AP2" s="144"/>
      <c r="AQ2" s="1"/>
      <c r="AR2" s="142" t="s">
        <v>30</v>
      </c>
      <c r="AS2" s="143"/>
      <c r="AT2" s="143"/>
      <c r="AU2" s="144"/>
      <c r="AV2" s="1"/>
      <c r="AW2" s="142" t="s">
        <v>72</v>
      </c>
      <c r="AX2" s="143"/>
      <c r="AY2" s="143"/>
      <c r="AZ2" s="144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</row>
    <row r="3" spans="1:82" ht="18.75" customHeight="1" thickBot="1" x14ac:dyDescent="0.35">
      <c r="A3" s="89" t="s">
        <v>2</v>
      </c>
      <c r="B3" s="66"/>
      <c r="C3" s="69" t="s">
        <v>46</v>
      </c>
      <c r="D3" s="70" t="s">
        <v>47</v>
      </c>
      <c r="E3" s="70" t="s">
        <v>48</v>
      </c>
      <c r="F3" s="71" t="s">
        <v>49</v>
      </c>
      <c r="G3" s="69" t="s">
        <v>50</v>
      </c>
      <c r="H3" s="70" t="s">
        <v>51</v>
      </c>
      <c r="I3" s="70" t="s">
        <v>52</v>
      </c>
      <c r="J3" s="71" t="s">
        <v>53</v>
      </c>
      <c r="K3" s="164" t="s">
        <v>4</v>
      </c>
      <c r="L3" s="165"/>
      <c r="M3" s="165" t="s">
        <v>8</v>
      </c>
      <c r="N3" s="165"/>
      <c r="O3" s="165" t="s">
        <v>9</v>
      </c>
      <c r="P3" s="165"/>
      <c r="Q3" s="166" t="s">
        <v>5</v>
      </c>
      <c r="R3" s="167"/>
      <c r="S3" s="56"/>
      <c r="T3" s="43" t="s">
        <v>42</v>
      </c>
      <c r="U3" s="43" t="s">
        <v>57</v>
      </c>
      <c r="V3" s="56"/>
      <c r="W3" s="88" t="s">
        <v>19</v>
      </c>
      <c r="X3" s="29" t="s">
        <v>11</v>
      </c>
      <c r="Y3" s="29" t="s">
        <v>12</v>
      </c>
      <c r="Z3" s="29" t="s">
        <v>13</v>
      </c>
      <c r="AA3" s="29" t="s">
        <v>14</v>
      </c>
      <c r="AB3" s="29" t="s">
        <v>15</v>
      </c>
      <c r="AC3" s="29" t="s">
        <v>16</v>
      </c>
      <c r="AD3" s="29" t="s">
        <v>17</v>
      </c>
      <c r="AE3" s="30" t="s">
        <v>18</v>
      </c>
      <c r="AF3" s="7"/>
      <c r="AG3" s="88" t="s">
        <v>25</v>
      </c>
      <c r="AH3" s="29" t="s">
        <v>20</v>
      </c>
      <c r="AI3" s="29" t="s">
        <v>21</v>
      </c>
      <c r="AJ3" s="29" t="s">
        <v>22</v>
      </c>
      <c r="AK3" s="29" t="s">
        <v>23</v>
      </c>
      <c r="AL3" s="30" t="s">
        <v>24</v>
      </c>
      <c r="AM3" s="61"/>
      <c r="AN3" s="88" t="s">
        <v>35</v>
      </c>
      <c r="AO3" s="29" t="s">
        <v>33</v>
      </c>
      <c r="AP3" s="30" t="s">
        <v>32</v>
      </c>
      <c r="AQ3" s="7"/>
      <c r="AR3" s="168" t="s">
        <v>0</v>
      </c>
      <c r="AS3" s="166"/>
      <c r="AT3" s="166" t="s">
        <v>1</v>
      </c>
      <c r="AU3" s="167"/>
      <c r="AV3" s="1"/>
      <c r="AW3" s="119"/>
      <c r="AX3" s="120" t="s">
        <v>68</v>
      </c>
      <c r="AY3" s="120" t="s">
        <v>69</v>
      </c>
      <c r="AZ3" s="121" t="s">
        <v>70</v>
      </c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</row>
    <row r="4" spans="1:82" ht="18.75" customHeight="1" x14ac:dyDescent="0.3">
      <c r="A4" s="174">
        <v>1</v>
      </c>
      <c r="B4" s="67" t="s">
        <v>45</v>
      </c>
      <c r="C4" s="72">
        <v>312247000</v>
      </c>
      <c r="D4" s="37">
        <v>2863330</v>
      </c>
      <c r="E4" s="37">
        <v>6932960</v>
      </c>
      <c r="F4" s="39">
        <v>11365600</v>
      </c>
      <c r="G4" s="72">
        <v>417837000</v>
      </c>
      <c r="H4" s="37">
        <v>3853310</v>
      </c>
      <c r="I4" s="37">
        <v>10472400</v>
      </c>
      <c r="J4" s="39">
        <v>16663000</v>
      </c>
      <c r="K4" s="177">
        <f>C6+G6</f>
        <v>1738000</v>
      </c>
      <c r="L4" s="178"/>
      <c r="M4" s="183">
        <f>D6+E6+F6+H6+I6+J6</f>
        <v>149000</v>
      </c>
      <c r="N4" s="178"/>
      <c r="O4" s="183">
        <f>M4+K4</f>
        <v>1887000</v>
      </c>
      <c r="P4" s="178"/>
      <c r="Q4" s="38" t="s">
        <v>6</v>
      </c>
      <c r="R4" s="39">
        <v>30439300</v>
      </c>
      <c r="S4" s="57"/>
      <c r="T4" s="187">
        <v>0</v>
      </c>
      <c r="U4" s="190">
        <v>0.86</v>
      </c>
      <c r="V4" s="57"/>
      <c r="W4" s="85" t="s">
        <v>6</v>
      </c>
      <c r="X4" s="44">
        <v>4111.2</v>
      </c>
      <c r="Y4" s="44">
        <v>5571.2</v>
      </c>
      <c r="Z4" s="44">
        <v>58.8</v>
      </c>
      <c r="AA4" s="44">
        <v>74.900000000000006</v>
      </c>
      <c r="AB4" s="44">
        <v>4313.6000000000004</v>
      </c>
      <c r="AC4" s="44">
        <v>5844.9</v>
      </c>
      <c r="AD4" s="44">
        <v>96.4</v>
      </c>
      <c r="AE4" s="82">
        <v>13.7</v>
      </c>
      <c r="AF4" s="7"/>
      <c r="AG4" s="17" t="s">
        <v>29</v>
      </c>
      <c r="AH4" s="18">
        <v>4.75</v>
      </c>
      <c r="AI4" s="18">
        <v>10.375</v>
      </c>
      <c r="AJ4" s="18">
        <v>2.625</v>
      </c>
      <c r="AK4" s="18">
        <v>16</v>
      </c>
      <c r="AL4" s="19">
        <v>13</v>
      </c>
      <c r="AM4" s="62"/>
      <c r="AN4" s="63" t="s">
        <v>40</v>
      </c>
      <c r="AO4" s="25">
        <v>21.7</v>
      </c>
      <c r="AP4" s="21">
        <v>7.88</v>
      </c>
      <c r="AQ4" s="7"/>
      <c r="AR4" s="31" t="s">
        <v>37</v>
      </c>
      <c r="AS4" s="50">
        <v>0.05</v>
      </c>
      <c r="AT4" s="32" t="s">
        <v>38</v>
      </c>
      <c r="AU4" s="53">
        <v>4.2000000000000003E-2</v>
      </c>
      <c r="AV4" s="1"/>
      <c r="AW4" s="117" t="s">
        <v>45</v>
      </c>
      <c r="AX4" s="112">
        <v>630331000</v>
      </c>
      <c r="AY4" s="112">
        <v>465310900</v>
      </c>
      <c r="AZ4" s="113">
        <v>179012000</v>
      </c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</row>
    <row r="5" spans="1:82" ht="18.75" customHeight="1" thickBot="1" x14ac:dyDescent="0.35">
      <c r="A5" s="175"/>
      <c r="B5" s="68" t="s">
        <v>44</v>
      </c>
      <c r="C5" s="73">
        <f>'July, 2022'!C124</f>
        <v>311422000</v>
      </c>
      <c r="D5" s="73">
        <f>'July, 2022'!D124</f>
        <v>2863330</v>
      </c>
      <c r="E5" s="73">
        <f>'July, 2022'!E124</f>
        <v>6932960</v>
      </c>
      <c r="F5" s="73">
        <f>'July, 2022'!F124</f>
        <v>11337600</v>
      </c>
      <c r="G5" s="73">
        <f>'July, 2022'!G124</f>
        <v>416924000</v>
      </c>
      <c r="H5" s="73">
        <f>'July, 2022'!H124</f>
        <v>3853310</v>
      </c>
      <c r="I5" s="73">
        <f>'July, 2022'!I124</f>
        <v>10409400</v>
      </c>
      <c r="J5" s="73">
        <f>'July, 2022'!J124</f>
        <v>16605000</v>
      </c>
      <c r="K5" s="179"/>
      <c r="L5" s="180"/>
      <c r="M5" s="180"/>
      <c r="N5" s="180"/>
      <c r="O5" s="180"/>
      <c r="P5" s="180"/>
      <c r="Q5" s="9" t="s">
        <v>7</v>
      </c>
      <c r="R5" s="73">
        <f>'July, 2022'!R124</f>
        <v>28841300</v>
      </c>
      <c r="S5" s="57"/>
      <c r="T5" s="188"/>
      <c r="U5" s="191"/>
      <c r="V5" s="57"/>
      <c r="W5" s="87" t="s">
        <v>7</v>
      </c>
      <c r="X5" s="73">
        <f>'July, 2022'!X124</f>
        <v>4099.3</v>
      </c>
      <c r="Y5" s="73">
        <f>'July, 2022'!Y124</f>
        <v>5558</v>
      </c>
      <c r="Z5" s="73">
        <f>'July, 2022'!Z124</f>
        <v>58.6</v>
      </c>
      <c r="AA5" s="73">
        <f>'July, 2022'!AA124</f>
        <v>74.7</v>
      </c>
      <c r="AB5" s="73">
        <f>'July, 2022'!AB124</f>
        <v>4301.1000000000004</v>
      </c>
      <c r="AC5" s="73">
        <f>'July, 2022'!AC124</f>
        <v>5830.9</v>
      </c>
      <c r="AD5" s="73">
        <f>'July, 2022'!AD124</f>
        <v>96</v>
      </c>
      <c r="AE5" s="73">
        <f>'July, 2022'!AE124</f>
        <v>13.7</v>
      </c>
      <c r="AF5" s="7"/>
      <c r="AG5" s="87" t="s">
        <v>26</v>
      </c>
      <c r="AH5" s="6">
        <f>(AH4*10.74)</f>
        <v>51.015000000000001</v>
      </c>
      <c r="AI5" s="6">
        <f>(AI4*2.2)</f>
        <v>22.825000000000003</v>
      </c>
      <c r="AJ5" s="6">
        <f>(AJ4*0.25)</f>
        <v>0.65625</v>
      </c>
      <c r="AK5" s="154">
        <f>AK4+AL4</f>
        <v>29</v>
      </c>
      <c r="AL5" s="155"/>
      <c r="AM5" s="10"/>
      <c r="AN5" s="27" t="s">
        <v>41</v>
      </c>
      <c r="AO5" s="26">
        <v>23.7</v>
      </c>
      <c r="AP5" s="24">
        <v>8.02</v>
      </c>
      <c r="AQ5" s="7"/>
      <c r="AR5" s="33" t="s">
        <v>36</v>
      </c>
      <c r="AS5" s="11">
        <v>0.44</v>
      </c>
      <c r="AT5" s="2" t="s">
        <v>39</v>
      </c>
      <c r="AU5" s="36">
        <v>0.47</v>
      </c>
      <c r="AV5" s="1"/>
      <c r="AW5" s="118" t="s">
        <v>71</v>
      </c>
      <c r="AX5" s="122">
        <v>629401000</v>
      </c>
      <c r="AY5" s="122">
        <v>464287900</v>
      </c>
      <c r="AZ5" s="123">
        <v>178943000</v>
      </c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</row>
    <row r="6" spans="1:82" ht="18" customHeight="1" thickBot="1" x14ac:dyDescent="0.35">
      <c r="A6" s="176"/>
      <c r="B6" s="66" t="s">
        <v>3</v>
      </c>
      <c r="C6" s="76">
        <f>C4-C5</f>
        <v>825000</v>
      </c>
      <c r="D6" s="76">
        <f t="shared" ref="D6:J6" si="0">D4-D5</f>
        <v>0</v>
      </c>
      <c r="E6" s="76">
        <f t="shared" si="0"/>
        <v>0</v>
      </c>
      <c r="F6" s="76">
        <f t="shared" si="0"/>
        <v>28000</v>
      </c>
      <c r="G6" s="76">
        <f t="shared" si="0"/>
        <v>913000</v>
      </c>
      <c r="H6" s="76">
        <f t="shared" si="0"/>
        <v>0</v>
      </c>
      <c r="I6" s="76">
        <f t="shared" si="0"/>
        <v>63000</v>
      </c>
      <c r="J6" s="76">
        <f t="shared" si="0"/>
        <v>58000</v>
      </c>
      <c r="K6" s="181"/>
      <c r="L6" s="182"/>
      <c r="M6" s="182"/>
      <c r="N6" s="182"/>
      <c r="O6" s="182"/>
      <c r="P6" s="182"/>
      <c r="Q6" s="47" t="s">
        <v>3</v>
      </c>
      <c r="R6" s="41">
        <f>R4-R5</f>
        <v>1598000</v>
      </c>
      <c r="S6" s="58"/>
      <c r="T6" s="189"/>
      <c r="U6" s="192"/>
      <c r="V6" s="58"/>
      <c r="W6" s="45" t="s">
        <v>3</v>
      </c>
      <c r="X6" s="46">
        <f>X4-X5</f>
        <v>11.899999999999636</v>
      </c>
      <c r="Y6" s="46">
        <f t="shared" ref="Y6:AE6" si="1">Y4-Y5</f>
        <v>13.199999999999818</v>
      </c>
      <c r="Z6" s="46">
        <f t="shared" si="1"/>
        <v>0.19999999999999574</v>
      </c>
      <c r="AA6" s="46">
        <f t="shared" si="1"/>
        <v>0.20000000000000284</v>
      </c>
      <c r="AB6" s="46">
        <f t="shared" si="1"/>
        <v>12.5</v>
      </c>
      <c r="AC6" s="46">
        <f t="shared" si="1"/>
        <v>14</v>
      </c>
      <c r="AD6" s="46">
        <f t="shared" si="1"/>
        <v>0.40000000000000568</v>
      </c>
      <c r="AE6" s="83">
        <f t="shared" si="1"/>
        <v>0</v>
      </c>
      <c r="AF6" s="7"/>
      <c r="AG6" s="88" t="s">
        <v>28</v>
      </c>
      <c r="AH6" s="86">
        <f>(AH5)/((K4/1000000)*8.34)</f>
        <v>3.5195089038090583</v>
      </c>
      <c r="AI6" s="86">
        <f>(AI5)/((K4/1000000)*8.34)</f>
        <v>1.5746896153962906</v>
      </c>
      <c r="AJ6" s="86">
        <f>(AJ5)/((K4/1000000)*8.34)</f>
        <v>4.5274482370375277E-2</v>
      </c>
      <c r="AK6" s="156">
        <f>(AK5)/((K4/1000000)*8.34)</f>
        <v>2.0007009352242027</v>
      </c>
      <c r="AL6" s="157"/>
      <c r="AM6" s="10"/>
      <c r="AN6" s="1"/>
      <c r="AO6" s="1"/>
      <c r="AP6" s="1"/>
      <c r="AQ6" s="7"/>
      <c r="AR6" s="89" t="s">
        <v>55</v>
      </c>
      <c r="AS6" s="79">
        <v>1.49</v>
      </c>
      <c r="AT6" s="90" t="s">
        <v>54</v>
      </c>
      <c r="AU6" s="35">
        <v>3.3000000000000002E-2</v>
      </c>
      <c r="AV6" s="1"/>
      <c r="AW6" s="110" t="s">
        <v>3</v>
      </c>
      <c r="AX6" s="115">
        <f>AX4-AX5</f>
        <v>930000</v>
      </c>
      <c r="AY6" s="115">
        <f>AY4-AY5</f>
        <v>1023000</v>
      </c>
      <c r="AZ6" s="116">
        <f>AZ4-AZ5</f>
        <v>69000</v>
      </c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</row>
    <row r="7" spans="1:82" ht="2.1" customHeight="1" thickBo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3"/>
      <c r="T7" s="13"/>
      <c r="U7" s="78"/>
      <c r="V7" s="13"/>
      <c r="W7" s="3"/>
      <c r="X7" s="84"/>
      <c r="Y7" s="84"/>
      <c r="Z7" s="84"/>
      <c r="AA7" s="84"/>
      <c r="AB7" s="84"/>
      <c r="AC7" s="84"/>
      <c r="AD7" s="84"/>
      <c r="AE7" s="84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7"/>
      <c r="AS7" s="7"/>
      <c r="AT7" s="7"/>
      <c r="AU7" s="7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</row>
    <row r="8" spans="1:82" ht="18.75" customHeight="1" x14ac:dyDescent="0.3">
      <c r="A8" s="174">
        <v>2</v>
      </c>
      <c r="B8" s="67" t="s">
        <v>45</v>
      </c>
      <c r="C8" s="72">
        <v>313121000</v>
      </c>
      <c r="D8" s="37">
        <v>2871330</v>
      </c>
      <c r="E8" s="37">
        <v>6964960</v>
      </c>
      <c r="F8" s="39">
        <v>11400600</v>
      </c>
      <c r="G8" s="72">
        <v>418692000</v>
      </c>
      <c r="H8" s="37">
        <v>3860310</v>
      </c>
      <c r="I8" s="37">
        <v>10504400</v>
      </c>
      <c r="J8" s="39">
        <v>16702900</v>
      </c>
      <c r="K8" s="177">
        <f>C10+G10</f>
        <v>1729000</v>
      </c>
      <c r="L8" s="178"/>
      <c r="M8" s="183">
        <f>D10+E10+F10+H10+I10+J10</f>
        <v>153900</v>
      </c>
      <c r="N8" s="178"/>
      <c r="O8" s="184">
        <f>M8+K8</f>
        <v>1882900</v>
      </c>
      <c r="P8" s="184"/>
      <c r="Q8" s="42" t="s">
        <v>6</v>
      </c>
      <c r="R8" s="39">
        <v>32149800</v>
      </c>
      <c r="S8" s="57"/>
      <c r="T8" s="187">
        <v>0</v>
      </c>
      <c r="U8" s="190">
        <v>0.91</v>
      </c>
      <c r="V8" s="57"/>
      <c r="W8" s="85" t="s">
        <v>6</v>
      </c>
      <c r="X8" s="44">
        <v>4123.8</v>
      </c>
      <c r="Y8" s="44">
        <v>5583.7</v>
      </c>
      <c r="Z8" s="44">
        <v>58.8</v>
      </c>
      <c r="AA8" s="44">
        <v>75.2</v>
      </c>
      <c r="AB8" s="44">
        <v>4326.8999999999996</v>
      </c>
      <c r="AC8" s="44">
        <v>5858.1</v>
      </c>
      <c r="AD8" s="44">
        <v>96.7</v>
      </c>
      <c r="AE8" s="82">
        <v>13.8</v>
      </c>
      <c r="AF8" s="7"/>
      <c r="AG8" s="85" t="s">
        <v>29</v>
      </c>
      <c r="AH8" s="15">
        <v>4.25</v>
      </c>
      <c r="AI8" s="15">
        <v>12.0625</v>
      </c>
      <c r="AJ8" s="15">
        <v>2.625</v>
      </c>
      <c r="AK8" s="15">
        <v>12</v>
      </c>
      <c r="AL8" s="16">
        <v>14</v>
      </c>
      <c r="AM8" s="62"/>
      <c r="AN8" s="64" t="s">
        <v>40</v>
      </c>
      <c r="AO8" s="20">
        <v>20.3</v>
      </c>
      <c r="AP8" s="21">
        <v>7.69</v>
      </c>
      <c r="AQ8" s="7"/>
      <c r="AR8" s="31" t="s">
        <v>37</v>
      </c>
      <c r="AS8" s="52">
        <v>4.4999999999999998E-2</v>
      </c>
      <c r="AT8" s="32" t="s">
        <v>38</v>
      </c>
      <c r="AU8" s="53">
        <v>4.3999999999999997E-2</v>
      </c>
      <c r="AV8" s="1"/>
      <c r="AW8" s="117" t="s">
        <v>45</v>
      </c>
      <c r="AX8" s="112">
        <v>631320000</v>
      </c>
      <c r="AY8" s="112">
        <v>466267900</v>
      </c>
      <c r="AZ8" s="113">
        <v>179082000</v>
      </c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</row>
    <row r="9" spans="1:82" ht="19.5" customHeight="1" thickBot="1" x14ac:dyDescent="0.35">
      <c r="A9" s="175"/>
      <c r="B9" s="68" t="s">
        <v>44</v>
      </c>
      <c r="C9" s="73">
        <f>C4</f>
        <v>312247000</v>
      </c>
      <c r="D9" s="74">
        <f t="shared" ref="D9:J9" si="2">D4</f>
        <v>2863330</v>
      </c>
      <c r="E9" s="74">
        <f t="shared" si="2"/>
        <v>6932960</v>
      </c>
      <c r="F9" s="75">
        <f t="shared" si="2"/>
        <v>11365600</v>
      </c>
      <c r="G9" s="73">
        <f t="shared" si="2"/>
        <v>417837000</v>
      </c>
      <c r="H9" s="74">
        <f t="shared" si="2"/>
        <v>3853310</v>
      </c>
      <c r="I9" s="74">
        <f t="shared" si="2"/>
        <v>10472400</v>
      </c>
      <c r="J9" s="75">
        <f t="shared" si="2"/>
        <v>16663000</v>
      </c>
      <c r="K9" s="179"/>
      <c r="L9" s="180"/>
      <c r="M9" s="180"/>
      <c r="N9" s="180"/>
      <c r="O9" s="185"/>
      <c r="P9" s="185"/>
      <c r="Q9" s="14" t="s">
        <v>7</v>
      </c>
      <c r="R9" s="40">
        <f>R4</f>
        <v>30439300</v>
      </c>
      <c r="S9" s="57"/>
      <c r="T9" s="188"/>
      <c r="U9" s="191"/>
      <c r="V9" s="57"/>
      <c r="W9" s="87" t="s">
        <v>7</v>
      </c>
      <c r="X9" s="5">
        <f>X4</f>
        <v>4111.2</v>
      </c>
      <c r="Y9" s="5">
        <f t="shared" ref="Y9:AE9" si="3">Y4</f>
        <v>5571.2</v>
      </c>
      <c r="Z9" s="5">
        <f t="shared" si="3"/>
        <v>58.8</v>
      </c>
      <c r="AA9" s="5">
        <f t="shared" si="3"/>
        <v>74.900000000000006</v>
      </c>
      <c r="AB9" s="5">
        <f>AB4</f>
        <v>4313.6000000000004</v>
      </c>
      <c r="AC9" s="5">
        <f t="shared" si="3"/>
        <v>5844.9</v>
      </c>
      <c r="AD9" s="5">
        <f t="shared" si="3"/>
        <v>96.4</v>
      </c>
      <c r="AE9" s="81">
        <f t="shared" si="3"/>
        <v>13.7</v>
      </c>
      <c r="AF9" s="7"/>
      <c r="AG9" s="87" t="s">
        <v>26</v>
      </c>
      <c r="AH9" s="6">
        <f>(AH8*10.74)</f>
        <v>45.645000000000003</v>
      </c>
      <c r="AI9" s="6">
        <f>(AI8*2.2)</f>
        <v>26.537500000000001</v>
      </c>
      <c r="AJ9" s="6">
        <f>(AJ8*0.25)</f>
        <v>0.65625</v>
      </c>
      <c r="AK9" s="154">
        <f>AK8+AL8</f>
        <v>26</v>
      </c>
      <c r="AL9" s="155"/>
      <c r="AM9" s="10"/>
      <c r="AN9" s="22" t="s">
        <v>41</v>
      </c>
      <c r="AO9" s="23">
        <v>22.9</v>
      </c>
      <c r="AP9" s="24">
        <v>8.0299999999999994</v>
      </c>
      <c r="AQ9" s="7"/>
      <c r="AR9" s="33" t="s">
        <v>36</v>
      </c>
      <c r="AS9" s="12">
        <v>0.22</v>
      </c>
      <c r="AT9" s="2" t="s">
        <v>39</v>
      </c>
      <c r="AU9" s="36">
        <v>0.26300000000000001</v>
      </c>
      <c r="AV9" s="1"/>
      <c r="AW9" s="118" t="s">
        <v>71</v>
      </c>
      <c r="AX9" s="111">
        <f>AX4</f>
        <v>630331000</v>
      </c>
      <c r="AY9" s="111">
        <f t="shared" ref="AY9:AZ9" si="4">AY4</f>
        <v>465310900</v>
      </c>
      <c r="AZ9" s="114">
        <f t="shared" si="4"/>
        <v>179012000</v>
      </c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</row>
    <row r="10" spans="1:82" ht="19.5" customHeight="1" thickBot="1" x14ac:dyDescent="0.35">
      <c r="A10" s="176"/>
      <c r="B10" s="66" t="s">
        <v>3</v>
      </c>
      <c r="C10" s="76">
        <f t="shared" ref="C10:J10" si="5">C8-C9</f>
        <v>874000</v>
      </c>
      <c r="D10" s="76">
        <f t="shared" si="5"/>
        <v>8000</v>
      </c>
      <c r="E10" s="76">
        <f t="shared" si="5"/>
        <v>32000</v>
      </c>
      <c r="F10" s="77">
        <f t="shared" si="5"/>
        <v>35000</v>
      </c>
      <c r="G10" s="76">
        <f t="shared" si="5"/>
        <v>855000</v>
      </c>
      <c r="H10" s="76">
        <f t="shared" si="5"/>
        <v>7000</v>
      </c>
      <c r="I10" s="76">
        <f t="shared" si="5"/>
        <v>32000</v>
      </c>
      <c r="J10" s="77">
        <f t="shared" si="5"/>
        <v>39900</v>
      </c>
      <c r="K10" s="181"/>
      <c r="L10" s="182"/>
      <c r="M10" s="182"/>
      <c r="N10" s="182"/>
      <c r="O10" s="186"/>
      <c r="P10" s="186"/>
      <c r="Q10" s="48" t="s">
        <v>3</v>
      </c>
      <c r="R10" s="41">
        <f>R8-R9</f>
        <v>1710500</v>
      </c>
      <c r="S10" s="58"/>
      <c r="T10" s="189"/>
      <c r="U10" s="192"/>
      <c r="V10" s="58"/>
      <c r="W10" s="45" t="s">
        <v>3</v>
      </c>
      <c r="X10" s="46">
        <f>X8-X9</f>
        <v>12.600000000000364</v>
      </c>
      <c r="Y10" s="46">
        <f t="shared" ref="Y10:AE10" si="6">Y8-Y9</f>
        <v>12.5</v>
      </c>
      <c r="Z10" s="46">
        <f t="shared" si="6"/>
        <v>0</v>
      </c>
      <c r="AA10" s="46">
        <f t="shared" si="6"/>
        <v>0.29999999999999716</v>
      </c>
      <c r="AB10" s="46">
        <f t="shared" si="6"/>
        <v>13.299999999999272</v>
      </c>
      <c r="AC10" s="46">
        <f t="shared" si="6"/>
        <v>13.200000000000728</v>
      </c>
      <c r="AD10" s="46">
        <f t="shared" si="6"/>
        <v>0.29999999999999716</v>
      </c>
      <c r="AE10" s="83">
        <f t="shared" si="6"/>
        <v>0.10000000000000142</v>
      </c>
      <c r="AF10" s="7"/>
      <c r="AG10" s="88" t="s">
        <v>28</v>
      </c>
      <c r="AH10" s="86">
        <f>(AH9)/((K8/1000000)*8.34)</f>
        <v>3.1654260166187469</v>
      </c>
      <c r="AI10" s="86">
        <f>(AI9)/((K8/1000000)*8.34)</f>
        <v>1.8403438036152917</v>
      </c>
      <c r="AJ10" s="86">
        <f>(AJ9)/((K8/1000000)*8.34)</f>
        <v>4.5510150583986254E-2</v>
      </c>
      <c r="AK10" s="156">
        <f>(AK9)/((K8/1000000)*8.34)</f>
        <v>1.8030688231369791</v>
      </c>
      <c r="AL10" s="157"/>
      <c r="AM10" s="10"/>
      <c r="AN10" s="1"/>
      <c r="AO10" s="1"/>
      <c r="AP10" s="1"/>
      <c r="AQ10" s="7"/>
      <c r="AR10" s="89" t="s">
        <v>55</v>
      </c>
      <c r="AS10" s="79">
        <v>1.46</v>
      </c>
      <c r="AT10" s="90" t="s">
        <v>54</v>
      </c>
      <c r="AU10" s="35">
        <v>3.2000000000000001E-2</v>
      </c>
      <c r="AV10" s="1"/>
      <c r="AW10" s="110" t="s">
        <v>3</v>
      </c>
      <c r="AX10" s="115">
        <f>AX8-AX9</f>
        <v>989000</v>
      </c>
      <c r="AY10" s="115">
        <f>AY8-AY9</f>
        <v>957000</v>
      </c>
      <c r="AZ10" s="116">
        <f>AZ8-AZ9</f>
        <v>70000</v>
      </c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</row>
    <row r="11" spans="1:82" ht="2.1" customHeight="1" thickBot="1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3"/>
      <c r="T11" s="13"/>
      <c r="U11" s="78"/>
      <c r="V11" s="13"/>
      <c r="W11" s="3"/>
      <c r="X11" s="84"/>
      <c r="Y11" s="84"/>
      <c r="Z11" s="84"/>
      <c r="AA11" s="84"/>
      <c r="AB11" s="84"/>
      <c r="AC11" s="84"/>
      <c r="AD11" s="84"/>
      <c r="AE11" s="84"/>
      <c r="AF11" s="1"/>
      <c r="AG11" s="1"/>
      <c r="AH11" s="1"/>
      <c r="AI11" s="1"/>
      <c r="AJ11" s="1"/>
      <c r="AK11" s="1"/>
      <c r="AL11" s="28"/>
      <c r="AM11" s="1"/>
      <c r="AN11" s="1"/>
      <c r="AO11" s="1">
        <v>10.6</v>
      </c>
      <c r="AP11" s="1"/>
      <c r="AQ11" s="1"/>
      <c r="AR11" s="7"/>
      <c r="AS11" s="7"/>
      <c r="AT11" s="7"/>
      <c r="AU11" s="7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</row>
    <row r="12" spans="1:82" ht="18.75" customHeight="1" x14ac:dyDescent="0.3">
      <c r="A12" s="174">
        <v>3</v>
      </c>
      <c r="B12" s="67" t="s">
        <v>45</v>
      </c>
      <c r="C12" s="72">
        <v>313855000</v>
      </c>
      <c r="D12" s="37">
        <v>2871330</v>
      </c>
      <c r="E12" s="37">
        <v>6997960</v>
      </c>
      <c r="F12" s="39">
        <v>11441600</v>
      </c>
      <c r="G12" s="72">
        <v>419462000</v>
      </c>
      <c r="H12" s="37">
        <v>3860310</v>
      </c>
      <c r="I12" s="37">
        <v>10504400</v>
      </c>
      <c r="J12" s="39">
        <v>16722900</v>
      </c>
      <c r="K12" s="177">
        <f>C14+G14</f>
        <v>1504000</v>
      </c>
      <c r="L12" s="178"/>
      <c r="M12" s="183">
        <f>D14+E14+F14+H14+I14+J14</f>
        <v>94000</v>
      </c>
      <c r="N12" s="178"/>
      <c r="O12" s="184">
        <f>M12+K12</f>
        <v>1598000</v>
      </c>
      <c r="P12" s="184"/>
      <c r="Q12" s="42" t="s">
        <v>6</v>
      </c>
      <c r="R12" s="39">
        <v>33730800</v>
      </c>
      <c r="S12" s="57"/>
      <c r="T12" s="187">
        <v>0</v>
      </c>
      <c r="U12" s="190">
        <v>0.95</v>
      </c>
      <c r="V12" s="57"/>
      <c r="W12" s="85" t="s">
        <v>6</v>
      </c>
      <c r="X12" s="44">
        <v>4134.3999999999996</v>
      </c>
      <c r="Y12" s="44">
        <v>5594.8</v>
      </c>
      <c r="Z12" s="44">
        <v>58.8</v>
      </c>
      <c r="AA12" s="44">
        <v>75.2</v>
      </c>
      <c r="AB12" s="44">
        <v>4338.1000000000004</v>
      </c>
      <c r="AC12" s="44">
        <v>5869.5</v>
      </c>
      <c r="AD12" s="44">
        <v>96.9</v>
      </c>
      <c r="AE12" s="82">
        <v>13.9</v>
      </c>
      <c r="AF12" s="7"/>
      <c r="AG12" s="85" t="s">
        <v>29</v>
      </c>
      <c r="AH12" s="15">
        <v>4</v>
      </c>
      <c r="AI12" s="15">
        <v>10.75</v>
      </c>
      <c r="AJ12" s="15">
        <v>2.25</v>
      </c>
      <c r="AK12" s="15">
        <v>10</v>
      </c>
      <c r="AL12" s="16">
        <v>9</v>
      </c>
      <c r="AM12" s="62"/>
      <c r="AN12" s="64" t="s">
        <v>40</v>
      </c>
      <c r="AO12" s="20">
        <v>20.399999999999999</v>
      </c>
      <c r="AP12" s="21">
        <v>7.73</v>
      </c>
      <c r="AQ12" s="7"/>
      <c r="AR12" s="31" t="s">
        <v>37</v>
      </c>
      <c r="AS12" s="52">
        <v>4.5999999999999999E-2</v>
      </c>
      <c r="AT12" s="32" t="s">
        <v>38</v>
      </c>
      <c r="AU12" s="53">
        <v>4.3999999999999997E-2</v>
      </c>
      <c r="AV12" s="1"/>
      <c r="AW12" s="117" t="s">
        <v>45</v>
      </c>
      <c r="AX12" s="112">
        <v>632160000</v>
      </c>
      <c r="AY12" s="112">
        <v>467107600</v>
      </c>
      <c r="AZ12" s="113">
        <v>179118000</v>
      </c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</row>
    <row r="13" spans="1:82" ht="19.5" customHeight="1" thickBot="1" x14ac:dyDescent="0.35">
      <c r="A13" s="175"/>
      <c r="B13" s="68" t="s">
        <v>44</v>
      </c>
      <c r="C13" s="73">
        <f>C8</f>
        <v>313121000</v>
      </c>
      <c r="D13" s="74">
        <f t="shared" ref="D13:J13" si="7">D8</f>
        <v>2871330</v>
      </c>
      <c r="E13" s="74">
        <f t="shared" si="7"/>
        <v>6964960</v>
      </c>
      <c r="F13" s="75">
        <f t="shared" si="7"/>
        <v>11400600</v>
      </c>
      <c r="G13" s="73">
        <f t="shared" si="7"/>
        <v>418692000</v>
      </c>
      <c r="H13" s="74">
        <f t="shared" si="7"/>
        <v>3860310</v>
      </c>
      <c r="I13" s="74">
        <f t="shared" si="7"/>
        <v>10504400</v>
      </c>
      <c r="J13" s="75">
        <f t="shared" si="7"/>
        <v>16702900</v>
      </c>
      <c r="K13" s="179"/>
      <c r="L13" s="180"/>
      <c r="M13" s="180"/>
      <c r="N13" s="180"/>
      <c r="O13" s="185"/>
      <c r="P13" s="185"/>
      <c r="Q13" s="14" t="s">
        <v>7</v>
      </c>
      <c r="R13" s="40">
        <f>R8</f>
        <v>32149800</v>
      </c>
      <c r="S13" s="57"/>
      <c r="T13" s="188"/>
      <c r="U13" s="191"/>
      <c r="V13" s="57"/>
      <c r="W13" s="87" t="s">
        <v>7</v>
      </c>
      <c r="X13" s="5">
        <f t="shared" ref="X13:AE13" si="8">X8</f>
        <v>4123.8</v>
      </c>
      <c r="Y13" s="5">
        <f t="shared" si="8"/>
        <v>5583.7</v>
      </c>
      <c r="Z13" s="5">
        <f t="shared" si="8"/>
        <v>58.8</v>
      </c>
      <c r="AA13" s="5">
        <f t="shared" si="8"/>
        <v>75.2</v>
      </c>
      <c r="AB13" s="5">
        <f t="shared" si="8"/>
        <v>4326.8999999999996</v>
      </c>
      <c r="AC13" s="5">
        <f t="shared" si="8"/>
        <v>5858.1</v>
      </c>
      <c r="AD13" s="5">
        <f t="shared" si="8"/>
        <v>96.7</v>
      </c>
      <c r="AE13" s="81">
        <f t="shared" si="8"/>
        <v>13.8</v>
      </c>
      <c r="AF13" s="7"/>
      <c r="AG13" s="87" t="s">
        <v>26</v>
      </c>
      <c r="AH13" s="6">
        <f>(AH12*10.74)</f>
        <v>42.96</v>
      </c>
      <c r="AI13" s="6">
        <f>(AI12*2.2)</f>
        <v>23.650000000000002</v>
      </c>
      <c r="AJ13" s="6">
        <f>(AJ12*0.25)</f>
        <v>0.5625</v>
      </c>
      <c r="AK13" s="154">
        <f>AK12+AL12</f>
        <v>19</v>
      </c>
      <c r="AL13" s="155"/>
      <c r="AM13" s="10"/>
      <c r="AN13" s="22" t="s">
        <v>41</v>
      </c>
      <c r="AO13" s="23">
        <v>22.5</v>
      </c>
      <c r="AP13" s="24">
        <v>8.0399999999999991</v>
      </c>
      <c r="AQ13" s="7"/>
      <c r="AR13" s="33" t="s">
        <v>36</v>
      </c>
      <c r="AS13" s="12">
        <v>0.41099999999999998</v>
      </c>
      <c r="AT13" s="2" t="s">
        <v>39</v>
      </c>
      <c r="AU13" s="36">
        <v>0.46</v>
      </c>
      <c r="AV13" s="1"/>
      <c r="AW13" s="118" t="s">
        <v>71</v>
      </c>
      <c r="AX13" s="111">
        <f>AX8</f>
        <v>631320000</v>
      </c>
      <c r="AY13" s="111">
        <f t="shared" ref="AY13:AZ13" si="9">AY8</f>
        <v>466267900</v>
      </c>
      <c r="AZ13" s="114">
        <f t="shared" si="9"/>
        <v>179082000</v>
      </c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</row>
    <row r="14" spans="1:82" ht="19.5" customHeight="1" thickBot="1" x14ac:dyDescent="0.35">
      <c r="A14" s="176"/>
      <c r="B14" s="66" t="s">
        <v>3</v>
      </c>
      <c r="C14" s="76">
        <f t="shared" ref="C14:J14" si="10">C12-C13</f>
        <v>734000</v>
      </c>
      <c r="D14" s="76">
        <f t="shared" si="10"/>
        <v>0</v>
      </c>
      <c r="E14" s="76">
        <f t="shared" si="10"/>
        <v>33000</v>
      </c>
      <c r="F14" s="77">
        <f t="shared" si="10"/>
        <v>41000</v>
      </c>
      <c r="G14" s="76">
        <f t="shared" si="10"/>
        <v>770000</v>
      </c>
      <c r="H14" s="76">
        <f t="shared" si="10"/>
        <v>0</v>
      </c>
      <c r="I14" s="76">
        <f t="shared" si="10"/>
        <v>0</v>
      </c>
      <c r="J14" s="77">
        <f t="shared" si="10"/>
        <v>20000</v>
      </c>
      <c r="K14" s="181"/>
      <c r="L14" s="182"/>
      <c r="M14" s="182"/>
      <c r="N14" s="182"/>
      <c r="O14" s="186"/>
      <c r="P14" s="186"/>
      <c r="Q14" s="48" t="s">
        <v>3</v>
      </c>
      <c r="R14" s="41">
        <f>R12-R13</f>
        <v>1581000</v>
      </c>
      <c r="S14" s="58"/>
      <c r="T14" s="189"/>
      <c r="U14" s="192"/>
      <c r="V14" s="58"/>
      <c r="W14" s="45" t="s">
        <v>3</v>
      </c>
      <c r="X14" s="46">
        <f>X12-X13</f>
        <v>10.599999999999454</v>
      </c>
      <c r="Y14" s="46">
        <f t="shared" ref="Y14:AE14" si="11">Y12-Y13</f>
        <v>11.100000000000364</v>
      </c>
      <c r="Z14" s="46">
        <f t="shared" si="11"/>
        <v>0</v>
      </c>
      <c r="AA14" s="46">
        <f t="shared" si="11"/>
        <v>0</v>
      </c>
      <c r="AB14" s="46">
        <f t="shared" si="11"/>
        <v>11.200000000000728</v>
      </c>
      <c r="AC14" s="46">
        <f t="shared" si="11"/>
        <v>11.399999999999636</v>
      </c>
      <c r="AD14" s="46">
        <f t="shared" si="11"/>
        <v>0.20000000000000284</v>
      </c>
      <c r="AE14" s="83">
        <f t="shared" si="11"/>
        <v>9.9999999999999645E-2</v>
      </c>
      <c r="AF14" s="7"/>
      <c r="AG14" s="88" t="s">
        <v>28</v>
      </c>
      <c r="AH14" s="86">
        <f>(AH13)/((K12/1000000)*8.34)</f>
        <v>3.4249196387570797</v>
      </c>
      <c r="AI14" s="86">
        <f>(AI13)/((K12/1000000)*8.34)</f>
        <v>1.8854597173325172</v>
      </c>
      <c r="AJ14" s="86">
        <f>(AJ13)/((K12/1000000)*8.34)</f>
        <v>4.4844443594060923E-2</v>
      </c>
      <c r="AK14" s="156">
        <f>(AK13)/((K12/1000000)*8.34)</f>
        <v>1.5147456502882801</v>
      </c>
      <c r="AL14" s="157"/>
      <c r="AM14" s="10"/>
      <c r="AN14" s="1"/>
      <c r="AO14" s="1"/>
      <c r="AP14" s="1"/>
      <c r="AQ14" s="7"/>
      <c r="AR14" s="89" t="s">
        <v>55</v>
      </c>
      <c r="AS14" s="79">
        <v>1.51</v>
      </c>
      <c r="AT14" s="90" t="s">
        <v>54</v>
      </c>
      <c r="AU14" s="35">
        <v>2.8000000000000001E-2</v>
      </c>
      <c r="AV14" s="1"/>
      <c r="AW14" s="110" t="s">
        <v>3</v>
      </c>
      <c r="AX14" s="115">
        <f>AX12-AX13</f>
        <v>840000</v>
      </c>
      <c r="AY14" s="115">
        <f>AY12-AY13</f>
        <v>839700</v>
      </c>
      <c r="AZ14" s="116">
        <f>AZ12-AZ13</f>
        <v>36000</v>
      </c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</row>
    <row r="15" spans="1:82" ht="2.1" customHeight="1" thickBot="1" x14ac:dyDescent="0.3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78"/>
      <c r="V15" s="13"/>
      <c r="W15" s="3"/>
      <c r="X15" s="84"/>
      <c r="Y15" s="84"/>
      <c r="Z15" s="84"/>
      <c r="AA15" s="84"/>
      <c r="AB15" s="84"/>
      <c r="AC15" s="84"/>
      <c r="AD15" s="84"/>
      <c r="AE15" s="84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7"/>
      <c r="AS15" s="7"/>
      <c r="AT15" s="7"/>
      <c r="AU15" s="7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</row>
    <row r="16" spans="1:82" ht="18.75" customHeight="1" x14ac:dyDescent="0.3">
      <c r="A16" s="174">
        <v>4</v>
      </c>
      <c r="B16" s="67" t="s">
        <v>45</v>
      </c>
      <c r="C16" s="72">
        <v>314766000</v>
      </c>
      <c r="D16" s="37">
        <v>2880330</v>
      </c>
      <c r="E16" s="37">
        <v>6997960</v>
      </c>
      <c r="F16" s="39">
        <v>11455600</v>
      </c>
      <c r="G16" s="72">
        <v>420329000</v>
      </c>
      <c r="H16" s="37">
        <v>3868310</v>
      </c>
      <c r="I16" s="37">
        <v>10536400</v>
      </c>
      <c r="J16" s="39">
        <v>16756900</v>
      </c>
      <c r="K16" s="177">
        <f>C18+G18</f>
        <v>1778000</v>
      </c>
      <c r="L16" s="178"/>
      <c r="M16" s="183">
        <f>D18+E18+F18+H18+I18+J18</f>
        <v>97000</v>
      </c>
      <c r="N16" s="178"/>
      <c r="O16" s="184">
        <f>M16+K16</f>
        <v>1875000</v>
      </c>
      <c r="P16" s="184"/>
      <c r="Q16" s="42" t="s">
        <v>6</v>
      </c>
      <c r="R16" s="39">
        <v>35349800</v>
      </c>
      <c r="S16" s="57"/>
      <c r="T16" s="187">
        <v>0</v>
      </c>
      <c r="U16" s="190">
        <v>0.85</v>
      </c>
      <c r="V16" s="57"/>
      <c r="W16" s="85" t="s">
        <v>6</v>
      </c>
      <c r="X16" s="44">
        <v>4147.5</v>
      </c>
      <c r="Y16" s="44">
        <v>5607.4</v>
      </c>
      <c r="Z16" s="44">
        <v>58.8</v>
      </c>
      <c r="AA16" s="44">
        <v>75.400000000000006</v>
      </c>
      <c r="AB16" s="44">
        <v>4351.6000000000004</v>
      </c>
      <c r="AC16" s="44">
        <v>5882.7</v>
      </c>
      <c r="AD16" s="44">
        <v>97.1</v>
      </c>
      <c r="AE16" s="82">
        <v>13.9</v>
      </c>
      <c r="AF16" s="7"/>
      <c r="AG16" s="85" t="s">
        <v>29</v>
      </c>
      <c r="AH16" s="15">
        <v>4.125</v>
      </c>
      <c r="AI16" s="15">
        <v>12.625</v>
      </c>
      <c r="AJ16" s="15">
        <v>2.625</v>
      </c>
      <c r="AK16" s="15">
        <v>12</v>
      </c>
      <c r="AL16" s="16">
        <v>11</v>
      </c>
      <c r="AM16" s="62"/>
      <c r="AN16" s="64" t="s">
        <v>40</v>
      </c>
      <c r="AO16" s="20">
        <v>19.2</v>
      </c>
      <c r="AP16" s="21">
        <v>7.81</v>
      </c>
      <c r="AQ16" s="7"/>
      <c r="AR16" s="2" t="s">
        <v>37</v>
      </c>
      <c r="AS16" s="12">
        <v>5.2999999999999999E-2</v>
      </c>
      <c r="AT16" s="2" t="s">
        <v>38</v>
      </c>
      <c r="AU16" s="12">
        <v>4.2000000000000003E-2</v>
      </c>
      <c r="AV16" s="1"/>
      <c r="AW16" s="117" t="s">
        <v>45</v>
      </c>
      <c r="AX16" s="112">
        <v>633170000</v>
      </c>
      <c r="AY16" s="112">
        <v>468070500</v>
      </c>
      <c r="AZ16" s="113">
        <v>179153000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</row>
    <row r="17" spans="1:82" ht="19.5" customHeight="1" thickBot="1" x14ac:dyDescent="0.35">
      <c r="A17" s="175"/>
      <c r="B17" s="68" t="s">
        <v>44</v>
      </c>
      <c r="C17" s="73">
        <f>C12</f>
        <v>313855000</v>
      </c>
      <c r="D17" s="74">
        <f t="shared" ref="D17:J17" si="12">D12</f>
        <v>2871330</v>
      </c>
      <c r="E17" s="74">
        <f t="shared" si="12"/>
        <v>6997960</v>
      </c>
      <c r="F17" s="75">
        <f t="shared" si="12"/>
        <v>11441600</v>
      </c>
      <c r="G17" s="73">
        <f t="shared" si="12"/>
        <v>419462000</v>
      </c>
      <c r="H17" s="74">
        <f t="shared" si="12"/>
        <v>3860310</v>
      </c>
      <c r="I17" s="74">
        <f t="shared" si="12"/>
        <v>10504400</v>
      </c>
      <c r="J17" s="75">
        <f t="shared" si="12"/>
        <v>16722900</v>
      </c>
      <c r="K17" s="179"/>
      <c r="L17" s="180"/>
      <c r="M17" s="180"/>
      <c r="N17" s="180"/>
      <c r="O17" s="185"/>
      <c r="P17" s="185"/>
      <c r="Q17" s="14" t="s">
        <v>7</v>
      </c>
      <c r="R17" s="40">
        <f>R12</f>
        <v>33730800</v>
      </c>
      <c r="S17" s="57"/>
      <c r="T17" s="188"/>
      <c r="U17" s="191"/>
      <c r="V17" s="57"/>
      <c r="W17" s="87" t="s">
        <v>7</v>
      </c>
      <c r="X17" s="5">
        <f t="shared" ref="X17:AE17" si="13">X12</f>
        <v>4134.3999999999996</v>
      </c>
      <c r="Y17" s="5">
        <f t="shared" si="13"/>
        <v>5594.8</v>
      </c>
      <c r="Z17" s="5">
        <f t="shared" si="13"/>
        <v>58.8</v>
      </c>
      <c r="AA17" s="5">
        <f t="shared" si="13"/>
        <v>75.2</v>
      </c>
      <c r="AB17" s="5">
        <f t="shared" si="13"/>
        <v>4338.1000000000004</v>
      </c>
      <c r="AC17" s="5">
        <f t="shared" si="13"/>
        <v>5869.5</v>
      </c>
      <c r="AD17" s="5">
        <f t="shared" si="13"/>
        <v>96.9</v>
      </c>
      <c r="AE17" s="81">
        <f t="shared" si="13"/>
        <v>13.9</v>
      </c>
      <c r="AF17" s="7"/>
      <c r="AG17" s="87" t="s">
        <v>26</v>
      </c>
      <c r="AH17" s="6">
        <f>(AH16*10.74)</f>
        <v>44.302500000000002</v>
      </c>
      <c r="AI17" s="6">
        <f>(AI16*2.2)</f>
        <v>27.775000000000002</v>
      </c>
      <c r="AJ17" s="6">
        <f>(AJ16*0.25)</f>
        <v>0.65625</v>
      </c>
      <c r="AK17" s="154">
        <f>AK16+AL16</f>
        <v>23</v>
      </c>
      <c r="AL17" s="155"/>
      <c r="AM17" s="10"/>
      <c r="AN17" s="22" t="s">
        <v>41</v>
      </c>
      <c r="AO17" s="23">
        <v>22.2</v>
      </c>
      <c r="AP17" s="24">
        <v>7.99</v>
      </c>
      <c r="AQ17" s="7"/>
      <c r="AR17" s="2" t="s">
        <v>36</v>
      </c>
      <c r="AS17" s="12">
        <v>0.23499999999999999</v>
      </c>
      <c r="AT17" s="2" t="s">
        <v>39</v>
      </c>
      <c r="AU17" s="12">
        <v>0.254</v>
      </c>
      <c r="AV17" s="1"/>
      <c r="AW17" s="118" t="s">
        <v>71</v>
      </c>
      <c r="AX17" s="111">
        <f t="shared" ref="AX17:AZ17" si="14">AX12</f>
        <v>632160000</v>
      </c>
      <c r="AY17" s="111">
        <f t="shared" si="14"/>
        <v>467107600</v>
      </c>
      <c r="AZ17" s="114">
        <f t="shared" si="14"/>
        <v>179118000</v>
      </c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</row>
    <row r="18" spans="1:82" ht="19.5" customHeight="1" thickBot="1" x14ac:dyDescent="0.35">
      <c r="A18" s="176"/>
      <c r="B18" s="66" t="s">
        <v>3</v>
      </c>
      <c r="C18" s="76">
        <f t="shared" ref="C18:J18" si="15">C16-C17</f>
        <v>911000</v>
      </c>
      <c r="D18" s="76">
        <f t="shared" si="15"/>
        <v>9000</v>
      </c>
      <c r="E18" s="76">
        <f t="shared" si="15"/>
        <v>0</v>
      </c>
      <c r="F18" s="77">
        <f t="shared" si="15"/>
        <v>14000</v>
      </c>
      <c r="G18" s="76">
        <f t="shared" si="15"/>
        <v>867000</v>
      </c>
      <c r="H18" s="76">
        <f t="shared" si="15"/>
        <v>8000</v>
      </c>
      <c r="I18" s="76">
        <f t="shared" si="15"/>
        <v>32000</v>
      </c>
      <c r="J18" s="77">
        <f t="shared" si="15"/>
        <v>34000</v>
      </c>
      <c r="K18" s="181"/>
      <c r="L18" s="182"/>
      <c r="M18" s="182"/>
      <c r="N18" s="182"/>
      <c r="O18" s="186"/>
      <c r="P18" s="186"/>
      <c r="Q18" s="48" t="s">
        <v>3</v>
      </c>
      <c r="R18" s="41">
        <f>R16-R17</f>
        <v>1619000</v>
      </c>
      <c r="S18" s="58"/>
      <c r="T18" s="189"/>
      <c r="U18" s="192"/>
      <c r="V18" s="58"/>
      <c r="W18" s="45" t="s">
        <v>3</v>
      </c>
      <c r="X18" s="46">
        <f>X16-X17</f>
        <v>13.100000000000364</v>
      </c>
      <c r="Y18" s="46">
        <f t="shared" ref="Y18:AE18" si="16">Y16-Y17</f>
        <v>12.599999999999454</v>
      </c>
      <c r="Z18" s="46">
        <f t="shared" si="16"/>
        <v>0</v>
      </c>
      <c r="AA18" s="46">
        <f t="shared" si="16"/>
        <v>0.20000000000000284</v>
      </c>
      <c r="AB18" s="46">
        <f t="shared" si="16"/>
        <v>13.5</v>
      </c>
      <c r="AC18" s="46">
        <f t="shared" si="16"/>
        <v>13.199999999999818</v>
      </c>
      <c r="AD18" s="46">
        <f t="shared" si="16"/>
        <v>0.19999999999998863</v>
      </c>
      <c r="AE18" s="83">
        <f t="shared" si="16"/>
        <v>0</v>
      </c>
      <c r="AF18" s="7"/>
      <c r="AG18" s="88" t="s">
        <v>28</v>
      </c>
      <c r="AH18" s="86">
        <f>(AH17)/((K16/1000000)*8.34)</f>
        <v>2.9876548704793198</v>
      </c>
      <c r="AI18" s="86">
        <f>(AI17)/((K16/1000000)*8.34)</f>
        <v>1.8730797139566189</v>
      </c>
      <c r="AJ18" s="86">
        <f>(AJ17)/((K16/1000000)*8.34)</f>
        <v>4.4255933835608684E-2</v>
      </c>
      <c r="AK18" s="156">
        <f>(AK17)/((K16/1000000)*8.34)</f>
        <v>1.5510651096670471</v>
      </c>
      <c r="AL18" s="157"/>
      <c r="AM18" s="10"/>
      <c r="AN18" s="1"/>
      <c r="AO18" s="1"/>
      <c r="AP18" s="1"/>
      <c r="AQ18" s="7"/>
      <c r="AR18" s="89" t="s">
        <v>55</v>
      </c>
      <c r="AS18" s="79">
        <v>1.5</v>
      </c>
      <c r="AT18" s="90" t="s">
        <v>54</v>
      </c>
      <c r="AU18" s="11">
        <v>3.5999999999999997E-2</v>
      </c>
      <c r="AV18" s="1"/>
      <c r="AW18" s="110" t="s">
        <v>3</v>
      </c>
      <c r="AX18" s="115">
        <f>AX16-AX17</f>
        <v>1010000</v>
      </c>
      <c r="AY18" s="115">
        <f>AY16-AY17</f>
        <v>962900</v>
      </c>
      <c r="AZ18" s="116">
        <f>AZ16-AZ17</f>
        <v>35000</v>
      </c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</row>
    <row r="19" spans="1:82" ht="2.1" customHeight="1" thickBot="1" x14ac:dyDescent="0.3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78"/>
      <c r="V19" s="13"/>
      <c r="W19" s="3"/>
      <c r="X19" s="84"/>
      <c r="Y19" s="84"/>
      <c r="Z19" s="84"/>
      <c r="AA19" s="84"/>
      <c r="AB19" s="84"/>
      <c r="AC19" s="84"/>
      <c r="AD19" s="84"/>
      <c r="AE19" s="84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7"/>
      <c r="AS19" s="7"/>
      <c r="AT19" s="7"/>
      <c r="AU19" s="7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</row>
    <row r="20" spans="1:82" ht="18.75" customHeight="1" x14ac:dyDescent="0.3">
      <c r="A20" s="174">
        <v>5</v>
      </c>
      <c r="B20" s="67" t="s">
        <v>45</v>
      </c>
      <c r="C20" s="72">
        <v>315559000</v>
      </c>
      <c r="D20" s="37">
        <v>2880330</v>
      </c>
      <c r="E20" s="37">
        <v>7029960</v>
      </c>
      <c r="F20" s="39">
        <v>11496600</v>
      </c>
      <c r="G20" s="72">
        <v>421113000</v>
      </c>
      <c r="H20" s="37">
        <v>3868310</v>
      </c>
      <c r="I20" s="37">
        <v>10568500</v>
      </c>
      <c r="J20" s="39">
        <v>16796900</v>
      </c>
      <c r="K20" s="177">
        <f>C22+G22</f>
        <v>1577000</v>
      </c>
      <c r="L20" s="178"/>
      <c r="M20" s="183">
        <f>D22+E22+F22+H22+I22+J22</f>
        <v>145100</v>
      </c>
      <c r="N20" s="178"/>
      <c r="O20" s="184">
        <f>M20+K20</f>
        <v>1722100</v>
      </c>
      <c r="P20" s="184"/>
      <c r="Q20" s="42" t="s">
        <v>6</v>
      </c>
      <c r="R20" s="39">
        <v>36935600</v>
      </c>
      <c r="S20" s="57">
        <v>0</v>
      </c>
      <c r="T20" s="187">
        <v>0</v>
      </c>
      <c r="U20" s="190">
        <v>0.82</v>
      </c>
      <c r="V20" s="57"/>
      <c r="W20" s="85" t="s">
        <v>6</v>
      </c>
      <c r="X20" s="44">
        <v>4159</v>
      </c>
      <c r="Y20" s="44">
        <v>5618.8</v>
      </c>
      <c r="Z20" s="44">
        <v>58.8</v>
      </c>
      <c r="AA20" s="44">
        <v>75.5</v>
      </c>
      <c r="AB20" s="44">
        <v>4363.7</v>
      </c>
      <c r="AC20" s="44">
        <v>5894.6</v>
      </c>
      <c r="AD20" s="44">
        <v>97.4</v>
      </c>
      <c r="AE20" s="82">
        <v>13.9</v>
      </c>
      <c r="AF20" s="7"/>
      <c r="AG20" s="85" t="s">
        <v>29</v>
      </c>
      <c r="AH20" s="15">
        <v>3.5</v>
      </c>
      <c r="AI20" s="15">
        <v>11.125</v>
      </c>
      <c r="AJ20" s="15">
        <v>2.375</v>
      </c>
      <c r="AK20" s="15">
        <v>13</v>
      </c>
      <c r="AL20" s="16">
        <v>12</v>
      </c>
      <c r="AM20" s="62"/>
      <c r="AN20" s="64" t="s">
        <v>40</v>
      </c>
      <c r="AO20" s="20">
        <v>18.399999999999999</v>
      </c>
      <c r="AP20" s="21">
        <v>7.79</v>
      </c>
      <c r="AQ20" s="7"/>
      <c r="AR20" s="31" t="s">
        <v>37</v>
      </c>
      <c r="AS20" s="52">
        <v>4.5999999999999999E-2</v>
      </c>
      <c r="AT20" s="32" t="s">
        <v>38</v>
      </c>
      <c r="AU20" s="53">
        <v>4.2999999999999997E-2</v>
      </c>
      <c r="AV20" s="1"/>
      <c r="AW20" s="117" t="s">
        <v>45</v>
      </c>
      <c r="AX20" s="112">
        <v>634075000</v>
      </c>
      <c r="AY20" s="112">
        <v>468943700</v>
      </c>
      <c r="AZ20" s="113">
        <v>179223000</v>
      </c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</row>
    <row r="21" spans="1:82" ht="18.75" customHeight="1" thickBot="1" x14ac:dyDescent="0.35">
      <c r="A21" s="175"/>
      <c r="B21" s="68" t="s">
        <v>44</v>
      </c>
      <c r="C21" s="73">
        <f>C16</f>
        <v>314766000</v>
      </c>
      <c r="D21" s="74">
        <f t="shared" ref="D21:J21" si="17">D16</f>
        <v>2880330</v>
      </c>
      <c r="E21" s="74">
        <f t="shared" si="17"/>
        <v>6997960</v>
      </c>
      <c r="F21" s="75">
        <f t="shared" si="17"/>
        <v>11455600</v>
      </c>
      <c r="G21" s="73">
        <f t="shared" si="17"/>
        <v>420329000</v>
      </c>
      <c r="H21" s="74">
        <f t="shared" si="17"/>
        <v>3868310</v>
      </c>
      <c r="I21" s="74">
        <f t="shared" si="17"/>
        <v>10536400</v>
      </c>
      <c r="J21" s="75">
        <f t="shared" si="17"/>
        <v>16756900</v>
      </c>
      <c r="K21" s="179"/>
      <c r="L21" s="180"/>
      <c r="M21" s="180"/>
      <c r="N21" s="180"/>
      <c r="O21" s="185"/>
      <c r="P21" s="185"/>
      <c r="Q21" s="14" t="s">
        <v>7</v>
      </c>
      <c r="R21" s="40">
        <f>R16</f>
        <v>35349800</v>
      </c>
      <c r="S21" s="57"/>
      <c r="T21" s="188"/>
      <c r="U21" s="191"/>
      <c r="V21" s="57"/>
      <c r="W21" s="87" t="s">
        <v>7</v>
      </c>
      <c r="X21" s="5">
        <f t="shared" ref="X21:AE21" si="18">X16</f>
        <v>4147.5</v>
      </c>
      <c r="Y21" s="5">
        <f t="shared" si="18"/>
        <v>5607.4</v>
      </c>
      <c r="Z21" s="5">
        <f t="shared" si="18"/>
        <v>58.8</v>
      </c>
      <c r="AA21" s="5">
        <f t="shared" si="18"/>
        <v>75.400000000000006</v>
      </c>
      <c r="AB21" s="5">
        <f t="shared" si="18"/>
        <v>4351.6000000000004</v>
      </c>
      <c r="AC21" s="5">
        <f t="shared" si="18"/>
        <v>5882.7</v>
      </c>
      <c r="AD21" s="5">
        <f t="shared" si="18"/>
        <v>97.1</v>
      </c>
      <c r="AE21" s="81">
        <f t="shared" si="18"/>
        <v>13.9</v>
      </c>
      <c r="AF21" s="7"/>
      <c r="AG21" s="87" t="s">
        <v>26</v>
      </c>
      <c r="AH21" s="6">
        <f>(AH20*10.74)</f>
        <v>37.590000000000003</v>
      </c>
      <c r="AI21" s="6">
        <f>(AI20*2.2)</f>
        <v>24.475000000000001</v>
      </c>
      <c r="AJ21" s="6">
        <f>(AJ20*0.25)</f>
        <v>0.59375</v>
      </c>
      <c r="AK21" s="154">
        <f>AK20+AL20</f>
        <v>25</v>
      </c>
      <c r="AL21" s="155"/>
      <c r="AM21" s="10"/>
      <c r="AN21" s="22" t="s">
        <v>41</v>
      </c>
      <c r="AO21" s="23">
        <v>20.8</v>
      </c>
      <c r="AP21" s="24">
        <v>8.0399999999999991</v>
      </c>
      <c r="AQ21" s="7"/>
      <c r="AR21" s="33" t="s">
        <v>36</v>
      </c>
      <c r="AS21" s="12">
        <v>0.38600000000000001</v>
      </c>
      <c r="AT21" s="2" t="s">
        <v>39</v>
      </c>
      <c r="AU21" s="36">
        <v>0.41</v>
      </c>
      <c r="AV21" s="1"/>
      <c r="AW21" s="118" t="s">
        <v>71</v>
      </c>
      <c r="AX21" s="111">
        <f t="shared" ref="AX21:AZ21" si="19">AX16</f>
        <v>633170000</v>
      </c>
      <c r="AY21" s="111">
        <f t="shared" si="19"/>
        <v>468070500</v>
      </c>
      <c r="AZ21" s="114">
        <f t="shared" si="19"/>
        <v>179153000</v>
      </c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</row>
    <row r="22" spans="1:82" ht="18.75" customHeight="1" thickBot="1" x14ac:dyDescent="0.35">
      <c r="A22" s="176"/>
      <c r="B22" s="66" t="s">
        <v>3</v>
      </c>
      <c r="C22" s="76">
        <f t="shared" ref="C22:J22" si="20">C20-C21</f>
        <v>793000</v>
      </c>
      <c r="D22" s="76">
        <f t="shared" si="20"/>
        <v>0</v>
      </c>
      <c r="E22" s="76">
        <f t="shared" si="20"/>
        <v>32000</v>
      </c>
      <c r="F22" s="77">
        <f t="shared" si="20"/>
        <v>41000</v>
      </c>
      <c r="G22" s="76">
        <f t="shared" si="20"/>
        <v>784000</v>
      </c>
      <c r="H22" s="76">
        <f t="shared" si="20"/>
        <v>0</v>
      </c>
      <c r="I22" s="76">
        <f t="shared" si="20"/>
        <v>32100</v>
      </c>
      <c r="J22" s="77">
        <f t="shared" si="20"/>
        <v>40000</v>
      </c>
      <c r="K22" s="181"/>
      <c r="L22" s="182"/>
      <c r="M22" s="182"/>
      <c r="N22" s="182"/>
      <c r="O22" s="186"/>
      <c r="P22" s="186"/>
      <c r="Q22" s="48" t="s">
        <v>3</v>
      </c>
      <c r="R22" s="41">
        <f>R20-R21</f>
        <v>1585800</v>
      </c>
      <c r="S22" s="58"/>
      <c r="T22" s="189"/>
      <c r="U22" s="192"/>
      <c r="V22" s="58"/>
      <c r="W22" s="45" t="s">
        <v>3</v>
      </c>
      <c r="X22" s="46">
        <f>X20-X21</f>
        <v>11.5</v>
      </c>
      <c r="Y22" s="46">
        <f t="shared" ref="Y22:AE22" si="21">Y20-Y21</f>
        <v>11.400000000000546</v>
      </c>
      <c r="Z22" s="46">
        <f t="shared" si="21"/>
        <v>0</v>
      </c>
      <c r="AA22" s="46">
        <f t="shared" si="21"/>
        <v>9.9999999999994316E-2</v>
      </c>
      <c r="AB22" s="46">
        <f t="shared" si="21"/>
        <v>12.099999999999454</v>
      </c>
      <c r="AC22" s="46">
        <f t="shared" si="21"/>
        <v>11.900000000000546</v>
      </c>
      <c r="AD22" s="46">
        <f t="shared" si="21"/>
        <v>0.30000000000001137</v>
      </c>
      <c r="AE22" s="83">
        <f t="shared" si="21"/>
        <v>0</v>
      </c>
      <c r="AF22" s="7"/>
      <c r="AG22" s="88" t="s">
        <v>28</v>
      </c>
      <c r="AH22" s="86">
        <f>(AH21)/((K20/1000000)*8.34)</f>
        <v>2.8580813218797192</v>
      </c>
      <c r="AI22" s="86">
        <f>(AI21)/((K20/1000000)*8.34)</f>
        <v>1.8609082296623072</v>
      </c>
      <c r="AJ22" s="86">
        <f>(AJ21)/((K20/1000000)*8.34)</f>
        <v>4.5144607205801622E-2</v>
      </c>
      <c r="AK22" s="156">
        <f>(AK21)/((K20/1000000)*8.34)</f>
        <v>1.9008255665600684</v>
      </c>
      <c r="AL22" s="157"/>
      <c r="AM22" s="10"/>
      <c r="AN22" s="1"/>
      <c r="AO22" s="1"/>
      <c r="AP22" s="1"/>
      <c r="AQ22" s="7"/>
      <c r="AR22" s="89" t="s">
        <v>55</v>
      </c>
      <c r="AS22" s="79">
        <v>1.1200000000000001</v>
      </c>
      <c r="AT22" s="90" t="s">
        <v>54</v>
      </c>
      <c r="AU22" s="35">
        <v>2.8000000000000001E-2</v>
      </c>
      <c r="AV22" s="1"/>
      <c r="AW22" s="110" t="s">
        <v>3</v>
      </c>
      <c r="AX22" s="115">
        <f>AX20-AX21</f>
        <v>905000</v>
      </c>
      <c r="AY22" s="115">
        <f>AY20-AY21</f>
        <v>873200</v>
      </c>
      <c r="AZ22" s="116">
        <f>AZ20-AZ21</f>
        <v>70000</v>
      </c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</row>
    <row r="23" spans="1:82" ht="2.1" customHeight="1" thickBot="1" x14ac:dyDescent="0.3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78"/>
      <c r="V23" s="13"/>
      <c r="W23" s="3"/>
      <c r="X23" s="84"/>
      <c r="Y23" s="84"/>
      <c r="Z23" s="84"/>
      <c r="AA23" s="84"/>
      <c r="AB23" s="84"/>
      <c r="AC23" s="84"/>
      <c r="AD23" s="84"/>
      <c r="AE23" s="84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7"/>
      <c r="AS23" s="7"/>
      <c r="AT23" s="7"/>
      <c r="AU23" s="7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</row>
    <row r="24" spans="1:82" ht="18.75" customHeight="1" x14ac:dyDescent="0.3">
      <c r="A24" s="174">
        <v>6</v>
      </c>
      <c r="B24" s="67" t="s">
        <v>45</v>
      </c>
      <c r="C24" s="72">
        <v>316466000</v>
      </c>
      <c r="D24" s="37">
        <v>2888330</v>
      </c>
      <c r="E24" s="37">
        <v>7062950</v>
      </c>
      <c r="F24" s="39">
        <v>11537700</v>
      </c>
      <c r="G24" s="72">
        <v>422053000</v>
      </c>
      <c r="H24" s="37">
        <v>3876310</v>
      </c>
      <c r="I24" s="37">
        <v>10568500</v>
      </c>
      <c r="J24" s="39">
        <v>16816900</v>
      </c>
      <c r="K24" s="177">
        <f>C26+G26</f>
        <v>1847000</v>
      </c>
      <c r="L24" s="178"/>
      <c r="M24" s="183">
        <f>D26+E26+F26+H26+I26+J26</f>
        <v>110090</v>
      </c>
      <c r="N24" s="178"/>
      <c r="O24" s="184">
        <f>M24+K24</f>
        <v>1957090</v>
      </c>
      <c r="P24" s="184"/>
      <c r="Q24" s="42" t="s">
        <v>6</v>
      </c>
      <c r="R24" s="39">
        <v>38774800</v>
      </c>
      <c r="S24" s="57"/>
      <c r="T24" s="187">
        <v>0</v>
      </c>
      <c r="U24" s="190">
        <v>0.94</v>
      </c>
      <c r="V24" s="57"/>
      <c r="W24" s="85" t="s">
        <v>6</v>
      </c>
      <c r="X24" s="44">
        <v>4172.1000000000004</v>
      </c>
      <c r="Y24" s="44">
        <v>5632.4</v>
      </c>
      <c r="Z24" s="44">
        <v>58.8</v>
      </c>
      <c r="AA24" s="44">
        <v>75.7</v>
      </c>
      <c r="AB24" s="44">
        <v>4377.5</v>
      </c>
      <c r="AC24" s="44">
        <v>5908.6</v>
      </c>
      <c r="AD24" s="44">
        <v>97.6</v>
      </c>
      <c r="AE24" s="82">
        <v>14</v>
      </c>
      <c r="AF24" s="7"/>
      <c r="AG24" s="85" t="s">
        <v>29</v>
      </c>
      <c r="AH24" s="15">
        <v>4</v>
      </c>
      <c r="AI24" s="15">
        <v>12.875</v>
      </c>
      <c r="AJ24" s="15">
        <v>2.375</v>
      </c>
      <c r="AK24" s="15">
        <v>14</v>
      </c>
      <c r="AL24" s="16">
        <v>14</v>
      </c>
      <c r="AM24" s="62"/>
      <c r="AN24" s="64" t="s">
        <v>40</v>
      </c>
      <c r="AO24" s="20">
        <v>18.5</v>
      </c>
      <c r="AP24" s="21">
        <v>7.85</v>
      </c>
      <c r="AQ24" s="7"/>
      <c r="AR24" s="31" t="s">
        <v>37</v>
      </c>
      <c r="AS24" s="52">
        <v>4.5999999999999999E-2</v>
      </c>
      <c r="AT24" s="32" t="s">
        <v>38</v>
      </c>
      <c r="AU24" s="53">
        <v>5.7000000000000002E-2</v>
      </c>
      <c r="AV24" s="1"/>
      <c r="AW24" s="117" t="s">
        <v>45</v>
      </c>
      <c r="AX24" s="112">
        <v>635125000</v>
      </c>
      <c r="AY24" s="112">
        <v>469971900</v>
      </c>
      <c r="AZ24" s="113">
        <v>179259000</v>
      </c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</row>
    <row r="25" spans="1:82" ht="19.5" customHeight="1" thickBot="1" x14ac:dyDescent="0.35">
      <c r="A25" s="175"/>
      <c r="B25" s="68" t="s">
        <v>44</v>
      </c>
      <c r="C25" s="73">
        <f t="shared" ref="C25:J25" si="22">C20</f>
        <v>315559000</v>
      </c>
      <c r="D25" s="74">
        <f t="shared" si="22"/>
        <v>2880330</v>
      </c>
      <c r="E25" s="74">
        <f t="shared" si="22"/>
        <v>7029960</v>
      </c>
      <c r="F25" s="75">
        <f t="shared" si="22"/>
        <v>11496600</v>
      </c>
      <c r="G25" s="73">
        <f t="shared" si="22"/>
        <v>421113000</v>
      </c>
      <c r="H25" s="74">
        <f t="shared" si="22"/>
        <v>3868310</v>
      </c>
      <c r="I25" s="74">
        <f t="shared" si="22"/>
        <v>10568500</v>
      </c>
      <c r="J25" s="75">
        <f t="shared" si="22"/>
        <v>16796900</v>
      </c>
      <c r="K25" s="179"/>
      <c r="L25" s="180"/>
      <c r="M25" s="180"/>
      <c r="N25" s="180"/>
      <c r="O25" s="185"/>
      <c r="P25" s="185"/>
      <c r="Q25" s="14" t="s">
        <v>7</v>
      </c>
      <c r="R25" s="40">
        <f>R20</f>
        <v>36935600</v>
      </c>
      <c r="S25" s="57"/>
      <c r="T25" s="188"/>
      <c r="U25" s="191"/>
      <c r="V25" s="57"/>
      <c r="W25" s="87" t="s">
        <v>7</v>
      </c>
      <c r="X25" s="5">
        <f t="shared" ref="X25:AE25" si="23">X20</f>
        <v>4159</v>
      </c>
      <c r="Y25" s="5">
        <f t="shared" si="23"/>
        <v>5618.8</v>
      </c>
      <c r="Z25" s="5">
        <f t="shared" si="23"/>
        <v>58.8</v>
      </c>
      <c r="AA25" s="5">
        <f t="shared" si="23"/>
        <v>75.5</v>
      </c>
      <c r="AB25" s="5">
        <f t="shared" si="23"/>
        <v>4363.7</v>
      </c>
      <c r="AC25" s="5">
        <f t="shared" si="23"/>
        <v>5894.6</v>
      </c>
      <c r="AD25" s="5">
        <f t="shared" si="23"/>
        <v>97.4</v>
      </c>
      <c r="AE25" s="81">
        <f t="shared" si="23"/>
        <v>13.9</v>
      </c>
      <c r="AF25" s="7"/>
      <c r="AG25" s="87" t="s">
        <v>26</v>
      </c>
      <c r="AH25" s="6">
        <f>(AH24*10.74)</f>
        <v>42.96</v>
      </c>
      <c r="AI25" s="6">
        <f>(AI24*2.2)</f>
        <v>28.325000000000003</v>
      </c>
      <c r="AJ25" s="6">
        <f>(AJ24*0.25)</f>
        <v>0.59375</v>
      </c>
      <c r="AK25" s="154">
        <f>AK24+AL24</f>
        <v>28</v>
      </c>
      <c r="AL25" s="155"/>
      <c r="AM25" s="10"/>
      <c r="AN25" s="22" t="s">
        <v>41</v>
      </c>
      <c r="AO25" s="23">
        <v>20.7</v>
      </c>
      <c r="AP25" s="24">
        <v>7.99</v>
      </c>
      <c r="AQ25" s="7"/>
      <c r="AR25" s="33" t="s">
        <v>36</v>
      </c>
      <c r="AS25" s="12">
        <v>0.20599999999999999</v>
      </c>
      <c r="AT25" s="2" t="s">
        <v>39</v>
      </c>
      <c r="AU25" s="36">
        <v>0.214</v>
      </c>
      <c r="AV25" s="1"/>
      <c r="AW25" s="118" t="s">
        <v>71</v>
      </c>
      <c r="AX25" s="111">
        <f t="shared" ref="AX25:AZ25" si="24">AX20</f>
        <v>634075000</v>
      </c>
      <c r="AY25" s="111">
        <f t="shared" si="24"/>
        <v>468943700</v>
      </c>
      <c r="AZ25" s="114">
        <f t="shared" si="24"/>
        <v>179223000</v>
      </c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</row>
    <row r="26" spans="1:82" ht="18.75" customHeight="1" thickBot="1" x14ac:dyDescent="0.35">
      <c r="A26" s="176"/>
      <c r="B26" s="66" t="s">
        <v>3</v>
      </c>
      <c r="C26" s="76">
        <f t="shared" ref="C26:J26" si="25">C24-C25</f>
        <v>907000</v>
      </c>
      <c r="D26" s="76">
        <f t="shared" si="25"/>
        <v>8000</v>
      </c>
      <c r="E26" s="76">
        <f t="shared" si="25"/>
        <v>32990</v>
      </c>
      <c r="F26" s="77">
        <f t="shared" si="25"/>
        <v>41100</v>
      </c>
      <c r="G26" s="76">
        <f t="shared" si="25"/>
        <v>940000</v>
      </c>
      <c r="H26" s="76">
        <f t="shared" si="25"/>
        <v>8000</v>
      </c>
      <c r="I26" s="76">
        <f t="shared" si="25"/>
        <v>0</v>
      </c>
      <c r="J26" s="77">
        <f t="shared" si="25"/>
        <v>20000</v>
      </c>
      <c r="K26" s="181"/>
      <c r="L26" s="182"/>
      <c r="M26" s="182"/>
      <c r="N26" s="182"/>
      <c r="O26" s="186"/>
      <c r="P26" s="186"/>
      <c r="Q26" s="48" t="s">
        <v>3</v>
      </c>
      <c r="R26" s="41">
        <f>R24-R25</f>
        <v>1839200</v>
      </c>
      <c r="S26" s="58"/>
      <c r="T26" s="189"/>
      <c r="U26" s="192"/>
      <c r="V26" s="58"/>
      <c r="W26" s="45" t="s">
        <v>3</v>
      </c>
      <c r="X26" s="46">
        <f>X24-X25</f>
        <v>13.100000000000364</v>
      </c>
      <c r="Y26" s="46">
        <f t="shared" ref="Y26:AE26" si="26">Y24-Y25</f>
        <v>13.599999999999454</v>
      </c>
      <c r="Z26" s="46">
        <f t="shared" si="26"/>
        <v>0</v>
      </c>
      <c r="AA26" s="46">
        <f t="shared" si="26"/>
        <v>0.20000000000000284</v>
      </c>
      <c r="AB26" s="46">
        <f t="shared" si="26"/>
        <v>13.800000000000182</v>
      </c>
      <c r="AC26" s="46">
        <f t="shared" si="26"/>
        <v>14</v>
      </c>
      <c r="AD26" s="46">
        <f t="shared" si="26"/>
        <v>0.19999999999998863</v>
      </c>
      <c r="AE26" s="83">
        <f t="shared" si="26"/>
        <v>9.9999999999999645E-2</v>
      </c>
      <c r="AF26" s="7"/>
      <c r="AG26" s="88" t="s">
        <v>28</v>
      </c>
      <c r="AH26" s="86">
        <f>(AH25)/((K24/1000000)*8.34)</f>
        <v>2.788889624629479</v>
      </c>
      <c r="AI26" s="86">
        <f>(AI25)/((K24/1000000)*8.34)</f>
        <v>1.8388104892371975</v>
      </c>
      <c r="AJ26" s="86">
        <f>(AJ25)/((K24/1000000)*8.34)</f>
        <v>3.8545233115078056E-2</v>
      </c>
      <c r="AK26" s="156">
        <f>(AK25)/((K24/1000000)*8.34)</f>
        <v>1.8177120458478915</v>
      </c>
      <c r="AL26" s="157"/>
      <c r="AM26" s="10"/>
      <c r="AN26" s="1"/>
      <c r="AO26" s="1"/>
      <c r="AP26" s="1"/>
      <c r="AQ26" s="7"/>
      <c r="AR26" s="89" t="s">
        <v>55</v>
      </c>
      <c r="AS26" s="79">
        <v>1.1499999999999999</v>
      </c>
      <c r="AT26" s="90" t="s">
        <v>54</v>
      </c>
      <c r="AU26" s="35">
        <v>2.8000000000000001E-2</v>
      </c>
      <c r="AV26" s="1"/>
      <c r="AW26" s="110" t="s">
        <v>3</v>
      </c>
      <c r="AX26" s="115">
        <f>AX24-AX25</f>
        <v>1050000</v>
      </c>
      <c r="AY26" s="115">
        <f>AY24-AY25</f>
        <v>1028200</v>
      </c>
      <c r="AZ26" s="116">
        <f>AZ24-AZ25</f>
        <v>36000</v>
      </c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</row>
    <row r="27" spans="1:82" ht="2.1" customHeight="1" thickBot="1" x14ac:dyDescent="0.3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78"/>
      <c r="V27" s="13"/>
      <c r="W27" s="3"/>
      <c r="X27" s="84"/>
      <c r="Y27" s="84"/>
      <c r="Z27" s="84"/>
      <c r="AA27" s="84"/>
      <c r="AB27" s="84"/>
      <c r="AC27" s="84"/>
      <c r="AD27" s="84"/>
      <c r="AE27" s="84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7"/>
      <c r="AS27" s="7"/>
      <c r="AT27" s="7"/>
      <c r="AU27" s="7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</row>
    <row r="28" spans="1:82" ht="18.75" customHeight="1" x14ac:dyDescent="0.3">
      <c r="A28" s="174">
        <v>7</v>
      </c>
      <c r="B28" s="67" t="s">
        <v>45</v>
      </c>
      <c r="C28" s="72">
        <v>317030000</v>
      </c>
      <c r="D28" s="37">
        <v>2888330</v>
      </c>
      <c r="E28" s="37">
        <v>7062950</v>
      </c>
      <c r="F28" s="39">
        <v>11551700</v>
      </c>
      <c r="G28" s="72">
        <v>422619000</v>
      </c>
      <c r="H28" s="37">
        <v>3876310</v>
      </c>
      <c r="I28" s="37">
        <v>10568500</v>
      </c>
      <c r="J28" s="39">
        <v>16830900</v>
      </c>
      <c r="K28" s="177">
        <f>C30+G30</f>
        <v>1130000</v>
      </c>
      <c r="L28" s="178"/>
      <c r="M28" s="183">
        <f>D30+E30+F30+H30+I30+J30</f>
        <v>28000</v>
      </c>
      <c r="N28" s="178"/>
      <c r="O28" s="184">
        <f>M28+K28</f>
        <v>1158000</v>
      </c>
      <c r="P28" s="184"/>
      <c r="Q28" s="42" t="s">
        <v>6</v>
      </c>
      <c r="R28" s="39">
        <v>40087800</v>
      </c>
      <c r="S28" s="57"/>
      <c r="T28" s="187">
        <v>0</v>
      </c>
      <c r="U28" s="190">
        <v>1.1000000000000001</v>
      </c>
      <c r="V28" s="57"/>
      <c r="W28" s="85" t="s">
        <v>6</v>
      </c>
      <c r="X28" s="44">
        <v>4180.3</v>
      </c>
      <c r="Y28" s="44">
        <v>5640.6</v>
      </c>
      <c r="Z28" s="44">
        <v>58.8</v>
      </c>
      <c r="AA28" s="44">
        <v>75.7</v>
      </c>
      <c r="AB28" s="44">
        <v>4385.8999999999996</v>
      </c>
      <c r="AC28" s="44">
        <v>5917</v>
      </c>
      <c r="AD28" s="44">
        <v>97.6</v>
      </c>
      <c r="AE28" s="82">
        <v>14</v>
      </c>
      <c r="AF28" s="7"/>
      <c r="AG28" s="85" t="s">
        <v>29</v>
      </c>
      <c r="AH28" s="15">
        <v>2.5</v>
      </c>
      <c r="AI28" s="15">
        <v>8</v>
      </c>
      <c r="AJ28" s="15">
        <v>1.875</v>
      </c>
      <c r="AK28" s="15">
        <v>8</v>
      </c>
      <c r="AL28" s="16">
        <v>8</v>
      </c>
      <c r="AM28" s="62"/>
      <c r="AN28" s="64" t="s">
        <v>40</v>
      </c>
      <c r="AO28" s="20">
        <v>19.899999999999999</v>
      </c>
      <c r="AP28" s="21">
        <v>7.9</v>
      </c>
      <c r="AQ28" s="7"/>
      <c r="AR28" s="31" t="s">
        <v>37</v>
      </c>
      <c r="AS28" s="52">
        <v>5.1999999999999998E-2</v>
      </c>
      <c r="AT28" s="32" t="s">
        <v>38</v>
      </c>
      <c r="AU28" s="53">
        <v>5.1999999999999998E-2</v>
      </c>
      <c r="AV28" s="1"/>
      <c r="AW28" s="117" t="s">
        <v>45</v>
      </c>
      <c r="AX28" s="112">
        <v>635740000</v>
      </c>
      <c r="AY28" s="112">
        <v>470586500</v>
      </c>
      <c r="AZ28" s="113">
        <v>179259000</v>
      </c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</row>
    <row r="29" spans="1:82" ht="18.75" customHeight="1" thickBot="1" x14ac:dyDescent="0.35">
      <c r="A29" s="175"/>
      <c r="B29" s="68" t="s">
        <v>44</v>
      </c>
      <c r="C29" s="73">
        <f t="shared" ref="C29:J29" si="27">C24</f>
        <v>316466000</v>
      </c>
      <c r="D29" s="74">
        <f t="shared" si="27"/>
        <v>2888330</v>
      </c>
      <c r="E29" s="74">
        <f t="shared" si="27"/>
        <v>7062950</v>
      </c>
      <c r="F29" s="75">
        <f t="shared" si="27"/>
        <v>11537700</v>
      </c>
      <c r="G29" s="73">
        <f t="shared" si="27"/>
        <v>422053000</v>
      </c>
      <c r="H29" s="74">
        <f t="shared" si="27"/>
        <v>3876310</v>
      </c>
      <c r="I29" s="74">
        <f t="shared" si="27"/>
        <v>10568500</v>
      </c>
      <c r="J29" s="75">
        <f t="shared" si="27"/>
        <v>16816900</v>
      </c>
      <c r="K29" s="179"/>
      <c r="L29" s="180"/>
      <c r="M29" s="180"/>
      <c r="N29" s="180"/>
      <c r="O29" s="185"/>
      <c r="P29" s="185"/>
      <c r="Q29" s="14" t="s">
        <v>7</v>
      </c>
      <c r="R29" s="40">
        <f>R24</f>
        <v>38774800</v>
      </c>
      <c r="S29" s="57"/>
      <c r="T29" s="188"/>
      <c r="U29" s="191"/>
      <c r="V29" s="57"/>
      <c r="W29" s="87" t="s">
        <v>7</v>
      </c>
      <c r="X29" s="5">
        <f t="shared" ref="X29:AE29" si="28">X24</f>
        <v>4172.1000000000004</v>
      </c>
      <c r="Y29" s="5">
        <f t="shared" si="28"/>
        <v>5632.4</v>
      </c>
      <c r="Z29" s="5">
        <f t="shared" si="28"/>
        <v>58.8</v>
      </c>
      <c r="AA29" s="5">
        <f t="shared" si="28"/>
        <v>75.7</v>
      </c>
      <c r="AB29" s="5">
        <f t="shared" si="28"/>
        <v>4377.5</v>
      </c>
      <c r="AC29" s="5">
        <f t="shared" si="28"/>
        <v>5908.6</v>
      </c>
      <c r="AD29" s="5">
        <f t="shared" si="28"/>
        <v>97.6</v>
      </c>
      <c r="AE29" s="81">
        <f t="shared" si="28"/>
        <v>14</v>
      </c>
      <c r="AF29" s="7"/>
      <c r="AG29" s="87" t="s">
        <v>26</v>
      </c>
      <c r="AH29" s="6">
        <f>(AH28*10.74)</f>
        <v>26.85</v>
      </c>
      <c r="AI29" s="6">
        <f>(AI28*2.2)</f>
        <v>17.600000000000001</v>
      </c>
      <c r="AJ29" s="6">
        <f>(AJ28*0.25)</f>
        <v>0.46875</v>
      </c>
      <c r="AK29" s="154">
        <f>AK28+AL28</f>
        <v>16</v>
      </c>
      <c r="AL29" s="155"/>
      <c r="AM29" s="10"/>
      <c r="AN29" s="22" t="s">
        <v>41</v>
      </c>
      <c r="AO29" s="23">
        <v>21</v>
      </c>
      <c r="AP29" s="24">
        <v>7.98</v>
      </c>
      <c r="AQ29" s="7"/>
      <c r="AR29" s="33" t="s">
        <v>36</v>
      </c>
      <c r="AS29" s="12">
        <v>0.30099999999999999</v>
      </c>
      <c r="AT29" s="2" t="s">
        <v>39</v>
      </c>
      <c r="AU29" s="36">
        <v>0.33100000000000002</v>
      </c>
      <c r="AV29" s="1"/>
      <c r="AW29" s="118" t="s">
        <v>71</v>
      </c>
      <c r="AX29" s="111">
        <f t="shared" ref="AX29:AZ29" si="29">AX24</f>
        <v>635125000</v>
      </c>
      <c r="AY29" s="111">
        <f t="shared" si="29"/>
        <v>469971900</v>
      </c>
      <c r="AZ29" s="114">
        <f t="shared" si="29"/>
        <v>179259000</v>
      </c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</row>
    <row r="30" spans="1:82" ht="18.75" customHeight="1" thickBot="1" x14ac:dyDescent="0.35">
      <c r="A30" s="176"/>
      <c r="B30" s="66" t="s">
        <v>3</v>
      </c>
      <c r="C30" s="76">
        <f t="shared" ref="C30:J30" si="30">C28-C29</f>
        <v>564000</v>
      </c>
      <c r="D30" s="76">
        <f t="shared" si="30"/>
        <v>0</v>
      </c>
      <c r="E30" s="76">
        <f t="shared" si="30"/>
        <v>0</v>
      </c>
      <c r="F30" s="77">
        <f t="shared" si="30"/>
        <v>14000</v>
      </c>
      <c r="G30" s="76">
        <f t="shared" si="30"/>
        <v>566000</v>
      </c>
      <c r="H30" s="76">
        <f t="shared" si="30"/>
        <v>0</v>
      </c>
      <c r="I30" s="76">
        <f t="shared" si="30"/>
        <v>0</v>
      </c>
      <c r="J30" s="77">
        <f t="shared" si="30"/>
        <v>14000</v>
      </c>
      <c r="K30" s="181"/>
      <c r="L30" s="182"/>
      <c r="M30" s="182"/>
      <c r="N30" s="182"/>
      <c r="O30" s="186"/>
      <c r="P30" s="186"/>
      <c r="Q30" s="48" t="s">
        <v>3</v>
      </c>
      <c r="R30" s="41">
        <f>R28-R29</f>
        <v>1313000</v>
      </c>
      <c r="S30" s="58"/>
      <c r="T30" s="189"/>
      <c r="U30" s="192"/>
      <c r="V30" s="58"/>
      <c r="W30" s="45" t="s">
        <v>3</v>
      </c>
      <c r="X30" s="46">
        <f>X28-X29</f>
        <v>8.1999999999998181</v>
      </c>
      <c r="Y30" s="46">
        <f t="shared" ref="Y30:AE30" si="31">Y28-Y29</f>
        <v>8.2000000000007276</v>
      </c>
      <c r="Z30" s="46">
        <f t="shared" si="31"/>
        <v>0</v>
      </c>
      <c r="AA30" s="46">
        <f t="shared" si="31"/>
        <v>0</v>
      </c>
      <c r="AB30" s="46">
        <f t="shared" si="31"/>
        <v>8.3999999999996362</v>
      </c>
      <c r="AC30" s="46">
        <f t="shared" si="31"/>
        <v>8.3999999999996362</v>
      </c>
      <c r="AD30" s="46">
        <f t="shared" si="31"/>
        <v>0</v>
      </c>
      <c r="AE30" s="83">
        <f t="shared" si="31"/>
        <v>0</v>
      </c>
      <c r="AF30" s="7"/>
      <c r="AG30" s="88" t="s">
        <v>28</v>
      </c>
      <c r="AH30" s="86">
        <f>(AH29)/((K28/1000000)*8.34)</f>
        <v>2.8490481950722613</v>
      </c>
      <c r="AI30" s="86">
        <f>(AI29)/((K28/1000000)*8.34)</f>
        <v>1.8675325226544432</v>
      </c>
      <c r="AJ30" s="86">
        <f>(AJ29)/((K28/1000000)*8.34)</f>
        <v>4.9738969886038077E-2</v>
      </c>
      <c r="AK30" s="156">
        <f>(AK29)/((K28/1000000)*8.34)</f>
        <v>1.6977568387767663</v>
      </c>
      <c r="AL30" s="157"/>
      <c r="AM30" s="10"/>
      <c r="AN30" s="1"/>
      <c r="AO30" s="1"/>
      <c r="AP30" s="1"/>
      <c r="AQ30" s="7"/>
      <c r="AR30" s="89" t="s">
        <v>55</v>
      </c>
      <c r="AS30" s="79">
        <v>1.25</v>
      </c>
      <c r="AT30" s="90" t="s">
        <v>54</v>
      </c>
      <c r="AU30" s="35">
        <v>2.8000000000000001E-2</v>
      </c>
      <c r="AV30" s="1"/>
      <c r="AW30" s="110" t="s">
        <v>3</v>
      </c>
      <c r="AX30" s="115">
        <f>AX28-AX29</f>
        <v>615000</v>
      </c>
      <c r="AY30" s="115">
        <f>AY28-AY29</f>
        <v>614600</v>
      </c>
      <c r="AZ30" s="116">
        <f>AZ28-AZ29</f>
        <v>0</v>
      </c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</row>
    <row r="31" spans="1:82" ht="2.1" customHeight="1" thickBot="1" x14ac:dyDescent="0.3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78"/>
      <c r="V31" s="13"/>
      <c r="W31" s="3"/>
      <c r="X31" s="84"/>
      <c r="Y31" s="84"/>
      <c r="Z31" s="84"/>
      <c r="AA31" s="84"/>
      <c r="AB31" s="84"/>
      <c r="AC31" s="84"/>
      <c r="AD31" s="84"/>
      <c r="AE31" s="84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7"/>
      <c r="AS31" s="7"/>
      <c r="AT31" s="7"/>
      <c r="AU31" s="7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</row>
    <row r="32" spans="1:82" ht="18.75" customHeight="1" x14ac:dyDescent="0.3">
      <c r="A32" s="174">
        <v>8</v>
      </c>
      <c r="B32" s="67" t="s">
        <v>45</v>
      </c>
      <c r="C32" s="72">
        <v>317921000</v>
      </c>
      <c r="D32" s="37">
        <v>2896330</v>
      </c>
      <c r="E32" s="37">
        <v>7062950</v>
      </c>
      <c r="F32" s="39">
        <v>11565700</v>
      </c>
      <c r="G32" s="72">
        <v>423463000</v>
      </c>
      <c r="H32" s="37">
        <v>3883310</v>
      </c>
      <c r="I32" s="37">
        <v>10600500</v>
      </c>
      <c r="J32" s="39">
        <v>16863900</v>
      </c>
      <c r="K32" s="177">
        <f>C34+G34</f>
        <v>1735000</v>
      </c>
      <c r="L32" s="178"/>
      <c r="M32" s="183">
        <f>D34+E34+F34+H34+I34+J34</f>
        <v>94000</v>
      </c>
      <c r="N32" s="178"/>
      <c r="O32" s="184">
        <f>M32+K32</f>
        <v>1829000</v>
      </c>
      <c r="P32" s="184"/>
      <c r="Q32" s="42" t="s">
        <v>6</v>
      </c>
      <c r="R32" s="39">
        <v>41753500</v>
      </c>
      <c r="S32" s="57"/>
      <c r="T32" s="187">
        <v>0</v>
      </c>
      <c r="U32" s="190">
        <v>1.05</v>
      </c>
      <c r="V32" s="57"/>
      <c r="W32" s="85" t="s">
        <v>6</v>
      </c>
      <c r="X32" s="44">
        <v>4193.2</v>
      </c>
      <c r="Y32" s="44">
        <v>5653.1</v>
      </c>
      <c r="Z32" s="44">
        <v>58.8</v>
      </c>
      <c r="AA32" s="44">
        <v>76</v>
      </c>
      <c r="AB32" s="44">
        <v>4399.2</v>
      </c>
      <c r="AC32" s="44">
        <v>5930</v>
      </c>
      <c r="AD32" s="44">
        <v>97.8</v>
      </c>
      <c r="AE32" s="82">
        <v>14</v>
      </c>
      <c r="AF32" s="7"/>
      <c r="AG32" s="85" t="s">
        <v>29</v>
      </c>
      <c r="AH32" s="15">
        <v>3.9375</v>
      </c>
      <c r="AI32" s="15">
        <v>12</v>
      </c>
      <c r="AJ32" s="15">
        <v>2.5</v>
      </c>
      <c r="AK32" s="15">
        <v>11</v>
      </c>
      <c r="AL32" s="16">
        <v>11</v>
      </c>
      <c r="AM32" s="62"/>
      <c r="AN32" s="64" t="s">
        <v>40</v>
      </c>
      <c r="AO32" s="20">
        <v>19.5</v>
      </c>
      <c r="AP32" s="21">
        <v>7.67</v>
      </c>
      <c r="AQ32" s="7"/>
      <c r="AR32" s="31" t="s">
        <v>37</v>
      </c>
      <c r="AS32" s="52">
        <v>4.7E-2</v>
      </c>
      <c r="AT32" s="32" t="s">
        <v>38</v>
      </c>
      <c r="AU32" s="53">
        <v>4.2999999999999997E-2</v>
      </c>
      <c r="AV32" s="1"/>
      <c r="AW32" s="117" t="s">
        <v>45</v>
      </c>
      <c r="AX32" s="112">
        <v>636732000</v>
      </c>
      <c r="AY32" s="112">
        <v>471525900</v>
      </c>
      <c r="AZ32" s="113">
        <v>179294000</v>
      </c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</row>
    <row r="33" spans="1:82" ht="19.5" customHeight="1" thickBot="1" x14ac:dyDescent="0.35">
      <c r="A33" s="175"/>
      <c r="B33" s="68" t="s">
        <v>44</v>
      </c>
      <c r="C33" s="73">
        <f t="shared" ref="C33:J33" si="32">C28</f>
        <v>317030000</v>
      </c>
      <c r="D33" s="74">
        <f t="shared" si="32"/>
        <v>2888330</v>
      </c>
      <c r="E33" s="74">
        <f t="shared" si="32"/>
        <v>7062950</v>
      </c>
      <c r="F33" s="75">
        <f t="shared" si="32"/>
        <v>11551700</v>
      </c>
      <c r="G33" s="73">
        <f t="shared" si="32"/>
        <v>422619000</v>
      </c>
      <c r="H33" s="74">
        <f t="shared" si="32"/>
        <v>3876310</v>
      </c>
      <c r="I33" s="74">
        <f t="shared" si="32"/>
        <v>10568500</v>
      </c>
      <c r="J33" s="75">
        <f t="shared" si="32"/>
        <v>16830900</v>
      </c>
      <c r="K33" s="179"/>
      <c r="L33" s="180"/>
      <c r="M33" s="180"/>
      <c r="N33" s="180"/>
      <c r="O33" s="185"/>
      <c r="P33" s="185"/>
      <c r="Q33" s="14" t="s">
        <v>7</v>
      </c>
      <c r="R33" s="40">
        <f>R28</f>
        <v>40087800</v>
      </c>
      <c r="S33" s="57"/>
      <c r="T33" s="188"/>
      <c r="U33" s="191"/>
      <c r="V33" s="57"/>
      <c r="W33" s="87" t="s">
        <v>7</v>
      </c>
      <c r="X33" s="5">
        <f t="shared" ref="X33:AE33" si="33">X28</f>
        <v>4180.3</v>
      </c>
      <c r="Y33" s="5">
        <f t="shared" si="33"/>
        <v>5640.6</v>
      </c>
      <c r="Z33" s="5">
        <f t="shared" si="33"/>
        <v>58.8</v>
      </c>
      <c r="AA33" s="5">
        <f t="shared" si="33"/>
        <v>75.7</v>
      </c>
      <c r="AB33" s="5">
        <f t="shared" si="33"/>
        <v>4385.8999999999996</v>
      </c>
      <c r="AC33" s="5">
        <f t="shared" si="33"/>
        <v>5917</v>
      </c>
      <c r="AD33" s="5">
        <f t="shared" si="33"/>
        <v>97.6</v>
      </c>
      <c r="AE33" s="81">
        <f t="shared" si="33"/>
        <v>14</v>
      </c>
      <c r="AF33" s="7"/>
      <c r="AG33" s="87" t="s">
        <v>26</v>
      </c>
      <c r="AH33" s="6">
        <f>(AH32*10.74)</f>
        <v>42.28875</v>
      </c>
      <c r="AI33" s="6">
        <f>(AI32*2.2)</f>
        <v>26.400000000000002</v>
      </c>
      <c r="AJ33" s="6">
        <f>(AJ32*0.25)</f>
        <v>0.625</v>
      </c>
      <c r="AK33" s="154">
        <f>AK32+AL32</f>
        <v>22</v>
      </c>
      <c r="AL33" s="155"/>
      <c r="AM33" s="10"/>
      <c r="AN33" s="22" t="s">
        <v>41</v>
      </c>
      <c r="AO33" s="23">
        <v>20.6</v>
      </c>
      <c r="AP33" s="24">
        <v>7.98</v>
      </c>
      <c r="AQ33" s="7"/>
      <c r="AR33" s="33" t="s">
        <v>36</v>
      </c>
      <c r="AS33" s="12">
        <v>0.24299999999999999</v>
      </c>
      <c r="AT33" s="2" t="s">
        <v>39</v>
      </c>
      <c r="AU33" s="36">
        <v>0.25700000000000001</v>
      </c>
      <c r="AV33" s="1"/>
      <c r="AW33" s="118" t="s">
        <v>71</v>
      </c>
      <c r="AX33" s="111">
        <f t="shared" ref="AX33:AZ33" si="34">AX28</f>
        <v>635740000</v>
      </c>
      <c r="AY33" s="111">
        <f t="shared" si="34"/>
        <v>470586500</v>
      </c>
      <c r="AZ33" s="114">
        <f t="shared" si="34"/>
        <v>179259000</v>
      </c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</row>
    <row r="34" spans="1:82" ht="19.5" customHeight="1" thickBot="1" x14ac:dyDescent="0.35">
      <c r="A34" s="176"/>
      <c r="B34" s="66" t="s">
        <v>3</v>
      </c>
      <c r="C34" s="76">
        <f t="shared" ref="C34:J34" si="35">C32-C33</f>
        <v>891000</v>
      </c>
      <c r="D34" s="76">
        <f t="shared" si="35"/>
        <v>8000</v>
      </c>
      <c r="E34" s="76">
        <f t="shared" si="35"/>
        <v>0</v>
      </c>
      <c r="F34" s="77">
        <f t="shared" si="35"/>
        <v>14000</v>
      </c>
      <c r="G34" s="76">
        <f t="shared" si="35"/>
        <v>844000</v>
      </c>
      <c r="H34" s="76">
        <f t="shared" si="35"/>
        <v>7000</v>
      </c>
      <c r="I34" s="76">
        <f t="shared" si="35"/>
        <v>32000</v>
      </c>
      <c r="J34" s="77">
        <f t="shared" si="35"/>
        <v>33000</v>
      </c>
      <c r="K34" s="181"/>
      <c r="L34" s="182"/>
      <c r="M34" s="182"/>
      <c r="N34" s="182"/>
      <c r="O34" s="186"/>
      <c r="P34" s="186"/>
      <c r="Q34" s="48" t="s">
        <v>3</v>
      </c>
      <c r="R34" s="41">
        <f>R32-R33</f>
        <v>1665700</v>
      </c>
      <c r="S34" s="58"/>
      <c r="T34" s="189"/>
      <c r="U34" s="192"/>
      <c r="V34" s="58"/>
      <c r="W34" s="45" t="s">
        <v>3</v>
      </c>
      <c r="X34" s="46">
        <f>X32-X33</f>
        <v>12.899999999999636</v>
      </c>
      <c r="Y34" s="46">
        <f t="shared" ref="Y34:AE34" si="36">Y32-Y33</f>
        <v>12.5</v>
      </c>
      <c r="Z34" s="46">
        <f t="shared" si="36"/>
        <v>0</v>
      </c>
      <c r="AA34" s="46">
        <f t="shared" si="36"/>
        <v>0.29999999999999716</v>
      </c>
      <c r="AB34" s="46">
        <f t="shared" si="36"/>
        <v>13.300000000000182</v>
      </c>
      <c r="AC34" s="46">
        <f t="shared" si="36"/>
        <v>13</v>
      </c>
      <c r="AD34" s="46">
        <f t="shared" si="36"/>
        <v>0.20000000000000284</v>
      </c>
      <c r="AE34" s="83">
        <f t="shared" si="36"/>
        <v>0</v>
      </c>
      <c r="AF34" s="7"/>
      <c r="AG34" s="88" t="s">
        <v>28</v>
      </c>
      <c r="AH34" s="86">
        <f>(AH33)/((K32/1000000)*8.34)</f>
        <v>2.9225322911699458</v>
      </c>
      <c r="AI34" s="86">
        <f>(AI33)/((K32/1000000)*8.34)</f>
        <v>1.8244770178093836</v>
      </c>
      <c r="AJ34" s="86">
        <f>(AJ33)/((K32/1000000)*8.34)</f>
        <v>4.3193111217078209E-2</v>
      </c>
      <c r="AK34" s="156">
        <f>(AK33)/((K32/1000000)*8.34)</f>
        <v>1.5203975148411528</v>
      </c>
      <c r="AL34" s="157"/>
      <c r="AM34" s="10"/>
      <c r="AN34" s="1"/>
      <c r="AO34" s="1"/>
      <c r="AP34" s="1"/>
      <c r="AQ34" s="7"/>
      <c r="AR34" s="89" t="s">
        <v>55</v>
      </c>
      <c r="AS34" s="79">
        <v>1.4</v>
      </c>
      <c r="AT34" s="90" t="s">
        <v>54</v>
      </c>
      <c r="AU34" s="35">
        <v>2.8000000000000001E-2</v>
      </c>
      <c r="AV34" s="1"/>
      <c r="AW34" s="110" t="s">
        <v>3</v>
      </c>
      <c r="AX34" s="115">
        <f>AX32-AX33</f>
        <v>992000</v>
      </c>
      <c r="AY34" s="115">
        <f>AY32-AY33</f>
        <v>939400</v>
      </c>
      <c r="AZ34" s="116">
        <f>AZ32-AZ33</f>
        <v>35000</v>
      </c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</row>
    <row r="35" spans="1:82" ht="2.1" customHeight="1" thickBot="1" x14ac:dyDescent="0.3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78"/>
      <c r="V35" s="13"/>
      <c r="W35" s="3"/>
      <c r="X35" s="84"/>
      <c r="Y35" s="84"/>
      <c r="Z35" s="84"/>
      <c r="AA35" s="84"/>
      <c r="AB35" s="84"/>
      <c r="AC35" s="84"/>
      <c r="AD35" s="84"/>
      <c r="AE35" s="84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7"/>
      <c r="AS35" s="7"/>
      <c r="AT35" s="7"/>
      <c r="AU35" s="7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</row>
    <row r="36" spans="1:82" ht="18.75" customHeight="1" x14ac:dyDescent="0.3">
      <c r="A36" s="174">
        <v>9</v>
      </c>
      <c r="B36" s="67" t="s">
        <v>45</v>
      </c>
      <c r="C36" s="72">
        <v>318652000</v>
      </c>
      <c r="D36" s="37">
        <v>2896330</v>
      </c>
      <c r="E36" s="37">
        <v>7095950</v>
      </c>
      <c r="F36" s="39">
        <v>11599700</v>
      </c>
      <c r="G36" s="72">
        <v>424227000</v>
      </c>
      <c r="H36" s="37">
        <v>3883310</v>
      </c>
      <c r="I36" s="37">
        <v>10600500</v>
      </c>
      <c r="J36" s="39">
        <v>16877800</v>
      </c>
      <c r="K36" s="177">
        <f>C38+G38</f>
        <v>1495000</v>
      </c>
      <c r="L36" s="178"/>
      <c r="M36" s="183">
        <f>D38+E38+F38+H38+I38+J38</f>
        <v>80900</v>
      </c>
      <c r="N36" s="178"/>
      <c r="O36" s="184">
        <f>M36+K36</f>
        <v>1575900</v>
      </c>
      <c r="P36" s="184"/>
      <c r="Q36" s="42" t="s">
        <v>6</v>
      </c>
      <c r="R36" s="39">
        <v>43144200</v>
      </c>
      <c r="S36" s="57"/>
      <c r="T36" s="187">
        <v>0.01</v>
      </c>
      <c r="U36" s="190">
        <v>1</v>
      </c>
      <c r="V36" s="57"/>
      <c r="W36" s="85" t="s">
        <v>6</v>
      </c>
      <c r="X36" s="44">
        <v>4203.8999999999996</v>
      </c>
      <c r="Y36" s="44">
        <v>5664.1</v>
      </c>
      <c r="Z36" s="44">
        <v>58.8</v>
      </c>
      <c r="AA36" s="44">
        <v>76</v>
      </c>
      <c r="AB36" s="44">
        <v>4410.3999999999996</v>
      </c>
      <c r="AC36" s="44">
        <v>5941.3</v>
      </c>
      <c r="AD36" s="44">
        <v>97.9</v>
      </c>
      <c r="AE36" s="82">
        <v>14.1</v>
      </c>
      <c r="AF36" s="7"/>
      <c r="AG36" s="85" t="s">
        <v>29</v>
      </c>
      <c r="AH36" s="15">
        <v>3.5</v>
      </c>
      <c r="AI36" s="15">
        <v>10.75</v>
      </c>
      <c r="AJ36" s="15">
        <v>2.375</v>
      </c>
      <c r="AK36" s="15">
        <v>8</v>
      </c>
      <c r="AL36" s="16">
        <v>8</v>
      </c>
      <c r="AM36" s="62"/>
      <c r="AN36" s="64" t="s">
        <v>40</v>
      </c>
      <c r="AO36" s="20">
        <v>19.7</v>
      </c>
      <c r="AP36" s="21">
        <v>7.86</v>
      </c>
      <c r="AQ36" s="7"/>
      <c r="AR36" s="31" t="s">
        <v>37</v>
      </c>
      <c r="AS36" s="52">
        <v>4.5999999999999999E-2</v>
      </c>
      <c r="AT36" s="32" t="s">
        <v>38</v>
      </c>
      <c r="AU36" s="53">
        <v>4.3999999999999997E-2</v>
      </c>
      <c r="AV36" s="1"/>
      <c r="AW36" s="117" t="s">
        <v>45</v>
      </c>
      <c r="AX36" s="112">
        <v>637551000</v>
      </c>
      <c r="AY36" s="112">
        <v>472347200</v>
      </c>
      <c r="AZ36" s="113">
        <v>179329000</v>
      </c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</row>
    <row r="37" spans="1:82" ht="19.5" customHeight="1" thickBot="1" x14ac:dyDescent="0.35">
      <c r="A37" s="175"/>
      <c r="B37" s="68" t="s">
        <v>44</v>
      </c>
      <c r="C37" s="73">
        <f t="shared" ref="C37:J37" si="37">C32</f>
        <v>317921000</v>
      </c>
      <c r="D37" s="74">
        <f t="shared" si="37"/>
        <v>2896330</v>
      </c>
      <c r="E37" s="74">
        <f t="shared" si="37"/>
        <v>7062950</v>
      </c>
      <c r="F37" s="75">
        <f t="shared" si="37"/>
        <v>11565700</v>
      </c>
      <c r="G37" s="73">
        <f t="shared" si="37"/>
        <v>423463000</v>
      </c>
      <c r="H37" s="74">
        <f t="shared" si="37"/>
        <v>3883310</v>
      </c>
      <c r="I37" s="74">
        <f t="shared" si="37"/>
        <v>10600500</v>
      </c>
      <c r="J37" s="75">
        <f t="shared" si="37"/>
        <v>16863900</v>
      </c>
      <c r="K37" s="179"/>
      <c r="L37" s="180"/>
      <c r="M37" s="180"/>
      <c r="N37" s="180"/>
      <c r="O37" s="185"/>
      <c r="P37" s="185"/>
      <c r="Q37" s="14" t="s">
        <v>7</v>
      </c>
      <c r="R37" s="40">
        <f>R32</f>
        <v>41753500</v>
      </c>
      <c r="S37" s="57"/>
      <c r="T37" s="188"/>
      <c r="U37" s="191"/>
      <c r="V37" s="57"/>
      <c r="W37" s="87" t="s">
        <v>7</v>
      </c>
      <c r="X37" s="5">
        <f t="shared" ref="X37:AE37" si="38">X32</f>
        <v>4193.2</v>
      </c>
      <c r="Y37" s="5">
        <f t="shared" si="38"/>
        <v>5653.1</v>
      </c>
      <c r="Z37" s="5">
        <f t="shared" si="38"/>
        <v>58.8</v>
      </c>
      <c r="AA37" s="5">
        <f t="shared" si="38"/>
        <v>76</v>
      </c>
      <c r="AB37" s="5">
        <f t="shared" si="38"/>
        <v>4399.2</v>
      </c>
      <c r="AC37" s="5">
        <f t="shared" si="38"/>
        <v>5930</v>
      </c>
      <c r="AD37" s="5">
        <f t="shared" si="38"/>
        <v>97.8</v>
      </c>
      <c r="AE37" s="81">
        <f t="shared" si="38"/>
        <v>14</v>
      </c>
      <c r="AF37" s="7"/>
      <c r="AG37" s="87" t="s">
        <v>26</v>
      </c>
      <c r="AH37" s="6">
        <f>(AH36*10.74)</f>
        <v>37.590000000000003</v>
      </c>
      <c r="AI37" s="6">
        <f>(AI36*2.2)</f>
        <v>23.650000000000002</v>
      </c>
      <c r="AJ37" s="6">
        <f>(AJ36*0.25)</f>
        <v>0.59375</v>
      </c>
      <c r="AK37" s="154">
        <f>AK36+AL36</f>
        <v>16</v>
      </c>
      <c r="AL37" s="155"/>
      <c r="AM37" s="10"/>
      <c r="AN37" s="22" t="s">
        <v>41</v>
      </c>
      <c r="AO37" s="23">
        <v>21.1</v>
      </c>
      <c r="AP37" s="24">
        <v>7.97</v>
      </c>
      <c r="AQ37" s="7"/>
      <c r="AR37" s="33" t="s">
        <v>36</v>
      </c>
      <c r="AS37" s="12">
        <v>0.38600000000000001</v>
      </c>
      <c r="AT37" s="2" t="s">
        <v>39</v>
      </c>
      <c r="AU37" s="36">
        <v>0.41799999999999998</v>
      </c>
      <c r="AV37" s="1"/>
      <c r="AW37" s="118" t="s">
        <v>71</v>
      </c>
      <c r="AX37" s="111">
        <f t="shared" ref="AX37:AZ37" si="39">AX32</f>
        <v>636732000</v>
      </c>
      <c r="AY37" s="111">
        <f t="shared" si="39"/>
        <v>471525900</v>
      </c>
      <c r="AZ37" s="114">
        <f t="shared" si="39"/>
        <v>179294000</v>
      </c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</row>
    <row r="38" spans="1:82" ht="19.5" customHeight="1" thickBot="1" x14ac:dyDescent="0.35">
      <c r="A38" s="176"/>
      <c r="B38" s="66" t="s">
        <v>3</v>
      </c>
      <c r="C38" s="76">
        <f t="shared" ref="C38:J38" si="40">C36-C37</f>
        <v>731000</v>
      </c>
      <c r="D38" s="76">
        <f t="shared" si="40"/>
        <v>0</v>
      </c>
      <c r="E38" s="76">
        <f t="shared" si="40"/>
        <v>33000</v>
      </c>
      <c r="F38" s="77">
        <f t="shared" si="40"/>
        <v>34000</v>
      </c>
      <c r="G38" s="76">
        <f t="shared" si="40"/>
        <v>764000</v>
      </c>
      <c r="H38" s="76">
        <f t="shared" si="40"/>
        <v>0</v>
      </c>
      <c r="I38" s="76">
        <f t="shared" si="40"/>
        <v>0</v>
      </c>
      <c r="J38" s="77">
        <f t="shared" si="40"/>
        <v>13900</v>
      </c>
      <c r="K38" s="181"/>
      <c r="L38" s="182"/>
      <c r="M38" s="182"/>
      <c r="N38" s="182"/>
      <c r="O38" s="186"/>
      <c r="P38" s="186"/>
      <c r="Q38" s="48" t="s">
        <v>3</v>
      </c>
      <c r="R38" s="41">
        <f>R36-R37</f>
        <v>1390700</v>
      </c>
      <c r="S38" s="58"/>
      <c r="T38" s="189"/>
      <c r="U38" s="192"/>
      <c r="V38" s="58"/>
      <c r="W38" s="45" t="s">
        <v>3</v>
      </c>
      <c r="X38" s="46">
        <f t="shared" ref="X38:AE38" si="41">X36-X37</f>
        <v>10.699999999999818</v>
      </c>
      <c r="Y38" s="46">
        <f t="shared" si="41"/>
        <v>11</v>
      </c>
      <c r="Z38" s="46">
        <f t="shared" si="41"/>
        <v>0</v>
      </c>
      <c r="AA38" s="46">
        <f t="shared" si="41"/>
        <v>0</v>
      </c>
      <c r="AB38" s="46">
        <f t="shared" si="41"/>
        <v>11.199999999999818</v>
      </c>
      <c r="AC38" s="46">
        <f t="shared" si="41"/>
        <v>11.300000000000182</v>
      </c>
      <c r="AD38" s="46">
        <f t="shared" si="41"/>
        <v>0.10000000000000853</v>
      </c>
      <c r="AE38" s="83">
        <f t="shared" si="41"/>
        <v>9.9999999999999645E-2</v>
      </c>
      <c r="AF38" s="7"/>
      <c r="AG38" s="88" t="s">
        <v>28</v>
      </c>
      <c r="AH38" s="86">
        <f>(AH37)/((K36/1000000)*8.34)</f>
        <v>3.0148456485647603</v>
      </c>
      <c r="AI38" s="86">
        <f>(AI37)/((K36/1000000)*8.34)</f>
        <v>1.8968103109485657</v>
      </c>
      <c r="AJ38" s="86">
        <f>(AJ37)/((K36/1000000)*8.34)</f>
        <v>4.7620766263243582E-2</v>
      </c>
      <c r="AK38" s="156">
        <f>(AK37)/((K36/1000000)*8.34)</f>
        <v>1.2832543329884587</v>
      </c>
      <c r="AL38" s="157"/>
      <c r="AM38" s="10"/>
      <c r="AN38" s="1"/>
      <c r="AO38" s="1"/>
      <c r="AP38" s="1"/>
      <c r="AQ38" s="7"/>
      <c r="AR38" s="89" t="s">
        <v>55</v>
      </c>
      <c r="AS38" s="79">
        <v>1.21</v>
      </c>
      <c r="AT38" s="90" t="s">
        <v>54</v>
      </c>
      <c r="AU38" s="35">
        <v>2.8000000000000001E-2</v>
      </c>
      <c r="AV38" s="1"/>
      <c r="AW38" s="110" t="s">
        <v>3</v>
      </c>
      <c r="AX38" s="115">
        <f>AX36-AX37</f>
        <v>819000</v>
      </c>
      <c r="AY38" s="115">
        <f>AY36-AY37</f>
        <v>821300</v>
      </c>
      <c r="AZ38" s="116">
        <f>AZ36-AZ37</f>
        <v>35000</v>
      </c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</row>
    <row r="39" spans="1:82" ht="2.1" customHeight="1" thickBot="1" x14ac:dyDescent="0.3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78"/>
      <c r="V39" s="13"/>
      <c r="W39" s="3"/>
      <c r="X39" s="84"/>
      <c r="Y39" s="84"/>
      <c r="Z39" s="84"/>
      <c r="AA39" s="84"/>
      <c r="AB39" s="84"/>
      <c r="AC39" s="84"/>
      <c r="AD39" s="84"/>
      <c r="AE39" s="84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7"/>
      <c r="AS39" s="7"/>
      <c r="AT39" s="7"/>
      <c r="AU39" s="7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</row>
    <row r="40" spans="1:82" ht="18.75" customHeight="1" x14ac:dyDescent="0.3">
      <c r="A40" s="174">
        <v>10</v>
      </c>
      <c r="B40" s="67" t="s">
        <v>45</v>
      </c>
      <c r="C40" s="72">
        <v>319403000</v>
      </c>
      <c r="D40" s="37">
        <v>2896330</v>
      </c>
      <c r="E40" s="37">
        <v>7095950</v>
      </c>
      <c r="F40" s="39">
        <v>11620700</v>
      </c>
      <c r="G40" s="72">
        <v>424931000</v>
      </c>
      <c r="H40" s="37">
        <v>3883310</v>
      </c>
      <c r="I40" s="37">
        <v>10632500</v>
      </c>
      <c r="J40" s="39">
        <v>16917800</v>
      </c>
      <c r="K40" s="177">
        <f>C42+G42</f>
        <v>1455000</v>
      </c>
      <c r="L40" s="178"/>
      <c r="M40" s="183">
        <f>D42+E42+F42+H42+I42+J42</f>
        <v>93000</v>
      </c>
      <c r="N40" s="178"/>
      <c r="O40" s="184">
        <f>M40+K40</f>
        <v>1548000</v>
      </c>
      <c r="P40" s="184"/>
      <c r="Q40" s="42" t="s">
        <v>6</v>
      </c>
      <c r="R40" s="39">
        <v>44718500</v>
      </c>
      <c r="S40" s="57"/>
      <c r="T40" s="187">
        <v>0</v>
      </c>
      <c r="U40" s="190">
        <v>0.91</v>
      </c>
      <c r="V40" s="57"/>
      <c r="W40" s="85" t="s">
        <v>6</v>
      </c>
      <c r="X40" s="44">
        <v>4214.7</v>
      </c>
      <c r="Y40" s="44">
        <v>5674.4</v>
      </c>
      <c r="Z40" s="44">
        <v>58.8</v>
      </c>
      <c r="AA40" s="44">
        <v>76.099999999999994</v>
      </c>
      <c r="AB40" s="44">
        <v>4421.5</v>
      </c>
      <c r="AC40" s="44">
        <v>5952.2</v>
      </c>
      <c r="AD40" s="44">
        <v>98.1</v>
      </c>
      <c r="AE40" s="82">
        <v>14.1</v>
      </c>
      <c r="AF40" s="7"/>
      <c r="AG40" s="85" t="s">
        <v>29</v>
      </c>
      <c r="AH40" s="15">
        <v>3.4375</v>
      </c>
      <c r="AI40" s="15">
        <v>9.9375</v>
      </c>
      <c r="AJ40" s="15">
        <v>2.25</v>
      </c>
      <c r="AK40" s="15">
        <v>9</v>
      </c>
      <c r="AL40" s="16">
        <v>8</v>
      </c>
      <c r="AM40" s="62"/>
      <c r="AN40" s="64" t="s">
        <v>40</v>
      </c>
      <c r="AO40" s="20">
        <v>19.100000000000001</v>
      </c>
      <c r="AP40" s="21">
        <v>7.72</v>
      </c>
      <c r="AQ40" s="7"/>
      <c r="AR40" s="31" t="s">
        <v>37</v>
      </c>
      <c r="AS40" s="52">
        <v>4.9000000000000002E-2</v>
      </c>
      <c r="AT40" s="32" t="s">
        <v>38</v>
      </c>
      <c r="AU40" s="53">
        <v>4.2999999999999997E-2</v>
      </c>
      <c r="AV40" s="1"/>
      <c r="AW40" s="117" t="s">
        <v>45</v>
      </c>
      <c r="AX40" s="112">
        <v>638395000</v>
      </c>
      <c r="AY40" s="112">
        <v>473139100</v>
      </c>
      <c r="AZ40" s="113">
        <v>179364000</v>
      </c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</row>
    <row r="41" spans="1:82" ht="19.5" customHeight="1" thickBot="1" x14ac:dyDescent="0.35">
      <c r="A41" s="175"/>
      <c r="B41" s="68" t="s">
        <v>44</v>
      </c>
      <c r="C41" s="73">
        <f t="shared" ref="C41:J41" si="42">C36</f>
        <v>318652000</v>
      </c>
      <c r="D41" s="74">
        <f t="shared" si="42"/>
        <v>2896330</v>
      </c>
      <c r="E41" s="74">
        <f t="shared" si="42"/>
        <v>7095950</v>
      </c>
      <c r="F41" s="75">
        <f t="shared" si="42"/>
        <v>11599700</v>
      </c>
      <c r="G41" s="73">
        <f t="shared" si="42"/>
        <v>424227000</v>
      </c>
      <c r="H41" s="74">
        <f t="shared" si="42"/>
        <v>3883310</v>
      </c>
      <c r="I41" s="74">
        <f t="shared" si="42"/>
        <v>10600500</v>
      </c>
      <c r="J41" s="75">
        <f t="shared" si="42"/>
        <v>16877800</v>
      </c>
      <c r="K41" s="179"/>
      <c r="L41" s="180"/>
      <c r="M41" s="180"/>
      <c r="N41" s="180"/>
      <c r="O41" s="185"/>
      <c r="P41" s="185"/>
      <c r="Q41" s="14" t="s">
        <v>7</v>
      </c>
      <c r="R41" s="40">
        <f>R36</f>
        <v>43144200</v>
      </c>
      <c r="S41" s="57"/>
      <c r="T41" s="188"/>
      <c r="U41" s="191"/>
      <c r="V41" s="57"/>
      <c r="W41" s="87" t="s">
        <v>7</v>
      </c>
      <c r="X41" s="5">
        <f t="shared" ref="X41:AE41" si="43">X36</f>
        <v>4203.8999999999996</v>
      </c>
      <c r="Y41" s="5">
        <f t="shared" si="43"/>
        <v>5664.1</v>
      </c>
      <c r="Z41" s="5">
        <f t="shared" si="43"/>
        <v>58.8</v>
      </c>
      <c r="AA41" s="5">
        <f t="shared" si="43"/>
        <v>76</v>
      </c>
      <c r="AB41" s="5">
        <f t="shared" si="43"/>
        <v>4410.3999999999996</v>
      </c>
      <c r="AC41" s="5">
        <f t="shared" si="43"/>
        <v>5941.3</v>
      </c>
      <c r="AD41" s="5">
        <f t="shared" si="43"/>
        <v>97.9</v>
      </c>
      <c r="AE41" s="81">
        <f t="shared" si="43"/>
        <v>14.1</v>
      </c>
      <c r="AF41" s="7"/>
      <c r="AG41" s="87" t="s">
        <v>26</v>
      </c>
      <c r="AH41" s="6">
        <f>(AH40*10.74)</f>
        <v>36.918750000000003</v>
      </c>
      <c r="AI41" s="6">
        <f>(AI40*2.2)</f>
        <v>21.862500000000001</v>
      </c>
      <c r="AJ41" s="6">
        <f>(AJ40*0.25)</f>
        <v>0.5625</v>
      </c>
      <c r="AK41" s="154">
        <f>AK40+AL40</f>
        <v>17</v>
      </c>
      <c r="AL41" s="155"/>
      <c r="AM41" s="10"/>
      <c r="AN41" s="22" t="s">
        <v>41</v>
      </c>
      <c r="AO41" s="23">
        <v>20.7</v>
      </c>
      <c r="AP41" s="24">
        <v>7.9</v>
      </c>
      <c r="AQ41" s="7"/>
      <c r="AR41" s="33" t="s">
        <v>36</v>
      </c>
      <c r="AS41" s="12">
        <v>0.23699999999999999</v>
      </c>
      <c r="AT41" s="2" t="s">
        <v>39</v>
      </c>
      <c r="AU41" s="36">
        <v>0.251</v>
      </c>
      <c r="AV41" s="1"/>
      <c r="AW41" s="118" t="s">
        <v>71</v>
      </c>
      <c r="AX41" s="111">
        <f t="shared" ref="AX41:AZ41" si="44">AX36</f>
        <v>637551000</v>
      </c>
      <c r="AY41" s="111">
        <f t="shared" si="44"/>
        <v>472347200</v>
      </c>
      <c r="AZ41" s="114">
        <f t="shared" si="44"/>
        <v>179329000</v>
      </c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</row>
    <row r="42" spans="1:82" ht="19.5" customHeight="1" thickBot="1" x14ac:dyDescent="0.35">
      <c r="A42" s="176"/>
      <c r="B42" s="66" t="s">
        <v>3</v>
      </c>
      <c r="C42" s="76">
        <f t="shared" ref="C42:J42" si="45">C40-C41</f>
        <v>751000</v>
      </c>
      <c r="D42" s="76">
        <f t="shared" si="45"/>
        <v>0</v>
      </c>
      <c r="E42" s="76">
        <f t="shared" si="45"/>
        <v>0</v>
      </c>
      <c r="F42" s="77">
        <f t="shared" si="45"/>
        <v>21000</v>
      </c>
      <c r="G42" s="76">
        <f t="shared" si="45"/>
        <v>704000</v>
      </c>
      <c r="H42" s="76">
        <f t="shared" si="45"/>
        <v>0</v>
      </c>
      <c r="I42" s="76">
        <f t="shared" si="45"/>
        <v>32000</v>
      </c>
      <c r="J42" s="77">
        <f t="shared" si="45"/>
        <v>40000</v>
      </c>
      <c r="K42" s="181"/>
      <c r="L42" s="182"/>
      <c r="M42" s="182"/>
      <c r="N42" s="182"/>
      <c r="O42" s="186"/>
      <c r="P42" s="186"/>
      <c r="Q42" s="48" t="s">
        <v>3</v>
      </c>
      <c r="R42" s="41">
        <f>R40-R41</f>
        <v>1574300</v>
      </c>
      <c r="S42" s="58"/>
      <c r="T42" s="189"/>
      <c r="U42" s="192"/>
      <c r="V42" s="58"/>
      <c r="W42" s="45" t="s">
        <v>3</v>
      </c>
      <c r="X42" s="46">
        <f t="shared" ref="X42:AE42" si="46">X40-X41</f>
        <v>10.800000000000182</v>
      </c>
      <c r="Y42" s="46">
        <f t="shared" si="46"/>
        <v>10.299999999999272</v>
      </c>
      <c r="Z42" s="46">
        <f t="shared" si="46"/>
        <v>0</v>
      </c>
      <c r="AA42" s="46">
        <f t="shared" si="46"/>
        <v>9.9999999999994316E-2</v>
      </c>
      <c r="AB42" s="46">
        <f t="shared" si="46"/>
        <v>11.100000000000364</v>
      </c>
      <c r="AC42" s="46">
        <f t="shared" si="46"/>
        <v>10.899999999999636</v>
      </c>
      <c r="AD42" s="46">
        <f t="shared" si="46"/>
        <v>0.19999999999998863</v>
      </c>
      <c r="AE42" s="83">
        <f t="shared" si="46"/>
        <v>0</v>
      </c>
      <c r="AF42" s="7"/>
      <c r="AG42" s="88" t="s">
        <v>28</v>
      </c>
      <c r="AH42" s="86">
        <f>(AH41)/((K40/1000000)*8.34)</f>
        <v>3.0424114316793989</v>
      </c>
      <c r="AI42" s="86">
        <f>(AI41)/((K40/1000000)*8.34)</f>
        <v>1.8016514623352864</v>
      </c>
      <c r="AJ42" s="86">
        <f>(AJ41)/((K40/1000000)*8.34)</f>
        <v>4.6354668842245789E-2</v>
      </c>
      <c r="AK42" s="156">
        <f>(AK41)/((K40/1000000)*8.34)</f>
        <v>1.4009411027878726</v>
      </c>
      <c r="AL42" s="157"/>
      <c r="AM42" s="10"/>
      <c r="AN42" s="1"/>
      <c r="AO42" s="1"/>
      <c r="AP42" s="1"/>
      <c r="AQ42" s="7"/>
      <c r="AR42" s="89" t="s">
        <v>55</v>
      </c>
      <c r="AS42" s="79">
        <v>1.1499999999999999</v>
      </c>
      <c r="AT42" s="90" t="s">
        <v>54</v>
      </c>
      <c r="AU42" s="35">
        <v>2.9000000000000001E-2</v>
      </c>
      <c r="AV42" s="1"/>
      <c r="AW42" s="110" t="s">
        <v>3</v>
      </c>
      <c r="AX42" s="115">
        <f>AX40-AX41</f>
        <v>844000</v>
      </c>
      <c r="AY42" s="115">
        <f>AY40-AY41</f>
        <v>791900</v>
      </c>
      <c r="AZ42" s="116">
        <f>AZ40-AZ41</f>
        <v>35000</v>
      </c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</row>
    <row r="43" spans="1:82" ht="2.1" customHeight="1" thickBot="1" x14ac:dyDescent="0.3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78"/>
      <c r="V43" s="13"/>
      <c r="W43" s="3"/>
      <c r="X43" s="84"/>
      <c r="Y43" s="84"/>
      <c r="Z43" s="84"/>
      <c r="AA43" s="84"/>
      <c r="AB43" s="84"/>
      <c r="AC43" s="84"/>
      <c r="AD43" s="84"/>
      <c r="AE43" s="84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7"/>
      <c r="AS43" s="7"/>
      <c r="AT43" s="7"/>
      <c r="AU43" s="7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</row>
    <row r="44" spans="1:82" ht="18.75" customHeight="1" x14ac:dyDescent="0.3">
      <c r="A44" s="174">
        <v>11</v>
      </c>
      <c r="B44" s="67" t="s">
        <v>45</v>
      </c>
      <c r="C44" s="72">
        <v>320304000</v>
      </c>
      <c r="D44" s="37">
        <v>2912330</v>
      </c>
      <c r="E44" s="37">
        <v>7127950</v>
      </c>
      <c r="F44" s="39">
        <v>11653700</v>
      </c>
      <c r="G44" s="72">
        <v>425840000</v>
      </c>
      <c r="H44" s="37">
        <v>3891310</v>
      </c>
      <c r="I44" s="37">
        <v>10663500</v>
      </c>
      <c r="J44" s="39">
        <v>16950800</v>
      </c>
      <c r="K44" s="177">
        <f>C46+G46</f>
        <v>1810000</v>
      </c>
      <c r="L44" s="178"/>
      <c r="M44" s="183">
        <f>D46+E46+F46+H46+I46+J46</f>
        <v>153000</v>
      </c>
      <c r="N44" s="178"/>
      <c r="O44" s="184">
        <f>M44+K44</f>
        <v>1963000</v>
      </c>
      <c r="P44" s="184"/>
      <c r="Q44" s="42" t="s">
        <v>6</v>
      </c>
      <c r="R44" s="39">
        <v>46353500</v>
      </c>
      <c r="S44" s="57"/>
      <c r="T44" s="187">
        <v>0</v>
      </c>
      <c r="U44" s="190">
        <v>0.85</v>
      </c>
      <c r="V44" s="57"/>
      <c r="W44" s="85" t="s">
        <v>6</v>
      </c>
      <c r="X44" s="44">
        <v>4227.8</v>
      </c>
      <c r="Y44" s="44">
        <v>5687.6</v>
      </c>
      <c r="Z44" s="44">
        <v>58.8</v>
      </c>
      <c r="AA44" s="44">
        <v>76.5</v>
      </c>
      <c r="AB44" s="44">
        <v>4435.3999999999996</v>
      </c>
      <c r="AC44" s="44">
        <v>5965.9</v>
      </c>
      <c r="AD44" s="44">
        <v>98.4</v>
      </c>
      <c r="AE44" s="82">
        <v>14.1</v>
      </c>
      <c r="AF44" s="7"/>
      <c r="AG44" s="85" t="s">
        <v>29</v>
      </c>
      <c r="AH44" s="15">
        <v>4.25</v>
      </c>
      <c r="AI44" s="15">
        <v>12.75</v>
      </c>
      <c r="AJ44" s="15">
        <v>2.75</v>
      </c>
      <c r="AK44" s="15">
        <v>11</v>
      </c>
      <c r="AL44" s="16">
        <v>10</v>
      </c>
      <c r="AM44" s="62"/>
      <c r="AN44" s="64" t="s">
        <v>40</v>
      </c>
      <c r="AO44" s="20">
        <v>18.3</v>
      </c>
      <c r="AP44" s="21">
        <v>7.69</v>
      </c>
      <c r="AQ44" s="7"/>
      <c r="AR44" s="31" t="s">
        <v>37</v>
      </c>
      <c r="AS44" s="52">
        <v>4.4999999999999998E-2</v>
      </c>
      <c r="AT44" s="32" t="s">
        <v>38</v>
      </c>
      <c r="AU44" s="53">
        <v>4.3999999999999997E-2</v>
      </c>
      <c r="AV44" s="1"/>
      <c r="AW44" s="117" t="s">
        <v>45</v>
      </c>
      <c r="AX44" s="112">
        <v>639429000</v>
      </c>
      <c r="AY44" s="112">
        <v>474145700</v>
      </c>
      <c r="AZ44" s="113">
        <v>179434000</v>
      </c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</row>
    <row r="45" spans="1:82" ht="19.5" customHeight="1" thickBot="1" x14ac:dyDescent="0.35">
      <c r="A45" s="175"/>
      <c r="B45" s="68" t="s">
        <v>44</v>
      </c>
      <c r="C45" s="73">
        <f t="shared" ref="C45:J45" si="47">C40</f>
        <v>319403000</v>
      </c>
      <c r="D45" s="74">
        <f t="shared" si="47"/>
        <v>2896330</v>
      </c>
      <c r="E45" s="74">
        <f t="shared" si="47"/>
        <v>7095950</v>
      </c>
      <c r="F45" s="75">
        <f t="shared" si="47"/>
        <v>11620700</v>
      </c>
      <c r="G45" s="73">
        <f t="shared" si="47"/>
        <v>424931000</v>
      </c>
      <c r="H45" s="74">
        <f t="shared" si="47"/>
        <v>3883310</v>
      </c>
      <c r="I45" s="74">
        <f t="shared" si="47"/>
        <v>10632500</v>
      </c>
      <c r="J45" s="75">
        <f t="shared" si="47"/>
        <v>16917800</v>
      </c>
      <c r="K45" s="179"/>
      <c r="L45" s="180"/>
      <c r="M45" s="180"/>
      <c r="N45" s="180"/>
      <c r="O45" s="185"/>
      <c r="P45" s="185"/>
      <c r="Q45" s="14" t="s">
        <v>7</v>
      </c>
      <c r="R45" s="40">
        <f>R40</f>
        <v>44718500</v>
      </c>
      <c r="S45" s="57"/>
      <c r="T45" s="188"/>
      <c r="U45" s="191"/>
      <c r="V45" s="57"/>
      <c r="W45" s="87" t="s">
        <v>7</v>
      </c>
      <c r="X45" s="5">
        <f t="shared" ref="X45:AE45" si="48">X40</f>
        <v>4214.7</v>
      </c>
      <c r="Y45" s="5">
        <f t="shared" si="48"/>
        <v>5674.4</v>
      </c>
      <c r="Z45" s="5">
        <f t="shared" si="48"/>
        <v>58.8</v>
      </c>
      <c r="AA45" s="5">
        <f t="shared" si="48"/>
        <v>76.099999999999994</v>
      </c>
      <c r="AB45" s="5">
        <f t="shared" si="48"/>
        <v>4421.5</v>
      </c>
      <c r="AC45" s="5">
        <f t="shared" si="48"/>
        <v>5952.2</v>
      </c>
      <c r="AD45" s="5">
        <f t="shared" si="48"/>
        <v>98.1</v>
      </c>
      <c r="AE45" s="81">
        <f t="shared" si="48"/>
        <v>14.1</v>
      </c>
      <c r="AF45" s="7"/>
      <c r="AG45" s="87" t="s">
        <v>26</v>
      </c>
      <c r="AH45" s="6">
        <f>(AH44*10.74)</f>
        <v>45.645000000000003</v>
      </c>
      <c r="AI45" s="6">
        <f>(AI44*2.2)</f>
        <v>28.05</v>
      </c>
      <c r="AJ45" s="6">
        <f>(AJ44*0.25)</f>
        <v>0.6875</v>
      </c>
      <c r="AK45" s="154">
        <f>AK44+AL44</f>
        <v>21</v>
      </c>
      <c r="AL45" s="155"/>
      <c r="AM45" s="10"/>
      <c r="AN45" s="22" t="s">
        <v>41</v>
      </c>
      <c r="AO45" s="23">
        <v>20.100000000000001</v>
      </c>
      <c r="AP45" s="24">
        <v>8</v>
      </c>
      <c r="AQ45" s="7"/>
      <c r="AR45" s="33" t="s">
        <v>36</v>
      </c>
      <c r="AS45" s="12">
        <v>0.182</v>
      </c>
      <c r="AT45" s="2" t="s">
        <v>39</v>
      </c>
      <c r="AU45" s="36">
        <v>0.193</v>
      </c>
      <c r="AV45" s="1"/>
      <c r="AW45" s="118" t="s">
        <v>71</v>
      </c>
      <c r="AX45" s="111">
        <f t="shared" ref="AX45:AZ45" si="49">AX40</f>
        <v>638395000</v>
      </c>
      <c r="AY45" s="111">
        <f t="shared" si="49"/>
        <v>473139100</v>
      </c>
      <c r="AZ45" s="114">
        <f t="shared" si="49"/>
        <v>179364000</v>
      </c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</row>
    <row r="46" spans="1:82" ht="19.5" customHeight="1" thickBot="1" x14ac:dyDescent="0.35">
      <c r="A46" s="176"/>
      <c r="B46" s="66" t="s">
        <v>3</v>
      </c>
      <c r="C46" s="76">
        <f t="shared" ref="C46:J46" si="50">C44-C45</f>
        <v>901000</v>
      </c>
      <c r="D46" s="76">
        <f t="shared" si="50"/>
        <v>16000</v>
      </c>
      <c r="E46" s="76">
        <f t="shared" si="50"/>
        <v>32000</v>
      </c>
      <c r="F46" s="77">
        <f t="shared" si="50"/>
        <v>33000</v>
      </c>
      <c r="G46" s="76">
        <f t="shared" si="50"/>
        <v>909000</v>
      </c>
      <c r="H46" s="76">
        <f t="shared" si="50"/>
        <v>8000</v>
      </c>
      <c r="I46" s="76">
        <f t="shared" si="50"/>
        <v>31000</v>
      </c>
      <c r="J46" s="77">
        <f t="shared" si="50"/>
        <v>33000</v>
      </c>
      <c r="K46" s="181"/>
      <c r="L46" s="182"/>
      <c r="M46" s="182"/>
      <c r="N46" s="182"/>
      <c r="O46" s="186"/>
      <c r="P46" s="186"/>
      <c r="Q46" s="48" t="s">
        <v>3</v>
      </c>
      <c r="R46" s="41">
        <f>R44-R45</f>
        <v>1635000</v>
      </c>
      <c r="S46" s="58"/>
      <c r="T46" s="189"/>
      <c r="U46" s="192"/>
      <c r="V46" s="58"/>
      <c r="W46" s="45" t="s">
        <v>3</v>
      </c>
      <c r="X46" s="46">
        <f>X44-X45</f>
        <v>13.100000000000364</v>
      </c>
      <c r="Y46" s="46">
        <f t="shared" ref="Y46:AE46" si="51">Y44-Y45</f>
        <v>13.200000000000728</v>
      </c>
      <c r="Z46" s="46">
        <f t="shared" si="51"/>
        <v>0</v>
      </c>
      <c r="AA46" s="46">
        <f t="shared" si="51"/>
        <v>0.40000000000000568</v>
      </c>
      <c r="AB46" s="46">
        <f t="shared" si="51"/>
        <v>13.899999999999636</v>
      </c>
      <c r="AC46" s="46">
        <f t="shared" si="51"/>
        <v>13.699999999999818</v>
      </c>
      <c r="AD46" s="46">
        <f t="shared" si="51"/>
        <v>0.30000000000001137</v>
      </c>
      <c r="AE46" s="83">
        <f t="shared" si="51"/>
        <v>0</v>
      </c>
      <c r="AF46" s="7"/>
      <c r="AG46" s="88" t="s">
        <v>28</v>
      </c>
      <c r="AH46" s="86">
        <f>(AH45)/((K44/1000000)*8.34)</f>
        <v>3.0237688302396761</v>
      </c>
      <c r="AI46" s="86">
        <f>(AI45)/((K44/1000000)*8.34)</f>
        <v>1.8581819627171192</v>
      </c>
      <c r="AJ46" s="86">
        <f>(AJ45)/((K44/1000000)*8.34)</f>
        <v>4.5543675556792139E-2</v>
      </c>
      <c r="AK46" s="156">
        <f>(AK45)/((K44/1000000)*8.34)</f>
        <v>1.3911522715529234</v>
      </c>
      <c r="AL46" s="157"/>
      <c r="AM46" s="10"/>
      <c r="AN46" s="1"/>
      <c r="AO46" s="1"/>
      <c r="AP46" s="1"/>
      <c r="AQ46" s="7"/>
      <c r="AR46" s="89" t="s">
        <v>55</v>
      </c>
      <c r="AS46" s="79">
        <v>1.25</v>
      </c>
      <c r="AT46" s="90" t="s">
        <v>54</v>
      </c>
      <c r="AU46" s="35">
        <v>2.9000000000000001E-2</v>
      </c>
      <c r="AV46" s="1"/>
      <c r="AW46" s="110" t="s">
        <v>3</v>
      </c>
      <c r="AX46" s="115">
        <f>AX44-AX45</f>
        <v>1034000</v>
      </c>
      <c r="AY46" s="115">
        <f>AY44-AY45</f>
        <v>1006600</v>
      </c>
      <c r="AZ46" s="116">
        <f>AZ44-AZ45</f>
        <v>70000</v>
      </c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</row>
    <row r="47" spans="1:82" ht="2.1" customHeight="1" thickBot="1" x14ac:dyDescent="0.3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78"/>
      <c r="V47" s="13"/>
      <c r="W47" s="3"/>
      <c r="X47" s="84"/>
      <c r="Y47" s="84"/>
      <c r="Z47" s="84"/>
      <c r="AA47" s="84"/>
      <c r="AB47" s="84"/>
      <c r="AC47" s="84"/>
      <c r="AD47" s="84"/>
      <c r="AE47" s="84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7"/>
      <c r="AS47" s="7"/>
      <c r="AT47" s="7"/>
      <c r="AU47" s="7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</row>
    <row r="48" spans="1:82" ht="18.75" customHeight="1" x14ac:dyDescent="0.3">
      <c r="A48" s="174">
        <v>12</v>
      </c>
      <c r="B48" s="67" t="s">
        <v>45</v>
      </c>
      <c r="C48" s="72">
        <v>320964000</v>
      </c>
      <c r="D48" s="37">
        <v>2912330</v>
      </c>
      <c r="E48" s="37">
        <v>7127950</v>
      </c>
      <c r="F48" s="39">
        <v>11675700</v>
      </c>
      <c r="G48" s="72">
        <v>426493000</v>
      </c>
      <c r="H48" s="37">
        <v>3891310</v>
      </c>
      <c r="I48" s="37">
        <v>10663500</v>
      </c>
      <c r="J48" s="39">
        <v>16971800</v>
      </c>
      <c r="K48" s="177">
        <f>C50+G50</f>
        <v>1313000</v>
      </c>
      <c r="L48" s="178"/>
      <c r="M48" s="183">
        <f>D50+E50+F50+H50+I50+J50</f>
        <v>43000</v>
      </c>
      <c r="N48" s="178"/>
      <c r="O48" s="195">
        <f>M48+K48</f>
        <v>1356000</v>
      </c>
      <c r="P48" s="196"/>
      <c r="Q48" s="42" t="s">
        <v>6</v>
      </c>
      <c r="R48" s="39">
        <v>47785400</v>
      </c>
      <c r="S48" s="57"/>
      <c r="T48" s="187">
        <v>0</v>
      </c>
      <c r="U48" s="190">
        <v>0.82</v>
      </c>
      <c r="V48" s="57"/>
      <c r="W48" s="85" t="s">
        <v>6</v>
      </c>
      <c r="X48" s="44">
        <v>4237.2</v>
      </c>
      <c r="Y48" s="44">
        <v>5697.1</v>
      </c>
      <c r="Z48" s="44">
        <v>58.8</v>
      </c>
      <c r="AA48" s="44">
        <v>76.5</v>
      </c>
      <c r="AB48" s="44">
        <v>4445.2</v>
      </c>
      <c r="AC48" s="44">
        <v>5975.7</v>
      </c>
      <c r="AD48" s="44">
        <v>98.4</v>
      </c>
      <c r="AE48" s="82">
        <v>14.1</v>
      </c>
      <c r="AF48" s="7"/>
      <c r="AG48" s="85" t="s">
        <v>29</v>
      </c>
      <c r="AH48" s="15">
        <v>3.0625</v>
      </c>
      <c r="AI48" s="15">
        <v>9.125</v>
      </c>
      <c r="AJ48" s="15">
        <v>2.25</v>
      </c>
      <c r="AK48" s="15">
        <v>8</v>
      </c>
      <c r="AL48" s="16">
        <v>8</v>
      </c>
      <c r="AM48" s="62"/>
      <c r="AN48" s="64" t="s">
        <v>40</v>
      </c>
      <c r="AO48" s="20">
        <v>19.100000000000001</v>
      </c>
      <c r="AP48" s="21">
        <v>7.75</v>
      </c>
      <c r="AQ48" s="7"/>
      <c r="AR48" s="31" t="s">
        <v>37</v>
      </c>
      <c r="AS48" s="52">
        <v>4.8000000000000001E-2</v>
      </c>
      <c r="AT48" s="32" t="s">
        <v>38</v>
      </c>
      <c r="AU48" s="53">
        <v>5.8000000000000003E-2</v>
      </c>
      <c r="AV48" s="1"/>
      <c r="AW48" s="117" t="s">
        <v>45</v>
      </c>
      <c r="AX48" s="112">
        <v>640169000</v>
      </c>
      <c r="AY48" s="112">
        <v>474861100</v>
      </c>
      <c r="AZ48" s="113">
        <v>179434000</v>
      </c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</row>
    <row r="49" spans="1:82" ht="19.5" customHeight="1" thickBot="1" x14ac:dyDescent="0.35">
      <c r="A49" s="193"/>
      <c r="B49" s="68" t="s">
        <v>44</v>
      </c>
      <c r="C49" s="73">
        <f t="shared" ref="C49:J49" si="52">C44</f>
        <v>320304000</v>
      </c>
      <c r="D49" s="74">
        <f t="shared" si="52"/>
        <v>2912330</v>
      </c>
      <c r="E49" s="74">
        <f t="shared" si="52"/>
        <v>7127950</v>
      </c>
      <c r="F49" s="75">
        <f t="shared" si="52"/>
        <v>11653700</v>
      </c>
      <c r="G49" s="73">
        <f t="shared" si="52"/>
        <v>425840000</v>
      </c>
      <c r="H49" s="74">
        <f t="shared" si="52"/>
        <v>3891310</v>
      </c>
      <c r="I49" s="74">
        <f t="shared" si="52"/>
        <v>10663500</v>
      </c>
      <c r="J49" s="75">
        <f t="shared" si="52"/>
        <v>16950800</v>
      </c>
      <c r="K49" s="179"/>
      <c r="L49" s="180"/>
      <c r="M49" s="180"/>
      <c r="N49" s="180"/>
      <c r="O49" s="197"/>
      <c r="P49" s="198"/>
      <c r="Q49" s="14" t="s">
        <v>7</v>
      </c>
      <c r="R49" s="40">
        <f>R44</f>
        <v>46353500</v>
      </c>
      <c r="S49" s="57"/>
      <c r="T49" s="188"/>
      <c r="U49" s="191"/>
      <c r="V49" s="57"/>
      <c r="W49" s="87" t="s">
        <v>7</v>
      </c>
      <c r="X49" s="5">
        <f t="shared" ref="X49:AE49" si="53">X44</f>
        <v>4227.8</v>
      </c>
      <c r="Y49" s="5">
        <f t="shared" si="53"/>
        <v>5687.6</v>
      </c>
      <c r="Z49" s="5">
        <f t="shared" si="53"/>
        <v>58.8</v>
      </c>
      <c r="AA49" s="5">
        <f t="shared" si="53"/>
        <v>76.5</v>
      </c>
      <c r="AB49" s="5">
        <f t="shared" si="53"/>
        <v>4435.3999999999996</v>
      </c>
      <c r="AC49" s="5">
        <f t="shared" si="53"/>
        <v>5965.9</v>
      </c>
      <c r="AD49" s="5">
        <f t="shared" si="53"/>
        <v>98.4</v>
      </c>
      <c r="AE49" s="81">
        <f t="shared" si="53"/>
        <v>14.1</v>
      </c>
      <c r="AF49" s="7"/>
      <c r="AG49" s="87" t="s">
        <v>26</v>
      </c>
      <c r="AH49" s="6">
        <f>(AH48*10.74)</f>
        <v>32.891249999999999</v>
      </c>
      <c r="AI49" s="6">
        <f>(AI48*2.2)</f>
        <v>20.075000000000003</v>
      </c>
      <c r="AJ49" s="6">
        <f>(AJ48*0.25)</f>
        <v>0.5625</v>
      </c>
      <c r="AK49" s="158">
        <f>AK48+AL48</f>
        <v>16</v>
      </c>
      <c r="AL49" s="159"/>
      <c r="AM49" s="10"/>
      <c r="AN49" s="22" t="s">
        <v>41</v>
      </c>
      <c r="AO49" s="23">
        <v>20.5</v>
      </c>
      <c r="AP49" s="24">
        <v>7.98</v>
      </c>
      <c r="AQ49" s="7"/>
      <c r="AR49" s="33" t="s">
        <v>36</v>
      </c>
      <c r="AS49" s="12">
        <v>0.434</v>
      </c>
      <c r="AT49" s="2" t="s">
        <v>39</v>
      </c>
      <c r="AU49" s="36">
        <v>0.33200000000000002</v>
      </c>
      <c r="AV49" s="1"/>
      <c r="AW49" s="118" t="s">
        <v>71</v>
      </c>
      <c r="AX49" s="111">
        <f t="shared" ref="AX49:AZ49" si="54">AX44</f>
        <v>639429000</v>
      </c>
      <c r="AY49" s="111">
        <f t="shared" si="54"/>
        <v>474145700</v>
      </c>
      <c r="AZ49" s="114">
        <f t="shared" si="54"/>
        <v>179434000</v>
      </c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</row>
    <row r="50" spans="1:82" ht="19.5" customHeight="1" thickBot="1" x14ac:dyDescent="0.35">
      <c r="A50" s="194"/>
      <c r="B50" s="66" t="s">
        <v>3</v>
      </c>
      <c r="C50" s="76">
        <f t="shared" ref="C50:J50" si="55">C48-C49</f>
        <v>660000</v>
      </c>
      <c r="D50" s="76">
        <f t="shared" si="55"/>
        <v>0</v>
      </c>
      <c r="E50" s="76">
        <f t="shared" si="55"/>
        <v>0</v>
      </c>
      <c r="F50" s="77">
        <f t="shared" si="55"/>
        <v>22000</v>
      </c>
      <c r="G50" s="76">
        <f t="shared" si="55"/>
        <v>653000</v>
      </c>
      <c r="H50" s="76">
        <f t="shared" si="55"/>
        <v>0</v>
      </c>
      <c r="I50" s="76">
        <f t="shared" si="55"/>
        <v>0</v>
      </c>
      <c r="J50" s="77">
        <f t="shared" si="55"/>
        <v>21000</v>
      </c>
      <c r="K50" s="181"/>
      <c r="L50" s="182"/>
      <c r="M50" s="182"/>
      <c r="N50" s="182"/>
      <c r="O50" s="199"/>
      <c r="P50" s="200"/>
      <c r="Q50" s="48" t="s">
        <v>3</v>
      </c>
      <c r="R50" s="41">
        <f>R48-R49</f>
        <v>1431900</v>
      </c>
      <c r="S50" s="58"/>
      <c r="T50" s="189"/>
      <c r="U50" s="192"/>
      <c r="V50" s="58"/>
      <c r="W50" s="45" t="s">
        <v>3</v>
      </c>
      <c r="X50" s="46">
        <f>X48-X49</f>
        <v>9.3999999999996362</v>
      </c>
      <c r="Y50" s="46">
        <f t="shared" ref="Y50:AE50" si="56">Y48-Y49</f>
        <v>9.5</v>
      </c>
      <c r="Z50" s="46">
        <f t="shared" si="56"/>
        <v>0</v>
      </c>
      <c r="AA50" s="46">
        <f t="shared" si="56"/>
        <v>0</v>
      </c>
      <c r="AB50" s="46">
        <f t="shared" si="56"/>
        <v>9.8000000000001819</v>
      </c>
      <c r="AC50" s="46">
        <f t="shared" si="56"/>
        <v>9.8000000000001819</v>
      </c>
      <c r="AD50" s="46">
        <f t="shared" si="56"/>
        <v>0</v>
      </c>
      <c r="AE50" s="83">
        <f t="shared" si="56"/>
        <v>0</v>
      </c>
      <c r="AF50" s="7"/>
      <c r="AG50" s="88" t="s">
        <v>28</v>
      </c>
      <c r="AH50" s="86">
        <f>(AH49)/((K48/1000000)*8.34)</f>
        <v>3.0036519147210794</v>
      </c>
      <c r="AI50" s="86">
        <f>(AI49)/((K48/1000000)*8.34)</f>
        <v>1.8332630163957184</v>
      </c>
      <c r="AJ50" s="86">
        <f>(AJ49)/((K48/1000000)*8.34)</f>
        <v>5.1367892738360725E-2</v>
      </c>
      <c r="AK50" s="160">
        <f>(AK49)/((K48/1000000)*8.34)</f>
        <v>1.4611311712244828</v>
      </c>
      <c r="AL50" s="161"/>
      <c r="AM50" s="10"/>
      <c r="AN50" s="1"/>
      <c r="AO50" s="1"/>
      <c r="AP50" s="1"/>
      <c r="AQ50" s="7"/>
      <c r="AR50" s="89" t="s">
        <v>55</v>
      </c>
      <c r="AS50" s="79">
        <v>1.2</v>
      </c>
      <c r="AT50" s="90" t="s">
        <v>54</v>
      </c>
      <c r="AU50" s="35">
        <v>2.8000000000000001E-2</v>
      </c>
      <c r="AV50" s="1"/>
      <c r="AW50" s="110" t="s">
        <v>3</v>
      </c>
      <c r="AX50" s="115">
        <f>AX48-AX49</f>
        <v>740000</v>
      </c>
      <c r="AY50" s="115">
        <f>AY48-AY49</f>
        <v>715400</v>
      </c>
      <c r="AZ50" s="116">
        <f>AZ48-AZ49</f>
        <v>0</v>
      </c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</row>
    <row r="51" spans="1:82" ht="2.1" customHeight="1" thickBot="1" x14ac:dyDescent="0.3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78"/>
      <c r="V51" s="13"/>
      <c r="W51" s="3"/>
      <c r="X51" s="84"/>
      <c r="Y51" s="84"/>
      <c r="Z51" s="84"/>
      <c r="AA51" s="84"/>
      <c r="AB51" s="84"/>
      <c r="AC51" s="84"/>
      <c r="AD51" s="84"/>
      <c r="AE51" s="84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7"/>
      <c r="AS51" s="7"/>
      <c r="AT51" s="7"/>
      <c r="AU51" s="7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</row>
    <row r="52" spans="1:82" ht="18.75" customHeight="1" x14ac:dyDescent="0.3">
      <c r="A52" s="174">
        <v>13</v>
      </c>
      <c r="B52" s="67" t="s">
        <v>45</v>
      </c>
      <c r="C52" s="72">
        <v>321814000</v>
      </c>
      <c r="D52" s="37">
        <v>2920330</v>
      </c>
      <c r="E52" s="37">
        <v>7159950</v>
      </c>
      <c r="F52" s="39">
        <v>11709700</v>
      </c>
      <c r="G52" s="72">
        <v>427357000</v>
      </c>
      <c r="H52" s="37">
        <v>3898310</v>
      </c>
      <c r="I52" s="37">
        <v>10690500</v>
      </c>
      <c r="J52" s="39">
        <v>16985800</v>
      </c>
      <c r="K52" s="177">
        <f>C54+G54</f>
        <v>1714000</v>
      </c>
      <c r="L52" s="178"/>
      <c r="M52" s="183">
        <f>D54+E54+F54+H54+I54+J54</f>
        <v>122000</v>
      </c>
      <c r="N52" s="178"/>
      <c r="O52" s="195">
        <f>M52+K52</f>
        <v>1836000</v>
      </c>
      <c r="P52" s="196"/>
      <c r="Q52" s="42" t="s">
        <v>6</v>
      </c>
      <c r="R52" s="39">
        <v>49398900</v>
      </c>
      <c r="S52" s="57"/>
      <c r="T52" s="187">
        <v>0</v>
      </c>
      <c r="U52" s="190">
        <v>0.85</v>
      </c>
      <c r="V52" s="57"/>
      <c r="W52" s="85" t="s">
        <v>6</v>
      </c>
      <c r="X52" s="44">
        <v>4249.5</v>
      </c>
      <c r="Y52" s="44">
        <v>5709.6</v>
      </c>
      <c r="Z52" s="44">
        <v>58.8</v>
      </c>
      <c r="AA52" s="44">
        <v>76.8</v>
      </c>
      <c r="AB52" s="44">
        <v>4458.1000000000004</v>
      </c>
      <c r="AC52" s="44">
        <v>5988.5</v>
      </c>
      <c r="AD52" s="44">
        <v>98.7</v>
      </c>
      <c r="AE52" s="82">
        <v>14.2</v>
      </c>
      <c r="AF52" s="7"/>
      <c r="AG52" s="85" t="s">
        <v>29</v>
      </c>
      <c r="AH52" s="15">
        <v>4.0625</v>
      </c>
      <c r="AI52" s="15">
        <v>12</v>
      </c>
      <c r="AJ52" s="15">
        <v>2.625</v>
      </c>
      <c r="AK52" s="15">
        <v>11</v>
      </c>
      <c r="AL52" s="16">
        <v>11</v>
      </c>
      <c r="AM52" s="62"/>
      <c r="AN52" s="64" t="s">
        <v>40</v>
      </c>
      <c r="AO52" s="20">
        <v>18.7</v>
      </c>
      <c r="AP52" s="21">
        <v>7.7</v>
      </c>
      <c r="AQ52" s="7"/>
      <c r="AR52" s="31" t="s">
        <v>37</v>
      </c>
      <c r="AS52" s="52">
        <v>4.5999999999999999E-2</v>
      </c>
      <c r="AT52" s="32" t="s">
        <v>38</v>
      </c>
      <c r="AU52" s="53">
        <v>4.5999999999999999E-2</v>
      </c>
      <c r="AV52" s="1"/>
      <c r="AW52" s="117" t="s">
        <v>45</v>
      </c>
      <c r="AX52" s="112">
        <v>641133000</v>
      </c>
      <c r="AY52" s="112">
        <v>475797400</v>
      </c>
      <c r="AZ52" s="113">
        <v>179504000</v>
      </c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</row>
    <row r="53" spans="1:82" ht="19.5" customHeight="1" thickBot="1" x14ac:dyDescent="0.35">
      <c r="A53" s="193"/>
      <c r="B53" s="68" t="s">
        <v>44</v>
      </c>
      <c r="C53" s="73">
        <f t="shared" ref="C53:J53" si="57">C48</f>
        <v>320964000</v>
      </c>
      <c r="D53" s="74">
        <f t="shared" si="57"/>
        <v>2912330</v>
      </c>
      <c r="E53" s="74">
        <f t="shared" si="57"/>
        <v>7127950</v>
      </c>
      <c r="F53" s="75">
        <f t="shared" si="57"/>
        <v>11675700</v>
      </c>
      <c r="G53" s="73">
        <f t="shared" si="57"/>
        <v>426493000</v>
      </c>
      <c r="H53" s="74">
        <f t="shared" si="57"/>
        <v>3891310</v>
      </c>
      <c r="I53" s="74">
        <f t="shared" si="57"/>
        <v>10663500</v>
      </c>
      <c r="J53" s="75">
        <f t="shared" si="57"/>
        <v>16971800</v>
      </c>
      <c r="K53" s="179"/>
      <c r="L53" s="180"/>
      <c r="M53" s="180"/>
      <c r="N53" s="180"/>
      <c r="O53" s="197"/>
      <c r="P53" s="198"/>
      <c r="Q53" s="14" t="s">
        <v>7</v>
      </c>
      <c r="R53" s="40">
        <f>R48</f>
        <v>47785400</v>
      </c>
      <c r="S53" s="57"/>
      <c r="T53" s="188"/>
      <c r="U53" s="191"/>
      <c r="V53" s="57"/>
      <c r="W53" s="87" t="s">
        <v>7</v>
      </c>
      <c r="X53" s="5">
        <f t="shared" ref="X53:AE53" si="58">X48</f>
        <v>4237.2</v>
      </c>
      <c r="Y53" s="5">
        <f t="shared" si="58"/>
        <v>5697.1</v>
      </c>
      <c r="Z53" s="5">
        <f t="shared" si="58"/>
        <v>58.8</v>
      </c>
      <c r="AA53" s="5">
        <f t="shared" si="58"/>
        <v>76.5</v>
      </c>
      <c r="AB53" s="5">
        <f t="shared" si="58"/>
        <v>4445.2</v>
      </c>
      <c r="AC53" s="5">
        <f t="shared" si="58"/>
        <v>5975.7</v>
      </c>
      <c r="AD53" s="5">
        <f t="shared" si="58"/>
        <v>98.4</v>
      </c>
      <c r="AE53" s="81">
        <f t="shared" si="58"/>
        <v>14.1</v>
      </c>
      <c r="AF53" s="7"/>
      <c r="AG53" s="87" t="s">
        <v>26</v>
      </c>
      <c r="AH53" s="6">
        <f>(AH52*10.74)</f>
        <v>43.631250000000001</v>
      </c>
      <c r="AI53" s="6">
        <f>(AI52*2.2)</f>
        <v>26.400000000000002</v>
      </c>
      <c r="AJ53" s="6">
        <f>(AJ52*0.25)</f>
        <v>0.65625</v>
      </c>
      <c r="AK53" s="158">
        <f>AK52+AL52</f>
        <v>22</v>
      </c>
      <c r="AL53" s="159"/>
      <c r="AM53" s="10"/>
      <c r="AN53" s="22" t="s">
        <v>41</v>
      </c>
      <c r="AO53" s="23">
        <v>20.100000000000001</v>
      </c>
      <c r="AP53" s="24">
        <v>8</v>
      </c>
      <c r="AQ53" s="7"/>
      <c r="AR53" s="33" t="s">
        <v>36</v>
      </c>
      <c r="AS53" s="12">
        <v>0.25800000000000001</v>
      </c>
      <c r="AT53" s="2" t="s">
        <v>39</v>
      </c>
      <c r="AU53" s="36">
        <v>0.19500000000000001</v>
      </c>
      <c r="AV53" s="1"/>
      <c r="AW53" s="118" t="s">
        <v>71</v>
      </c>
      <c r="AX53" s="111">
        <f t="shared" ref="AX53:AZ53" si="59">AX48</f>
        <v>640169000</v>
      </c>
      <c r="AY53" s="111">
        <f t="shared" si="59"/>
        <v>474861100</v>
      </c>
      <c r="AZ53" s="114">
        <f t="shared" si="59"/>
        <v>179434000</v>
      </c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</row>
    <row r="54" spans="1:82" ht="19.5" customHeight="1" thickBot="1" x14ac:dyDescent="0.35">
      <c r="A54" s="194"/>
      <c r="B54" s="66" t="s">
        <v>3</v>
      </c>
      <c r="C54" s="76">
        <f t="shared" ref="C54:J54" si="60">C52-C53</f>
        <v>850000</v>
      </c>
      <c r="D54" s="76">
        <f t="shared" si="60"/>
        <v>8000</v>
      </c>
      <c r="E54" s="76">
        <f t="shared" si="60"/>
        <v>32000</v>
      </c>
      <c r="F54" s="77">
        <f t="shared" si="60"/>
        <v>34000</v>
      </c>
      <c r="G54" s="76">
        <f t="shared" si="60"/>
        <v>864000</v>
      </c>
      <c r="H54" s="76">
        <f t="shared" si="60"/>
        <v>7000</v>
      </c>
      <c r="I54" s="76">
        <f t="shared" si="60"/>
        <v>27000</v>
      </c>
      <c r="J54" s="77">
        <f t="shared" si="60"/>
        <v>14000</v>
      </c>
      <c r="K54" s="181"/>
      <c r="L54" s="182"/>
      <c r="M54" s="182"/>
      <c r="N54" s="182"/>
      <c r="O54" s="199"/>
      <c r="P54" s="200"/>
      <c r="Q54" s="48" t="s">
        <v>3</v>
      </c>
      <c r="R54" s="41">
        <f>R52-R53</f>
        <v>1613500</v>
      </c>
      <c r="S54" s="58"/>
      <c r="T54" s="189"/>
      <c r="U54" s="192"/>
      <c r="V54" s="58"/>
      <c r="W54" s="45" t="s">
        <v>3</v>
      </c>
      <c r="X54" s="46">
        <f>X52-X53</f>
        <v>12.300000000000182</v>
      </c>
      <c r="Y54" s="46">
        <f t="shared" ref="Y54:AE54" si="61">Y52-Y53</f>
        <v>12.5</v>
      </c>
      <c r="Z54" s="46">
        <f t="shared" si="61"/>
        <v>0</v>
      </c>
      <c r="AA54" s="46">
        <f t="shared" si="61"/>
        <v>0.29999999999999716</v>
      </c>
      <c r="AB54" s="46">
        <f t="shared" si="61"/>
        <v>12.900000000000546</v>
      </c>
      <c r="AC54" s="46">
        <f t="shared" si="61"/>
        <v>12.800000000000182</v>
      </c>
      <c r="AD54" s="46">
        <f t="shared" si="61"/>
        <v>0.29999999999999716</v>
      </c>
      <c r="AE54" s="83">
        <f t="shared" si="61"/>
        <v>9.9999999999999645E-2</v>
      </c>
      <c r="AF54" s="7"/>
      <c r="AG54" s="88" t="s">
        <v>28</v>
      </c>
      <c r="AH54" s="86">
        <f>(AH53)/((K52/1000000)*8.34)</f>
        <v>3.0522548122528814</v>
      </c>
      <c r="AI54" s="86">
        <f>(AI53)/((K52/1000000)*8.34)</f>
        <v>1.8468305868723924</v>
      </c>
      <c r="AJ54" s="86">
        <f>(AJ53)/((K52/1000000)*8.34)</f>
        <v>4.5908430781629074E-2</v>
      </c>
      <c r="AK54" s="160">
        <f>(AK53)/((K52/1000000)*8.34)</f>
        <v>1.539025489060327</v>
      </c>
      <c r="AL54" s="161"/>
      <c r="AM54" s="10"/>
      <c r="AN54" s="1"/>
      <c r="AO54" s="1"/>
      <c r="AP54" s="1"/>
      <c r="AQ54" s="7"/>
      <c r="AR54" s="89" t="s">
        <v>55</v>
      </c>
      <c r="AS54" s="79">
        <v>1.18</v>
      </c>
      <c r="AT54" s="90" t="s">
        <v>54</v>
      </c>
      <c r="AU54" s="35">
        <v>2.8000000000000001E-2</v>
      </c>
      <c r="AV54" s="1"/>
      <c r="AW54" s="110" t="s">
        <v>3</v>
      </c>
      <c r="AX54" s="115">
        <f>AX52-AX53</f>
        <v>964000</v>
      </c>
      <c r="AY54" s="115">
        <f>AY52-AY53</f>
        <v>936300</v>
      </c>
      <c r="AZ54" s="116">
        <f>AZ52-AZ53</f>
        <v>70000</v>
      </c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</row>
    <row r="55" spans="1:82" ht="2.1" customHeight="1" thickBot="1" x14ac:dyDescent="0.3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78"/>
      <c r="V55" s="13"/>
      <c r="W55" s="3"/>
      <c r="X55" s="84"/>
      <c r="Y55" s="84"/>
      <c r="Z55" s="84"/>
      <c r="AA55" s="84"/>
      <c r="AB55" s="84"/>
      <c r="AC55" s="84"/>
      <c r="AD55" s="84"/>
      <c r="AE55" s="84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7"/>
      <c r="AS55" s="7"/>
      <c r="AT55" s="7"/>
      <c r="AU55" s="7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</row>
    <row r="56" spans="1:82" ht="18.75" customHeight="1" x14ac:dyDescent="0.3">
      <c r="A56" s="174">
        <v>14</v>
      </c>
      <c r="B56" s="67" t="s">
        <v>45</v>
      </c>
      <c r="C56" s="72">
        <v>322480000</v>
      </c>
      <c r="D56" s="37">
        <v>2920330</v>
      </c>
      <c r="E56" s="37">
        <v>7159950</v>
      </c>
      <c r="F56" s="39">
        <v>11723700</v>
      </c>
      <c r="G56" s="72">
        <v>427998310</v>
      </c>
      <c r="H56" s="37">
        <v>3898310</v>
      </c>
      <c r="I56" s="37">
        <v>10695500</v>
      </c>
      <c r="J56" s="39">
        <v>17018800</v>
      </c>
      <c r="K56" s="177">
        <f>C58+G58</f>
        <v>1307310</v>
      </c>
      <c r="L56" s="178"/>
      <c r="M56" s="183">
        <f>D58+E58+F58+H58+I58+J58</f>
        <v>52000</v>
      </c>
      <c r="N56" s="178"/>
      <c r="O56" s="195">
        <f>M56+K56</f>
        <v>1359310</v>
      </c>
      <c r="P56" s="196"/>
      <c r="Q56" s="42" t="s">
        <v>6</v>
      </c>
      <c r="R56" s="39">
        <v>50863200</v>
      </c>
      <c r="S56" s="57"/>
      <c r="T56" s="187">
        <v>0</v>
      </c>
      <c r="U56" s="190">
        <v>0.84</v>
      </c>
      <c r="V56" s="57"/>
      <c r="W56" s="85" t="s">
        <v>6</v>
      </c>
      <c r="X56" s="44">
        <v>4259.1000000000004</v>
      </c>
      <c r="Y56" s="44">
        <v>5718.9</v>
      </c>
      <c r="Z56" s="44">
        <v>58.8</v>
      </c>
      <c r="AA56" s="44">
        <v>76.8</v>
      </c>
      <c r="AB56" s="44">
        <v>4467.8999999999996</v>
      </c>
      <c r="AC56" s="44">
        <v>5998.3</v>
      </c>
      <c r="AD56" s="44">
        <v>98.8</v>
      </c>
      <c r="AE56" s="82">
        <v>14.2</v>
      </c>
      <c r="AF56" s="7"/>
      <c r="AG56" s="85" t="s">
        <v>29</v>
      </c>
      <c r="AH56" s="15">
        <v>2.875</v>
      </c>
      <c r="AI56" s="15">
        <v>9</v>
      </c>
      <c r="AJ56" s="15">
        <v>2</v>
      </c>
      <c r="AK56" s="15">
        <v>8</v>
      </c>
      <c r="AL56" s="16">
        <v>8</v>
      </c>
      <c r="AM56" s="62"/>
      <c r="AN56" s="64" t="s">
        <v>40</v>
      </c>
      <c r="AO56" s="20">
        <v>19.100000000000001</v>
      </c>
      <c r="AP56" s="21">
        <v>7.85</v>
      </c>
      <c r="AQ56" s="7"/>
      <c r="AR56" s="31" t="s">
        <v>37</v>
      </c>
      <c r="AS56" s="52">
        <v>5.3999999999999999E-2</v>
      </c>
      <c r="AT56" s="32" t="s">
        <v>38</v>
      </c>
      <c r="AU56" s="53">
        <v>4.3999999999999997E-2</v>
      </c>
      <c r="AV56" s="1"/>
      <c r="AW56" s="117" t="s">
        <v>45</v>
      </c>
      <c r="AX56" s="112">
        <v>641186800</v>
      </c>
      <c r="AY56" s="112">
        <v>476516400</v>
      </c>
      <c r="AZ56" s="113">
        <v>179504000</v>
      </c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</row>
    <row r="57" spans="1:82" ht="19.5" customHeight="1" thickBot="1" x14ac:dyDescent="0.35">
      <c r="A57" s="193"/>
      <c r="B57" s="68" t="s">
        <v>44</v>
      </c>
      <c r="C57" s="73">
        <f t="shared" ref="C57:J57" si="62">C52</f>
        <v>321814000</v>
      </c>
      <c r="D57" s="74">
        <f t="shared" si="62"/>
        <v>2920330</v>
      </c>
      <c r="E57" s="74">
        <f t="shared" si="62"/>
        <v>7159950</v>
      </c>
      <c r="F57" s="75">
        <f t="shared" si="62"/>
        <v>11709700</v>
      </c>
      <c r="G57" s="73">
        <f t="shared" si="62"/>
        <v>427357000</v>
      </c>
      <c r="H57" s="74">
        <f t="shared" si="62"/>
        <v>3898310</v>
      </c>
      <c r="I57" s="74">
        <f t="shared" si="62"/>
        <v>10690500</v>
      </c>
      <c r="J57" s="75">
        <f t="shared" si="62"/>
        <v>16985800</v>
      </c>
      <c r="K57" s="179"/>
      <c r="L57" s="180"/>
      <c r="M57" s="180"/>
      <c r="N57" s="180"/>
      <c r="O57" s="197"/>
      <c r="P57" s="198"/>
      <c r="Q57" s="14" t="s">
        <v>7</v>
      </c>
      <c r="R57" s="40">
        <f>R52</f>
        <v>49398900</v>
      </c>
      <c r="S57" s="57"/>
      <c r="T57" s="188"/>
      <c r="U57" s="191"/>
      <c r="V57" s="57"/>
      <c r="W57" s="87" t="s">
        <v>7</v>
      </c>
      <c r="X57" s="5">
        <f t="shared" ref="X57:AE57" si="63">X52</f>
        <v>4249.5</v>
      </c>
      <c r="Y57" s="5">
        <f t="shared" si="63"/>
        <v>5709.6</v>
      </c>
      <c r="Z57" s="5">
        <f t="shared" si="63"/>
        <v>58.8</v>
      </c>
      <c r="AA57" s="5">
        <f t="shared" si="63"/>
        <v>76.8</v>
      </c>
      <c r="AB57" s="5">
        <f t="shared" si="63"/>
        <v>4458.1000000000004</v>
      </c>
      <c r="AC57" s="5">
        <f t="shared" si="63"/>
        <v>5988.5</v>
      </c>
      <c r="AD57" s="5">
        <f t="shared" si="63"/>
        <v>98.7</v>
      </c>
      <c r="AE57" s="81">
        <f t="shared" si="63"/>
        <v>14.2</v>
      </c>
      <c r="AF57" s="7"/>
      <c r="AG57" s="87" t="s">
        <v>26</v>
      </c>
      <c r="AH57" s="6">
        <f>(AH56*10.74)</f>
        <v>30.877500000000001</v>
      </c>
      <c r="AI57" s="6">
        <f>(AI56*2.2)</f>
        <v>19.8</v>
      </c>
      <c r="AJ57" s="6">
        <f>(AJ56*0.25)</f>
        <v>0.5</v>
      </c>
      <c r="AK57" s="158">
        <f>AK56+AL56</f>
        <v>16</v>
      </c>
      <c r="AL57" s="159"/>
      <c r="AM57" s="10"/>
      <c r="AN57" s="22" t="s">
        <v>41</v>
      </c>
      <c r="AO57" s="23">
        <v>20.399999999999999</v>
      </c>
      <c r="AP57" s="24">
        <v>7.99</v>
      </c>
      <c r="AQ57" s="7"/>
      <c r="AR57" s="33" t="s">
        <v>36</v>
      </c>
      <c r="AS57" s="12">
        <v>0.47799999999999998</v>
      </c>
      <c r="AT57" s="2" t="s">
        <v>39</v>
      </c>
      <c r="AU57" s="36">
        <v>0.29199999999999998</v>
      </c>
      <c r="AV57" s="1"/>
      <c r="AW57" s="118" t="s">
        <v>71</v>
      </c>
      <c r="AX57" s="111">
        <f t="shared" ref="AX57:AZ57" si="64">AX52</f>
        <v>641133000</v>
      </c>
      <c r="AY57" s="111">
        <f t="shared" si="64"/>
        <v>475797400</v>
      </c>
      <c r="AZ57" s="114">
        <f t="shared" si="64"/>
        <v>179504000</v>
      </c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</row>
    <row r="58" spans="1:82" ht="19.5" customHeight="1" thickBot="1" x14ac:dyDescent="0.35">
      <c r="A58" s="194"/>
      <c r="B58" s="66" t="s">
        <v>3</v>
      </c>
      <c r="C58" s="76">
        <f t="shared" ref="C58:J58" si="65">C56-C57</f>
        <v>666000</v>
      </c>
      <c r="D58" s="76">
        <f t="shared" si="65"/>
        <v>0</v>
      </c>
      <c r="E58" s="76">
        <f t="shared" si="65"/>
        <v>0</v>
      </c>
      <c r="F58" s="77">
        <f t="shared" si="65"/>
        <v>14000</v>
      </c>
      <c r="G58" s="76">
        <f t="shared" si="65"/>
        <v>641310</v>
      </c>
      <c r="H58" s="76">
        <f t="shared" si="65"/>
        <v>0</v>
      </c>
      <c r="I58" s="76">
        <f t="shared" si="65"/>
        <v>5000</v>
      </c>
      <c r="J58" s="77">
        <f t="shared" si="65"/>
        <v>33000</v>
      </c>
      <c r="K58" s="181"/>
      <c r="L58" s="182"/>
      <c r="M58" s="182"/>
      <c r="N58" s="182"/>
      <c r="O58" s="199"/>
      <c r="P58" s="200"/>
      <c r="Q58" s="48" t="s">
        <v>3</v>
      </c>
      <c r="R58" s="41">
        <f>R56-R57</f>
        <v>1464300</v>
      </c>
      <c r="S58" s="58"/>
      <c r="T58" s="189"/>
      <c r="U58" s="192"/>
      <c r="V58" s="58"/>
      <c r="W58" s="45" t="s">
        <v>3</v>
      </c>
      <c r="X58" s="46">
        <f>X56-X57</f>
        <v>9.6000000000003638</v>
      </c>
      <c r="Y58" s="46">
        <f t="shared" ref="Y58:AE58" si="66">Y56-Y57</f>
        <v>9.2999999999992724</v>
      </c>
      <c r="Z58" s="46">
        <f t="shared" si="66"/>
        <v>0</v>
      </c>
      <c r="AA58" s="46">
        <f t="shared" si="66"/>
        <v>0</v>
      </c>
      <c r="AB58" s="46">
        <f t="shared" si="66"/>
        <v>9.7999999999992724</v>
      </c>
      <c r="AC58" s="46">
        <f t="shared" si="66"/>
        <v>9.8000000000001819</v>
      </c>
      <c r="AD58" s="46">
        <f t="shared" si="66"/>
        <v>9.9999999999994316E-2</v>
      </c>
      <c r="AE58" s="83">
        <f t="shared" si="66"/>
        <v>0</v>
      </c>
      <c r="AF58" s="7"/>
      <c r="AG58" s="88" t="s">
        <v>28</v>
      </c>
      <c r="AH58" s="86">
        <f>(AH57)/((K56/1000000)*8.34)</f>
        <v>2.8320276977124044</v>
      </c>
      <c r="AI58" s="86">
        <f>(AI57)/((K56/1000000)*8.34)</f>
        <v>1.8160197041439756</v>
      </c>
      <c r="AJ58" s="86">
        <f>(AJ57)/((K56/1000000)*8.34)</f>
        <v>4.5859083437979176E-2</v>
      </c>
      <c r="AK58" s="160">
        <f>(AK57)/((K56/1000000)*8.34)</f>
        <v>1.4674906700153336</v>
      </c>
      <c r="AL58" s="161"/>
      <c r="AM58" s="10"/>
      <c r="AN58" s="1"/>
      <c r="AO58" s="1"/>
      <c r="AP58" s="1"/>
      <c r="AQ58" s="7"/>
      <c r="AR58" s="89" t="s">
        <v>55</v>
      </c>
      <c r="AS58" s="79">
        <v>1.07</v>
      </c>
      <c r="AT58" s="90" t="s">
        <v>54</v>
      </c>
      <c r="AU58" s="35">
        <v>2.8000000000000001E-2</v>
      </c>
      <c r="AV58" s="1"/>
      <c r="AW58" s="110" t="s">
        <v>3</v>
      </c>
      <c r="AX58" s="115">
        <f>AX56-AX57</f>
        <v>53800</v>
      </c>
      <c r="AY58" s="115">
        <f>AY56-AY57</f>
        <v>719000</v>
      </c>
      <c r="AZ58" s="116">
        <f>AZ56-AZ57</f>
        <v>0</v>
      </c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</row>
    <row r="59" spans="1:82" ht="2.1" customHeight="1" thickBot="1" x14ac:dyDescent="0.3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78"/>
      <c r="V59" s="13"/>
      <c r="W59" s="3"/>
      <c r="X59" s="84"/>
      <c r="Y59" s="84"/>
      <c r="Z59" s="84"/>
      <c r="AA59" s="84"/>
      <c r="AB59" s="84"/>
      <c r="AC59" s="84"/>
      <c r="AD59" s="84"/>
      <c r="AE59" s="84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7"/>
      <c r="AS59" s="7"/>
      <c r="AT59" s="7"/>
      <c r="AU59" s="7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</row>
    <row r="60" spans="1:82" ht="18.75" customHeight="1" x14ac:dyDescent="0.3">
      <c r="A60" s="174">
        <v>15</v>
      </c>
      <c r="B60" s="67" t="s">
        <v>45</v>
      </c>
      <c r="C60" s="72">
        <v>323145000</v>
      </c>
      <c r="D60" s="37">
        <v>2920330</v>
      </c>
      <c r="E60" s="37">
        <v>7192940</v>
      </c>
      <c r="F60" s="39">
        <v>11764800</v>
      </c>
      <c r="G60" s="72">
        <v>428697000</v>
      </c>
      <c r="H60" s="37">
        <v>3906310</v>
      </c>
      <c r="I60" s="37">
        <v>10727500</v>
      </c>
      <c r="J60" s="39">
        <v>17044800</v>
      </c>
      <c r="K60" s="177">
        <f>C62+G62</f>
        <v>1363690</v>
      </c>
      <c r="L60" s="178"/>
      <c r="M60" s="183">
        <f>D62+E62+F62+H62+I62+J62</f>
        <v>140090</v>
      </c>
      <c r="N60" s="178"/>
      <c r="O60" s="195">
        <f>M60+K60</f>
        <v>1503780</v>
      </c>
      <c r="P60" s="196"/>
      <c r="Q60" s="42" t="s">
        <v>6</v>
      </c>
      <c r="R60" s="39">
        <v>52435000</v>
      </c>
      <c r="S60" s="57"/>
      <c r="T60" s="187">
        <v>0</v>
      </c>
      <c r="U60" s="190">
        <v>0.84</v>
      </c>
      <c r="V60" s="57"/>
      <c r="W60" s="85" t="s">
        <v>6</v>
      </c>
      <c r="X60" s="44">
        <v>4268.8</v>
      </c>
      <c r="Y60" s="44">
        <v>5735.4</v>
      </c>
      <c r="Z60" s="44">
        <v>58.9</v>
      </c>
      <c r="AA60" s="44">
        <v>76.8</v>
      </c>
      <c r="AB60" s="44">
        <v>4478.3999999999996</v>
      </c>
      <c r="AC60" s="44">
        <v>6015.2</v>
      </c>
      <c r="AD60" s="44">
        <v>99.1</v>
      </c>
      <c r="AE60" s="82">
        <v>14.2</v>
      </c>
      <c r="AF60" s="7"/>
      <c r="AG60" s="85" t="s">
        <v>29</v>
      </c>
      <c r="AH60" s="15">
        <v>3.125</v>
      </c>
      <c r="AI60" s="15">
        <v>9.9375</v>
      </c>
      <c r="AJ60" s="15">
        <v>2.125</v>
      </c>
      <c r="AK60" s="15">
        <v>9</v>
      </c>
      <c r="AL60" s="16">
        <v>9</v>
      </c>
      <c r="AM60" s="62"/>
      <c r="AN60" s="64" t="s">
        <v>40</v>
      </c>
      <c r="AO60" s="20">
        <v>18.5</v>
      </c>
      <c r="AP60" s="21">
        <v>7.74</v>
      </c>
      <c r="AQ60" s="7"/>
      <c r="AR60" s="31" t="s">
        <v>37</v>
      </c>
      <c r="AS60" s="52">
        <v>5.1999999999999998E-2</v>
      </c>
      <c r="AT60" s="32" t="s">
        <v>38</v>
      </c>
      <c r="AU60" s="53">
        <v>4.2999999999999997E-2</v>
      </c>
      <c r="AV60" s="1"/>
      <c r="AW60" s="117" t="s">
        <v>45</v>
      </c>
      <c r="AX60" s="112">
        <v>642635000</v>
      </c>
      <c r="AY60" s="112">
        <v>477291800</v>
      </c>
      <c r="AZ60" s="113">
        <v>179574000</v>
      </c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</row>
    <row r="61" spans="1:82" ht="19.5" customHeight="1" thickBot="1" x14ac:dyDescent="0.35">
      <c r="A61" s="193"/>
      <c r="B61" s="68" t="s">
        <v>44</v>
      </c>
      <c r="C61" s="73">
        <f t="shared" ref="C61:J61" si="67">C56</f>
        <v>322480000</v>
      </c>
      <c r="D61" s="74">
        <f t="shared" si="67"/>
        <v>2920330</v>
      </c>
      <c r="E61" s="74">
        <f t="shared" si="67"/>
        <v>7159950</v>
      </c>
      <c r="F61" s="75">
        <f t="shared" si="67"/>
        <v>11723700</v>
      </c>
      <c r="G61" s="73">
        <f t="shared" si="67"/>
        <v>427998310</v>
      </c>
      <c r="H61" s="74">
        <f t="shared" si="67"/>
        <v>3898310</v>
      </c>
      <c r="I61" s="74">
        <f t="shared" si="67"/>
        <v>10695500</v>
      </c>
      <c r="J61" s="75">
        <f t="shared" si="67"/>
        <v>17018800</v>
      </c>
      <c r="K61" s="179"/>
      <c r="L61" s="180"/>
      <c r="M61" s="180"/>
      <c r="N61" s="180"/>
      <c r="O61" s="197"/>
      <c r="P61" s="198"/>
      <c r="Q61" s="14" t="s">
        <v>7</v>
      </c>
      <c r="R61" s="40">
        <f>R56</f>
        <v>50863200</v>
      </c>
      <c r="S61" s="57"/>
      <c r="T61" s="188"/>
      <c r="U61" s="191"/>
      <c r="V61" s="57"/>
      <c r="W61" s="87" t="s">
        <v>7</v>
      </c>
      <c r="X61" s="5">
        <f t="shared" ref="X61:AE61" si="68">X56</f>
        <v>4259.1000000000004</v>
      </c>
      <c r="Y61" s="5">
        <f t="shared" si="68"/>
        <v>5718.9</v>
      </c>
      <c r="Z61" s="5">
        <f t="shared" si="68"/>
        <v>58.8</v>
      </c>
      <c r="AA61" s="5">
        <f t="shared" si="68"/>
        <v>76.8</v>
      </c>
      <c r="AB61" s="5">
        <f t="shared" si="68"/>
        <v>4467.8999999999996</v>
      </c>
      <c r="AC61" s="5">
        <f t="shared" si="68"/>
        <v>5998.3</v>
      </c>
      <c r="AD61" s="5">
        <f t="shared" si="68"/>
        <v>98.8</v>
      </c>
      <c r="AE61" s="81">
        <f t="shared" si="68"/>
        <v>14.2</v>
      </c>
      <c r="AF61" s="7"/>
      <c r="AG61" s="87" t="s">
        <v>26</v>
      </c>
      <c r="AH61" s="6">
        <f>(AH60*10.74)</f>
        <v>33.5625</v>
      </c>
      <c r="AI61" s="6">
        <f>(AI60*2.2)</f>
        <v>21.862500000000001</v>
      </c>
      <c r="AJ61" s="6">
        <f>(AJ60*0.25)</f>
        <v>0.53125</v>
      </c>
      <c r="AK61" s="158">
        <f>AK60+AL60</f>
        <v>18</v>
      </c>
      <c r="AL61" s="159"/>
      <c r="AM61" s="10"/>
      <c r="AN61" s="22" t="s">
        <v>41</v>
      </c>
      <c r="AO61" s="23">
        <v>20.399999999999999</v>
      </c>
      <c r="AP61" s="24">
        <v>7.86</v>
      </c>
      <c r="AQ61" s="7"/>
      <c r="AR61" s="33" t="s">
        <v>36</v>
      </c>
      <c r="AS61" s="12">
        <v>0.27</v>
      </c>
      <c r="AT61" s="2" t="s">
        <v>39</v>
      </c>
      <c r="AU61" s="36">
        <v>0.21</v>
      </c>
      <c r="AV61" s="1"/>
      <c r="AW61" s="118" t="s">
        <v>71</v>
      </c>
      <c r="AX61" s="111">
        <f t="shared" ref="AX61:AZ61" si="69">AX56</f>
        <v>641186800</v>
      </c>
      <c r="AY61" s="111">
        <f t="shared" si="69"/>
        <v>476516400</v>
      </c>
      <c r="AZ61" s="114">
        <f t="shared" si="69"/>
        <v>179504000</v>
      </c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</row>
    <row r="62" spans="1:82" ht="19.5" customHeight="1" thickBot="1" x14ac:dyDescent="0.35">
      <c r="A62" s="194"/>
      <c r="B62" s="66" t="s">
        <v>3</v>
      </c>
      <c r="C62" s="76">
        <f t="shared" ref="C62:J62" si="70">C60-C61</f>
        <v>665000</v>
      </c>
      <c r="D62" s="76">
        <f t="shared" si="70"/>
        <v>0</v>
      </c>
      <c r="E62" s="76">
        <f t="shared" si="70"/>
        <v>32990</v>
      </c>
      <c r="F62" s="77">
        <f t="shared" si="70"/>
        <v>41100</v>
      </c>
      <c r="G62" s="76">
        <f t="shared" si="70"/>
        <v>698690</v>
      </c>
      <c r="H62" s="76">
        <f t="shared" si="70"/>
        <v>8000</v>
      </c>
      <c r="I62" s="76">
        <f t="shared" si="70"/>
        <v>32000</v>
      </c>
      <c r="J62" s="77">
        <f t="shared" si="70"/>
        <v>26000</v>
      </c>
      <c r="K62" s="181"/>
      <c r="L62" s="182"/>
      <c r="M62" s="182"/>
      <c r="N62" s="182"/>
      <c r="O62" s="199"/>
      <c r="P62" s="200"/>
      <c r="Q62" s="48" t="s">
        <v>3</v>
      </c>
      <c r="R62" s="41">
        <f>R60-R61</f>
        <v>1571800</v>
      </c>
      <c r="S62" s="58"/>
      <c r="T62" s="189"/>
      <c r="U62" s="192"/>
      <c r="V62" s="58"/>
      <c r="W62" s="45" t="s">
        <v>3</v>
      </c>
      <c r="X62" s="46">
        <f>X60-X61</f>
        <v>9.6999999999998181</v>
      </c>
      <c r="Y62" s="46">
        <f t="shared" ref="Y62:AE62" si="71">Y60-Y61</f>
        <v>16.5</v>
      </c>
      <c r="Z62" s="46">
        <f t="shared" si="71"/>
        <v>0.10000000000000142</v>
      </c>
      <c r="AA62" s="46">
        <f t="shared" si="71"/>
        <v>0</v>
      </c>
      <c r="AB62" s="46">
        <f t="shared" si="71"/>
        <v>10.5</v>
      </c>
      <c r="AC62" s="46">
        <f t="shared" si="71"/>
        <v>16.899999999999636</v>
      </c>
      <c r="AD62" s="46">
        <f t="shared" si="71"/>
        <v>0.29999999999999716</v>
      </c>
      <c r="AE62" s="83">
        <f t="shared" si="71"/>
        <v>0</v>
      </c>
      <c r="AF62" s="7"/>
      <c r="AG62" s="88" t="s">
        <v>28</v>
      </c>
      <c r="AH62" s="86">
        <f>(AH61)/((K60/1000000)*8.34)</f>
        <v>2.9510230151570873</v>
      </c>
      <c r="AI62" s="86">
        <f>(AI61)/((K60/1000000)*8.34)</f>
        <v>1.9222865003760692</v>
      </c>
      <c r="AJ62" s="86">
        <f>(AJ61)/((K60/1000000)*8.34)</f>
        <v>4.671079260490734E-2</v>
      </c>
      <c r="AK62" s="160">
        <f>(AK61)/((K60/1000000)*8.34)</f>
        <v>1.5826715612015663</v>
      </c>
      <c r="AL62" s="161"/>
      <c r="AM62" s="10"/>
      <c r="AN62" s="1"/>
      <c r="AO62" s="1"/>
      <c r="AP62" s="1"/>
      <c r="AQ62" s="7"/>
      <c r="AR62" s="89" t="s">
        <v>55</v>
      </c>
      <c r="AS62" s="79">
        <v>1.21</v>
      </c>
      <c r="AT62" s="90" t="s">
        <v>54</v>
      </c>
      <c r="AU62" s="35">
        <v>3.5000000000000003E-2</v>
      </c>
      <c r="AV62" s="1"/>
      <c r="AW62" s="110" t="s">
        <v>3</v>
      </c>
      <c r="AX62" s="115">
        <f>AX60-AX61</f>
        <v>1448200</v>
      </c>
      <c r="AY62" s="115">
        <f>AY60-AY61</f>
        <v>775400</v>
      </c>
      <c r="AZ62" s="116">
        <f>AZ60-AZ61</f>
        <v>70000</v>
      </c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</row>
    <row r="63" spans="1:82" ht="2.1" customHeight="1" thickBot="1" x14ac:dyDescent="0.3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78"/>
      <c r="V63" s="13"/>
      <c r="W63" s="3"/>
      <c r="X63" s="84"/>
      <c r="Y63" s="84"/>
      <c r="Z63" s="84"/>
      <c r="AA63" s="84"/>
      <c r="AB63" s="84"/>
      <c r="AC63" s="84"/>
      <c r="AD63" s="84"/>
      <c r="AE63" s="84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7"/>
      <c r="AS63" s="7"/>
      <c r="AT63" s="7"/>
      <c r="AU63" s="7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</row>
    <row r="64" spans="1:82" ht="18.75" customHeight="1" x14ac:dyDescent="0.3">
      <c r="A64" s="174">
        <v>16</v>
      </c>
      <c r="B64" s="67" t="s">
        <v>45</v>
      </c>
      <c r="C64" s="72">
        <v>324081000</v>
      </c>
      <c r="D64" s="37">
        <v>2928330</v>
      </c>
      <c r="E64" s="37">
        <v>7192940</v>
      </c>
      <c r="F64" s="39">
        <v>11778800</v>
      </c>
      <c r="G64" s="72">
        <v>429587000</v>
      </c>
      <c r="H64" s="37">
        <v>3913310</v>
      </c>
      <c r="I64" s="37">
        <v>10759500</v>
      </c>
      <c r="J64" s="39">
        <v>17078700</v>
      </c>
      <c r="K64" s="177">
        <f>C66+G66</f>
        <v>1826000</v>
      </c>
      <c r="L64" s="178"/>
      <c r="M64" s="183">
        <f>D66+E66+F66+H66+I66+J66</f>
        <v>94900</v>
      </c>
      <c r="N64" s="178"/>
      <c r="O64" s="195">
        <f>M64+K64</f>
        <v>1920900</v>
      </c>
      <c r="P64" s="196"/>
      <c r="Q64" s="42" t="s">
        <v>6</v>
      </c>
      <c r="R64" s="39">
        <v>54079300</v>
      </c>
      <c r="S64" s="57"/>
      <c r="T64" s="187">
        <v>0</v>
      </c>
      <c r="U64" s="190">
        <v>0.88</v>
      </c>
      <c r="V64" s="57"/>
      <c r="W64" s="85" t="s">
        <v>6</v>
      </c>
      <c r="X64" s="44">
        <v>4282.3</v>
      </c>
      <c r="Y64" s="44">
        <v>5748.5</v>
      </c>
      <c r="Z64" s="44">
        <v>59.2</v>
      </c>
      <c r="AA64" s="44">
        <v>76.8</v>
      </c>
      <c r="AB64" s="44">
        <v>4492.3</v>
      </c>
      <c r="AC64" s="44">
        <v>6028.8</v>
      </c>
      <c r="AD64" s="44">
        <v>99.3</v>
      </c>
      <c r="AE64" s="82">
        <v>14.2</v>
      </c>
      <c r="AF64" s="7"/>
      <c r="AG64" s="85" t="s">
        <v>29</v>
      </c>
      <c r="AH64" s="15">
        <v>4</v>
      </c>
      <c r="AI64" s="15">
        <v>12.5</v>
      </c>
      <c r="AJ64" s="15">
        <v>2.75</v>
      </c>
      <c r="AK64" s="15">
        <v>12</v>
      </c>
      <c r="AL64" s="16">
        <v>11</v>
      </c>
      <c r="AM64" s="62"/>
      <c r="AN64" s="64" t="s">
        <v>40</v>
      </c>
      <c r="AO64" s="20">
        <v>19</v>
      </c>
      <c r="AP64" s="21">
        <v>7.66</v>
      </c>
      <c r="AQ64" s="7"/>
      <c r="AR64" s="31" t="s">
        <v>37</v>
      </c>
      <c r="AS64" s="52">
        <v>4.9000000000000002E-2</v>
      </c>
      <c r="AT64" s="32" t="s">
        <v>38</v>
      </c>
      <c r="AU64" s="53">
        <v>4.5999999999999999E-2</v>
      </c>
      <c r="AV64" s="1"/>
      <c r="AW64" s="117" t="s">
        <v>45</v>
      </c>
      <c r="AX64" s="112">
        <v>643660000</v>
      </c>
      <c r="AY64" s="112">
        <v>478277500</v>
      </c>
      <c r="AZ64" s="113">
        <v>179609000</v>
      </c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</row>
    <row r="65" spans="1:82" ht="19.5" customHeight="1" thickBot="1" x14ac:dyDescent="0.35">
      <c r="A65" s="193"/>
      <c r="B65" s="68" t="s">
        <v>44</v>
      </c>
      <c r="C65" s="73">
        <f t="shared" ref="C65:J65" si="72">C60</f>
        <v>323145000</v>
      </c>
      <c r="D65" s="74">
        <f t="shared" si="72"/>
        <v>2920330</v>
      </c>
      <c r="E65" s="74">
        <f t="shared" si="72"/>
        <v>7192940</v>
      </c>
      <c r="F65" s="75">
        <f t="shared" si="72"/>
        <v>11764800</v>
      </c>
      <c r="G65" s="73">
        <f t="shared" si="72"/>
        <v>428697000</v>
      </c>
      <c r="H65" s="74">
        <f t="shared" si="72"/>
        <v>3906310</v>
      </c>
      <c r="I65" s="74">
        <f t="shared" si="72"/>
        <v>10727500</v>
      </c>
      <c r="J65" s="75">
        <f t="shared" si="72"/>
        <v>17044800</v>
      </c>
      <c r="K65" s="179"/>
      <c r="L65" s="180"/>
      <c r="M65" s="180"/>
      <c r="N65" s="180"/>
      <c r="O65" s="197"/>
      <c r="P65" s="198"/>
      <c r="Q65" s="14" t="s">
        <v>7</v>
      </c>
      <c r="R65" s="40">
        <f>R60</f>
        <v>52435000</v>
      </c>
      <c r="S65" s="57"/>
      <c r="T65" s="188"/>
      <c r="U65" s="191"/>
      <c r="V65" s="57"/>
      <c r="W65" s="87" t="s">
        <v>7</v>
      </c>
      <c r="X65" s="5">
        <f t="shared" ref="X65:AE65" si="73">X60</f>
        <v>4268.8</v>
      </c>
      <c r="Y65" s="5">
        <f t="shared" si="73"/>
        <v>5735.4</v>
      </c>
      <c r="Z65" s="5">
        <f t="shared" si="73"/>
        <v>58.9</v>
      </c>
      <c r="AA65" s="5">
        <f t="shared" si="73"/>
        <v>76.8</v>
      </c>
      <c r="AB65" s="5">
        <f t="shared" si="73"/>
        <v>4478.3999999999996</v>
      </c>
      <c r="AC65" s="5">
        <f t="shared" si="73"/>
        <v>6015.2</v>
      </c>
      <c r="AD65" s="5">
        <f t="shared" si="73"/>
        <v>99.1</v>
      </c>
      <c r="AE65" s="81">
        <f t="shared" si="73"/>
        <v>14.2</v>
      </c>
      <c r="AF65" s="7"/>
      <c r="AG65" s="87" t="s">
        <v>26</v>
      </c>
      <c r="AH65" s="6">
        <f>(AH64*10.74)</f>
        <v>42.96</v>
      </c>
      <c r="AI65" s="6">
        <f>(AI64*2.2)</f>
        <v>27.500000000000004</v>
      </c>
      <c r="AJ65" s="6">
        <f>(AJ64*0.25)</f>
        <v>0.6875</v>
      </c>
      <c r="AK65" s="158">
        <f>AK64+AL64</f>
        <v>23</v>
      </c>
      <c r="AL65" s="159"/>
      <c r="AM65" s="10"/>
      <c r="AN65" s="22" t="s">
        <v>41</v>
      </c>
      <c r="AO65" s="23">
        <v>20.6</v>
      </c>
      <c r="AP65" s="24">
        <v>7.87</v>
      </c>
      <c r="AQ65" s="7"/>
      <c r="AR65" s="33" t="s">
        <v>36</v>
      </c>
      <c r="AS65" s="12">
        <v>0.20499999999999999</v>
      </c>
      <c r="AT65" s="2" t="s">
        <v>39</v>
      </c>
      <c r="AU65" s="36">
        <v>0.27200000000000002</v>
      </c>
      <c r="AV65" s="1"/>
      <c r="AW65" s="118" t="s">
        <v>71</v>
      </c>
      <c r="AX65" s="111">
        <f t="shared" ref="AX65:AZ65" si="74">AX60</f>
        <v>642635000</v>
      </c>
      <c r="AY65" s="111">
        <f t="shared" si="74"/>
        <v>477291800</v>
      </c>
      <c r="AZ65" s="114">
        <f t="shared" si="74"/>
        <v>179574000</v>
      </c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</row>
    <row r="66" spans="1:82" ht="19.5" customHeight="1" thickBot="1" x14ac:dyDescent="0.35">
      <c r="A66" s="194"/>
      <c r="B66" s="66" t="s">
        <v>3</v>
      </c>
      <c r="C66" s="76">
        <f t="shared" ref="C66:J66" si="75">C64-C65</f>
        <v>936000</v>
      </c>
      <c r="D66" s="76">
        <f t="shared" si="75"/>
        <v>8000</v>
      </c>
      <c r="E66" s="76">
        <f t="shared" si="75"/>
        <v>0</v>
      </c>
      <c r="F66" s="77">
        <f t="shared" si="75"/>
        <v>14000</v>
      </c>
      <c r="G66" s="76">
        <f t="shared" si="75"/>
        <v>890000</v>
      </c>
      <c r="H66" s="76">
        <f t="shared" si="75"/>
        <v>7000</v>
      </c>
      <c r="I66" s="76">
        <f t="shared" si="75"/>
        <v>32000</v>
      </c>
      <c r="J66" s="77">
        <f t="shared" si="75"/>
        <v>33900</v>
      </c>
      <c r="K66" s="181"/>
      <c r="L66" s="182"/>
      <c r="M66" s="182"/>
      <c r="N66" s="182"/>
      <c r="O66" s="199"/>
      <c r="P66" s="200"/>
      <c r="Q66" s="48" t="s">
        <v>3</v>
      </c>
      <c r="R66" s="41">
        <f>R64-R65</f>
        <v>1644300</v>
      </c>
      <c r="S66" s="58"/>
      <c r="T66" s="189"/>
      <c r="U66" s="192"/>
      <c r="V66" s="58"/>
      <c r="W66" s="45" t="s">
        <v>3</v>
      </c>
      <c r="X66" s="46">
        <f>X64-X65</f>
        <v>13.5</v>
      </c>
      <c r="Y66" s="46">
        <f t="shared" ref="Y66:AE66" si="76">Y64-Y65</f>
        <v>13.100000000000364</v>
      </c>
      <c r="Z66" s="46">
        <f t="shared" si="76"/>
        <v>0.30000000000000426</v>
      </c>
      <c r="AA66" s="46">
        <f t="shared" si="76"/>
        <v>0</v>
      </c>
      <c r="AB66" s="46">
        <f t="shared" si="76"/>
        <v>13.900000000000546</v>
      </c>
      <c r="AC66" s="46">
        <f t="shared" si="76"/>
        <v>13.600000000000364</v>
      </c>
      <c r="AD66" s="46">
        <f t="shared" si="76"/>
        <v>0.20000000000000284</v>
      </c>
      <c r="AE66" s="83">
        <f t="shared" si="76"/>
        <v>0</v>
      </c>
      <c r="AF66" s="7"/>
      <c r="AG66" s="88" t="s">
        <v>28</v>
      </c>
      <c r="AH66" s="86">
        <f>(AH65)/((K64/1000000)*8.34)</f>
        <v>2.8209633826345275</v>
      </c>
      <c r="AI66" s="86">
        <f>(AI65)/((K64/1000000)*8.34)</f>
        <v>1.8057842882320652</v>
      </c>
      <c r="AJ66" s="86">
        <f>(AJ65)/((K64/1000000)*8.34)</f>
        <v>4.5144607205801622E-2</v>
      </c>
      <c r="AK66" s="160">
        <f>(AK65)/((K64/1000000)*8.34)</f>
        <v>1.5102923137940907</v>
      </c>
      <c r="AL66" s="161"/>
      <c r="AM66" s="10"/>
      <c r="AN66" s="1"/>
      <c r="AO66" s="1"/>
      <c r="AP66" s="1"/>
      <c r="AQ66" s="7"/>
      <c r="AR66" s="89" t="s">
        <v>55</v>
      </c>
      <c r="AS66" s="79">
        <v>1.27</v>
      </c>
      <c r="AT66" s="90" t="s">
        <v>54</v>
      </c>
      <c r="AU66" s="35">
        <v>3.5000000000000003E-2</v>
      </c>
      <c r="AV66" s="1"/>
      <c r="AW66" s="110" t="s">
        <v>3</v>
      </c>
      <c r="AX66" s="115">
        <f>AX64-AX65</f>
        <v>1025000</v>
      </c>
      <c r="AY66" s="115">
        <f>AY64-AY65</f>
        <v>985700</v>
      </c>
      <c r="AZ66" s="116">
        <f>AZ64-AZ65</f>
        <v>35000</v>
      </c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</row>
    <row r="67" spans="1:82" ht="2.1" customHeight="1" thickBot="1" x14ac:dyDescent="0.3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78"/>
      <c r="V67" s="13"/>
      <c r="W67" s="3"/>
      <c r="X67" s="84"/>
      <c r="Y67" s="84"/>
      <c r="Z67" s="84"/>
      <c r="AA67" s="84"/>
      <c r="AB67" s="84"/>
      <c r="AC67" s="84"/>
      <c r="AD67" s="84"/>
      <c r="AE67" s="84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7"/>
      <c r="AS67" s="7"/>
      <c r="AT67" s="7"/>
      <c r="AU67" s="7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</row>
    <row r="68" spans="1:82" ht="18.75" customHeight="1" x14ac:dyDescent="0.3">
      <c r="A68" s="174">
        <v>17</v>
      </c>
      <c r="B68" s="67" t="s">
        <v>45</v>
      </c>
      <c r="C68" s="72">
        <v>324714000</v>
      </c>
      <c r="D68" s="37">
        <v>2928330</v>
      </c>
      <c r="E68" s="37">
        <v>7224940</v>
      </c>
      <c r="F68" s="39">
        <v>11811800</v>
      </c>
      <c r="G68" s="72">
        <v>430259000</v>
      </c>
      <c r="H68" s="37">
        <v>3913310</v>
      </c>
      <c r="I68" s="37">
        <v>10759500</v>
      </c>
      <c r="J68" s="39">
        <v>17092700</v>
      </c>
      <c r="K68" s="177">
        <f>C70+G70</f>
        <v>1305000</v>
      </c>
      <c r="L68" s="178"/>
      <c r="M68" s="183">
        <f>D70+E70+F70+H70+I70+J70</f>
        <v>79000</v>
      </c>
      <c r="N68" s="178"/>
      <c r="O68" s="195">
        <f>M68+K68</f>
        <v>1384000</v>
      </c>
      <c r="P68" s="196"/>
      <c r="Q68" s="42" t="s">
        <v>6</v>
      </c>
      <c r="R68" s="39">
        <v>55725500</v>
      </c>
      <c r="S68" s="57"/>
      <c r="T68" s="187">
        <v>0</v>
      </c>
      <c r="U68" s="190">
        <v>0.88</v>
      </c>
      <c r="V68" s="57"/>
      <c r="W68" s="85" t="s">
        <v>6</v>
      </c>
      <c r="X68" s="44">
        <v>4291.5</v>
      </c>
      <c r="Y68" s="44">
        <v>5758.3</v>
      </c>
      <c r="Z68" s="44">
        <v>59.2</v>
      </c>
      <c r="AA68" s="44">
        <v>76.8</v>
      </c>
      <c r="AB68" s="44">
        <v>4501.8999999999996</v>
      </c>
      <c r="AC68" s="44">
        <v>6038.7</v>
      </c>
      <c r="AD68" s="44">
        <v>99.4</v>
      </c>
      <c r="AE68" s="82">
        <v>14.3</v>
      </c>
      <c r="AF68" s="7"/>
      <c r="AG68" s="85" t="s">
        <v>29</v>
      </c>
      <c r="AH68" s="15">
        <v>3.25</v>
      </c>
      <c r="AI68" s="15">
        <v>6.5</v>
      </c>
      <c r="AJ68" s="15">
        <v>2</v>
      </c>
      <c r="AK68" s="15">
        <v>9</v>
      </c>
      <c r="AL68" s="16">
        <v>8</v>
      </c>
      <c r="AM68" s="62"/>
      <c r="AN68" s="64" t="s">
        <v>40</v>
      </c>
      <c r="AO68" s="20">
        <v>19.8</v>
      </c>
      <c r="AP68" s="21">
        <v>7.79</v>
      </c>
      <c r="AQ68" s="7"/>
      <c r="AR68" s="31" t="s">
        <v>37</v>
      </c>
      <c r="AS68" s="52">
        <v>5.2999999999999999E-2</v>
      </c>
      <c r="AT68" s="32" t="s">
        <v>38</v>
      </c>
      <c r="AU68" s="53">
        <v>4.9000000000000002E-2</v>
      </c>
      <c r="AV68" s="1"/>
      <c r="AW68" s="117" t="s">
        <v>45</v>
      </c>
      <c r="AX68" s="112">
        <v>644394000</v>
      </c>
      <c r="AY68" s="112">
        <v>479004500</v>
      </c>
      <c r="AZ68" s="113">
        <v>179645000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</row>
    <row r="69" spans="1:82" ht="19.5" customHeight="1" thickBot="1" x14ac:dyDescent="0.35">
      <c r="A69" s="193"/>
      <c r="B69" s="68" t="s">
        <v>44</v>
      </c>
      <c r="C69" s="73">
        <f t="shared" ref="C69:J69" si="77">C64</f>
        <v>324081000</v>
      </c>
      <c r="D69" s="73">
        <f t="shared" si="77"/>
        <v>2928330</v>
      </c>
      <c r="E69" s="73">
        <f t="shared" si="77"/>
        <v>7192940</v>
      </c>
      <c r="F69" s="73">
        <f t="shared" si="77"/>
        <v>11778800</v>
      </c>
      <c r="G69" s="73">
        <f t="shared" si="77"/>
        <v>429587000</v>
      </c>
      <c r="H69" s="73">
        <f t="shared" si="77"/>
        <v>3913310</v>
      </c>
      <c r="I69" s="73">
        <f t="shared" si="77"/>
        <v>10759500</v>
      </c>
      <c r="J69" s="73">
        <f t="shared" si="77"/>
        <v>17078700</v>
      </c>
      <c r="K69" s="179"/>
      <c r="L69" s="180"/>
      <c r="M69" s="180"/>
      <c r="N69" s="180"/>
      <c r="O69" s="197"/>
      <c r="P69" s="198"/>
      <c r="Q69" s="14" t="s">
        <v>7</v>
      </c>
      <c r="R69" s="40">
        <f>R64</f>
        <v>54079300</v>
      </c>
      <c r="S69" s="57"/>
      <c r="T69" s="188"/>
      <c r="U69" s="191"/>
      <c r="V69" s="57"/>
      <c r="W69" s="87" t="s">
        <v>7</v>
      </c>
      <c r="X69" s="5">
        <f>X64</f>
        <v>4282.3</v>
      </c>
      <c r="Y69" s="5">
        <f t="shared" ref="Y69:AE69" si="78">Y64</f>
        <v>5748.5</v>
      </c>
      <c r="Z69" s="5">
        <f t="shared" si="78"/>
        <v>59.2</v>
      </c>
      <c r="AA69" s="5">
        <f t="shared" si="78"/>
        <v>76.8</v>
      </c>
      <c r="AB69" s="5">
        <f t="shared" si="78"/>
        <v>4492.3</v>
      </c>
      <c r="AC69" s="5">
        <f t="shared" si="78"/>
        <v>6028.8</v>
      </c>
      <c r="AD69" s="5">
        <f t="shared" si="78"/>
        <v>99.3</v>
      </c>
      <c r="AE69" s="5">
        <f t="shared" si="78"/>
        <v>14.2</v>
      </c>
      <c r="AF69" s="7"/>
      <c r="AG69" s="87" t="s">
        <v>26</v>
      </c>
      <c r="AH69" s="6">
        <f>(AH68*10.74)</f>
        <v>34.905000000000001</v>
      </c>
      <c r="AI69" s="6">
        <f>(AI68*2.2)</f>
        <v>14.3</v>
      </c>
      <c r="AJ69" s="6">
        <f>(AJ68*0.25)</f>
        <v>0.5</v>
      </c>
      <c r="AK69" s="158">
        <f>AK68+AL68</f>
        <v>17</v>
      </c>
      <c r="AL69" s="159"/>
      <c r="AM69" s="10"/>
      <c r="AN69" s="22" t="s">
        <v>41</v>
      </c>
      <c r="AO69" s="23">
        <v>20.8</v>
      </c>
      <c r="AP69" s="24">
        <v>7.92</v>
      </c>
      <c r="AQ69" s="7"/>
      <c r="AR69" s="33" t="s">
        <v>36</v>
      </c>
      <c r="AS69" s="12">
        <v>0.27</v>
      </c>
      <c r="AT69" s="2" t="s">
        <v>39</v>
      </c>
      <c r="AU69" s="36">
        <v>0.34</v>
      </c>
      <c r="AV69" s="1"/>
      <c r="AW69" s="118" t="s">
        <v>71</v>
      </c>
      <c r="AX69" s="111">
        <f t="shared" ref="AX69:AZ69" si="79">AX64</f>
        <v>643660000</v>
      </c>
      <c r="AY69" s="111">
        <f t="shared" si="79"/>
        <v>478277500</v>
      </c>
      <c r="AZ69" s="114">
        <f t="shared" si="79"/>
        <v>179609000</v>
      </c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</row>
    <row r="70" spans="1:82" ht="19.5" customHeight="1" thickBot="1" x14ac:dyDescent="0.35">
      <c r="A70" s="194"/>
      <c r="B70" s="66" t="s">
        <v>3</v>
      </c>
      <c r="C70" s="76">
        <f t="shared" ref="C70:J70" si="80">C68-C69</f>
        <v>633000</v>
      </c>
      <c r="D70" s="76">
        <f t="shared" si="80"/>
        <v>0</v>
      </c>
      <c r="E70" s="76">
        <f t="shared" si="80"/>
        <v>32000</v>
      </c>
      <c r="F70" s="77">
        <f t="shared" si="80"/>
        <v>33000</v>
      </c>
      <c r="G70" s="76">
        <f t="shared" si="80"/>
        <v>672000</v>
      </c>
      <c r="H70" s="76">
        <f t="shared" si="80"/>
        <v>0</v>
      </c>
      <c r="I70" s="76">
        <f t="shared" si="80"/>
        <v>0</v>
      </c>
      <c r="J70" s="77">
        <f t="shared" si="80"/>
        <v>14000</v>
      </c>
      <c r="K70" s="181"/>
      <c r="L70" s="182"/>
      <c r="M70" s="182"/>
      <c r="N70" s="182"/>
      <c r="O70" s="199"/>
      <c r="P70" s="200"/>
      <c r="Q70" s="48" t="s">
        <v>3</v>
      </c>
      <c r="R70" s="41">
        <f>R68-R69</f>
        <v>1646200</v>
      </c>
      <c r="S70" s="58"/>
      <c r="T70" s="189"/>
      <c r="U70" s="192"/>
      <c r="V70" s="58"/>
      <c r="W70" s="45" t="s">
        <v>3</v>
      </c>
      <c r="X70" s="46">
        <f>X68-X69</f>
        <v>9.1999999999998181</v>
      </c>
      <c r="Y70" s="46">
        <f t="shared" ref="Y70:AE70" si="81">Y68-Y69</f>
        <v>9.8000000000001819</v>
      </c>
      <c r="Z70" s="46">
        <f t="shared" si="81"/>
        <v>0</v>
      </c>
      <c r="AA70" s="46">
        <f t="shared" si="81"/>
        <v>0</v>
      </c>
      <c r="AB70" s="46">
        <f t="shared" si="81"/>
        <v>9.5999999999994543</v>
      </c>
      <c r="AC70" s="46">
        <f t="shared" si="81"/>
        <v>9.8999999999996362</v>
      </c>
      <c r="AD70" s="46">
        <f t="shared" si="81"/>
        <v>0.10000000000000853</v>
      </c>
      <c r="AE70" s="83">
        <f t="shared" si="81"/>
        <v>0.10000000000000142</v>
      </c>
      <c r="AF70" s="7"/>
      <c r="AG70" s="88" t="s">
        <v>28</v>
      </c>
      <c r="AH70" s="86">
        <f>(AH69)/((K68/1000000)*8.34)</f>
        <v>3.2070895008131428</v>
      </c>
      <c r="AI70" s="86">
        <f>(AI69)/((K68/1000000)*8.34)</f>
        <v>1.3138914156031498</v>
      </c>
      <c r="AJ70" s="86">
        <f>(AJ69)/((K68/1000000)*8.34)</f>
        <v>4.5940259286823416E-2</v>
      </c>
      <c r="AK70" s="160">
        <f>(AK69)/((K68/1000000)*8.34)</f>
        <v>1.5619688157519962</v>
      </c>
      <c r="AL70" s="161"/>
      <c r="AM70" s="10"/>
      <c r="AN70" s="1"/>
      <c r="AO70" s="1"/>
      <c r="AP70" s="1"/>
      <c r="AQ70" s="7"/>
      <c r="AR70" s="89" t="s">
        <v>55</v>
      </c>
      <c r="AS70" s="79">
        <v>1.28</v>
      </c>
      <c r="AT70" s="90" t="s">
        <v>54</v>
      </c>
      <c r="AU70" s="35">
        <v>3.6999999999999998E-2</v>
      </c>
      <c r="AV70" s="1"/>
      <c r="AW70" s="110" t="s">
        <v>3</v>
      </c>
      <c r="AX70" s="115">
        <f>AX68-AX69</f>
        <v>734000</v>
      </c>
      <c r="AY70" s="115">
        <f>AY68-AY69</f>
        <v>727000</v>
      </c>
      <c r="AZ70" s="116">
        <f>AZ68-AZ69</f>
        <v>36000</v>
      </c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</row>
    <row r="71" spans="1:82" ht="2.1" customHeight="1" thickBot="1" x14ac:dyDescent="0.3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78"/>
      <c r="V71" s="13"/>
      <c r="W71" s="3"/>
      <c r="X71" s="84"/>
      <c r="Y71" s="84"/>
      <c r="Z71" s="84"/>
      <c r="AA71" s="84"/>
      <c r="AB71" s="84"/>
      <c r="AC71" s="84"/>
      <c r="AD71" s="84"/>
      <c r="AE71" s="84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7"/>
      <c r="AS71" s="7"/>
      <c r="AT71" s="7"/>
      <c r="AU71" s="7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</row>
    <row r="72" spans="1:82" ht="18.75" customHeight="1" x14ac:dyDescent="0.3">
      <c r="A72" s="174">
        <v>18</v>
      </c>
      <c r="B72" s="67" t="s">
        <v>45</v>
      </c>
      <c r="C72" s="72">
        <v>325679000</v>
      </c>
      <c r="D72" s="37">
        <v>2937330</v>
      </c>
      <c r="E72" s="37">
        <v>7224940</v>
      </c>
      <c r="F72" s="39">
        <v>11826800</v>
      </c>
      <c r="G72" s="72">
        <v>431181000</v>
      </c>
      <c r="H72" s="37">
        <v>3921310</v>
      </c>
      <c r="I72" s="37">
        <v>10791500</v>
      </c>
      <c r="J72" s="39">
        <v>17125700</v>
      </c>
      <c r="K72" s="177">
        <f>C74+G74</f>
        <v>1887000</v>
      </c>
      <c r="L72" s="178"/>
      <c r="M72" s="183">
        <f>D74+E74+F74+H74+I74+J74</f>
        <v>97000</v>
      </c>
      <c r="N72" s="178"/>
      <c r="O72" s="195">
        <f>M72+K72</f>
        <v>1984000</v>
      </c>
      <c r="P72" s="196"/>
      <c r="Q72" s="42" t="s">
        <v>6</v>
      </c>
      <c r="R72" s="39">
        <v>57258500</v>
      </c>
      <c r="S72" s="57"/>
      <c r="T72" s="187">
        <v>0</v>
      </c>
      <c r="U72" s="190">
        <v>0.92</v>
      </c>
      <c r="V72" s="57"/>
      <c r="W72" s="85" t="s">
        <v>6</v>
      </c>
      <c r="X72" s="44">
        <v>4305.3999999999996</v>
      </c>
      <c r="Y72" s="44">
        <v>5771.7</v>
      </c>
      <c r="Z72" s="44">
        <v>59.5</v>
      </c>
      <c r="AA72" s="44">
        <v>76.8</v>
      </c>
      <c r="AB72" s="44">
        <v>4516.3</v>
      </c>
      <c r="AC72" s="44">
        <v>6052.6</v>
      </c>
      <c r="AD72" s="44">
        <v>99.6</v>
      </c>
      <c r="AE72" s="82">
        <v>14.3</v>
      </c>
      <c r="AF72" s="7"/>
      <c r="AG72" s="85" t="s">
        <v>29</v>
      </c>
      <c r="AH72" s="15">
        <v>4.125</v>
      </c>
      <c r="AI72" s="15">
        <v>13.125</v>
      </c>
      <c r="AJ72" s="15">
        <v>3</v>
      </c>
      <c r="AK72" s="15">
        <v>11</v>
      </c>
      <c r="AL72" s="16">
        <v>10</v>
      </c>
      <c r="AM72" s="62"/>
      <c r="AN72" s="64" t="s">
        <v>40</v>
      </c>
      <c r="AO72" s="20">
        <v>20.5</v>
      </c>
      <c r="AP72" s="21">
        <v>7.66</v>
      </c>
      <c r="AQ72" s="7"/>
      <c r="AR72" s="31" t="s">
        <v>37</v>
      </c>
      <c r="AS72" s="52">
        <v>5.0999999999999997E-2</v>
      </c>
      <c r="AT72" s="32" t="s">
        <v>38</v>
      </c>
      <c r="AU72" s="53">
        <v>4.5999999999999999E-2</v>
      </c>
      <c r="AV72" s="1"/>
      <c r="AW72" s="117" t="s">
        <v>45</v>
      </c>
      <c r="AX72" s="112">
        <v>645461000</v>
      </c>
      <c r="AY72" s="112">
        <v>480023800</v>
      </c>
      <c r="AZ72" s="113">
        <v>179679000</v>
      </c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</row>
    <row r="73" spans="1:82" ht="19.5" customHeight="1" thickBot="1" x14ac:dyDescent="0.35">
      <c r="A73" s="193"/>
      <c r="B73" s="68" t="s">
        <v>44</v>
      </c>
      <c r="C73" s="73">
        <f t="shared" ref="C73:J73" si="82">C68</f>
        <v>324714000</v>
      </c>
      <c r="D73" s="74">
        <f t="shared" si="82"/>
        <v>2928330</v>
      </c>
      <c r="E73" s="74">
        <f t="shared" si="82"/>
        <v>7224940</v>
      </c>
      <c r="F73" s="75">
        <f t="shared" si="82"/>
        <v>11811800</v>
      </c>
      <c r="G73" s="73">
        <f t="shared" si="82"/>
        <v>430259000</v>
      </c>
      <c r="H73" s="74">
        <f t="shared" si="82"/>
        <v>3913310</v>
      </c>
      <c r="I73" s="74">
        <f t="shared" si="82"/>
        <v>10759500</v>
      </c>
      <c r="J73" s="75">
        <f t="shared" si="82"/>
        <v>17092700</v>
      </c>
      <c r="K73" s="179"/>
      <c r="L73" s="180"/>
      <c r="M73" s="180"/>
      <c r="N73" s="180"/>
      <c r="O73" s="197"/>
      <c r="P73" s="198"/>
      <c r="Q73" s="14" t="s">
        <v>7</v>
      </c>
      <c r="R73" s="40">
        <f>R68</f>
        <v>55725500</v>
      </c>
      <c r="S73" s="57"/>
      <c r="T73" s="188"/>
      <c r="U73" s="191"/>
      <c r="V73" s="57"/>
      <c r="W73" s="87" t="s">
        <v>7</v>
      </c>
      <c r="X73" s="5">
        <f t="shared" ref="X73:AE73" si="83">X68</f>
        <v>4291.5</v>
      </c>
      <c r="Y73" s="5">
        <f t="shared" si="83"/>
        <v>5758.3</v>
      </c>
      <c r="Z73" s="5">
        <f t="shared" si="83"/>
        <v>59.2</v>
      </c>
      <c r="AA73" s="5">
        <f t="shared" si="83"/>
        <v>76.8</v>
      </c>
      <c r="AB73" s="5">
        <f t="shared" si="83"/>
        <v>4501.8999999999996</v>
      </c>
      <c r="AC73" s="5">
        <f t="shared" si="83"/>
        <v>6038.7</v>
      </c>
      <c r="AD73" s="5">
        <f t="shared" si="83"/>
        <v>99.4</v>
      </c>
      <c r="AE73" s="81">
        <f t="shared" si="83"/>
        <v>14.3</v>
      </c>
      <c r="AF73" s="7"/>
      <c r="AG73" s="87" t="s">
        <v>26</v>
      </c>
      <c r="AH73" s="6">
        <f>(AH72*10.74)</f>
        <v>44.302500000000002</v>
      </c>
      <c r="AI73" s="6">
        <f>(AI72*2.2)</f>
        <v>28.875000000000004</v>
      </c>
      <c r="AJ73" s="6">
        <f>(AJ72*0.25)</f>
        <v>0.75</v>
      </c>
      <c r="AK73" s="158">
        <f>AK72+AL72</f>
        <v>21</v>
      </c>
      <c r="AL73" s="159"/>
      <c r="AM73" s="10"/>
      <c r="AN73" s="22" t="s">
        <v>41</v>
      </c>
      <c r="AO73" s="23">
        <v>21.2</v>
      </c>
      <c r="AP73" s="24">
        <v>7.94</v>
      </c>
      <c r="AQ73" s="7"/>
      <c r="AR73" s="33" t="s">
        <v>36</v>
      </c>
      <c r="AS73" s="12">
        <v>0.22</v>
      </c>
      <c r="AT73" s="2" t="s">
        <v>39</v>
      </c>
      <c r="AU73" s="36">
        <v>0.23499999999999999</v>
      </c>
      <c r="AV73" s="1"/>
      <c r="AW73" s="118" t="s">
        <v>71</v>
      </c>
      <c r="AX73" s="111">
        <f t="shared" ref="AX73:AZ73" si="84">AX68</f>
        <v>644394000</v>
      </c>
      <c r="AY73" s="111">
        <f t="shared" si="84"/>
        <v>479004500</v>
      </c>
      <c r="AZ73" s="114">
        <f t="shared" si="84"/>
        <v>179645000</v>
      </c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</row>
    <row r="74" spans="1:82" ht="19.5" customHeight="1" thickBot="1" x14ac:dyDescent="0.35">
      <c r="A74" s="194"/>
      <c r="B74" s="66" t="s">
        <v>3</v>
      </c>
      <c r="C74" s="76">
        <f t="shared" ref="C74:J74" si="85">C72-C73</f>
        <v>965000</v>
      </c>
      <c r="D74" s="76">
        <f t="shared" si="85"/>
        <v>9000</v>
      </c>
      <c r="E74" s="76">
        <f t="shared" si="85"/>
        <v>0</v>
      </c>
      <c r="F74" s="77">
        <f t="shared" si="85"/>
        <v>15000</v>
      </c>
      <c r="G74" s="76">
        <f t="shared" si="85"/>
        <v>922000</v>
      </c>
      <c r="H74" s="76">
        <f t="shared" si="85"/>
        <v>8000</v>
      </c>
      <c r="I74" s="76">
        <f t="shared" si="85"/>
        <v>32000</v>
      </c>
      <c r="J74" s="77">
        <f t="shared" si="85"/>
        <v>33000</v>
      </c>
      <c r="K74" s="181"/>
      <c r="L74" s="182"/>
      <c r="M74" s="182"/>
      <c r="N74" s="182"/>
      <c r="O74" s="199"/>
      <c r="P74" s="200"/>
      <c r="Q74" s="48" t="s">
        <v>3</v>
      </c>
      <c r="R74" s="41">
        <f>R72-R73</f>
        <v>1533000</v>
      </c>
      <c r="S74" s="58"/>
      <c r="T74" s="189"/>
      <c r="U74" s="192"/>
      <c r="V74" s="58"/>
      <c r="W74" s="45" t="s">
        <v>3</v>
      </c>
      <c r="X74" s="46">
        <f>X72-X73</f>
        <v>13.899999999999636</v>
      </c>
      <c r="Y74" s="46">
        <f t="shared" ref="Y74:AE74" si="86">Y72-Y73</f>
        <v>13.399999999999636</v>
      </c>
      <c r="Z74" s="46">
        <f t="shared" si="86"/>
        <v>0.29999999999999716</v>
      </c>
      <c r="AA74" s="46">
        <f t="shared" si="86"/>
        <v>0</v>
      </c>
      <c r="AB74" s="46">
        <f t="shared" si="86"/>
        <v>14.400000000000546</v>
      </c>
      <c r="AC74" s="46">
        <f t="shared" si="86"/>
        <v>13.900000000000546</v>
      </c>
      <c r="AD74" s="46">
        <f t="shared" si="86"/>
        <v>0.19999999999998863</v>
      </c>
      <c r="AE74" s="83">
        <f t="shared" si="86"/>
        <v>0</v>
      </c>
      <c r="AF74" s="7"/>
      <c r="AG74" s="88" t="s">
        <v>28</v>
      </c>
      <c r="AH74" s="86">
        <f>(AH73)/((K72/1000000)*8.34)</f>
        <v>2.8150770321739431</v>
      </c>
      <c r="AI74" s="86">
        <f>(AI73)/((K72/1000000)*8.34)</f>
        <v>1.8347801885677471</v>
      </c>
      <c r="AJ74" s="86">
        <f>(AJ73)/((K72/1000000)*8.34)</f>
        <v>4.7656628274486933E-2</v>
      </c>
      <c r="AK74" s="160">
        <f>(AK73)/((K72/1000000)*8.34)</f>
        <v>1.334385591685634</v>
      </c>
      <c r="AL74" s="161"/>
      <c r="AM74" s="10"/>
      <c r="AN74" s="1"/>
      <c r="AO74" s="1"/>
      <c r="AP74" s="1"/>
      <c r="AQ74" s="7"/>
      <c r="AR74" s="89" t="s">
        <v>55</v>
      </c>
      <c r="AS74" s="79">
        <v>1.29</v>
      </c>
      <c r="AT74" s="90" t="s">
        <v>54</v>
      </c>
      <c r="AU74" s="35">
        <v>3.4000000000000002E-2</v>
      </c>
      <c r="AV74" s="1"/>
      <c r="AW74" s="110" t="s">
        <v>3</v>
      </c>
      <c r="AX74" s="115">
        <f>AX72-AX73</f>
        <v>1067000</v>
      </c>
      <c r="AY74" s="115">
        <f>AY72-AY73</f>
        <v>1019300</v>
      </c>
      <c r="AZ74" s="116">
        <f>AZ72-AZ73</f>
        <v>34000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</row>
    <row r="75" spans="1:82" ht="2.1" customHeight="1" thickBot="1" x14ac:dyDescent="0.3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78"/>
      <c r="V75" s="13"/>
      <c r="W75" s="3"/>
      <c r="X75" s="84"/>
      <c r="Y75" s="84"/>
      <c r="Z75" s="84"/>
      <c r="AA75" s="84"/>
      <c r="AB75" s="84"/>
      <c r="AC75" s="84"/>
      <c r="AD75" s="84"/>
      <c r="AE75" s="84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7"/>
      <c r="AS75" s="7"/>
      <c r="AT75" s="7"/>
      <c r="AU75" s="7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</row>
    <row r="76" spans="1:82" ht="18.75" customHeight="1" x14ac:dyDescent="0.3">
      <c r="A76" s="174">
        <v>19</v>
      </c>
      <c r="B76" s="67" t="s">
        <v>45</v>
      </c>
      <c r="C76" s="72">
        <v>326509000</v>
      </c>
      <c r="D76" s="37">
        <v>2937330</v>
      </c>
      <c r="E76" s="37">
        <v>7256940</v>
      </c>
      <c r="F76" s="39">
        <v>11859800</v>
      </c>
      <c r="G76" s="72">
        <v>432064000</v>
      </c>
      <c r="H76" s="37">
        <v>3921310</v>
      </c>
      <c r="I76" s="37">
        <v>10791500</v>
      </c>
      <c r="J76" s="39">
        <v>17138700</v>
      </c>
      <c r="K76" s="177">
        <f>C78+G78</f>
        <v>1713000</v>
      </c>
      <c r="L76" s="178"/>
      <c r="M76" s="183">
        <f>D78+E78+F78+H78+I78+J78</f>
        <v>78000</v>
      </c>
      <c r="N76" s="178"/>
      <c r="O76" s="195">
        <f>M76+K76</f>
        <v>1791000</v>
      </c>
      <c r="P76" s="196"/>
      <c r="Q76" s="42" t="s">
        <v>6</v>
      </c>
      <c r="R76" s="39">
        <v>58828400</v>
      </c>
      <c r="S76" s="57"/>
      <c r="T76" s="187">
        <v>0</v>
      </c>
      <c r="U76" s="190">
        <v>0.91</v>
      </c>
      <c r="V76" s="57"/>
      <c r="W76" s="85" t="s">
        <v>6</v>
      </c>
      <c r="X76" s="44">
        <v>4317.5</v>
      </c>
      <c r="Y76" s="44">
        <v>5784.4</v>
      </c>
      <c r="Z76" s="44">
        <v>59.5</v>
      </c>
      <c r="AA76" s="44">
        <v>76.8</v>
      </c>
      <c r="AB76" s="44">
        <v>4528.8</v>
      </c>
      <c r="AC76" s="44">
        <v>6065.7</v>
      </c>
      <c r="AD76" s="44">
        <v>99.8</v>
      </c>
      <c r="AE76" s="82">
        <v>14.4</v>
      </c>
      <c r="AF76" s="7"/>
      <c r="AG76" s="85" t="s">
        <v>29</v>
      </c>
      <c r="AH76" s="15">
        <v>4</v>
      </c>
      <c r="AI76" s="15">
        <v>11.75</v>
      </c>
      <c r="AJ76" s="15">
        <v>3.25</v>
      </c>
      <c r="AK76" s="15">
        <v>9</v>
      </c>
      <c r="AL76" s="16">
        <v>9</v>
      </c>
      <c r="AM76" s="62"/>
      <c r="AN76" s="64" t="s">
        <v>40</v>
      </c>
      <c r="AO76" s="20">
        <v>20.2</v>
      </c>
      <c r="AP76" s="21">
        <v>7.79</v>
      </c>
      <c r="AQ76" s="7"/>
      <c r="AR76" s="31" t="s">
        <v>37</v>
      </c>
      <c r="AS76" s="52">
        <v>0.05</v>
      </c>
      <c r="AT76" s="32" t="s">
        <v>38</v>
      </c>
      <c r="AU76" s="53">
        <v>4.9000000000000002E-2</v>
      </c>
      <c r="AV76" s="1"/>
      <c r="AW76" s="117" t="s">
        <v>45</v>
      </c>
      <c r="AX76" s="112">
        <v>646391000</v>
      </c>
      <c r="AY76" s="112">
        <v>480969700</v>
      </c>
      <c r="AZ76" s="113">
        <v>179714000</v>
      </c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</row>
    <row r="77" spans="1:82" ht="19.5" customHeight="1" thickBot="1" x14ac:dyDescent="0.35">
      <c r="A77" s="193"/>
      <c r="B77" s="68" t="s">
        <v>44</v>
      </c>
      <c r="C77" s="73">
        <f t="shared" ref="C77:J77" si="87">C72</f>
        <v>325679000</v>
      </c>
      <c r="D77" s="74">
        <f t="shared" si="87"/>
        <v>2937330</v>
      </c>
      <c r="E77" s="74">
        <f t="shared" si="87"/>
        <v>7224940</v>
      </c>
      <c r="F77" s="75">
        <f t="shared" si="87"/>
        <v>11826800</v>
      </c>
      <c r="G77" s="73">
        <f t="shared" si="87"/>
        <v>431181000</v>
      </c>
      <c r="H77" s="74">
        <f t="shared" si="87"/>
        <v>3921310</v>
      </c>
      <c r="I77" s="74">
        <f t="shared" si="87"/>
        <v>10791500</v>
      </c>
      <c r="J77" s="75">
        <f t="shared" si="87"/>
        <v>17125700</v>
      </c>
      <c r="K77" s="179"/>
      <c r="L77" s="180"/>
      <c r="M77" s="180"/>
      <c r="N77" s="180"/>
      <c r="O77" s="197"/>
      <c r="P77" s="198"/>
      <c r="Q77" s="14" t="s">
        <v>7</v>
      </c>
      <c r="R77" s="40">
        <f>R72</f>
        <v>57258500</v>
      </c>
      <c r="S77" s="57"/>
      <c r="T77" s="188"/>
      <c r="U77" s="191"/>
      <c r="V77" s="57"/>
      <c r="W77" s="87" t="s">
        <v>7</v>
      </c>
      <c r="X77" s="5">
        <f t="shared" ref="X77:AE77" si="88">X72</f>
        <v>4305.3999999999996</v>
      </c>
      <c r="Y77" s="5">
        <f t="shared" si="88"/>
        <v>5771.7</v>
      </c>
      <c r="Z77" s="5">
        <f t="shared" si="88"/>
        <v>59.5</v>
      </c>
      <c r="AA77" s="5">
        <f t="shared" si="88"/>
        <v>76.8</v>
      </c>
      <c r="AB77" s="5">
        <f t="shared" si="88"/>
        <v>4516.3</v>
      </c>
      <c r="AC77" s="5">
        <f t="shared" si="88"/>
        <v>6052.6</v>
      </c>
      <c r="AD77" s="5">
        <f t="shared" si="88"/>
        <v>99.6</v>
      </c>
      <c r="AE77" s="81">
        <f t="shared" si="88"/>
        <v>14.3</v>
      </c>
      <c r="AF77" s="7"/>
      <c r="AG77" s="87" t="s">
        <v>26</v>
      </c>
      <c r="AH77" s="6">
        <f>(AH76*10.74)</f>
        <v>42.96</v>
      </c>
      <c r="AI77" s="6">
        <f>(AI76*2.2)</f>
        <v>25.85</v>
      </c>
      <c r="AJ77" s="6">
        <f>(AJ76*0.25)</f>
        <v>0.8125</v>
      </c>
      <c r="AK77" s="158">
        <f>AK76+AL76</f>
        <v>18</v>
      </c>
      <c r="AL77" s="159"/>
      <c r="AM77" s="10"/>
      <c r="AN77" s="22" t="s">
        <v>41</v>
      </c>
      <c r="AO77" s="23">
        <v>21</v>
      </c>
      <c r="AP77" s="24">
        <v>7.98</v>
      </c>
      <c r="AQ77" s="7"/>
      <c r="AR77" s="33" t="s">
        <v>36</v>
      </c>
      <c r="AS77" s="12">
        <v>0.26</v>
      </c>
      <c r="AT77" s="2" t="s">
        <v>39</v>
      </c>
      <c r="AU77" s="36">
        <v>0.26500000000000001</v>
      </c>
      <c r="AV77" s="1"/>
      <c r="AW77" s="118" t="s">
        <v>71</v>
      </c>
      <c r="AX77" s="111">
        <f t="shared" ref="AX77:AZ77" si="89">AX72</f>
        <v>645461000</v>
      </c>
      <c r="AY77" s="111">
        <f t="shared" si="89"/>
        <v>480023800</v>
      </c>
      <c r="AZ77" s="114">
        <f t="shared" si="89"/>
        <v>179679000</v>
      </c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</row>
    <row r="78" spans="1:82" ht="19.5" customHeight="1" thickBot="1" x14ac:dyDescent="0.35">
      <c r="A78" s="194"/>
      <c r="B78" s="66" t="s">
        <v>3</v>
      </c>
      <c r="C78" s="76">
        <f t="shared" ref="C78:J78" si="90">C76-C77</f>
        <v>830000</v>
      </c>
      <c r="D78" s="76">
        <f t="shared" si="90"/>
        <v>0</v>
      </c>
      <c r="E78" s="76">
        <f t="shared" si="90"/>
        <v>32000</v>
      </c>
      <c r="F78" s="77">
        <f t="shared" si="90"/>
        <v>33000</v>
      </c>
      <c r="G78" s="76">
        <f t="shared" si="90"/>
        <v>883000</v>
      </c>
      <c r="H78" s="76">
        <f t="shared" si="90"/>
        <v>0</v>
      </c>
      <c r="I78" s="76">
        <f t="shared" si="90"/>
        <v>0</v>
      </c>
      <c r="J78" s="77">
        <f t="shared" si="90"/>
        <v>13000</v>
      </c>
      <c r="K78" s="181"/>
      <c r="L78" s="182"/>
      <c r="M78" s="182"/>
      <c r="N78" s="182"/>
      <c r="O78" s="199"/>
      <c r="P78" s="200"/>
      <c r="Q78" s="48" t="s">
        <v>3</v>
      </c>
      <c r="R78" s="41">
        <f>R76-R77</f>
        <v>1569900</v>
      </c>
      <c r="S78" s="58"/>
      <c r="T78" s="189"/>
      <c r="U78" s="192"/>
      <c r="V78" s="58"/>
      <c r="W78" s="45" t="s">
        <v>3</v>
      </c>
      <c r="X78" s="46">
        <f>X76-X77</f>
        <v>12.100000000000364</v>
      </c>
      <c r="Y78" s="46">
        <f t="shared" ref="Y78:AE78" si="91">Y76-Y77</f>
        <v>12.699999999999818</v>
      </c>
      <c r="Z78" s="46">
        <f t="shared" si="91"/>
        <v>0</v>
      </c>
      <c r="AA78" s="46">
        <f t="shared" si="91"/>
        <v>0</v>
      </c>
      <c r="AB78" s="46">
        <f t="shared" si="91"/>
        <v>12.5</v>
      </c>
      <c r="AC78" s="46">
        <f t="shared" si="91"/>
        <v>13.099999999999454</v>
      </c>
      <c r="AD78" s="46">
        <f t="shared" si="91"/>
        <v>0.20000000000000284</v>
      </c>
      <c r="AE78" s="83">
        <f t="shared" si="91"/>
        <v>9.9999999999999645E-2</v>
      </c>
      <c r="AF78" s="7"/>
      <c r="AG78" s="88" t="s">
        <v>28</v>
      </c>
      <c r="AH78" s="86">
        <f>(AH77)/((K76/1000000)*8.34)</f>
        <v>3.0070514516582882</v>
      </c>
      <c r="AI78" s="86">
        <f>(AI77)/((K76/1000000)*8.34)</f>
        <v>1.8094106151156135</v>
      </c>
      <c r="AJ78" s="86">
        <f>(AJ77)/((K76/1000000)*8.34)</f>
        <v>5.6872190513788619E-2</v>
      </c>
      <c r="AK78" s="160">
        <f>(AK77)/((K76/1000000)*8.34)</f>
        <v>1.2599377590747018</v>
      </c>
      <c r="AL78" s="161"/>
      <c r="AM78" s="10"/>
      <c r="AN78" s="1"/>
      <c r="AO78" s="1"/>
      <c r="AP78" s="1"/>
      <c r="AQ78" s="7"/>
      <c r="AR78" s="89" t="s">
        <v>55</v>
      </c>
      <c r="AS78" s="79">
        <v>1.1100000000000001</v>
      </c>
      <c r="AT78" s="90" t="s">
        <v>54</v>
      </c>
      <c r="AU78" s="35">
        <v>3.5999999999999997E-2</v>
      </c>
      <c r="AV78" s="1"/>
      <c r="AW78" s="110" t="s">
        <v>3</v>
      </c>
      <c r="AX78" s="115">
        <f>AX76-AX77</f>
        <v>930000</v>
      </c>
      <c r="AY78" s="115">
        <f>AY76-AY77</f>
        <v>945900</v>
      </c>
      <c r="AZ78" s="116">
        <f>AZ76-AZ77</f>
        <v>35000</v>
      </c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</row>
    <row r="79" spans="1:82" ht="2.1" customHeight="1" thickBot="1" x14ac:dyDescent="0.3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78"/>
      <c r="V79" s="13"/>
      <c r="W79" s="3"/>
      <c r="X79" s="84"/>
      <c r="Y79" s="84"/>
      <c r="Z79" s="84"/>
      <c r="AA79" s="84"/>
      <c r="AB79" s="84"/>
      <c r="AC79" s="84"/>
      <c r="AD79" s="84"/>
      <c r="AE79" s="84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7"/>
      <c r="AS79" s="7"/>
      <c r="AT79" s="7"/>
      <c r="AU79" s="7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</row>
    <row r="80" spans="1:82" ht="18.75" customHeight="1" x14ac:dyDescent="0.3">
      <c r="A80" s="174">
        <v>20</v>
      </c>
      <c r="B80" s="67" t="s">
        <v>45</v>
      </c>
      <c r="C80" s="72">
        <v>326817000</v>
      </c>
      <c r="D80" s="37">
        <v>2945330</v>
      </c>
      <c r="E80" s="37">
        <v>7256940</v>
      </c>
      <c r="F80" s="39">
        <v>11859800</v>
      </c>
      <c r="G80" s="72">
        <v>433083000</v>
      </c>
      <c r="H80" s="37">
        <v>3929310</v>
      </c>
      <c r="I80" s="37">
        <v>10822600</v>
      </c>
      <c r="J80" s="39">
        <v>17138700</v>
      </c>
      <c r="K80" s="177">
        <f>C82+G82</f>
        <v>1327000</v>
      </c>
      <c r="L80" s="178"/>
      <c r="M80" s="183">
        <f>D82+E82+F82+H82+I82+J82</f>
        <v>47100</v>
      </c>
      <c r="N80" s="178"/>
      <c r="O80" s="195">
        <f>M80+K80</f>
        <v>1374100</v>
      </c>
      <c r="P80" s="196"/>
      <c r="Q80" s="42" t="s">
        <v>6</v>
      </c>
      <c r="R80" s="39">
        <v>60242000</v>
      </c>
      <c r="S80" s="57"/>
      <c r="T80" s="187">
        <v>0</v>
      </c>
      <c r="U80" s="190">
        <v>0.83</v>
      </c>
      <c r="V80" s="57"/>
      <c r="W80" s="85" t="s">
        <v>6</v>
      </c>
      <c r="X80" s="44">
        <v>4322.1000000000004</v>
      </c>
      <c r="Y80" s="44">
        <v>5799.2</v>
      </c>
      <c r="Z80" s="44">
        <v>59.8</v>
      </c>
      <c r="AA80" s="44">
        <v>76.8</v>
      </c>
      <c r="AB80" s="44">
        <v>4533.8</v>
      </c>
      <c r="AC80" s="44">
        <v>6081</v>
      </c>
      <c r="AD80" s="44">
        <v>100</v>
      </c>
      <c r="AE80" s="82">
        <v>14.4</v>
      </c>
      <c r="AF80" s="7"/>
      <c r="AG80" s="85" t="s">
        <v>29</v>
      </c>
      <c r="AH80" s="15">
        <v>3.1875</v>
      </c>
      <c r="AI80" s="15">
        <v>8.5</v>
      </c>
      <c r="AJ80" s="15">
        <v>2.25</v>
      </c>
      <c r="AK80" s="15">
        <v>12</v>
      </c>
      <c r="AL80" s="16">
        <v>4</v>
      </c>
      <c r="AM80" s="62"/>
      <c r="AN80" s="64" t="s">
        <v>40</v>
      </c>
      <c r="AO80" s="20">
        <v>20.2</v>
      </c>
      <c r="AP80" s="21">
        <v>8.02</v>
      </c>
      <c r="AQ80" s="7"/>
      <c r="AR80" s="31" t="s">
        <v>37</v>
      </c>
      <c r="AS80" s="52">
        <v>5.8000000000000003E-2</v>
      </c>
      <c r="AT80" s="32" t="s">
        <v>38</v>
      </c>
      <c r="AU80" s="53">
        <v>3.5999999999999997E-2</v>
      </c>
      <c r="AV80" s="1"/>
      <c r="AW80" s="117" t="s">
        <v>45</v>
      </c>
      <c r="AX80" s="112">
        <v>646758000</v>
      </c>
      <c r="AY80" s="112">
        <v>482084700</v>
      </c>
      <c r="AZ80" s="113">
        <v>179749000</v>
      </c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</row>
    <row r="81" spans="1:82" ht="19.5" customHeight="1" thickBot="1" x14ac:dyDescent="0.35">
      <c r="A81" s="193"/>
      <c r="B81" s="68" t="s">
        <v>44</v>
      </c>
      <c r="C81" s="73">
        <f t="shared" ref="C81:J81" si="92">C76</f>
        <v>326509000</v>
      </c>
      <c r="D81" s="74">
        <f t="shared" si="92"/>
        <v>2937330</v>
      </c>
      <c r="E81" s="74">
        <f t="shared" si="92"/>
        <v>7256940</v>
      </c>
      <c r="F81" s="75">
        <f t="shared" si="92"/>
        <v>11859800</v>
      </c>
      <c r="G81" s="73">
        <f t="shared" si="92"/>
        <v>432064000</v>
      </c>
      <c r="H81" s="74">
        <f t="shared" si="92"/>
        <v>3921310</v>
      </c>
      <c r="I81" s="74">
        <f t="shared" si="92"/>
        <v>10791500</v>
      </c>
      <c r="J81" s="75">
        <f t="shared" si="92"/>
        <v>17138700</v>
      </c>
      <c r="K81" s="179"/>
      <c r="L81" s="180"/>
      <c r="M81" s="180"/>
      <c r="N81" s="180"/>
      <c r="O81" s="197"/>
      <c r="P81" s="198"/>
      <c r="Q81" s="14" t="s">
        <v>7</v>
      </c>
      <c r="R81" s="40">
        <f>R76</f>
        <v>58828400</v>
      </c>
      <c r="S81" s="57"/>
      <c r="T81" s="188"/>
      <c r="U81" s="191"/>
      <c r="V81" s="57"/>
      <c r="W81" s="87" t="s">
        <v>7</v>
      </c>
      <c r="X81" s="5">
        <f t="shared" ref="X81:AE81" si="93">X76</f>
        <v>4317.5</v>
      </c>
      <c r="Y81" s="5">
        <f t="shared" si="93"/>
        <v>5784.4</v>
      </c>
      <c r="Z81" s="5">
        <f t="shared" si="93"/>
        <v>59.5</v>
      </c>
      <c r="AA81" s="5">
        <f t="shared" si="93"/>
        <v>76.8</v>
      </c>
      <c r="AB81" s="5">
        <f t="shared" si="93"/>
        <v>4528.8</v>
      </c>
      <c r="AC81" s="5">
        <f t="shared" si="93"/>
        <v>6065.7</v>
      </c>
      <c r="AD81" s="5">
        <f t="shared" si="93"/>
        <v>99.8</v>
      </c>
      <c r="AE81" s="81">
        <f t="shared" si="93"/>
        <v>14.4</v>
      </c>
      <c r="AF81" s="7"/>
      <c r="AG81" s="87" t="s">
        <v>26</v>
      </c>
      <c r="AH81" s="6">
        <f>(AH80*10.74)</f>
        <v>34.233750000000001</v>
      </c>
      <c r="AI81" s="6">
        <f>(AI80*2.2)</f>
        <v>18.700000000000003</v>
      </c>
      <c r="AJ81" s="6">
        <f>(AJ80*0.25)</f>
        <v>0.5625</v>
      </c>
      <c r="AK81" s="158">
        <f>AK80+AL80</f>
        <v>16</v>
      </c>
      <c r="AL81" s="159"/>
      <c r="AM81" s="10"/>
      <c r="AN81" s="22" t="s">
        <v>41</v>
      </c>
      <c r="AO81" s="23">
        <v>21</v>
      </c>
      <c r="AP81" s="24">
        <v>7.98</v>
      </c>
      <c r="AQ81" s="7"/>
      <c r="AR81" s="33" t="s">
        <v>36</v>
      </c>
      <c r="AS81" s="12">
        <v>0.21</v>
      </c>
      <c r="AT81" s="2" t="s">
        <v>39</v>
      </c>
      <c r="AU81" s="36">
        <v>0.2</v>
      </c>
      <c r="AV81" s="1"/>
      <c r="AW81" s="118" t="s">
        <v>71</v>
      </c>
      <c r="AX81" s="111">
        <f t="shared" ref="AX81:AZ81" si="94">AX76</f>
        <v>646391000</v>
      </c>
      <c r="AY81" s="111">
        <f t="shared" si="94"/>
        <v>480969700</v>
      </c>
      <c r="AZ81" s="114">
        <f t="shared" si="94"/>
        <v>179714000</v>
      </c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</row>
    <row r="82" spans="1:82" ht="19.5" customHeight="1" thickBot="1" x14ac:dyDescent="0.35">
      <c r="A82" s="194"/>
      <c r="B82" s="66" t="s">
        <v>3</v>
      </c>
      <c r="C82" s="76">
        <f t="shared" ref="C82:J82" si="95">C80-C81</f>
        <v>308000</v>
      </c>
      <c r="D82" s="76">
        <f t="shared" si="95"/>
        <v>8000</v>
      </c>
      <c r="E82" s="76">
        <f t="shared" si="95"/>
        <v>0</v>
      </c>
      <c r="F82" s="77">
        <f t="shared" si="95"/>
        <v>0</v>
      </c>
      <c r="G82" s="76">
        <f t="shared" si="95"/>
        <v>1019000</v>
      </c>
      <c r="H82" s="76">
        <f t="shared" si="95"/>
        <v>8000</v>
      </c>
      <c r="I82" s="76">
        <f t="shared" si="95"/>
        <v>31100</v>
      </c>
      <c r="J82" s="77">
        <f t="shared" si="95"/>
        <v>0</v>
      </c>
      <c r="K82" s="181"/>
      <c r="L82" s="182"/>
      <c r="M82" s="182"/>
      <c r="N82" s="182"/>
      <c r="O82" s="199"/>
      <c r="P82" s="200"/>
      <c r="Q82" s="48" t="s">
        <v>3</v>
      </c>
      <c r="R82" s="41">
        <f>R80-R81</f>
        <v>1413600</v>
      </c>
      <c r="S82" s="58"/>
      <c r="T82" s="189"/>
      <c r="U82" s="192"/>
      <c r="V82" s="58"/>
      <c r="W82" s="45" t="s">
        <v>3</v>
      </c>
      <c r="X82" s="46">
        <f>X80-X81</f>
        <v>4.6000000000003638</v>
      </c>
      <c r="Y82" s="46">
        <f t="shared" ref="Y82:AE82" si="96">Y80-Y81</f>
        <v>14.800000000000182</v>
      </c>
      <c r="Z82" s="46">
        <f t="shared" si="96"/>
        <v>0.29999999999999716</v>
      </c>
      <c r="AA82" s="46">
        <f t="shared" si="96"/>
        <v>0</v>
      </c>
      <c r="AB82" s="46">
        <f t="shared" si="96"/>
        <v>5</v>
      </c>
      <c r="AC82" s="46">
        <f t="shared" si="96"/>
        <v>15.300000000000182</v>
      </c>
      <c r="AD82" s="46">
        <f t="shared" si="96"/>
        <v>0.20000000000000284</v>
      </c>
      <c r="AE82" s="83">
        <f t="shared" si="96"/>
        <v>0</v>
      </c>
      <c r="AF82" s="7"/>
      <c r="AG82" s="88" t="s">
        <v>28</v>
      </c>
      <c r="AH82" s="86">
        <f>(AH81)/((K80/1000000)*8.34)</f>
        <v>3.0932676616807537</v>
      </c>
      <c r="AI82" s="86">
        <f>(AI81)/((K80/1000000)*8.34)</f>
        <v>1.6896806593911009</v>
      </c>
      <c r="AJ82" s="86">
        <f>(AJ81)/((K80/1000000)*8.34)</f>
        <v>5.0825955663502363E-2</v>
      </c>
      <c r="AK82" s="160">
        <f>(AK81)/((K80/1000000)*8.34)</f>
        <v>1.4457160722062894</v>
      </c>
      <c r="AL82" s="161"/>
      <c r="AM82" s="10"/>
      <c r="AN82" s="1"/>
      <c r="AO82" s="1"/>
      <c r="AP82" s="1"/>
      <c r="AQ82" s="7"/>
      <c r="AR82" s="89" t="s">
        <v>55</v>
      </c>
      <c r="AS82" s="79">
        <v>1.1000000000000001</v>
      </c>
      <c r="AT82" s="90" t="s">
        <v>54</v>
      </c>
      <c r="AU82" s="35">
        <v>4.2999999999999997E-2</v>
      </c>
      <c r="AV82" s="1"/>
      <c r="AW82" s="110" t="s">
        <v>3</v>
      </c>
      <c r="AX82" s="115">
        <f>AX80-AX81</f>
        <v>367000</v>
      </c>
      <c r="AY82" s="115">
        <f>AY80-AY81</f>
        <v>1115000</v>
      </c>
      <c r="AZ82" s="116">
        <f>AZ80-AZ81</f>
        <v>35000</v>
      </c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</row>
    <row r="83" spans="1:82" ht="2.1" customHeight="1" thickBot="1" x14ac:dyDescent="0.3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78"/>
      <c r="V83" s="13"/>
      <c r="W83" s="3"/>
      <c r="X83" s="84"/>
      <c r="Y83" s="84"/>
      <c r="Z83" s="84"/>
      <c r="AA83" s="84"/>
      <c r="AB83" s="84"/>
      <c r="AC83" s="84"/>
      <c r="AD83" s="84"/>
      <c r="AE83" s="84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7"/>
      <c r="AS83" s="7"/>
      <c r="AT83" s="7"/>
      <c r="AU83" s="7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</row>
    <row r="84" spans="1:82" ht="18.75" customHeight="1" x14ac:dyDescent="0.3">
      <c r="A84" s="174">
        <v>21</v>
      </c>
      <c r="B84" s="67" t="s">
        <v>45</v>
      </c>
      <c r="C84" s="72">
        <v>327370000</v>
      </c>
      <c r="D84" s="37">
        <v>2945330</v>
      </c>
      <c r="E84" s="37">
        <v>7289940</v>
      </c>
      <c r="F84" s="39">
        <v>11909800</v>
      </c>
      <c r="G84" s="72">
        <v>433663000</v>
      </c>
      <c r="H84" s="37">
        <v>3929310</v>
      </c>
      <c r="I84" s="37">
        <v>10822600</v>
      </c>
      <c r="J84" s="39">
        <v>17138700</v>
      </c>
      <c r="K84" s="177">
        <f>C86+G86</f>
        <v>1133000</v>
      </c>
      <c r="L84" s="178"/>
      <c r="M84" s="183">
        <f>D86+E86+F86+H86+I86+J86</f>
        <v>83000</v>
      </c>
      <c r="N84" s="178"/>
      <c r="O84" s="195">
        <f>M84+K84</f>
        <v>1216000</v>
      </c>
      <c r="P84" s="196"/>
      <c r="Q84" s="42" t="s">
        <v>6</v>
      </c>
      <c r="R84" s="39">
        <v>61616900</v>
      </c>
      <c r="S84" s="57"/>
      <c r="T84" s="187">
        <v>0</v>
      </c>
      <c r="U84" s="190">
        <v>0.87</v>
      </c>
      <c r="V84" s="57"/>
      <c r="W84" s="85" t="s">
        <v>6</v>
      </c>
      <c r="X84" s="44">
        <v>4330.1000000000004</v>
      </c>
      <c r="Y84" s="44">
        <v>5807.7</v>
      </c>
      <c r="Z84" s="44">
        <v>59.8</v>
      </c>
      <c r="AA84" s="44">
        <v>76.8</v>
      </c>
      <c r="AB84" s="44">
        <v>4542.3</v>
      </c>
      <c r="AC84" s="44">
        <v>6089.6</v>
      </c>
      <c r="AD84" s="44">
        <v>100.1</v>
      </c>
      <c r="AE84" s="82">
        <v>14.4</v>
      </c>
      <c r="AF84" s="7"/>
      <c r="AG84" s="85" t="s">
        <v>29</v>
      </c>
      <c r="AH84" s="15">
        <v>2.625</v>
      </c>
      <c r="AI84" s="15">
        <v>8</v>
      </c>
      <c r="AJ84" s="15">
        <v>1.875</v>
      </c>
      <c r="AK84" s="15">
        <v>8</v>
      </c>
      <c r="AL84" s="16">
        <v>8</v>
      </c>
      <c r="AM84" s="62"/>
      <c r="AN84" s="64" t="s">
        <v>40</v>
      </c>
      <c r="AO84" s="20">
        <v>19.899999999999999</v>
      </c>
      <c r="AP84" s="21">
        <v>7.95</v>
      </c>
      <c r="AQ84" s="7"/>
      <c r="AR84" s="31" t="s">
        <v>37</v>
      </c>
      <c r="AS84" s="52">
        <v>5.2999999999999999E-2</v>
      </c>
      <c r="AT84" s="32" t="s">
        <v>38</v>
      </c>
      <c r="AU84" s="53">
        <v>4.3999999999999997E-2</v>
      </c>
      <c r="AV84" s="1"/>
      <c r="AW84" s="117" t="s">
        <v>45</v>
      </c>
      <c r="AX84" s="112">
        <v>647388000</v>
      </c>
      <c r="AY84" s="112">
        <v>482719900</v>
      </c>
      <c r="AZ84" s="113">
        <v>179785000</v>
      </c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</row>
    <row r="85" spans="1:82" ht="19.5" customHeight="1" thickBot="1" x14ac:dyDescent="0.35">
      <c r="A85" s="193"/>
      <c r="B85" s="68" t="s">
        <v>44</v>
      </c>
      <c r="C85" s="73">
        <f t="shared" ref="C85:J85" si="97">C80</f>
        <v>326817000</v>
      </c>
      <c r="D85" s="74">
        <f t="shared" si="97"/>
        <v>2945330</v>
      </c>
      <c r="E85" s="74">
        <f t="shared" si="97"/>
        <v>7256940</v>
      </c>
      <c r="F85" s="75">
        <f t="shared" si="97"/>
        <v>11859800</v>
      </c>
      <c r="G85" s="73">
        <f t="shared" si="97"/>
        <v>433083000</v>
      </c>
      <c r="H85" s="74">
        <f t="shared" si="97"/>
        <v>3929310</v>
      </c>
      <c r="I85" s="74">
        <f t="shared" si="97"/>
        <v>10822600</v>
      </c>
      <c r="J85" s="75">
        <f t="shared" si="97"/>
        <v>17138700</v>
      </c>
      <c r="K85" s="179"/>
      <c r="L85" s="180"/>
      <c r="M85" s="180"/>
      <c r="N85" s="180"/>
      <c r="O85" s="197"/>
      <c r="P85" s="198"/>
      <c r="Q85" s="14" t="s">
        <v>7</v>
      </c>
      <c r="R85" s="40">
        <f>R80</f>
        <v>60242000</v>
      </c>
      <c r="S85" s="57"/>
      <c r="T85" s="188"/>
      <c r="U85" s="191"/>
      <c r="V85" s="57"/>
      <c r="W85" s="87" t="s">
        <v>7</v>
      </c>
      <c r="X85" s="5">
        <f t="shared" ref="X85:AE85" si="98">X80</f>
        <v>4322.1000000000004</v>
      </c>
      <c r="Y85" s="5">
        <f t="shared" si="98"/>
        <v>5799.2</v>
      </c>
      <c r="Z85" s="5">
        <f t="shared" si="98"/>
        <v>59.8</v>
      </c>
      <c r="AA85" s="5">
        <f t="shared" si="98"/>
        <v>76.8</v>
      </c>
      <c r="AB85" s="5">
        <f t="shared" si="98"/>
        <v>4533.8</v>
      </c>
      <c r="AC85" s="5">
        <f t="shared" si="98"/>
        <v>6081</v>
      </c>
      <c r="AD85" s="5">
        <f t="shared" si="98"/>
        <v>100</v>
      </c>
      <c r="AE85" s="81">
        <f t="shared" si="98"/>
        <v>14.4</v>
      </c>
      <c r="AF85" s="7"/>
      <c r="AG85" s="87" t="s">
        <v>26</v>
      </c>
      <c r="AH85" s="6">
        <f>(AH84*10.74)</f>
        <v>28.192499999999999</v>
      </c>
      <c r="AI85" s="6">
        <f>(AI84*2.2)</f>
        <v>17.600000000000001</v>
      </c>
      <c r="AJ85" s="6">
        <f>(AJ84*0.25)</f>
        <v>0.46875</v>
      </c>
      <c r="AK85" s="158">
        <f>AK84+AL84</f>
        <v>16</v>
      </c>
      <c r="AL85" s="159"/>
      <c r="AM85" s="10"/>
      <c r="AN85" s="22" t="s">
        <v>41</v>
      </c>
      <c r="AO85" s="23">
        <v>20.6</v>
      </c>
      <c r="AP85" s="24">
        <v>7.99</v>
      </c>
      <c r="AQ85" s="7"/>
      <c r="AR85" s="33" t="s">
        <v>36</v>
      </c>
      <c r="AS85" s="12">
        <v>0.28999999999999998</v>
      </c>
      <c r="AT85" s="2" t="s">
        <v>39</v>
      </c>
      <c r="AU85" s="36">
        <v>0.28000000000000003</v>
      </c>
      <c r="AV85" s="1"/>
      <c r="AW85" s="118" t="s">
        <v>71</v>
      </c>
      <c r="AX85" s="111">
        <f t="shared" ref="AX85:AZ85" si="99">AX80</f>
        <v>646758000</v>
      </c>
      <c r="AY85" s="111">
        <f t="shared" si="99"/>
        <v>482084700</v>
      </c>
      <c r="AZ85" s="114">
        <f t="shared" si="99"/>
        <v>179749000</v>
      </c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</row>
    <row r="86" spans="1:82" ht="19.5" customHeight="1" thickBot="1" x14ac:dyDescent="0.35">
      <c r="A86" s="194"/>
      <c r="B86" s="66" t="s">
        <v>3</v>
      </c>
      <c r="C86" s="76">
        <f t="shared" ref="C86:J86" si="100">C84-C85</f>
        <v>553000</v>
      </c>
      <c r="D86" s="76">
        <f t="shared" si="100"/>
        <v>0</v>
      </c>
      <c r="E86" s="76">
        <f t="shared" si="100"/>
        <v>33000</v>
      </c>
      <c r="F86" s="77">
        <f t="shared" si="100"/>
        <v>50000</v>
      </c>
      <c r="G86" s="76">
        <f t="shared" si="100"/>
        <v>580000</v>
      </c>
      <c r="H86" s="76">
        <f t="shared" si="100"/>
        <v>0</v>
      </c>
      <c r="I86" s="76">
        <f t="shared" si="100"/>
        <v>0</v>
      </c>
      <c r="J86" s="77">
        <f t="shared" si="100"/>
        <v>0</v>
      </c>
      <c r="K86" s="181"/>
      <c r="L86" s="182"/>
      <c r="M86" s="182"/>
      <c r="N86" s="182"/>
      <c r="O86" s="199"/>
      <c r="P86" s="200"/>
      <c r="Q86" s="48" t="s">
        <v>3</v>
      </c>
      <c r="R86" s="41">
        <f>R84-R85</f>
        <v>1374900</v>
      </c>
      <c r="S86" s="58"/>
      <c r="T86" s="189"/>
      <c r="U86" s="192"/>
      <c r="V86" s="58"/>
      <c r="W86" s="45" t="s">
        <v>3</v>
      </c>
      <c r="X86" s="46">
        <f>X84-X85</f>
        <v>8</v>
      </c>
      <c r="Y86" s="46">
        <f t="shared" ref="Y86:AE86" si="101">Y84-Y85</f>
        <v>8.5</v>
      </c>
      <c r="Z86" s="46">
        <f t="shared" si="101"/>
        <v>0</v>
      </c>
      <c r="AA86" s="46">
        <f t="shared" si="101"/>
        <v>0</v>
      </c>
      <c r="AB86" s="46">
        <f t="shared" si="101"/>
        <v>8.5</v>
      </c>
      <c r="AC86" s="46">
        <f t="shared" si="101"/>
        <v>8.6000000000003638</v>
      </c>
      <c r="AD86" s="46">
        <f t="shared" si="101"/>
        <v>9.9999999999994316E-2</v>
      </c>
      <c r="AE86" s="83">
        <f t="shared" si="101"/>
        <v>0</v>
      </c>
      <c r="AF86" s="7"/>
      <c r="AG86" s="88" t="s">
        <v>28</v>
      </c>
      <c r="AH86" s="86">
        <f>(AH85)/((K84/1000000)*8.34)</f>
        <v>2.9835795970461052</v>
      </c>
      <c r="AI86" s="86">
        <f>(AI85)/((K84/1000000)*8.34)</f>
        <v>1.8625875998230543</v>
      </c>
      <c r="AJ86" s="86">
        <f>(AJ85)/((K84/1000000)*8.34)</f>
        <v>4.9607269171423669E-2</v>
      </c>
      <c r="AK86" s="160">
        <f>(AK85)/((K84/1000000)*8.34)</f>
        <v>1.6932614543845947</v>
      </c>
      <c r="AL86" s="161"/>
      <c r="AM86" s="10"/>
      <c r="AN86" s="1"/>
      <c r="AO86" s="1"/>
      <c r="AP86" s="1"/>
      <c r="AQ86" s="7"/>
      <c r="AR86" s="89" t="s">
        <v>55</v>
      </c>
      <c r="AS86" s="79">
        <v>1.4</v>
      </c>
      <c r="AT86" s="90" t="s">
        <v>54</v>
      </c>
      <c r="AU86" s="35">
        <v>3.4000000000000002E-2</v>
      </c>
      <c r="AV86" s="1"/>
      <c r="AW86" s="110" t="s">
        <v>3</v>
      </c>
      <c r="AX86" s="115">
        <f>AX84-AX85</f>
        <v>630000</v>
      </c>
      <c r="AY86" s="115">
        <f>AY84-AY85</f>
        <v>635200</v>
      </c>
      <c r="AZ86" s="116">
        <f>AZ84-AZ85</f>
        <v>36000</v>
      </c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</row>
    <row r="87" spans="1:82" ht="2.1" customHeight="1" thickBot="1" x14ac:dyDescent="0.3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78"/>
      <c r="V87" s="13"/>
      <c r="W87" s="3"/>
      <c r="X87" s="84"/>
      <c r="Y87" s="84"/>
      <c r="Z87" s="84"/>
      <c r="AA87" s="84"/>
      <c r="AB87" s="84"/>
      <c r="AC87" s="84"/>
      <c r="AD87" s="84"/>
      <c r="AE87" s="84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7"/>
      <c r="AS87" s="7"/>
      <c r="AT87" s="7"/>
      <c r="AU87" s="7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</row>
    <row r="88" spans="1:82" ht="18.75" customHeight="1" x14ac:dyDescent="0.3">
      <c r="A88" s="174">
        <v>22</v>
      </c>
      <c r="B88" s="67" t="s">
        <v>45</v>
      </c>
      <c r="C88" s="72">
        <v>327914000</v>
      </c>
      <c r="D88" s="37">
        <v>2945330</v>
      </c>
      <c r="E88" s="37">
        <v>7289940</v>
      </c>
      <c r="F88" s="39">
        <v>11938800</v>
      </c>
      <c r="G88" s="72">
        <v>435022000</v>
      </c>
      <c r="H88" s="37">
        <v>3936310</v>
      </c>
      <c r="I88" s="37">
        <v>10854600</v>
      </c>
      <c r="J88" s="39">
        <v>17226700</v>
      </c>
      <c r="K88" s="177">
        <f>C90+G90</f>
        <v>1903000</v>
      </c>
      <c r="L88" s="178"/>
      <c r="M88" s="183">
        <f>D90+E90+F90+H90+I90+J90</f>
        <v>156000</v>
      </c>
      <c r="N88" s="178"/>
      <c r="O88" s="195">
        <f>M88+K88</f>
        <v>2059000</v>
      </c>
      <c r="P88" s="196"/>
      <c r="Q88" s="42" t="s">
        <v>6</v>
      </c>
      <c r="R88" s="39">
        <v>63373900</v>
      </c>
      <c r="S88" s="57"/>
      <c r="T88" s="187">
        <v>0</v>
      </c>
      <c r="U88" s="190">
        <v>0.85</v>
      </c>
      <c r="V88" s="57"/>
      <c r="W88" s="85" t="s">
        <v>6</v>
      </c>
      <c r="X88" s="44">
        <v>4338</v>
      </c>
      <c r="Y88" s="44">
        <v>5827.3</v>
      </c>
      <c r="Z88" s="44">
        <v>59.8</v>
      </c>
      <c r="AA88" s="44">
        <v>77</v>
      </c>
      <c r="AB88" s="44">
        <v>4550.6000000000004</v>
      </c>
      <c r="AC88" s="44">
        <v>6110</v>
      </c>
      <c r="AD88" s="44">
        <v>100.3</v>
      </c>
      <c r="AE88" s="82">
        <v>14.4</v>
      </c>
      <c r="AF88" s="7"/>
      <c r="AG88" s="85" t="s">
        <v>29</v>
      </c>
      <c r="AH88" s="15">
        <v>4.5</v>
      </c>
      <c r="AI88" s="15">
        <v>12</v>
      </c>
      <c r="AJ88" s="15">
        <v>3.1875</v>
      </c>
      <c r="AK88" s="15">
        <v>16</v>
      </c>
      <c r="AL88" s="16">
        <v>5</v>
      </c>
      <c r="AM88" s="62"/>
      <c r="AN88" s="64" t="s">
        <v>40</v>
      </c>
      <c r="AO88" s="20">
        <v>19.8</v>
      </c>
      <c r="AP88" s="21">
        <v>7.85</v>
      </c>
      <c r="AQ88" s="7"/>
      <c r="AR88" s="31" t="s">
        <v>37</v>
      </c>
      <c r="AS88" s="52">
        <v>6.5000000000000002E-2</v>
      </c>
      <c r="AT88" s="32" t="s">
        <v>38</v>
      </c>
      <c r="AU88" s="53">
        <v>4.2999999999999997E-2</v>
      </c>
      <c r="AV88" s="1"/>
      <c r="AW88" s="117" t="s">
        <v>45</v>
      </c>
      <c r="AX88" s="112">
        <v>648007000</v>
      </c>
      <c r="AY88" s="112">
        <v>484234400</v>
      </c>
      <c r="AZ88" s="113">
        <v>179819000</v>
      </c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</row>
    <row r="89" spans="1:82" ht="19.5" customHeight="1" thickBot="1" x14ac:dyDescent="0.35">
      <c r="A89" s="193"/>
      <c r="B89" s="68" t="s">
        <v>44</v>
      </c>
      <c r="C89" s="73">
        <f t="shared" ref="C89:J89" si="102">C84</f>
        <v>327370000</v>
      </c>
      <c r="D89" s="74">
        <f t="shared" si="102"/>
        <v>2945330</v>
      </c>
      <c r="E89" s="74">
        <f t="shared" si="102"/>
        <v>7289940</v>
      </c>
      <c r="F89" s="75">
        <f t="shared" si="102"/>
        <v>11909800</v>
      </c>
      <c r="G89" s="73">
        <f t="shared" si="102"/>
        <v>433663000</v>
      </c>
      <c r="H89" s="74">
        <f t="shared" si="102"/>
        <v>3929310</v>
      </c>
      <c r="I89" s="74">
        <f t="shared" si="102"/>
        <v>10822600</v>
      </c>
      <c r="J89" s="75">
        <f t="shared" si="102"/>
        <v>17138700</v>
      </c>
      <c r="K89" s="179"/>
      <c r="L89" s="180"/>
      <c r="M89" s="180"/>
      <c r="N89" s="180"/>
      <c r="O89" s="197"/>
      <c r="P89" s="198"/>
      <c r="Q89" s="14" t="s">
        <v>7</v>
      </c>
      <c r="R89" s="40">
        <f>R84</f>
        <v>61616900</v>
      </c>
      <c r="S89" s="57"/>
      <c r="T89" s="188"/>
      <c r="U89" s="191"/>
      <c r="V89" s="57"/>
      <c r="W89" s="87" t="s">
        <v>7</v>
      </c>
      <c r="X89" s="5">
        <f t="shared" ref="X89:AE89" si="103">X84</f>
        <v>4330.1000000000004</v>
      </c>
      <c r="Y89" s="5">
        <f t="shared" si="103"/>
        <v>5807.7</v>
      </c>
      <c r="Z89" s="5">
        <f t="shared" si="103"/>
        <v>59.8</v>
      </c>
      <c r="AA89" s="5">
        <f t="shared" si="103"/>
        <v>76.8</v>
      </c>
      <c r="AB89" s="5">
        <f t="shared" si="103"/>
        <v>4542.3</v>
      </c>
      <c r="AC89" s="5">
        <f t="shared" si="103"/>
        <v>6089.6</v>
      </c>
      <c r="AD89" s="5">
        <f t="shared" si="103"/>
        <v>100.1</v>
      </c>
      <c r="AE89" s="81">
        <f t="shared" si="103"/>
        <v>14.4</v>
      </c>
      <c r="AF89" s="7"/>
      <c r="AG89" s="87" t="s">
        <v>26</v>
      </c>
      <c r="AH89" s="6">
        <f>(AH88*10.74)</f>
        <v>48.33</v>
      </c>
      <c r="AI89" s="6">
        <f>(AI88*2.2)</f>
        <v>26.400000000000002</v>
      </c>
      <c r="AJ89" s="6">
        <f>(AJ88*0.25)</f>
        <v>0.796875</v>
      </c>
      <c r="AK89" s="158">
        <f>AK88+AL88</f>
        <v>21</v>
      </c>
      <c r="AL89" s="159"/>
      <c r="AM89" s="10"/>
      <c r="AN89" s="22" t="s">
        <v>41</v>
      </c>
      <c r="AO89" s="23">
        <v>20.6</v>
      </c>
      <c r="AP89" s="24">
        <v>7.96</v>
      </c>
      <c r="AQ89" s="7"/>
      <c r="AR89" s="33" t="s">
        <v>36</v>
      </c>
      <c r="AS89" s="12">
        <v>0.23</v>
      </c>
      <c r="AT89" s="2" t="s">
        <v>39</v>
      </c>
      <c r="AU89" s="36">
        <v>0.19</v>
      </c>
      <c r="AV89" s="1"/>
      <c r="AW89" s="118" t="s">
        <v>71</v>
      </c>
      <c r="AX89" s="111">
        <f t="shared" ref="AX89:AZ89" si="104">AX84</f>
        <v>647388000</v>
      </c>
      <c r="AY89" s="111">
        <f t="shared" si="104"/>
        <v>482719900</v>
      </c>
      <c r="AZ89" s="114">
        <f t="shared" si="104"/>
        <v>179785000</v>
      </c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</row>
    <row r="90" spans="1:82" ht="19.5" customHeight="1" thickBot="1" x14ac:dyDescent="0.35">
      <c r="A90" s="194"/>
      <c r="B90" s="66" t="s">
        <v>3</v>
      </c>
      <c r="C90" s="76">
        <f t="shared" ref="C90:J90" si="105">C88-C89</f>
        <v>544000</v>
      </c>
      <c r="D90" s="76">
        <f t="shared" si="105"/>
        <v>0</v>
      </c>
      <c r="E90" s="76">
        <f t="shared" si="105"/>
        <v>0</v>
      </c>
      <c r="F90" s="77">
        <f t="shared" si="105"/>
        <v>29000</v>
      </c>
      <c r="G90" s="76">
        <f t="shared" si="105"/>
        <v>1359000</v>
      </c>
      <c r="H90" s="76">
        <f t="shared" si="105"/>
        <v>7000</v>
      </c>
      <c r="I90" s="76">
        <f t="shared" si="105"/>
        <v>32000</v>
      </c>
      <c r="J90" s="77">
        <f t="shared" si="105"/>
        <v>88000</v>
      </c>
      <c r="K90" s="181"/>
      <c r="L90" s="182"/>
      <c r="M90" s="182"/>
      <c r="N90" s="182"/>
      <c r="O90" s="199"/>
      <c r="P90" s="200"/>
      <c r="Q90" s="48" t="s">
        <v>3</v>
      </c>
      <c r="R90" s="41">
        <f>R88-R89</f>
        <v>1757000</v>
      </c>
      <c r="S90" s="58"/>
      <c r="T90" s="189"/>
      <c r="U90" s="192"/>
      <c r="V90" s="58"/>
      <c r="W90" s="45" t="s">
        <v>3</v>
      </c>
      <c r="X90" s="46">
        <f>X88-X89</f>
        <v>7.8999999999996362</v>
      </c>
      <c r="Y90" s="46">
        <f t="shared" ref="Y90:AE90" si="106">Y88-Y89</f>
        <v>19.600000000000364</v>
      </c>
      <c r="Z90" s="46">
        <f t="shared" si="106"/>
        <v>0</v>
      </c>
      <c r="AA90" s="46">
        <f t="shared" si="106"/>
        <v>0.20000000000000284</v>
      </c>
      <c r="AB90" s="46">
        <f t="shared" si="106"/>
        <v>8.3000000000001819</v>
      </c>
      <c r="AC90" s="46">
        <f t="shared" si="106"/>
        <v>20.399999999999636</v>
      </c>
      <c r="AD90" s="46">
        <f t="shared" si="106"/>
        <v>0.20000000000000284</v>
      </c>
      <c r="AE90" s="83">
        <f t="shared" si="106"/>
        <v>0</v>
      </c>
      <c r="AF90" s="7"/>
      <c r="AG90" s="88" t="s">
        <v>28</v>
      </c>
      <c r="AH90" s="86">
        <f>(AH89)/((K88/1000000)*8.34)</f>
        <v>3.045172900040451</v>
      </c>
      <c r="AI90" s="86">
        <f>(AI89)/((K88/1000000)*8.34)</f>
        <v>1.6634091570674099</v>
      </c>
      <c r="AJ90" s="86">
        <f>(AJ89)/((K88/1000000)*8.34)</f>
        <v>5.0209438334776216E-2</v>
      </c>
      <c r="AK90" s="160">
        <f>(AK89)/((K88/1000000)*8.34)</f>
        <v>1.3231663749399849</v>
      </c>
      <c r="AL90" s="161"/>
      <c r="AM90" s="10"/>
      <c r="AN90" s="1"/>
      <c r="AO90" s="1"/>
      <c r="AP90" s="1"/>
      <c r="AQ90" s="7"/>
      <c r="AR90" s="89" t="s">
        <v>55</v>
      </c>
      <c r="AS90" s="79">
        <v>1.0900000000000001</v>
      </c>
      <c r="AT90" s="90" t="s">
        <v>54</v>
      </c>
      <c r="AU90" s="35">
        <v>3.7999999999999999E-2</v>
      </c>
      <c r="AV90" s="1"/>
      <c r="AW90" s="110" t="s">
        <v>3</v>
      </c>
      <c r="AX90" s="115">
        <f>AX88-AX89</f>
        <v>619000</v>
      </c>
      <c r="AY90" s="115">
        <f>AY88-AY89</f>
        <v>1514500</v>
      </c>
      <c r="AZ90" s="116">
        <f>AZ88-AZ89</f>
        <v>34000</v>
      </c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</row>
    <row r="91" spans="1:82" ht="2.1" customHeight="1" thickBot="1" x14ac:dyDescent="0.3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78"/>
      <c r="V91" s="13"/>
      <c r="W91" s="3"/>
      <c r="X91" s="84"/>
      <c r="Y91" s="84"/>
      <c r="Z91" s="84"/>
      <c r="AA91" s="84"/>
      <c r="AB91" s="84"/>
      <c r="AC91" s="84"/>
      <c r="AD91" s="84"/>
      <c r="AE91" s="84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7"/>
      <c r="AS91" s="7"/>
      <c r="AT91" s="7"/>
      <c r="AU91" s="7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</row>
    <row r="92" spans="1:82" ht="18.75" customHeight="1" x14ac:dyDescent="0.3">
      <c r="A92" s="174">
        <v>23</v>
      </c>
      <c r="B92" s="67" t="s">
        <v>45</v>
      </c>
      <c r="C92" s="72">
        <v>328506000</v>
      </c>
      <c r="D92" s="37">
        <v>2953320</v>
      </c>
      <c r="E92" s="37">
        <v>7289940</v>
      </c>
      <c r="F92" s="39">
        <v>11952800</v>
      </c>
      <c r="G92" s="72">
        <v>435571000</v>
      </c>
      <c r="H92" s="37">
        <v>3944310</v>
      </c>
      <c r="I92" s="37">
        <v>10886600</v>
      </c>
      <c r="J92" s="39">
        <v>17259600</v>
      </c>
      <c r="K92" s="177">
        <f>C94+G94</f>
        <v>1141000</v>
      </c>
      <c r="L92" s="178"/>
      <c r="M92" s="183">
        <f>D94+E94+F94+H94+I94+J94</f>
        <v>94890</v>
      </c>
      <c r="N92" s="178"/>
      <c r="O92" s="195">
        <f>M92+K92</f>
        <v>1235890</v>
      </c>
      <c r="P92" s="196"/>
      <c r="Q92" s="42" t="s">
        <v>6</v>
      </c>
      <c r="R92" s="39">
        <v>64624600</v>
      </c>
      <c r="S92" s="57"/>
      <c r="T92" s="187">
        <v>0</v>
      </c>
      <c r="U92" s="190">
        <v>0.74</v>
      </c>
      <c r="V92" s="57"/>
      <c r="W92" s="85" t="s">
        <v>6</v>
      </c>
      <c r="X92" s="44">
        <v>4346.5</v>
      </c>
      <c r="Y92" s="44">
        <v>5835.3</v>
      </c>
      <c r="Z92" s="44">
        <v>59.8</v>
      </c>
      <c r="AA92" s="44">
        <v>77.3</v>
      </c>
      <c r="AB92" s="44">
        <v>4559.5</v>
      </c>
      <c r="AC92" s="44">
        <v>6118.6</v>
      </c>
      <c r="AD92" s="44">
        <v>100.3</v>
      </c>
      <c r="AE92" s="82">
        <v>14.4</v>
      </c>
      <c r="AF92" s="7"/>
      <c r="AG92" s="85" t="s">
        <v>29</v>
      </c>
      <c r="AH92" s="15">
        <v>2.75</v>
      </c>
      <c r="AI92" s="15">
        <v>8</v>
      </c>
      <c r="AJ92" s="15">
        <v>2</v>
      </c>
      <c r="AK92" s="15">
        <v>7</v>
      </c>
      <c r="AL92" s="16">
        <v>6</v>
      </c>
      <c r="AM92" s="62"/>
      <c r="AN92" s="64" t="s">
        <v>40</v>
      </c>
      <c r="AO92" s="20">
        <v>20.399999999999999</v>
      </c>
      <c r="AP92" s="21">
        <v>7.84</v>
      </c>
      <c r="AQ92" s="7"/>
      <c r="AR92" s="31" t="s">
        <v>37</v>
      </c>
      <c r="AS92" s="52">
        <v>5.5E-2</v>
      </c>
      <c r="AT92" s="32" t="s">
        <v>38</v>
      </c>
      <c r="AU92" s="53">
        <v>4.4999999999999998E-2</v>
      </c>
      <c r="AV92" s="1"/>
      <c r="AW92" s="117" t="s">
        <v>45</v>
      </c>
      <c r="AX92" s="112">
        <v>648647000</v>
      </c>
      <c r="AY92" s="112">
        <v>484835200</v>
      </c>
      <c r="AZ92" s="113">
        <v>179854000</v>
      </c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</row>
    <row r="93" spans="1:82" ht="19.5" customHeight="1" thickBot="1" x14ac:dyDescent="0.35">
      <c r="A93" s="193"/>
      <c r="B93" s="68" t="s">
        <v>44</v>
      </c>
      <c r="C93" s="73">
        <f t="shared" ref="C93:J93" si="107">C88</f>
        <v>327914000</v>
      </c>
      <c r="D93" s="74">
        <f t="shared" si="107"/>
        <v>2945330</v>
      </c>
      <c r="E93" s="74">
        <f t="shared" si="107"/>
        <v>7289940</v>
      </c>
      <c r="F93" s="75">
        <f t="shared" si="107"/>
        <v>11938800</v>
      </c>
      <c r="G93" s="73">
        <f t="shared" si="107"/>
        <v>435022000</v>
      </c>
      <c r="H93" s="74">
        <f t="shared" si="107"/>
        <v>3936310</v>
      </c>
      <c r="I93" s="74">
        <f t="shared" si="107"/>
        <v>10854600</v>
      </c>
      <c r="J93" s="75">
        <f t="shared" si="107"/>
        <v>17226700</v>
      </c>
      <c r="K93" s="179"/>
      <c r="L93" s="180"/>
      <c r="M93" s="180"/>
      <c r="N93" s="180"/>
      <c r="O93" s="197"/>
      <c r="P93" s="198"/>
      <c r="Q93" s="14" t="s">
        <v>7</v>
      </c>
      <c r="R93" s="40">
        <f>R88</f>
        <v>63373900</v>
      </c>
      <c r="S93" s="57"/>
      <c r="T93" s="188"/>
      <c r="U93" s="191"/>
      <c r="V93" s="57"/>
      <c r="W93" s="87" t="s">
        <v>7</v>
      </c>
      <c r="X93" s="5">
        <f t="shared" ref="X93:AE93" si="108">X88</f>
        <v>4338</v>
      </c>
      <c r="Y93" s="5">
        <f t="shared" si="108"/>
        <v>5827.3</v>
      </c>
      <c r="Z93" s="5">
        <f t="shared" si="108"/>
        <v>59.8</v>
      </c>
      <c r="AA93" s="5">
        <f t="shared" si="108"/>
        <v>77</v>
      </c>
      <c r="AB93" s="5">
        <f t="shared" si="108"/>
        <v>4550.6000000000004</v>
      </c>
      <c r="AC93" s="5">
        <f t="shared" si="108"/>
        <v>6110</v>
      </c>
      <c r="AD93" s="5">
        <f t="shared" si="108"/>
        <v>100.3</v>
      </c>
      <c r="AE93" s="81">
        <f t="shared" si="108"/>
        <v>14.4</v>
      </c>
      <c r="AF93" s="7"/>
      <c r="AG93" s="87" t="s">
        <v>26</v>
      </c>
      <c r="AH93" s="6">
        <f>(AH92*10.74)</f>
        <v>29.535</v>
      </c>
      <c r="AI93" s="6">
        <f>(AI92*2.2)</f>
        <v>17.600000000000001</v>
      </c>
      <c r="AJ93" s="6">
        <f>(AJ92*0.25)</f>
        <v>0.5</v>
      </c>
      <c r="AK93" s="158">
        <f>AK92+AL92</f>
        <v>13</v>
      </c>
      <c r="AL93" s="159"/>
      <c r="AM93" s="10"/>
      <c r="AN93" s="22" t="s">
        <v>41</v>
      </c>
      <c r="AO93" s="23">
        <v>22</v>
      </c>
      <c r="AP93" s="24">
        <v>7.91</v>
      </c>
      <c r="AQ93" s="7"/>
      <c r="AR93" s="33" t="s">
        <v>36</v>
      </c>
      <c r="AS93" s="12">
        <v>0.2</v>
      </c>
      <c r="AT93" s="2" t="s">
        <v>39</v>
      </c>
      <c r="AU93" s="36">
        <v>0.27</v>
      </c>
      <c r="AV93" s="1"/>
      <c r="AW93" s="118" t="s">
        <v>71</v>
      </c>
      <c r="AX93" s="111">
        <f t="shared" ref="AX93:AZ93" si="109">AX88</f>
        <v>648007000</v>
      </c>
      <c r="AY93" s="111">
        <f t="shared" si="109"/>
        <v>484234400</v>
      </c>
      <c r="AZ93" s="114">
        <f t="shared" si="109"/>
        <v>179819000</v>
      </c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</row>
    <row r="94" spans="1:82" ht="19.5" customHeight="1" thickBot="1" x14ac:dyDescent="0.35">
      <c r="A94" s="194"/>
      <c r="B94" s="66" t="s">
        <v>3</v>
      </c>
      <c r="C94" s="76">
        <f t="shared" ref="C94:J94" si="110">C92-C93</f>
        <v>592000</v>
      </c>
      <c r="D94" s="76">
        <f t="shared" si="110"/>
        <v>7990</v>
      </c>
      <c r="E94" s="76">
        <f t="shared" si="110"/>
        <v>0</v>
      </c>
      <c r="F94" s="77">
        <f t="shared" si="110"/>
        <v>14000</v>
      </c>
      <c r="G94" s="76">
        <f t="shared" si="110"/>
        <v>549000</v>
      </c>
      <c r="H94" s="76">
        <f t="shared" si="110"/>
        <v>8000</v>
      </c>
      <c r="I94" s="76">
        <f t="shared" si="110"/>
        <v>32000</v>
      </c>
      <c r="J94" s="77">
        <f t="shared" si="110"/>
        <v>32900</v>
      </c>
      <c r="K94" s="181"/>
      <c r="L94" s="182"/>
      <c r="M94" s="182"/>
      <c r="N94" s="182"/>
      <c r="O94" s="199"/>
      <c r="P94" s="200"/>
      <c r="Q94" s="48" t="s">
        <v>3</v>
      </c>
      <c r="R94" s="41">
        <f>R92-R93</f>
        <v>1250700</v>
      </c>
      <c r="S94" s="58"/>
      <c r="T94" s="189"/>
      <c r="U94" s="192"/>
      <c r="V94" s="58"/>
      <c r="W94" s="45" t="s">
        <v>3</v>
      </c>
      <c r="X94" s="46">
        <f>X92-X93</f>
        <v>8.5</v>
      </c>
      <c r="Y94" s="46">
        <f t="shared" ref="Y94:AE94" si="111">Y92-Y93</f>
        <v>8</v>
      </c>
      <c r="Z94" s="46">
        <f t="shared" si="111"/>
        <v>0</v>
      </c>
      <c r="AA94" s="46">
        <f t="shared" si="111"/>
        <v>0.29999999999999716</v>
      </c>
      <c r="AB94" s="46">
        <f t="shared" si="111"/>
        <v>8.8999999999996362</v>
      </c>
      <c r="AC94" s="46">
        <f t="shared" si="111"/>
        <v>8.6000000000003638</v>
      </c>
      <c r="AD94" s="46">
        <f t="shared" si="111"/>
        <v>0</v>
      </c>
      <c r="AE94" s="83">
        <f t="shared" si="111"/>
        <v>0</v>
      </c>
      <c r="AF94" s="7"/>
      <c r="AG94" s="88" t="s">
        <v>28</v>
      </c>
      <c r="AH94" s="86">
        <f>(AH93)/((K92/1000000)*8.34)</f>
        <v>3.1037396200480454</v>
      </c>
      <c r="AI94" s="86">
        <f>(AI93)/((K92/1000000)*8.34)</f>
        <v>1.8495282652055394</v>
      </c>
      <c r="AJ94" s="86">
        <f>(AJ93)/((K92/1000000)*8.34)</f>
        <v>5.2543416625157366E-2</v>
      </c>
      <c r="AK94" s="160">
        <f>(AK93)/((K92/1000000)*8.34)</f>
        <v>1.3661288322540914</v>
      </c>
      <c r="AL94" s="161"/>
      <c r="AM94" s="10"/>
      <c r="AN94" s="1"/>
      <c r="AO94" s="1"/>
      <c r="AP94" s="1"/>
      <c r="AQ94" s="7"/>
      <c r="AR94" s="89" t="s">
        <v>55</v>
      </c>
      <c r="AS94" s="79">
        <v>1.34</v>
      </c>
      <c r="AT94" s="90" t="s">
        <v>54</v>
      </c>
      <c r="AU94" s="35">
        <v>0.04</v>
      </c>
      <c r="AV94" s="1"/>
      <c r="AW94" s="110" t="s">
        <v>3</v>
      </c>
      <c r="AX94" s="115">
        <f>AX92-AX93</f>
        <v>640000</v>
      </c>
      <c r="AY94" s="115">
        <f>AY92-AY93</f>
        <v>600800</v>
      </c>
      <c r="AZ94" s="116">
        <f>AZ92-AZ93</f>
        <v>35000</v>
      </c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</row>
    <row r="95" spans="1:82" ht="2.1" customHeight="1" thickBot="1" x14ac:dyDescent="0.3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78"/>
      <c r="V95" s="13"/>
      <c r="W95" s="3"/>
      <c r="X95" s="84"/>
      <c r="Y95" s="84"/>
      <c r="Z95" s="84"/>
      <c r="AA95" s="84"/>
      <c r="AB95" s="84"/>
      <c r="AC95" s="84"/>
      <c r="AD95" s="84"/>
      <c r="AE95" s="84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7"/>
      <c r="AS95" s="7"/>
      <c r="AT95" s="7"/>
      <c r="AU95" s="7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</row>
    <row r="96" spans="1:82" ht="18.75" customHeight="1" x14ac:dyDescent="0.3">
      <c r="A96" s="174">
        <v>24</v>
      </c>
      <c r="B96" s="67" t="s">
        <v>45</v>
      </c>
      <c r="C96" s="72">
        <v>329278000</v>
      </c>
      <c r="D96" s="37">
        <v>2953320</v>
      </c>
      <c r="E96" s="37">
        <v>7321930</v>
      </c>
      <c r="F96" s="39">
        <v>11993800</v>
      </c>
      <c r="G96" s="72">
        <v>436378000</v>
      </c>
      <c r="H96" s="37">
        <v>3944310</v>
      </c>
      <c r="I96" s="37">
        <v>10886600</v>
      </c>
      <c r="J96" s="39">
        <v>17280600</v>
      </c>
      <c r="K96" s="177">
        <f>C98+G98</f>
        <v>1579000</v>
      </c>
      <c r="L96" s="178"/>
      <c r="M96" s="183">
        <f>D98+E98+F98+H98+I98+J98</f>
        <v>93990</v>
      </c>
      <c r="N96" s="178"/>
      <c r="O96" s="195">
        <f>M96+K96</f>
        <v>1672990</v>
      </c>
      <c r="P96" s="196"/>
      <c r="Q96" s="42" t="s">
        <v>6</v>
      </c>
      <c r="R96" s="39">
        <v>66150200</v>
      </c>
      <c r="S96" s="57"/>
      <c r="T96" s="187">
        <v>0</v>
      </c>
      <c r="U96" s="190">
        <v>0.74</v>
      </c>
      <c r="V96" s="57"/>
      <c r="W96" s="85" t="s">
        <v>6</v>
      </c>
      <c r="X96" s="44">
        <v>4357.6000000000004</v>
      </c>
      <c r="Y96" s="44">
        <v>5846.9</v>
      </c>
      <c r="Z96" s="44">
        <v>59.8</v>
      </c>
      <c r="AA96" s="44">
        <v>77.3</v>
      </c>
      <c r="AB96" s="44">
        <v>4571.3</v>
      </c>
      <c r="AC96" s="44">
        <v>6130.5</v>
      </c>
      <c r="AD96" s="44">
        <v>100.6</v>
      </c>
      <c r="AE96" s="82">
        <v>14.5</v>
      </c>
      <c r="AF96" s="7"/>
      <c r="AG96" s="85" t="s">
        <v>29</v>
      </c>
      <c r="AH96" s="15">
        <v>3.5</v>
      </c>
      <c r="AI96" s="15">
        <v>10</v>
      </c>
      <c r="AJ96" s="15">
        <v>2.5</v>
      </c>
      <c r="AK96" s="15">
        <v>10</v>
      </c>
      <c r="AL96" s="16">
        <v>10</v>
      </c>
      <c r="AM96" s="62"/>
      <c r="AN96" s="64" t="s">
        <v>40</v>
      </c>
      <c r="AO96" s="20">
        <v>20.2</v>
      </c>
      <c r="AP96" s="21">
        <v>7.79</v>
      </c>
      <c r="AQ96" s="7"/>
      <c r="AR96" s="31" t="s">
        <v>37</v>
      </c>
      <c r="AS96" s="52">
        <v>5.5E-2</v>
      </c>
      <c r="AT96" s="32" t="s">
        <v>38</v>
      </c>
      <c r="AU96" s="53">
        <v>4.9000000000000002E-2</v>
      </c>
      <c r="AV96" s="1"/>
      <c r="AW96" s="117" t="s">
        <v>45</v>
      </c>
      <c r="AX96" s="112">
        <v>649551000</v>
      </c>
      <c r="AY96" s="112">
        <v>485711100</v>
      </c>
      <c r="AZ96" s="113">
        <v>179889000</v>
      </c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</row>
    <row r="97" spans="1:82" ht="19.5" customHeight="1" thickBot="1" x14ac:dyDescent="0.35">
      <c r="A97" s="193"/>
      <c r="B97" s="68" t="s">
        <v>44</v>
      </c>
      <c r="C97" s="73">
        <f t="shared" ref="C97:J97" si="112">C92</f>
        <v>328506000</v>
      </c>
      <c r="D97" s="74">
        <f t="shared" si="112"/>
        <v>2953320</v>
      </c>
      <c r="E97" s="74">
        <f t="shared" si="112"/>
        <v>7289940</v>
      </c>
      <c r="F97" s="75">
        <f t="shared" si="112"/>
        <v>11952800</v>
      </c>
      <c r="G97" s="73">
        <f t="shared" si="112"/>
        <v>435571000</v>
      </c>
      <c r="H97" s="74">
        <f t="shared" si="112"/>
        <v>3944310</v>
      </c>
      <c r="I97" s="74">
        <f t="shared" si="112"/>
        <v>10886600</v>
      </c>
      <c r="J97" s="75">
        <f t="shared" si="112"/>
        <v>17259600</v>
      </c>
      <c r="K97" s="179"/>
      <c r="L97" s="180"/>
      <c r="M97" s="180"/>
      <c r="N97" s="180"/>
      <c r="O97" s="197"/>
      <c r="P97" s="198"/>
      <c r="Q97" s="14" t="s">
        <v>7</v>
      </c>
      <c r="R97" s="40">
        <f>R92</f>
        <v>64624600</v>
      </c>
      <c r="S97" s="57"/>
      <c r="T97" s="188"/>
      <c r="U97" s="191"/>
      <c r="V97" s="57"/>
      <c r="W97" s="87" t="s">
        <v>7</v>
      </c>
      <c r="X97" s="5">
        <f t="shared" ref="X97:AE97" si="113">X92</f>
        <v>4346.5</v>
      </c>
      <c r="Y97" s="5">
        <f t="shared" si="113"/>
        <v>5835.3</v>
      </c>
      <c r="Z97" s="5">
        <f t="shared" si="113"/>
        <v>59.8</v>
      </c>
      <c r="AA97" s="5">
        <f t="shared" si="113"/>
        <v>77.3</v>
      </c>
      <c r="AB97" s="5">
        <f t="shared" si="113"/>
        <v>4559.5</v>
      </c>
      <c r="AC97" s="5">
        <f t="shared" si="113"/>
        <v>6118.6</v>
      </c>
      <c r="AD97" s="5">
        <f t="shared" si="113"/>
        <v>100.3</v>
      </c>
      <c r="AE97" s="81">
        <f t="shared" si="113"/>
        <v>14.4</v>
      </c>
      <c r="AF97" s="7"/>
      <c r="AG97" s="87" t="s">
        <v>26</v>
      </c>
      <c r="AH97" s="6">
        <f>(AH96*10.74)</f>
        <v>37.590000000000003</v>
      </c>
      <c r="AI97" s="6">
        <f>(AI96*2.2)</f>
        <v>22</v>
      </c>
      <c r="AJ97" s="6">
        <f>(AJ96*0.25)</f>
        <v>0.625</v>
      </c>
      <c r="AK97" s="158">
        <f>AK96+AL96</f>
        <v>20</v>
      </c>
      <c r="AL97" s="159"/>
      <c r="AM97" s="10"/>
      <c r="AN97" s="22" t="s">
        <v>41</v>
      </c>
      <c r="AO97" s="23">
        <v>21.3</v>
      </c>
      <c r="AP97" s="24">
        <v>7.96</v>
      </c>
      <c r="AQ97" s="7"/>
      <c r="AR97" s="33" t="s">
        <v>36</v>
      </c>
      <c r="AS97" s="12">
        <v>0.31</v>
      </c>
      <c r="AT97" s="2" t="s">
        <v>39</v>
      </c>
      <c r="AU97" s="36">
        <v>0.38</v>
      </c>
      <c r="AV97" s="1"/>
      <c r="AW97" s="118" t="s">
        <v>71</v>
      </c>
      <c r="AX97" s="111">
        <f t="shared" ref="AX97:AY97" si="114">AX92</f>
        <v>648647000</v>
      </c>
      <c r="AY97" s="111">
        <f t="shared" si="114"/>
        <v>484835200</v>
      </c>
      <c r="AZ97" s="114">
        <f>AZ92</f>
        <v>179854000</v>
      </c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</row>
    <row r="98" spans="1:82" ht="19.5" customHeight="1" thickBot="1" x14ac:dyDescent="0.35">
      <c r="A98" s="194"/>
      <c r="B98" s="66" t="s">
        <v>3</v>
      </c>
      <c r="C98" s="76">
        <f t="shared" ref="C98:J98" si="115">C96-C97</f>
        <v>772000</v>
      </c>
      <c r="D98" s="76">
        <f t="shared" si="115"/>
        <v>0</v>
      </c>
      <c r="E98" s="76">
        <f t="shared" si="115"/>
        <v>31990</v>
      </c>
      <c r="F98" s="77">
        <f t="shared" si="115"/>
        <v>41000</v>
      </c>
      <c r="G98" s="76">
        <f t="shared" si="115"/>
        <v>807000</v>
      </c>
      <c r="H98" s="76">
        <f t="shared" si="115"/>
        <v>0</v>
      </c>
      <c r="I98" s="76">
        <f t="shared" si="115"/>
        <v>0</v>
      </c>
      <c r="J98" s="77">
        <f t="shared" si="115"/>
        <v>21000</v>
      </c>
      <c r="K98" s="181"/>
      <c r="L98" s="182"/>
      <c r="M98" s="182"/>
      <c r="N98" s="182"/>
      <c r="O98" s="199"/>
      <c r="P98" s="200"/>
      <c r="Q98" s="48" t="s">
        <v>3</v>
      </c>
      <c r="R98" s="41">
        <f>R96-R97</f>
        <v>1525600</v>
      </c>
      <c r="S98" s="58"/>
      <c r="T98" s="189"/>
      <c r="U98" s="192"/>
      <c r="V98" s="58"/>
      <c r="W98" s="45" t="s">
        <v>3</v>
      </c>
      <c r="X98" s="46">
        <f>X96-X97</f>
        <v>11.100000000000364</v>
      </c>
      <c r="Y98" s="46">
        <f t="shared" ref="Y98:AE98" si="116">Y96-Y97</f>
        <v>11.599999999999454</v>
      </c>
      <c r="Z98" s="46">
        <f t="shared" si="116"/>
        <v>0</v>
      </c>
      <c r="AA98" s="46">
        <f t="shared" si="116"/>
        <v>0</v>
      </c>
      <c r="AB98" s="46">
        <f t="shared" si="116"/>
        <v>11.800000000000182</v>
      </c>
      <c r="AC98" s="46">
        <f t="shared" si="116"/>
        <v>11.899999999999636</v>
      </c>
      <c r="AD98" s="46">
        <f t="shared" si="116"/>
        <v>0.29999999999999716</v>
      </c>
      <c r="AE98" s="83">
        <f t="shared" si="116"/>
        <v>9.9999999999999645E-2</v>
      </c>
      <c r="AF98" s="7"/>
      <c r="AG98" s="88" t="s">
        <v>28</v>
      </c>
      <c r="AH98" s="86">
        <f>(AH97)/((K96/1000000)*8.34)</f>
        <v>2.8544612062091939</v>
      </c>
      <c r="AI98" s="86">
        <f>(AI97)/((K96/1000000)*8.34)</f>
        <v>1.6706077822985439</v>
      </c>
      <c r="AJ98" s="86">
        <f>(AJ97)/((K96/1000000)*8.34)</f>
        <v>4.7460448360754089E-2</v>
      </c>
      <c r="AK98" s="160">
        <f>(AK97)/((K96/1000000)*8.34)</f>
        <v>1.5187343475441308</v>
      </c>
      <c r="AL98" s="161"/>
      <c r="AM98" s="10"/>
      <c r="AN98" s="1"/>
      <c r="AO98" s="1"/>
      <c r="AP98" s="1"/>
      <c r="AQ98" s="7"/>
      <c r="AR98" s="89" t="s">
        <v>55</v>
      </c>
      <c r="AS98" s="79">
        <v>1.7</v>
      </c>
      <c r="AT98" s="90" t="s">
        <v>54</v>
      </c>
      <c r="AU98" s="35">
        <v>3.7999999999999999E-2</v>
      </c>
      <c r="AV98" s="1"/>
      <c r="AW98" s="110" t="s">
        <v>3</v>
      </c>
      <c r="AX98" s="115">
        <f>AX96-AX97</f>
        <v>904000</v>
      </c>
      <c r="AY98" s="115">
        <f>AY96-AY97</f>
        <v>875900</v>
      </c>
      <c r="AZ98" s="116">
        <f>AZ96-AZ97</f>
        <v>35000</v>
      </c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</row>
    <row r="99" spans="1:82" ht="2.1" customHeight="1" thickBot="1" x14ac:dyDescent="0.3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78"/>
      <c r="V99" s="13"/>
      <c r="W99" s="3"/>
      <c r="X99" s="84"/>
      <c r="Y99" s="84"/>
      <c r="Z99" s="84"/>
      <c r="AA99" s="84"/>
      <c r="AB99" s="84"/>
      <c r="AC99" s="84"/>
      <c r="AD99" s="84"/>
      <c r="AE99" s="84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7"/>
      <c r="AS99" s="7"/>
      <c r="AT99" s="7"/>
      <c r="AU99" s="7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</row>
    <row r="100" spans="1:82" ht="18.75" customHeight="1" x14ac:dyDescent="0.3">
      <c r="A100" s="174">
        <v>25</v>
      </c>
      <c r="B100" s="67" t="s">
        <v>45</v>
      </c>
      <c r="C100" s="72">
        <v>329848000</v>
      </c>
      <c r="D100" s="37">
        <v>2961320</v>
      </c>
      <c r="E100" s="37">
        <v>7321930</v>
      </c>
      <c r="F100" s="39">
        <v>12014900</v>
      </c>
      <c r="G100" s="72">
        <v>437026000</v>
      </c>
      <c r="H100" s="37">
        <v>3951310</v>
      </c>
      <c r="I100" s="37">
        <v>10918600</v>
      </c>
      <c r="J100" s="39">
        <v>17313600</v>
      </c>
      <c r="K100" s="177">
        <f>C102+G102</f>
        <v>1218000</v>
      </c>
      <c r="L100" s="178"/>
      <c r="M100" s="183">
        <f>D102+E102+F102+H102+I102+J102</f>
        <v>101100</v>
      </c>
      <c r="N100" s="178"/>
      <c r="O100" s="195">
        <f>M100+K100</f>
        <v>1319100</v>
      </c>
      <c r="P100" s="196"/>
      <c r="Q100" s="42" t="s">
        <v>6</v>
      </c>
      <c r="R100" s="39">
        <v>67540900</v>
      </c>
      <c r="S100" s="57"/>
      <c r="T100" s="187">
        <v>0</v>
      </c>
      <c r="U100" s="190">
        <v>0.8</v>
      </c>
      <c r="V100" s="57"/>
      <c r="W100" s="85" t="s">
        <v>6</v>
      </c>
      <c r="X100" s="44">
        <v>4365.8999999999996</v>
      </c>
      <c r="Y100" s="44">
        <v>5856.4</v>
      </c>
      <c r="Z100" s="44">
        <v>59.8</v>
      </c>
      <c r="AA100" s="44">
        <v>77.599999999999994</v>
      </c>
      <c r="AB100" s="44">
        <v>4580</v>
      </c>
      <c r="AC100" s="44">
        <v>6140.4</v>
      </c>
      <c r="AD100" s="44">
        <v>100.8</v>
      </c>
      <c r="AE100" s="82">
        <v>14.5</v>
      </c>
      <c r="AF100" s="7"/>
      <c r="AG100" s="85" t="s">
        <v>29</v>
      </c>
      <c r="AH100" s="15">
        <v>3</v>
      </c>
      <c r="AI100" s="15">
        <v>8</v>
      </c>
      <c r="AJ100" s="15">
        <v>2</v>
      </c>
      <c r="AK100" s="15">
        <v>6</v>
      </c>
      <c r="AL100" s="16">
        <v>9</v>
      </c>
      <c r="AM100" s="62"/>
      <c r="AN100" s="64" t="s">
        <v>40</v>
      </c>
      <c r="AO100" s="20">
        <v>20.9</v>
      </c>
      <c r="AP100" s="21">
        <v>7.89</v>
      </c>
      <c r="AQ100" s="7"/>
      <c r="AR100" s="31" t="s">
        <v>37</v>
      </c>
      <c r="AS100" s="52">
        <v>5.8000000000000003E-2</v>
      </c>
      <c r="AT100" s="32" t="s">
        <v>38</v>
      </c>
      <c r="AU100" s="53">
        <v>4.4999999999999998E-2</v>
      </c>
      <c r="AV100" s="1"/>
      <c r="AW100" s="117" t="s">
        <v>45</v>
      </c>
      <c r="AX100" s="112">
        <v>650201000</v>
      </c>
      <c r="AY100" s="112">
        <v>486438600</v>
      </c>
      <c r="AZ100" s="113">
        <v>179924000</v>
      </c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</row>
    <row r="101" spans="1:82" ht="19.5" customHeight="1" thickBot="1" x14ac:dyDescent="0.35">
      <c r="A101" s="193"/>
      <c r="B101" s="68" t="s">
        <v>44</v>
      </c>
      <c r="C101" s="73">
        <f t="shared" ref="C101:J101" si="117">C96</f>
        <v>329278000</v>
      </c>
      <c r="D101" s="74">
        <f t="shared" si="117"/>
        <v>2953320</v>
      </c>
      <c r="E101" s="74">
        <f t="shared" si="117"/>
        <v>7321930</v>
      </c>
      <c r="F101" s="75">
        <f t="shared" si="117"/>
        <v>11993800</v>
      </c>
      <c r="G101" s="73">
        <f t="shared" si="117"/>
        <v>436378000</v>
      </c>
      <c r="H101" s="74">
        <f t="shared" si="117"/>
        <v>3944310</v>
      </c>
      <c r="I101" s="74">
        <f t="shared" si="117"/>
        <v>10886600</v>
      </c>
      <c r="J101" s="75">
        <f t="shared" si="117"/>
        <v>17280600</v>
      </c>
      <c r="K101" s="179"/>
      <c r="L101" s="180"/>
      <c r="M101" s="180"/>
      <c r="N101" s="180"/>
      <c r="O101" s="197"/>
      <c r="P101" s="198"/>
      <c r="Q101" s="14" t="s">
        <v>7</v>
      </c>
      <c r="R101" s="40">
        <f>R96</f>
        <v>66150200</v>
      </c>
      <c r="S101" s="57"/>
      <c r="T101" s="188"/>
      <c r="U101" s="191"/>
      <c r="V101" s="57"/>
      <c r="W101" s="87" t="s">
        <v>7</v>
      </c>
      <c r="X101" s="5">
        <f t="shared" ref="X101:AE101" si="118">X96</f>
        <v>4357.6000000000004</v>
      </c>
      <c r="Y101" s="5">
        <f t="shared" si="118"/>
        <v>5846.9</v>
      </c>
      <c r="Z101" s="5">
        <f t="shared" si="118"/>
        <v>59.8</v>
      </c>
      <c r="AA101" s="5">
        <f t="shared" si="118"/>
        <v>77.3</v>
      </c>
      <c r="AB101" s="5">
        <f t="shared" si="118"/>
        <v>4571.3</v>
      </c>
      <c r="AC101" s="5">
        <f t="shared" si="118"/>
        <v>6130.5</v>
      </c>
      <c r="AD101" s="5">
        <f t="shared" si="118"/>
        <v>100.6</v>
      </c>
      <c r="AE101" s="81">
        <f t="shared" si="118"/>
        <v>14.5</v>
      </c>
      <c r="AF101" s="7"/>
      <c r="AG101" s="87" t="s">
        <v>26</v>
      </c>
      <c r="AH101" s="6">
        <f>(AH100*10.74)</f>
        <v>32.22</v>
      </c>
      <c r="AI101" s="6">
        <f>(AI100*2.2)</f>
        <v>17.600000000000001</v>
      </c>
      <c r="AJ101" s="6">
        <f>(AJ100*0.25)</f>
        <v>0.5</v>
      </c>
      <c r="AK101" s="158">
        <f>AK100+AL100</f>
        <v>15</v>
      </c>
      <c r="AL101" s="159"/>
      <c r="AM101" s="10"/>
      <c r="AN101" s="22" t="s">
        <v>41</v>
      </c>
      <c r="AO101" s="23">
        <v>21.7</v>
      </c>
      <c r="AP101" s="24">
        <v>7.96</v>
      </c>
      <c r="AQ101" s="7"/>
      <c r="AR101" s="33" t="s">
        <v>36</v>
      </c>
      <c r="AS101" s="12">
        <v>0.21</v>
      </c>
      <c r="AT101" s="2" t="s">
        <v>39</v>
      </c>
      <c r="AU101" s="36">
        <v>0.24</v>
      </c>
      <c r="AV101" s="1"/>
      <c r="AW101" s="118" t="s">
        <v>71</v>
      </c>
      <c r="AX101" s="111">
        <f t="shared" ref="AX101:AZ101" si="119">AX96</f>
        <v>649551000</v>
      </c>
      <c r="AY101" s="111">
        <f t="shared" si="119"/>
        <v>485711100</v>
      </c>
      <c r="AZ101" s="114">
        <f t="shared" si="119"/>
        <v>179889000</v>
      </c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</row>
    <row r="102" spans="1:82" ht="19.5" customHeight="1" thickBot="1" x14ac:dyDescent="0.35">
      <c r="A102" s="194"/>
      <c r="B102" s="66" t="s">
        <v>3</v>
      </c>
      <c r="C102" s="76">
        <f t="shared" ref="C102:J102" si="120">C100-C101</f>
        <v>570000</v>
      </c>
      <c r="D102" s="76">
        <f t="shared" si="120"/>
        <v>8000</v>
      </c>
      <c r="E102" s="76">
        <f t="shared" si="120"/>
        <v>0</v>
      </c>
      <c r="F102" s="77">
        <f t="shared" si="120"/>
        <v>21100</v>
      </c>
      <c r="G102" s="76">
        <f t="shared" si="120"/>
        <v>648000</v>
      </c>
      <c r="H102" s="76">
        <f t="shared" si="120"/>
        <v>7000</v>
      </c>
      <c r="I102" s="76">
        <f t="shared" si="120"/>
        <v>32000</v>
      </c>
      <c r="J102" s="77">
        <f t="shared" si="120"/>
        <v>33000</v>
      </c>
      <c r="K102" s="181"/>
      <c r="L102" s="182"/>
      <c r="M102" s="182"/>
      <c r="N102" s="182"/>
      <c r="O102" s="199"/>
      <c r="P102" s="200"/>
      <c r="Q102" s="48" t="s">
        <v>3</v>
      </c>
      <c r="R102" s="41">
        <f>R100-R101</f>
        <v>1390700</v>
      </c>
      <c r="S102" s="58"/>
      <c r="T102" s="189"/>
      <c r="U102" s="192"/>
      <c r="V102" s="58"/>
      <c r="W102" s="45" t="s">
        <v>3</v>
      </c>
      <c r="X102" s="46">
        <f>X100-X101</f>
        <v>8.2999999999992724</v>
      </c>
      <c r="Y102" s="46">
        <f t="shared" ref="Y102:AE102" si="121">Y100-Y101</f>
        <v>9.5</v>
      </c>
      <c r="Z102" s="46">
        <f t="shared" si="121"/>
        <v>0</v>
      </c>
      <c r="AA102" s="46">
        <f t="shared" si="121"/>
        <v>0.29999999999999716</v>
      </c>
      <c r="AB102" s="46">
        <f t="shared" si="121"/>
        <v>8.6999999999998181</v>
      </c>
      <c r="AC102" s="46">
        <f t="shared" si="121"/>
        <v>9.8999999999996362</v>
      </c>
      <c r="AD102" s="46">
        <f t="shared" si="121"/>
        <v>0.20000000000000284</v>
      </c>
      <c r="AE102" s="83">
        <f t="shared" si="121"/>
        <v>0</v>
      </c>
      <c r="AF102" s="7"/>
      <c r="AG102" s="88" t="s">
        <v>28</v>
      </c>
      <c r="AH102" s="86">
        <f>(AH101)/((K100/1000000)*8.34)</f>
        <v>3.1718467590459651</v>
      </c>
      <c r="AI102" s="86">
        <f>(AI101)/((K100/1000000)*8.34)</f>
        <v>1.7326040645316261</v>
      </c>
      <c r="AJ102" s="86">
        <f>(AJ101)/((K100/1000000)*8.34)</f>
        <v>4.922170637873937E-2</v>
      </c>
      <c r="AK102" s="160">
        <f>(AK101)/((K100/1000000)*8.34)</f>
        <v>1.4766511913621811</v>
      </c>
      <c r="AL102" s="161"/>
      <c r="AM102" s="10"/>
      <c r="AN102" s="1"/>
      <c r="AO102" s="1"/>
      <c r="AP102" s="1"/>
      <c r="AQ102" s="7"/>
      <c r="AR102" s="89" t="s">
        <v>55</v>
      </c>
      <c r="AS102" s="79">
        <v>1.1100000000000001</v>
      </c>
      <c r="AT102" s="90" t="s">
        <v>54</v>
      </c>
      <c r="AU102" s="35">
        <v>3.6999999999999998E-2</v>
      </c>
      <c r="AV102" s="1"/>
      <c r="AW102" s="110" t="s">
        <v>3</v>
      </c>
      <c r="AX102" s="115">
        <f>AX100-AX101</f>
        <v>650000</v>
      </c>
      <c r="AY102" s="115">
        <f>AY100-AY101</f>
        <v>727500</v>
      </c>
      <c r="AZ102" s="116">
        <f>AZ100-AZ101</f>
        <v>35000</v>
      </c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</row>
    <row r="103" spans="1:82" ht="2.1" customHeight="1" thickBot="1" x14ac:dyDescent="0.3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78"/>
      <c r="V103" s="13"/>
      <c r="W103" s="3"/>
      <c r="X103" s="84"/>
      <c r="Y103" s="84"/>
      <c r="Z103" s="84"/>
      <c r="AA103" s="84"/>
      <c r="AB103" s="84"/>
      <c r="AC103" s="84"/>
      <c r="AD103" s="84"/>
      <c r="AE103" s="84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7"/>
      <c r="AS103" s="7"/>
      <c r="AT103" s="7"/>
      <c r="AU103" s="7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</row>
    <row r="104" spans="1:82" ht="18.75" customHeight="1" x14ac:dyDescent="0.3">
      <c r="A104" s="174">
        <v>26</v>
      </c>
      <c r="B104" s="67" t="s">
        <v>45</v>
      </c>
      <c r="C104" s="72">
        <v>330750000</v>
      </c>
      <c r="D104" s="37">
        <v>2961320</v>
      </c>
      <c r="E104" s="37">
        <v>7354930</v>
      </c>
      <c r="F104" s="39">
        <v>12048900</v>
      </c>
      <c r="G104" s="72">
        <v>437958000</v>
      </c>
      <c r="H104" s="37">
        <v>3951310</v>
      </c>
      <c r="I104" s="37">
        <v>10918600</v>
      </c>
      <c r="J104" s="39">
        <v>17327600</v>
      </c>
      <c r="K104" s="177">
        <f>C106+G106</f>
        <v>1834000</v>
      </c>
      <c r="L104" s="178"/>
      <c r="M104" s="183">
        <f>D106+E106+F106+H106+I106+J106</f>
        <v>81000</v>
      </c>
      <c r="N104" s="178"/>
      <c r="O104" s="195">
        <f>M104+K104</f>
        <v>1915000</v>
      </c>
      <c r="P104" s="196"/>
      <c r="Q104" s="42" t="s">
        <v>6</v>
      </c>
      <c r="R104" s="39">
        <v>69110200</v>
      </c>
      <c r="S104" s="57"/>
      <c r="T104" s="187">
        <v>0</v>
      </c>
      <c r="U104" s="190">
        <v>0.81</v>
      </c>
      <c r="V104" s="57"/>
      <c r="W104" s="85" t="s">
        <v>6</v>
      </c>
      <c r="X104" s="44">
        <v>4378.8999999999996</v>
      </c>
      <c r="Y104" s="44">
        <v>5869.9</v>
      </c>
      <c r="Z104" s="44">
        <v>59.8</v>
      </c>
      <c r="AA104" s="44">
        <v>77.599999999999994</v>
      </c>
      <c r="AB104" s="44">
        <v>4593.5</v>
      </c>
      <c r="AC104" s="44">
        <v>6154.1</v>
      </c>
      <c r="AD104" s="44">
        <v>101</v>
      </c>
      <c r="AE104" s="82">
        <v>14.5</v>
      </c>
      <c r="AF104" s="7"/>
      <c r="AG104" s="85" t="s">
        <v>29</v>
      </c>
      <c r="AH104" s="15">
        <v>4.25</v>
      </c>
      <c r="AI104" s="15">
        <v>12</v>
      </c>
      <c r="AJ104" s="15">
        <v>2.875</v>
      </c>
      <c r="AK104" s="15">
        <v>11</v>
      </c>
      <c r="AL104" s="16">
        <v>11</v>
      </c>
      <c r="AM104" s="62"/>
      <c r="AN104" s="64" t="s">
        <v>40</v>
      </c>
      <c r="AO104" s="20">
        <v>19.899999999999999</v>
      </c>
      <c r="AP104" s="21">
        <v>7.66</v>
      </c>
      <c r="AQ104" s="7"/>
      <c r="AR104" s="31" t="s">
        <v>37</v>
      </c>
      <c r="AS104" s="52">
        <v>5.3999999999999999E-2</v>
      </c>
      <c r="AT104" s="32" t="s">
        <v>38</v>
      </c>
      <c r="AU104" s="53">
        <v>4.4999999999999998E-2</v>
      </c>
      <c r="AV104" s="1"/>
      <c r="AW104" s="117" t="s">
        <v>45</v>
      </c>
      <c r="AX104" s="112">
        <v>651212000</v>
      </c>
      <c r="AY104" s="112">
        <v>487440100</v>
      </c>
      <c r="AZ104" s="113">
        <v>179960000</v>
      </c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</row>
    <row r="105" spans="1:82" ht="19.5" customHeight="1" thickBot="1" x14ac:dyDescent="0.35">
      <c r="A105" s="193"/>
      <c r="B105" s="68" t="s">
        <v>44</v>
      </c>
      <c r="C105" s="73">
        <f t="shared" ref="C105:J105" si="122">C100</f>
        <v>329848000</v>
      </c>
      <c r="D105" s="74">
        <f t="shared" si="122"/>
        <v>2961320</v>
      </c>
      <c r="E105" s="74">
        <f t="shared" si="122"/>
        <v>7321930</v>
      </c>
      <c r="F105" s="75">
        <f t="shared" si="122"/>
        <v>12014900</v>
      </c>
      <c r="G105" s="73">
        <f t="shared" si="122"/>
        <v>437026000</v>
      </c>
      <c r="H105" s="74">
        <f t="shared" si="122"/>
        <v>3951310</v>
      </c>
      <c r="I105" s="74">
        <f t="shared" si="122"/>
        <v>10918600</v>
      </c>
      <c r="J105" s="75">
        <f t="shared" si="122"/>
        <v>17313600</v>
      </c>
      <c r="K105" s="179"/>
      <c r="L105" s="180"/>
      <c r="M105" s="180"/>
      <c r="N105" s="180"/>
      <c r="O105" s="197"/>
      <c r="P105" s="198"/>
      <c r="Q105" s="14" t="s">
        <v>7</v>
      </c>
      <c r="R105" s="40">
        <f>R100</f>
        <v>67540900</v>
      </c>
      <c r="S105" s="57"/>
      <c r="T105" s="188"/>
      <c r="U105" s="191"/>
      <c r="V105" s="57"/>
      <c r="W105" s="87" t="s">
        <v>7</v>
      </c>
      <c r="X105" s="5">
        <f t="shared" ref="X105:AE105" si="123">X100</f>
        <v>4365.8999999999996</v>
      </c>
      <c r="Y105" s="5">
        <f t="shared" si="123"/>
        <v>5856.4</v>
      </c>
      <c r="Z105" s="5">
        <f t="shared" si="123"/>
        <v>59.8</v>
      </c>
      <c r="AA105" s="5">
        <f t="shared" si="123"/>
        <v>77.599999999999994</v>
      </c>
      <c r="AB105" s="5">
        <f t="shared" si="123"/>
        <v>4580</v>
      </c>
      <c r="AC105" s="5">
        <f t="shared" si="123"/>
        <v>6140.4</v>
      </c>
      <c r="AD105" s="5">
        <f t="shared" si="123"/>
        <v>100.8</v>
      </c>
      <c r="AE105" s="81">
        <f t="shared" si="123"/>
        <v>14.5</v>
      </c>
      <c r="AF105" s="7"/>
      <c r="AG105" s="87" t="s">
        <v>26</v>
      </c>
      <c r="AH105" s="6">
        <f>(AH104*10.74)</f>
        <v>45.645000000000003</v>
      </c>
      <c r="AI105" s="6">
        <f>(AI104*2.2)</f>
        <v>26.400000000000002</v>
      </c>
      <c r="AJ105" s="6">
        <f>(AJ104*0.25)</f>
        <v>0.71875</v>
      </c>
      <c r="AK105" s="158">
        <f>AK104+AL104</f>
        <v>22</v>
      </c>
      <c r="AL105" s="159"/>
      <c r="AM105" s="10"/>
      <c r="AN105" s="22" t="s">
        <v>41</v>
      </c>
      <c r="AO105" s="23">
        <v>21.2</v>
      </c>
      <c r="AP105" s="24">
        <v>7.91</v>
      </c>
      <c r="AQ105" s="7"/>
      <c r="AR105" s="33" t="s">
        <v>36</v>
      </c>
      <c r="AS105" s="12">
        <v>0.27</v>
      </c>
      <c r="AT105" s="2" t="s">
        <v>39</v>
      </c>
      <c r="AU105" s="36">
        <v>0.26</v>
      </c>
      <c r="AV105" s="1"/>
      <c r="AW105" s="118" t="s">
        <v>71</v>
      </c>
      <c r="AX105" s="111">
        <f t="shared" ref="AX105:AZ105" si="124">AX100</f>
        <v>650201000</v>
      </c>
      <c r="AY105" s="111">
        <f t="shared" si="124"/>
        <v>486438600</v>
      </c>
      <c r="AZ105" s="114">
        <f t="shared" si="124"/>
        <v>179924000</v>
      </c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</row>
    <row r="106" spans="1:82" ht="19.5" customHeight="1" thickBot="1" x14ac:dyDescent="0.35">
      <c r="A106" s="194"/>
      <c r="B106" s="66" t="s">
        <v>3</v>
      </c>
      <c r="C106" s="76">
        <f t="shared" ref="C106:J106" si="125">C104-C105</f>
        <v>902000</v>
      </c>
      <c r="D106" s="76">
        <f t="shared" si="125"/>
        <v>0</v>
      </c>
      <c r="E106" s="76">
        <f t="shared" si="125"/>
        <v>33000</v>
      </c>
      <c r="F106" s="77">
        <f t="shared" si="125"/>
        <v>34000</v>
      </c>
      <c r="G106" s="76">
        <f t="shared" si="125"/>
        <v>932000</v>
      </c>
      <c r="H106" s="76">
        <f t="shared" si="125"/>
        <v>0</v>
      </c>
      <c r="I106" s="76">
        <f t="shared" si="125"/>
        <v>0</v>
      </c>
      <c r="J106" s="77">
        <f t="shared" si="125"/>
        <v>14000</v>
      </c>
      <c r="K106" s="181"/>
      <c r="L106" s="182"/>
      <c r="M106" s="182"/>
      <c r="N106" s="182"/>
      <c r="O106" s="199"/>
      <c r="P106" s="200"/>
      <c r="Q106" s="48" t="s">
        <v>3</v>
      </c>
      <c r="R106" s="41">
        <f>R104-R105</f>
        <v>1569300</v>
      </c>
      <c r="S106" s="58"/>
      <c r="T106" s="189"/>
      <c r="U106" s="192"/>
      <c r="V106" s="58"/>
      <c r="W106" s="45" t="s">
        <v>3</v>
      </c>
      <c r="X106" s="46">
        <f>X104-X105</f>
        <v>13</v>
      </c>
      <c r="Y106" s="46">
        <f t="shared" ref="Y106:AE106" si="126">Y104-Y105</f>
        <v>13.5</v>
      </c>
      <c r="Z106" s="46">
        <f t="shared" si="126"/>
        <v>0</v>
      </c>
      <c r="AA106" s="46">
        <f t="shared" si="126"/>
        <v>0</v>
      </c>
      <c r="AB106" s="46">
        <f t="shared" si="126"/>
        <v>13.5</v>
      </c>
      <c r="AC106" s="46">
        <f t="shared" si="126"/>
        <v>13.700000000000728</v>
      </c>
      <c r="AD106" s="46">
        <f t="shared" si="126"/>
        <v>0.20000000000000284</v>
      </c>
      <c r="AE106" s="83">
        <f t="shared" si="126"/>
        <v>0</v>
      </c>
      <c r="AF106" s="7"/>
      <c r="AG106" s="88" t="s">
        <v>28</v>
      </c>
      <c r="AH106" s="86">
        <f>(AH105)/((K104/1000000)*8.34)</f>
        <v>2.9841993362779791</v>
      </c>
      <c r="AI106" s="86">
        <f>(AI105)/((K104/1000000)*8.34)</f>
        <v>1.72599107191891</v>
      </c>
      <c r="AJ106" s="86">
        <f>(AJ105)/((K104/1000000)*8.34)</f>
        <v>4.6990760717489255E-2</v>
      </c>
      <c r="AK106" s="160">
        <f>(AK105)/((K104/1000000)*8.34)</f>
        <v>1.4383258932657581</v>
      </c>
      <c r="AL106" s="161"/>
      <c r="AM106" s="10"/>
      <c r="AN106" s="1"/>
      <c r="AO106" s="1"/>
      <c r="AP106" s="1"/>
      <c r="AQ106" s="7"/>
      <c r="AR106" s="89" t="s">
        <v>55</v>
      </c>
      <c r="AS106" s="79">
        <v>1.18</v>
      </c>
      <c r="AT106" s="90" t="s">
        <v>54</v>
      </c>
      <c r="AU106" s="35">
        <v>3.5000000000000003E-2</v>
      </c>
      <c r="AV106" s="1"/>
      <c r="AW106" s="110" t="s">
        <v>3</v>
      </c>
      <c r="AX106" s="115">
        <f>AX104-AX105</f>
        <v>1011000</v>
      </c>
      <c r="AY106" s="115">
        <f>AY104-AY105</f>
        <v>1001500</v>
      </c>
      <c r="AZ106" s="116">
        <f>AZ104-AZ105</f>
        <v>36000</v>
      </c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</row>
    <row r="107" spans="1:82" ht="2.1" customHeight="1" thickBot="1" x14ac:dyDescent="0.3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78"/>
      <c r="V107" s="13"/>
      <c r="W107" s="3"/>
      <c r="X107" s="84"/>
      <c r="Y107" s="84"/>
      <c r="Z107" s="84"/>
      <c r="AA107" s="84"/>
      <c r="AB107" s="84"/>
      <c r="AC107" s="84"/>
      <c r="AD107" s="84"/>
      <c r="AE107" s="84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7"/>
      <c r="AS107" s="7"/>
      <c r="AT107" s="7"/>
      <c r="AU107" s="7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</row>
    <row r="108" spans="1:82" ht="18.75" customHeight="1" x14ac:dyDescent="0.3">
      <c r="A108" s="174">
        <v>27</v>
      </c>
      <c r="B108" s="67" t="s">
        <v>45</v>
      </c>
      <c r="C108" s="72">
        <v>331329000</v>
      </c>
      <c r="D108" s="37">
        <v>2969320</v>
      </c>
      <c r="E108" s="37">
        <v>7354930</v>
      </c>
      <c r="F108" s="39">
        <v>12069000</v>
      </c>
      <c r="G108" s="72">
        <v>438492000</v>
      </c>
      <c r="H108" s="37">
        <v>3959310</v>
      </c>
      <c r="I108" s="37">
        <v>10950600</v>
      </c>
      <c r="J108" s="39">
        <v>17360600</v>
      </c>
      <c r="K108" s="177">
        <f>C110+G110</f>
        <v>1113000</v>
      </c>
      <c r="L108" s="178"/>
      <c r="M108" s="183">
        <f>D110+E110+F110+H110+I110+J110</f>
        <v>101100</v>
      </c>
      <c r="N108" s="178"/>
      <c r="O108" s="195">
        <f>M108+K108</f>
        <v>1214100</v>
      </c>
      <c r="P108" s="196"/>
      <c r="Q108" s="42" t="s">
        <v>6</v>
      </c>
      <c r="R108" s="39">
        <v>70363000</v>
      </c>
      <c r="S108" s="57"/>
      <c r="T108" s="187">
        <v>0</v>
      </c>
      <c r="U108" s="190">
        <v>0.8</v>
      </c>
      <c r="V108" s="57"/>
      <c r="W108" s="85" t="s">
        <v>6</v>
      </c>
      <c r="X108" s="44">
        <v>4387.2</v>
      </c>
      <c r="Y108" s="44">
        <v>5877.7</v>
      </c>
      <c r="Z108" s="44">
        <v>59.8</v>
      </c>
      <c r="AA108" s="44">
        <v>77.900000000000006</v>
      </c>
      <c r="AB108" s="44">
        <v>4602.3</v>
      </c>
      <c r="AC108" s="44">
        <v>6162.7</v>
      </c>
      <c r="AD108" s="44">
        <v>101.1</v>
      </c>
      <c r="AE108" s="82">
        <v>14.5</v>
      </c>
      <c r="AF108" s="7"/>
      <c r="AG108" s="85" t="s">
        <v>29</v>
      </c>
      <c r="AH108" s="15">
        <v>2.5</v>
      </c>
      <c r="AI108" s="15">
        <v>9</v>
      </c>
      <c r="AJ108" s="15">
        <v>2</v>
      </c>
      <c r="AK108" s="15">
        <v>6</v>
      </c>
      <c r="AL108" s="16">
        <v>7</v>
      </c>
      <c r="AM108" s="62"/>
      <c r="AN108" s="64" t="s">
        <v>40</v>
      </c>
      <c r="AO108" s="20">
        <v>20.100000000000001</v>
      </c>
      <c r="AP108" s="21">
        <v>8.11</v>
      </c>
      <c r="AQ108" s="7"/>
      <c r="AR108" s="31" t="s">
        <v>37</v>
      </c>
      <c r="AS108" s="52">
        <v>0.06</v>
      </c>
      <c r="AT108" s="32" t="s">
        <v>38</v>
      </c>
      <c r="AU108" s="53">
        <v>4.4999999999999998E-2</v>
      </c>
      <c r="AV108" s="1"/>
      <c r="AW108" s="117" t="s">
        <v>45</v>
      </c>
      <c r="AX108" s="112">
        <v>651863000</v>
      </c>
      <c r="AY108" s="112">
        <v>488048200</v>
      </c>
      <c r="AZ108" s="113">
        <v>179994000</v>
      </c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</row>
    <row r="109" spans="1:82" ht="19.5" customHeight="1" thickBot="1" x14ac:dyDescent="0.35">
      <c r="A109" s="193"/>
      <c r="B109" s="68" t="s">
        <v>44</v>
      </c>
      <c r="C109" s="73">
        <f t="shared" ref="C109:J109" si="127">C104</f>
        <v>330750000</v>
      </c>
      <c r="D109" s="74">
        <f t="shared" si="127"/>
        <v>2961320</v>
      </c>
      <c r="E109" s="74">
        <f t="shared" si="127"/>
        <v>7354930</v>
      </c>
      <c r="F109" s="75">
        <f t="shared" si="127"/>
        <v>12048900</v>
      </c>
      <c r="G109" s="73">
        <f t="shared" si="127"/>
        <v>437958000</v>
      </c>
      <c r="H109" s="74">
        <f t="shared" si="127"/>
        <v>3951310</v>
      </c>
      <c r="I109" s="74">
        <f t="shared" si="127"/>
        <v>10918600</v>
      </c>
      <c r="J109" s="75">
        <f t="shared" si="127"/>
        <v>17327600</v>
      </c>
      <c r="K109" s="179"/>
      <c r="L109" s="180"/>
      <c r="M109" s="180"/>
      <c r="N109" s="180"/>
      <c r="O109" s="197"/>
      <c r="P109" s="198"/>
      <c r="Q109" s="14" t="s">
        <v>7</v>
      </c>
      <c r="R109" s="40">
        <f>R104</f>
        <v>69110200</v>
      </c>
      <c r="S109" s="57"/>
      <c r="T109" s="188"/>
      <c r="U109" s="191"/>
      <c r="V109" s="57"/>
      <c r="W109" s="87" t="s">
        <v>7</v>
      </c>
      <c r="X109" s="5">
        <f t="shared" ref="X109:AE109" si="128">X104</f>
        <v>4378.8999999999996</v>
      </c>
      <c r="Y109" s="5">
        <f t="shared" si="128"/>
        <v>5869.9</v>
      </c>
      <c r="Z109" s="5">
        <f t="shared" si="128"/>
        <v>59.8</v>
      </c>
      <c r="AA109" s="5">
        <f t="shared" si="128"/>
        <v>77.599999999999994</v>
      </c>
      <c r="AB109" s="5">
        <f t="shared" si="128"/>
        <v>4593.5</v>
      </c>
      <c r="AC109" s="5">
        <f t="shared" si="128"/>
        <v>6154.1</v>
      </c>
      <c r="AD109" s="5">
        <f t="shared" si="128"/>
        <v>101</v>
      </c>
      <c r="AE109" s="81">
        <f t="shared" si="128"/>
        <v>14.5</v>
      </c>
      <c r="AF109" s="7"/>
      <c r="AG109" s="87" t="s">
        <v>26</v>
      </c>
      <c r="AH109" s="6">
        <f>(AH108*10.74)</f>
        <v>26.85</v>
      </c>
      <c r="AI109" s="6">
        <f>(AI108*2.2)</f>
        <v>19.8</v>
      </c>
      <c r="AJ109" s="6">
        <f>(AJ108*0.25)</f>
        <v>0.5</v>
      </c>
      <c r="AK109" s="158">
        <f>AK108+AL108</f>
        <v>13</v>
      </c>
      <c r="AL109" s="159"/>
      <c r="AM109" s="10"/>
      <c r="AN109" s="22" t="s">
        <v>41</v>
      </c>
      <c r="AO109" s="23">
        <v>21.4</v>
      </c>
      <c r="AP109" s="24">
        <v>8.02</v>
      </c>
      <c r="AQ109" s="7"/>
      <c r="AR109" s="33" t="s">
        <v>36</v>
      </c>
      <c r="AS109" s="12">
        <v>0.21</v>
      </c>
      <c r="AT109" s="2" t="s">
        <v>39</v>
      </c>
      <c r="AU109" s="36">
        <v>0.21</v>
      </c>
      <c r="AV109" s="1"/>
      <c r="AW109" s="118" t="s">
        <v>71</v>
      </c>
      <c r="AX109" s="111">
        <f t="shared" ref="AX109:AZ109" si="129">AX104</f>
        <v>651212000</v>
      </c>
      <c r="AY109" s="111">
        <f t="shared" si="129"/>
        <v>487440100</v>
      </c>
      <c r="AZ109" s="114">
        <f t="shared" si="129"/>
        <v>179960000</v>
      </c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</row>
    <row r="110" spans="1:82" ht="19.5" customHeight="1" thickBot="1" x14ac:dyDescent="0.35">
      <c r="A110" s="194"/>
      <c r="B110" s="66" t="s">
        <v>3</v>
      </c>
      <c r="C110" s="76">
        <f t="shared" ref="C110:J110" si="130">C108-C109</f>
        <v>579000</v>
      </c>
      <c r="D110" s="76">
        <f t="shared" si="130"/>
        <v>8000</v>
      </c>
      <c r="E110" s="76">
        <f t="shared" si="130"/>
        <v>0</v>
      </c>
      <c r="F110" s="77">
        <f t="shared" si="130"/>
        <v>20100</v>
      </c>
      <c r="G110" s="76">
        <f t="shared" si="130"/>
        <v>534000</v>
      </c>
      <c r="H110" s="76">
        <f t="shared" si="130"/>
        <v>8000</v>
      </c>
      <c r="I110" s="76">
        <f t="shared" si="130"/>
        <v>32000</v>
      </c>
      <c r="J110" s="77">
        <f t="shared" si="130"/>
        <v>33000</v>
      </c>
      <c r="K110" s="181"/>
      <c r="L110" s="182"/>
      <c r="M110" s="182"/>
      <c r="N110" s="182"/>
      <c r="O110" s="199"/>
      <c r="P110" s="200"/>
      <c r="Q110" s="48" t="s">
        <v>3</v>
      </c>
      <c r="R110" s="41">
        <f>R108-R109</f>
        <v>1252800</v>
      </c>
      <c r="S110" s="58"/>
      <c r="T110" s="189"/>
      <c r="U110" s="192"/>
      <c r="V110" s="58"/>
      <c r="W110" s="45" t="s">
        <v>3</v>
      </c>
      <c r="X110" s="46">
        <f>X108-X109</f>
        <v>8.3000000000001819</v>
      </c>
      <c r="Y110" s="46">
        <f t="shared" ref="Y110:AE110" si="131">Y108-Y109</f>
        <v>7.8000000000001819</v>
      </c>
      <c r="Z110" s="46">
        <f t="shared" si="131"/>
        <v>0</v>
      </c>
      <c r="AA110" s="46">
        <f t="shared" si="131"/>
        <v>0.30000000000001137</v>
      </c>
      <c r="AB110" s="46">
        <f t="shared" si="131"/>
        <v>8.8000000000001819</v>
      </c>
      <c r="AC110" s="46">
        <f t="shared" si="131"/>
        <v>8.5999999999994543</v>
      </c>
      <c r="AD110" s="46">
        <f t="shared" si="131"/>
        <v>9.9999999999994316E-2</v>
      </c>
      <c r="AE110" s="83">
        <f t="shared" si="131"/>
        <v>0</v>
      </c>
      <c r="AF110" s="7"/>
      <c r="AG110" s="88" t="s">
        <v>28</v>
      </c>
      <c r="AH110" s="86">
        <f>(AH109)/((K108/1000000)*8.34)</f>
        <v>2.8925646544758803</v>
      </c>
      <c r="AI110" s="86">
        <f>(AI109)/((K108/1000000)*8.34)</f>
        <v>2.1330644379375205</v>
      </c>
      <c r="AJ110" s="86">
        <f>(AJ109)/((K108/1000000)*8.34)</f>
        <v>5.3865263584280822E-2</v>
      </c>
      <c r="AK110" s="160">
        <f>(AK109)/((K108/1000000)*8.34)</f>
        <v>1.4004968531913013</v>
      </c>
      <c r="AL110" s="161"/>
      <c r="AM110" s="10"/>
      <c r="AN110" s="1"/>
      <c r="AO110" s="1"/>
      <c r="AP110" s="1"/>
      <c r="AQ110" s="7"/>
      <c r="AR110" s="89" t="s">
        <v>55</v>
      </c>
      <c r="AS110" s="79">
        <v>1.18</v>
      </c>
      <c r="AT110" s="90" t="s">
        <v>54</v>
      </c>
      <c r="AU110" s="35">
        <v>3.7999999999999999E-2</v>
      </c>
      <c r="AV110" s="1"/>
      <c r="AW110" s="110" t="s">
        <v>3</v>
      </c>
      <c r="AX110" s="115">
        <f>AX108-AX109</f>
        <v>651000</v>
      </c>
      <c r="AY110" s="115">
        <f>AY108-AY109</f>
        <v>608100</v>
      </c>
      <c r="AZ110" s="116">
        <f>AZ108-AZ109</f>
        <v>34000</v>
      </c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</row>
    <row r="111" spans="1:82" ht="2.1" customHeight="1" thickBot="1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78"/>
      <c r="V111" s="13"/>
      <c r="W111" s="3"/>
      <c r="X111" s="84"/>
      <c r="Y111" s="84"/>
      <c r="Z111" s="84"/>
      <c r="AA111" s="84"/>
      <c r="AB111" s="84"/>
      <c r="AC111" s="84"/>
      <c r="AD111" s="84"/>
      <c r="AE111" s="84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7"/>
      <c r="AS111" s="7"/>
      <c r="AT111" s="7"/>
      <c r="AU111" s="7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</row>
    <row r="112" spans="1:82" ht="18.75" customHeight="1" x14ac:dyDescent="0.3">
      <c r="A112" s="174">
        <v>28</v>
      </c>
      <c r="B112" s="67" t="s">
        <v>45</v>
      </c>
      <c r="C112" s="72">
        <v>331867000</v>
      </c>
      <c r="D112" s="37">
        <v>2969320</v>
      </c>
      <c r="E112" s="37">
        <v>7386930</v>
      </c>
      <c r="F112" s="39">
        <v>12096900</v>
      </c>
      <c r="G112" s="72">
        <v>439063000</v>
      </c>
      <c r="H112" s="37">
        <v>3959310</v>
      </c>
      <c r="I112" s="37">
        <v>10950600</v>
      </c>
      <c r="J112" s="39">
        <v>17374600</v>
      </c>
      <c r="K112" s="177">
        <f>C114+G114</f>
        <v>1109000</v>
      </c>
      <c r="L112" s="178"/>
      <c r="M112" s="183">
        <f>D114+E114+F114+H114+I114+J114</f>
        <v>73900</v>
      </c>
      <c r="N112" s="178"/>
      <c r="O112" s="195">
        <f>M112+K112</f>
        <v>1182900</v>
      </c>
      <c r="P112" s="196"/>
      <c r="Q112" s="42" t="s">
        <v>6</v>
      </c>
      <c r="R112" s="39">
        <v>71631700</v>
      </c>
      <c r="S112" s="57"/>
      <c r="T112" s="187">
        <v>0</v>
      </c>
      <c r="U112" s="190">
        <v>0.77</v>
      </c>
      <c r="V112" s="57"/>
      <c r="W112" s="85" t="s">
        <v>6</v>
      </c>
      <c r="X112" s="44">
        <v>4394.8999999999996</v>
      </c>
      <c r="Y112" s="44">
        <v>5885.9</v>
      </c>
      <c r="Z112" s="44">
        <v>59.8</v>
      </c>
      <c r="AA112" s="44">
        <v>77.900000000000006</v>
      </c>
      <c r="AB112" s="44">
        <v>4610.3999999999996</v>
      </c>
      <c r="AC112" s="44">
        <v>6171</v>
      </c>
      <c r="AD112" s="44">
        <v>101.3</v>
      </c>
      <c r="AE112" s="82">
        <v>14.6</v>
      </c>
      <c r="AF112" s="7"/>
      <c r="AG112" s="85" t="s">
        <v>29</v>
      </c>
      <c r="AH112" s="15">
        <v>2.5</v>
      </c>
      <c r="AI112" s="15">
        <v>7.375</v>
      </c>
      <c r="AJ112" s="15">
        <v>1.875</v>
      </c>
      <c r="AK112" s="15">
        <v>7</v>
      </c>
      <c r="AL112" s="16">
        <v>7</v>
      </c>
      <c r="AM112" s="62"/>
      <c r="AN112" s="64" t="s">
        <v>40</v>
      </c>
      <c r="AO112" s="20">
        <v>18.5</v>
      </c>
      <c r="AP112" s="21">
        <v>8.01</v>
      </c>
      <c r="AQ112" s="7"/>
      <c r="AR112" s="31" t="s">
        <v>37</v>
      </c>
      <c r="AS112" s="52">
        <v>5.5E-2</v>
      </c>
      <c r="AT112" s="32" t="s">
        <v>38</v>
      </c>
      <c r="AU112" s="53">
        <v>4.4999999999999998E-2</v>
      </c>
      <c r="AV112" s="1"/>
      <c r="AW112" s="117" t="s">
        <v>45</v>
      </c>
      <c r="AX112" s="112">
        <v>652482000</v>
      </c>
      <c r="AY112" s="112">
        <v>488667900</v>
      </c>
      <c r="AZ112" s="113">
        <v>180030000</v>
      </c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</row>
    <row r="113" spans="1:82" ht="19.5" customHeight="1" thickBot="1" x14ac:dyDescent="0.35">
      <c r="A113" s="193"/>
      <c r="B113" s="68" t="s">
        <v>44</v>
      </c>
      <c r="C113" s="73">
        <f t="shared" ref="C113:J113" si="132">C108</f>
        <v>331329000</v>
      </c>
      <c r="D113" s="74">
        <f t="shared" si="132"/>
        <v>2969320</v>
      </c>
      <c r="E113" s="74">
        <f t="shared" si="132"/>
        <v>7354930</v>
      </c>
      <c r="F113" s="75">
        <f t="shared" si="132"/>
        <v>12069000</v>
      </c>
      <c r="G113" s="73">
        <f t="shared" si="132"/>
        <v>438492000</v>
      </c>
      <c r="H113" s="74">
        <f t="shared" si="132"/>
        <v>3959310</v>
      </c>
      <c r="I113" s="74">
        <f t="shared" si="132"/>
        <v>10950600</v>
      </c>
      <c r="J113" s="75">
        <f t="shared" si="132"/>
        <v>17360600</v>
      </c>
      <c r="K113" s="179"/>
      <c r="L113" s="180"/>
      <c r="M113" s="180"/>
      <c r="N113" s="180"/>
      <c r="O113" s="197"/>
      <c r="P113" s="198"/>
      <c r="Q113" s="14" t="s">
        <v>7</v>
      </c>
      <c r="R113" s="40">
        <f>R108</f>
        <v>70363000</v>
      </c>
      <c r="S113" s="57"/>
      <c r="T113" s="188"/>
      <c r="U113" s="191"/>
      <c r="V113" s="57"/>
      <c r="W113" s="87" t="s">
        <v>7</v>
      </c>
      <c r="X113" s="5">
        <f t="shared" ref="X113:AE113" si="133">X108</f>
        <v>4387.2</v>
      </c>
      <c r="Y113" s="5">
        <f t="shared" si="133"/>
        <v>5877.7</v>
      </c>
      <c r="Z113" s="5">
        <f t="shared" si="133"/>
        <v>59.8</v>
      </c>
      <c r="AA113" s="5">
        <f t="shared" si="133"/>
        <v>77.900000000000006</v>
      </c>
      <c r="AB113" s="5">
        <f t="shared" si="133"/>
        <v>4602.3</v>
      </c>
      <c r="AC113" s="5">
        <f t="shared" si="133"/>
        <v>6162.7</v>
      </c>
      <c r="AD113" s="5">
        <f t="shared" si="133"/>
        <v>101.1</v>
      </c>
      <c r="AE113" s="81">
        <f t="shared" si="133"/>
        <v>14.5</v>
      </c>
      <c r="AF113" s="7"/>
      <c r="AG113" s="87" t="s">
        <v>26</v>
      </c>
      <c r="AH113" s="6">
        <f>(AH112*10.74)</f>
        <v>26.85</v>
      </c>
      <c r="AI113" s="6">
        <f>(AI112*2.2)</f>
        <v>16.225000000000001</v>
      </c>
      <c r="AJ113" s="6">
        <f>(AJ112*0.25)</f>
        <v>0.46875</v>
      </c>
      <c r="AK113" s="158">
        <f>AK112+AL112</f>
        <v>14</v>
      </c>
      <c r="AL113" s="159"/>
      <c r="AM113" s="10"/>
      <c r="AN113" s="22" t="s">
        <v>41</v>
      </c>
      <c r="AO113" s="23">
        <v>20.5</v>
      </c>
      <c r="AP113" s="24">
        <v>8.01</v>
      </c>
      <c r="AQ113" s="7"/>
      <c r="AR113" s="33" t="s">
        <v>36</v>
      </c>
      <c r="AS113" s="12">
        <v>0.26</v>
      </c>
      <c r="AT113" s="2" t="s">
        <v>39</v>
      </c>
      <c r="AU113" s="36">
        <v>0.31</v>
      </c>
      <c r="AV113" s="1"/>
      <c r="AW113" s="118" t="s">
        <v>71</v>
      </c>
      <c r="AX113" s="111">
        <f t="shared" ref="AX113:AZ113" si="134">AX108</f>
        <v>651863000</v>
      </c>
      <c r="AY113" s="111">
        <f t="shared" si="134"/>
        <v>488048200</v>
      </c>
      <c r="AZ113" s="114">
        <f t="shared" si="134"/>
        <v>179994000</v>
      </c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</row>
    <row r="114" spans="1:82" ht="19.5" customHeight="1" thickBot="1" x14ac:dyDescent="0.35">
      <c r="A114" s="194"/>
      <c r="B114" s="66" t="s">
        <v>3</v>
      </c>
      <c r="C114" s="76">
        <f t="shared" ref="C114:J114" si="135">C112-C113</f>
        <v>538000</v>
      </c>
      <c r="D114" s="76">
        <f t="shared" si="135"/>
        <v>0</v>
      </c>
      <c r="E114" s="76">
        <f t="shared" si="135"/>
        <v>32000</v>
      </c>
      <c r="F114" s="77">
        <f t="shared" si="135"/>
        <v>27900</v>
      </c>
      <c r="G114" s="76">
        <f t="shared" si="135"/>
        <v>571000</v>
      </c>
      <c r="H114" s="76">
        <f t="shared" si="135"/>
        <v>0</v>
      </c>
      <c r="I114" s="76">
        <f t="shared" si="135"/>
        <v>0</v>
      </c>
      <c r="J114" s="77">
        <f t="shared" si="135"/>
        <v>14000</v>
      </c>
      <c r="K114" s="181"/>
      <c r="L114" s="182"/>
      <c r="M114" s="182"/>
      <c r="N114" s="182"/>
      <c r="O114" s="199"/>
      <c r="P114" s="200"/>
      <c r="Q114" s="48" t="s">
        <v>3</v>
      </c>
      <c r="R114" s="41">
        <f>R112-R113</f>
        <v>1268700</v>
      </c>
      <c r="S114" s="58"/>
      <c r="T114" s="189"/>
      <c r="U114" s="192"/>
      <c r="V114" s="58"/>
      <c r="W114" s="45" t="s">
        <v>3</v>
      </c>
      <c r="X114" s="46">
        <f>X112-X113</f>
        <v>7.6999999999998181</v>
      </c>
      <c r="Y114" s="46">
        <f t="shared" ref="Y114:AE114" si="136">Y112-Y113</f>
        <v>8.1999999999998181</v>
      </c>
      <c r="Z114" s="46">
        <f t="shared" si="136"/>
        <v>0</v>
      </c>
      <c r="AA114" s="46">
        <f t="shared" si="136"/>
        <v>0</v>
      </c>
      <c r="AB114" s="46">
        <f t="shared" si="136"/>
        <v>8.0999999999994543</v>
      </c>
      <c r="AC114" s="46">
        <f t="shared" si="136"/>
        <v>8.3000000000001819</v>
      </c>
      <c r="AD114" s="46">
        <f t="shared" si="136"/>
        <v>0.20000000000000284</v>
      </c>
      <c r="AE114" s="83">
        <f t="shared" si="136"/>
        <v>9.9999999999999645E-2</v>
      </c>
      <c r="AF114" s="7"/>
      <c r="AG114" s="88" t="s">
        <v>28</v>
      </c>
      <c r="AH114" s="86">
        <f>(AH113)/((K112/1000000)*8.34)</f>
        <v>2.9029977100375608</v>
      </c>
      <c r="AI114" s="86">
        <f>(AI113)/((K112/1000000)*8.34)</f>
        <v>1.7542323219873157</v>
      </c>
      <c r="AJ114" s="86">
        <f>(AJ113)/((K112/1000000)*8.34)</f>
        <v>5.0680825943393168E-2</v>
      </c>
      <c r="AK114" s="160">
        <f>(AK113)/((K112/1000000)*8.34)</f>
        <v>1.5136673348426759</v>
      </c>
      <c r="AL114" s="161"/>
      <c r="AM114" s="10"/>
      <c r="AN114" s="1"/>
      <c r="AO114" s="1"/>
      <c r="AP114" s="1"/>
      <c r="AQ114" s="7"/>
      <c r="AR114" s="89" t="s">
        <v>55</v>
      </c>
      <c r="AS114" s="79">
        <v>1.1299999999999999</v>
      </c>
      <c r="AT114" s="90" t="s">
        <v>54</v>
      </c>
      <c r="AU114" s="35">
        <v>3.4000000000000002E-2</v>
      </c>
      <c r="AV114" s="1"/>
      <c r="AW114" s="110" t="s">
        <v>3</v>
      </c>
      <c r="AX114" s="115">
        <f>AX112-AX113</f>
        <v>619000</v>
      </c>
      <c r="AY114" s="115">
        <f>AY112-AY113</f>
        <v>619700</v>
      </c>
      <c r="AZ114" s="116">
        <f>AZ112-AZ113</f>
        <v>36000</v>
      </c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</row>
    <row r="115" spans="1:82" ht="2.1" customHeight="1" thickBot="1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78"/>
      <c r="V115" s="13"/>
      <c r="W115" s="3"/>
      <c r="X115" s="84"/>
      <c r="Y115" s="84"/>
      <c r="Z115" s="84"/>
      <c r="AA115" s="84"/>
      <c r="AB115" s="84"/>
      <c r="AC115" s="84"/>
      <c r="AD115" s="84"/>
      <c r="AE115" s="84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7"/>
      <c r="AS115" s="7"/>
      <c r="AT115" s="7"/>
      <c r="AU115" s="7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</row>
    <row r="116" spans="1:82" ht="18.75" customHeight="1" x14ac:dyDescent="0.3">
      <c r="A116" s="174">
        <v>29</v>
      </c>
      <c r="B116" s="67" t="s">
        <v>45</v>
      </c>
      <c r="C116" s="72">
        <v>332606000</v>
      </c>
      <c r="D116" s="37">
        <v>2977320</v>
      </c>
      <c r="E116" s="37">
        <v>7386930</v>
      </c>
      <c r="F116" s="39">
        <v>12110900</v>
      </c>
      <c r="G116" s="72">
        <v>439813000</v>
      </c>
      <c r="H116" s="37">
        <v>3959310</v>
      </c>
      <c r="I116" s="37">
        <v>10950600</v>
      </c>
      <c r="J116" s="39">
        <v>17388600</v>
      </c>
      <c r="K116" s="177">
        <f>C118+G118</f>
        <v>1489000</v>
      </c>
      <c r="L116" s="178"/>
      <c r="M116" s="183">
        <f>D118+E118+F118+H118+I118+J118</f>
        <v>36000</v>
      </c>
      <c r="N116" s="178"/>
      <c r="O116" s="195">
        <f>M116+K116</f>
        <v>1525000</v>
      </c>
      <c r="P116" s="196"/>
      <c r="Q116" s="42" t="s">
        <v>6</v>
      </c>
      <c r="R116" s="39">
        <v>73098700</v>
      </c>
      <c r="S116" s="57"/>
      <c r="T116" s="187">
        <v>0</v>
      </c>
      <c r="U116" s="190">
        <v>0.76</v>
      </c>
      <c r="V116" s="57"/>
      <c r="W116" s="85" t="s">
        <v>6</v>
      </c>
      <c r="X116" s="44">
        <v>4405.6000000000004</v>
      </c>
      <c r="Y116" s="44">
        <v>5896.8</v>
      </c>
      <c r="Z116" s="44">
        <v>59.8</v>
      </c>
      <c r="AA116" s="44">
        <v>78</v>
      </c>
      <c r="AB116" s="44">
        <v>4621.5</v>
      </c>
      <c r="AC116" s="44">
        <v>6182</v>
      </c>
      <c r="AD116" s="44">
        <v>101.3</v>
      </c>
      <c r="AE116" s="82">
        <v>14.6</v>
      </c>
      <c r="AF116" s="7"/>
      <c r="AG116" s="85" t="s">
        <v>29</v>
      </c>
      <c r="AH116" s="15">
        <v>3.25</v>
      </c>
      <c r="AI116" s="15">
        <v>10.5</v>
      </c>
      <c r="AJ116" s="15">
        <v>2.5</v>
      </c>
      <c r="AK116" s="15">
        <v>10</v>
      </c>
      <c r="AL116" s="16">
        <v>10</v>
      </c>
      <c r="AM116" s="62"/>
      <c r="AN116" s="64" t="s">
        <v>40</v>
      </c>
      <c r="AO116" s="20">
        <v>17.600000000000001</v>
      </c>
      <c r="AP116" s="21">
        <v>7.75</v>
      </c>
      <c r="AQ116" s="7"/>
      <c r="AR116" s="31" t="s">
        <v>37</v>
      </c>
      <c r="AS116" s="52">
        <v>6.4000000000000001E-2</v>
      </c>
      <c r="AT116" s="32" t="s">
        <v>38</v>
      </c>
      <c r="AU116" s="53">
        <v>0.04</v>
      </c>
      <c r="AV116" s="1"/>
      <c r="AW116" s="117" t="s">
        <v>45</v>
      </c>
      <c r="AX116" s="112">
        <v>653312000</v>
      </c>
      <c r="AY116" s="112">
        <v>489474500</v>
      </c>
      <c r="AZ116" s="113">
        <v>180030000</v>
      </c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</row>
    <row r="117" spans="1:82" ht="19.5" customHeight="1" thickBot="1" x14ac:dyDescent="0.35">
      <c r="A117" s="193"/>
      <c r="B117" s="68" t="s">
        <v>44</v>
      </c>
      <c r="C117" s="73">
        <f t="shared" ref="C117:J117" si="137">C112</f>
        <v>331867000</v>
      </c>
      <c r="D117" s="74">
        <f t="shared" si="137"/>
        <v>2969320</v>
      </c>
      <c r="E117" s="74">
        <f t="shared" si="137"/>
        <v>7386930</v>
      </c>
      <c r="F117" s="75">
        <f t="shared" si="137"/>
        <v>12096900</v>
      </c>
      <c r="G117" s="73">
        <f t="shared" si="137"/>
        <v>439063000</v>
      </c>
      <c r="H117" s="74">
        <f t="shared" si="137"/>
        <v>3959310</v>
      </c>
      <c r="I117" s="74">
        <f t="shared" si="137"/>
        <v>10950600</v>
      </c>
      <c r="J117" s="75">
        <f t="shared" si="137"/>
        <v>17374600</v>
      </c>
      <c r="K117" s="179"/>
      <c r="L117" s="180"/>
      <c r="M117" s="180"/>
      <c r="N117" s="180"/>
      <c r="O117" s="197"/>
      <c r="P117" s="198"/>
      <c r="Q117" s="14" t="s">
        <v>7</v>
      </c>
      <c r="R117" s="40">
        <f>R112</f>
        <v>71631700</v>
      </c>
      <c r="S117" s="57"/>
      <c r="T117" s="188"/>
      <c r="U117" s="191"/>
      <c r="V117" s="57"/>
      <c r="W117" s="87" t="s">
        <v>7</v>
      </c>
      <c r="X117" s="5">
        <f t="shared" ref="X117:AE117" si="138">X112</f>
        <v>4394.8999999999996</v>
      </c>
      <c r="Y117" s="5">
        <f t="shared" si="138"/>
        <v>5885.9</v>
      </c>
      <c r="Z117" s="5">
        <f t="shared" si="138"/>
        <v>59.8</v>
      </c>
      <c r="AA117" s="5">
        <f t="shared" si="138"/>
        <v>77.900000000000006</v>
      </c>
      <c r="AB117" s="5">
        <f t="shared" si="138"/>
        <v>4610.3999999999996</v>
      </c>
      <c r="AC117" s="5">
        <f t="shared" si="138"/>
        <v>6171</v>
      </c>
      <c r="AD117" s="5">
        <f t="shared" si="138"/>
        <v>101.3</v>
      </c>
      <c r="AE117" s="81">
        <f t="shared" si="138"/>
        <v>14.6</v>
      </c>
      <c r="AF117" s="7"/>
      <c r="AG117" s="87" t="s">
        <v>26</v>
      </c>
      <c r="AH117" s="6">
        <f>(AH116*10.74)</f>
        <v>34.905000000000001</v>
      </c>
      <c r="AI117" s="6">
        <f>(AI116*2.2)</f>
        <v>23.1</v>
      </c>
      <c r="AJ117" s="6">
        <f>(AJ116*0.25)</f>
        <v>0.625</v>
      </c>
      <c r="AK117" s="158">
        <f>AK116+AL116</f>
        <v>20</v>
      </c>
      <c r="AL117" s="159"/>
      <c r="AM117" s="10"/>
      <c r="AN117" s="22" t="s">
        <v>41</v>
      </c>
      <c r="AO117" s="23">
        <v>19.7</v>
      </c>
      <c r="AP117" s="24">
        <v>8.01</v>
      </c>
      <c r="AQ117" s="7"/>
      <c r="AR117" s="33" t="s">
        <v>36</v>
      </c>
      <c r="AS117" s="12">
        <v>0.21</v>
      </c>
      <c r="AT117" s="2" t="s">
        <v>39</v>
      </c>
      <c r="AU117" s="36">
        <v>0.24</v>
      </c>
      <c r="AV117" s="1"/>
      <c r="AW117" s="118" t="s">
        <v>71</v>
      </c>
      <c r="AX117" s="111">
        <f t="shared" ref="AX117:AZ117" si="139">AX112</f>
        <v>652482000</v>
      </c>
      <c r="AY117" s="111">
        <f t="shared" si="139"/>
        <v>488667900</v>
      </c>
      <c r="AZ117" s="114">
        <f t="shared" si="139"/>
        <v>180030000</v>
      </c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</row>
    <row r="118" spans="1:82" ht="19.5" customHeight="1" thickBot="1" x14ac:dyDescent="0.35">
      <c r="A118" s="194"/>
      <c r="B118" s="66" t="s">
        <v>3</v>
      </c>
      <c r="C118" s="76">
        <f t="shared" ref="C118:J118" si="140">C116-C117</f>
        <v>739000</v>
      </c>
      <c r="D118" s="76">
        <f t="shared" si="140"/>
        <v>8000</v>
      </c>
      <c r="E118" s="76">
        <f t="shared" si="140"/>
        <v>0</v>
      </c>
      <c r="F118" s="77">
        <f t="shared" si="140"/>
        <v>14000</v>
      </c>
      <c r="G118" s="76">
        <f t="shared" si="140"/>
        <v>750000</v>
      </c>
      <c r="H118" s="76">
        <f t="shared" si="140"/>
        <v>0</v>
      </c>
      <c r="I118" s="76">
        <f t="shared" si="140"/>
        <v>0</v>
      </c>
      <c r="J118" s="77">
        <f t="shared" si="140"/>
        <v>14000</v>
      </c>
      <c r="K118" s="181"/>
      <c r="L118" s="182"/>
      <c r="M118" s="182"/>
      <c r="N118" s="182"/>
      <c r="O118" s="199"/>
      <c r="P118" s="200"/>
      <c r="Q118" s="48" t="s">
        <v>3</v>
      </c>
      <c r="R118" s="41">
        <f>R116-R117</f>
        <v>1467000</v>
      </c>
      <c r="S118" s="58"/>
      <c r="T118" s="189"/>
      <c r="U118" s="192"/>
      <c r="V118" s="58"/>
      <c r="W118" s="45" t="s">
        <v>3</v>
      </c>
      <c r="X118" s="46">
        <f>X116-X117</f>
        <v>10.700000000000728</v>
      </c>
      <c r="Y118" s="46">
        <f t="shared" ref="Y118:AE118" si="141">Y116-Y117</f>
        <v>10.900000000000546</v>
      </c>
      <c r="Z118" s="46">
        <f t="shared" si="141"/>
        <v>0</v>
      </c>
      <c r="AA118" s="46">
        <f t="shared" si="141"/>
        <v>9.9999999999994316E-2</v>
      </c>
      <c r="AB118" s="46">
        <f t="shared" si="141"/>
        <v>11.100000000000364</v>
      </c>
      <c r="AC118" s="46">
        <f t="shared" si="141"/>
        <v>11</v>
      </c>
      <c r="AD118" s="46">
        <f t="shared" si="141"/>
        <v>0</v>
      </c>
      <c r="AE118" s="83">
        <f t="shared" si="141"/>
        <v>0</v>
      </c>
      <c r="AF118" s="7"/>
      <c r="AG118" s="88" t="s">
        <v>28</v>
      </c>
      <c r="AH118" s="86">
        <f>(AH117)/((K116/1000000)*8.34)</f>
        <v>2.8107802542385167</v>
      </c>
      <c r="AI118" s="86">
        <f>(AI117)/((K116/1000000)*8.34)</f>
        <v>1.8601639843263067</v>
      </c>
      <c r="AJ118" s="86">
        <f>(AJ117)/((K116/1000000)*8.34)</f>
        <v>5.0329112130040765E-2</v>
      </c>
      <c r="AK118" s="160">
        <f>(AK117)/((K116/1000000)*8.34)</f>
        <v>1.6105315881613045</v>
      </c>
      <c r="AL118" s="161"/>
      <c r="AM118" s="10"/>
      <c r="AN118" s="1"/>
      <c r="AO118" s="1"/>
      <c r="AP118" s="1"/>
      <c r="AQ118" s="7"/>
      <c r="AR118" s="89" t="s">
        <v>55</v>
      </c>
      <c r="AS118" s="79">
        <v>1.17</v>
      </c>
      <c r="AT118" s="90" t="s">
        <v>54</v>
      </c>
      <c r="AU118" s="35">
        <v>3.5999999999999997E-2</v>
      </c>
      <c r="AV118" s="1"/>
      <c r="AW118" s="110" t="s">
        <v>3</v>
      </c>
      <c r="AX118" s="115">
        <f>AX116-AX117</f>
        <v>830000</v>
      </c>
      <c r="AY118" s="115">
        <f>AY116-AY117</f>
        <v>806600</v>
      </c>
      <c r="AZ118" s="116">
        <f>AZ116-AZ117</f>
        <v>0</v>
      </c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</row>
    <row r="119" spans="1:82" ht="2.1" customHeight="1" thickBot="1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78"/>
      <c r="V119" s="13"/>
      <c r="W119" s="3"/>
      <c r="X119" s="84"/>
      <c r="Y119" s="84"/>
      <c r="Z119" s="84"/>
      <c r="AA119" s="84"/>
      <c r="AB119" s="84"/>
      <c r="AC119" s="84"/>
      <c r="AD119" s="84"/>
      <c r="AE119" s="84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7"/>
      <c r="AS119" s="7"/>
      <c r="AT119" s="7"/>
      <c r="AU119" s="7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</row>
    <row r="120" spans="1:82" ht="18.75" customHeight="1" x14ac:dyDescent="0.3">
      <c r="A120" s="174">
        <v>30</v>
      </c>
      <c r="B120" s="67" t="s">
        <v>45</v>
      </c>
      <c r="C120" s="72">
        <v>333442000</v>
      </c>
      <c r="D120" s="37">
        <v>2977320</v>
      </c>
      <c r="E120" s="37">
        <v>7418930</v>
      </c>
      <c r="F120" s="39">
        <v>12150900</v>
      </c>
      <c r="G120" s="72">
        <v>440759000</v>
      </c>
      <c r="H120" s="37">
        <v>3967300</v>
      </c>
      <c r="I120" s="37">
        <v>10982600</v>
      </c>
      <c r="J120" s="39">
        <v>17421600</v>
      </c>
      <c r="K120" s="177">
        <f>C122+G122</f>
        <v>1782000</v>
      </c>
      <c r="L120" s="178"/>
      <c r="M120" s="183">
        <f>D122+E122+F122+H122+I122+J122</f>
        <v>144990</v>
      </c>
      <c r="N120" s="178"/>
      <c r="O120" s="195">
        <f>M120+K120</f>
        <v>1926990</v>
      </c>
      <c r="P120" s="196"/>
      <c r="Q120" s="42" t="s">
        <v>6</v>
      </c>
      <c r="R120" s="39">
        <v>74691700</v>
      </c>
      <c r="S120" s="57"/>
      <c r="T120" s="187">
        <v>0</v>
      </c>
      <c r="U120" s="190">
        <v>0.85</v>
      </c>
      <c r="V120" s="57"/>
      <c r="W120" s="85" t="s">
        <v>6</v>
      </c>
      <c r="X120" s="44">
        <v>4417.7</v>
      </c>
      <c r="Y120" s="44">
        <v>5910.5</v>
      </c>
      <c r="Z120" s="44">
        <v>59.8</v>
      </c>
      <c r="AA120" s="44">
        <v>78.2</v>
      </c>
      <c r="AB120" s="44">
        <v>4634.2</v>
      </c>
      <c r="AC120" s="44">
        <v>6196.4</v>
      </c>
      <c r="AD120" s="44">
        <v>101.6</v>
      </c>
      <c r="AE120" s="82">
        <v>14.7</v>
      </c>
      <c r="AF120" s="7"/>
      <c r="AG120" s="85" t="s">
        <v>29</v>
      </c>
      <c r="AH120" s="15">
        <v>4.125</v>
      </c>
      <c r="AI120" s="15">
        <v>12.375</v>
      </c>
      <c r="AJ120" s="15">
        <v>3</v>
      </c>
      <c r="AK120" s="15">
        <v>13</v>
      </c>
      <c r="AL120" s="16">
        <v>10</v>
      </c>
      <c r="AM120" s="62"/>
      <c r="AN120" s="64" t="s">
        <v>40</v>
      </c>
      <c r="AO120" s="20">
        <v>19</v>
      </c>
      <c r="AP120" s="21">
        <v>7.76</v>
      </c>
      <c r="AQ120" s="7"/>
      <c r="AR120" s="31" t="s">
        <v>37</v>
      </c>
      <c r="AS120" s="52">
        <v>4.9000000000000002E-2</v>
      </c>
      <c r="AT120" s="32" t="s">
        <v>38</v>
      </c>
      <c r="AU120" s="53">
        <v>4.3999999999999997E-2</v>
      </c>
      <c r="AV120" s="1"/>
      <c r="AW120" s="117" t="s">
        <v>45</v>
      </c>
      <c r="AX120" s="112">
        <v>654254000</v>
      </c>
      <c r="AY120" s="112">
        <v>490520400</v>
      </c>
      <c r="AZ120" s="113">
        <v>180100000</v>
      </c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</row>
    <row r="121" spans="1:82" ht="19.5" customHeight="1" thickBot="1" x14ac:dyDescent="0.35">
      <c r="A121" s="193"/>
      <c r="B121" s="68" t="s">
        <v>44</v>
      </c>
      <c r="C121" s="73">
        <f t="shared" ref="C121:J121" si="142">C116</f>
        <v>332606000</v>
      </c>
      <c r="D121" s="74">
        <f t="shared" si="142"/>
        <v>2977320</v>
      </c>
      <c r="E121" s="74">
        <f t="shared" si="142"/>
        <v>7386930</v>
      </c>
      <c r="F121" s="75">
        <f t="shared" si="142"/>
        <v>12110900</v>
      </c>
      <c r="G121" s="73">
        <f t="shared" si="142"/>
        <v>439813000</v>
      </c>
      <c r="H121" s="74">
        <f t="shared" si="142"/>
        <v>3959310</v>
      </c>
      <c r="I121" s="74">
        <f t="shared" si="142"/>
        <v>10950600</v>
      </c>
      <c r="J121" s="75">
        <f t="shared" si="142"/>
        <v>17388600</v>
      </c>
      <c r="K121" s="179"/>
      <c r="L121" s="180"/>
      <c r="M121" s="180"/>
      <c r="N121" s="180"/>
      <c r="O121" s="197"/>
      <c r="P121" s="198"/>
      <c r="Q121" s="14" t="s">
        <v>7</v>
      </c>
      <c r="R121" s="40">
        <f>R116</f>
        <v>73098700</v>
      </c>
      <c r="S121" s="57"/>
      <c r="T121" s="188"/>
      <c r="U121" s="191"/>
      <c r="V121" s="57"/>
      <c r="W121" s="87" t="s">
        <v>7</v>
      </c>
      <c r="X121" s="5">
        <f t="shared" ref="X121:AE121" si="143">X116</f>
        <v>4405.6000000000004</v>
      </c>
      <c r="Y121" s="5">
        <f t="shared" si="143"/>
        <v>5896.8</v>
      </c>
      <c r="Z121" s="5">
        <f t="shared" si="143"/>
        <v>59.8</v>
      </c>
      <c r="AA121" s="5">
        <f t="shared" si="143"/>
        <v>78</v>
      </c>
      <c r="AB121" s="5">
        <f t="shared" si="143"/>
        <v>4621.5</v>
      </c>
      <c r="AC121" s="5">
        <f t="shared" si="143"/>
        <v>6182</v>
      </c>
      <c r="AD121" s="5">
        <f t="shared" si="143"/>
        <v>101.3</v>
      </c>
      <c r="AE121" s="81">
        <f t="shared" si="143"/>
        <v>14.6</v>
      </c>
      <c r="AF121" s="7"/>
      <c r="AG121" s="87" t="s">
        <v>26</v>
      </c>
      <c r="AH121" s="6">
        <f>(AH120*10.74)</f>
        <v>44.302500000000002</v>
      </c>
      <c r="AI121" s="6">
        <f>(AI120*2.2)</f>
        <v>27.225000000000001</v>
      </c>
      <c r="AJ121" s="6">
        <f>(AJ120*0.25)</f>
        <v>0.75</v>
      </c>
      <c r="AK121" s="158">
        <f>AK120+AL120</f>
        <v>23</v>
      </c>
      <c r="AL121" s="159"/>
      <c r="AM121" s="10"/>
      <c r="AN121" s="22" t="s">
        <v>41</v>
      </c>
      <c r="AO121" s="23">
        <v>21.8</v>
      </c>
      <c r="AP121" s="24">
        <v>8.02</v>
      </c>
      <c r="AQ121" s="7"/>
      <c r="AR121" s="33" t="s">
        <v>36</v>
      </c>
      <c r="AS121" s="12">
        <v>0.316</v>
      </c>
      <c r="AT121" s="2" t="s">
        <v>39</v>
      </c>
      <c r="AU121" s="36">
        <v>0.218</v>
      </c>
      <c r="AV121" s="1"/>
      <c r="AW121" s="118" t="s">
        <v>71</v>
      </c>
      <c r="AX121" s="111">
        <f t="shared" ref="AX121:AZ121" si="144">AX116</f>
        <v>653312000</v>
      </c>
      <c r="AY121" s="111">
        <f t="shared" si="144"/>
        <v>489474500</v>
      </c>
      <c r="AZ121" s="114">
        <f t="shared" si="144"/>
        <v>180030000</v>
      </c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</row>
    <row r="122" spans="1:82" ht="19.5" customHeight="1" thickBot="1" x14ac:dyDescent="0.35">
      <c r="A122" s="194"/>
      <c r="B122" s="66" t="s">
        <v>3</v>
      </c>
      <c r="C122" s="76">
        <f t="shared" ref="C122:J122" si="145">C120-C121</f>
        <v>836000</v>
      </c>
      <c r="D122" s="76">
        <f t="shared" si="145"/>
        <v>0</v>
      </c>
      <c r="E122" s="76">
        <f t="shared" si="145"/>
        <v>32000</v>
      </c>
      <c r="F122" s="77">
        <f t="shared" si="145"/>
        <v>40000</v>
      </c>
      <c r="G122" s="76">
        <f t="shared" si="145"/>
        <v>946000</v>
      </c>
      <c r="H122" s="76">
        <f t="shared" si="145"/>
        <v>7990</v>
      </c>
      <c r="I122" s="76">
        <f t="shared" si="145"/>
        <v>32000</v>
      </c>
      <c r="J122" s="77">
        <f t="shared" si="145"/>
        <v>33000</v>
      </c>
      <c r="K122" s="181"/>
      <c r="L122" s="182"/>
      <c r="M122" s="182"/>
      <c r="N122" s="182"/>
      <c r="O122" s="199"/>
      <c r="P122" s="200"/>
      <c r="Q122" s="48" t="s">
        <v>3</v>
      </c>
      <c r="R122" s="41">
        <f>R120-R121</f>
        <v>1593000</v>
      </c>
      <c r="S122" s="58"/>
      <c r="T122" s="189"/>
      <c r="U122" s="192"/>
      <c r="V122" s="58"/>
      <c r="W122" s="45" t="s">
        <v>3</v>
      </c>
      <c r="X122" s="46">
        <f>X120-X121</f>
        <v>12.099999999999454</v>
      </c>
      <c r="Y122" s="46">
        <f t="shared" ref="Y122:AE122" si="146">Y120-Y121</f>
        <v>13.699999999999818</v>
      </c>
      <c r="Z122" s="46">
        <f t="shared" si="146"/>
        <v>0</v>
      </c>
      <c r="AA122" s="46">
        <f t="shared" si="146"/>
        <v>0.20000000000000284</v>
      </c>
      <c r="AB122" s="46">
        <f t="shared" si="146"/>
        <v>12.699999999999818</v>
      </c>
      <c r="AC122" s="46">
        <f t="shared" si="146"/>
        <v>14.399999999999636</v>
      </c>
      <c r="AD122" s="46">
        <f t="shared" si="146"/>
        <v>0.29999999999999716</v>
      </c>
      <c r="AE122" s="83">
        <f t="shared" si="146"/>
        <v>9.9999999999999645E-2</v>
      </c>
      <c r="AF122" s="7"/>
      <c r="AG122" s="88" t="s">
        <v>28</v>
      </c>
      <c r="AH122" s="86">
        <f>(AH121)/((K120/1000000)*8.34)</f>
        <v>2.9809485744737545</v>
      </c>
      <c r="AI122" s="86">
        <f>(AI121)/((K120/1000000)*8.34)</f>
        <v>1.8318678390620839</v>
      </c>
      <c r="AJ122" s="86">
        <f>(AJ121)/((K120/1000000)*8.34)</f>
        <v>5.0464678762040874E-2</v>
      </c>
      <c r="AK122" s="160">
        <f>(AK121)/((K120/1000000)*8.34)</f>
        <v>1.5475834820359202</v>
      </c>
      <c r="AL122" s="161"/>
      <c r="AM122" s="10"/>
      <c r="AN122" s="1"/>
      <c r="AO122" s="1"/>
      <c r="AP122" s="1"/>
      <c r="AQ122" s="7"/>
      <c r="AR122" s="89" t="s">
        <v>55</v>
      </c>
      <c r="AS122" s="79">
        <v>1.32</v>
      </c>
      <c r="AT122" s="90" t="s">
        <v>54</v>
      </c>
      <c r="AU122" s="35">
        <v>2.5000000000000001E-2</v>
      </c>
      <c r="AV122" s="1"/>
      <c r="AW122" s="110" t="s">
        <v>3</v>
      </c>
      <c r="AX122" s="115">
        <f>AX120-AX121</f>
        <v>942000</v>
      </c>
      <c r="AY122" s="115">
        <f>AY120-AY121</f>
        <v>1045900</v>
      </c>
      <c r="AZ122" s="116">
        <f>AZ120-AZ121</f>
        <v>70000</v>
      </c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</row>
    <row r="123" spans="1:82" ht="2.1" customHeight="1" thickBot="1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78"/>
      <c r="V123" s="13"/>
      <c r="W123" s="3"/>
      <c r="X123" s="84"/>
      <c r="Y123" s="84"/>
      <c r="Z123" s="84"/>
      <c r="AA123" s="84"/>
      <c r="AB123" s="84"/>
      <c r="AC123" s="84"/>
      <c r="AD123" s="84"/>
      <c r="AE123" s="84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7"/>
      <c r="AS123" s="7"/>
      <c r="AT123" s="7"/>
      <c r="AU123" s="7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</row>
    <row r="124" spans="1:82" ht="18.75" customHeight="1" x14ac:dyDescent="0.3">
      <c r="A124" s="174">
        <v>31</v>
      </c>
      <c r="B124" s="67" t="s">
        <v>45</v>
      </c>
      <c r="C124" s="72">
        <v>334209000</v>
      </c>
      <c r="D124" s="37">
        <v>2985320</v>
      </c>
      <c r="E124" s="37">
        <v>7418930</v>
      </c>
      <c r="F124" s="39">
        <v>12165900</v>
      </c>
      <c r="G124" s="72">
        <v>441493000</v>
      </c>
      <c r="H124" s="37">
        <v>3967300</v>
      </c>
      <c r="I124" s="37">
        <v>11013600</v>
      </c>
      <c r="J124" s="39">
        <v>17454500</v>
      </c>
      <c r="K124" s="177">
        <f>C126+G126</f>
        <v>1501000</v>
      </c>
      <c r="L124" s="178"/>
      <c r="M124" s="183">
        <f>D126+E126+F126+H126+I126+J126</f>
        <v>86900</v>
      </c>
      <c r="N124" s="178"/>
      <c r="O124" s="195">
        <f>M124+K124</f>
        <v>1587900</v>
      </c>
      <c r="P124" s="196"/>
      <c r="Q124" s="42" t="s">
        <v>6</v>
      </c>
      <c r="R124" s="39">
        <v>76248900</v>
      </c>
      <c r="S124" s="57"/>
      <c r="T124" s="187">
        <v>0</v>
      </c>
      <c r="U124" s="190">
        <v>0.93</v>
      </c>
      <c r="V124" s="57"/>
      <c r="W124" s="85" t="s">
        <v>6</v>
      </c>
      <c r="X124" s="44">
        <v>4428.8</v>
      </c>
      <c r="Y124" s="44">
        <v>5921.3</v>
      </c>
      <c r="Z124" s="44">
        <v>59.8</v>
      </c>
      <c r="AA124" s="44">
        <v>78.3</v>
      </c>
      <c r="AB124" s="44">
        <v>4645.6000000000004</v>
      </c>
      <c r="AC124" s="44">
        <v>6207.5</v>
      </c>
      <c r="AD124" s="44">
        <v>101.8</v>
      </c>
      <c r="AE124" s="82">
        <v>14.7</v>
      </c>
      <c r="AF124" s="7"/>
      <c r="AG124" s="85" t="s">
        <v>29</v>
      </c>
      <c r="AH124" s="15">
        <v>3.5</v>
      </c>
      <c r="AI124" s="15">
        <v>10.9375</v>
      </c>
      <c r="AJ124" s="15">
        <v>2.5</v>
      </c>
      <c r="AK124" s="15">
        <v>10</v>
      </c>
      <c r="AL124" s="16">
        <v>9</v>
      </c>
      <c r="AM124" s="62"/>
      <c r="AN124" s="64" t="s">
        <v>40</v>
      </c>
      <c r="AO124" s="20">
        <v>20.3</v>
      </c>
      <c r="AP124" s="21">
        <v>7.83</v>
      </c>
      <c r="AQ124" s="7"/>
      <c r="AR124" s="31" t="s">
        <v>37</v>
      </c>
      <c r="AS124" s="52">
        <v>4.9000000000000002E-2</v>
      </c>
      <c r="AT124" s="32" t="s">
        <v>38</v>
      </c>
      <c r="AU124" s="53">
        <v>4.5999999999999999E-2</v>
      </c>
      <c r="AV124" s="1"/>
      <c r="AW124" s="117" t="s">
        <v>45</v>
      </c>
      <c r="AX124" s="112">
        <v>655114000</v>
      </c>
      <c r="AY124" s="112">
        <v>491333400</v>
      </c>
      <c r="AZ124" s="113">
        <v>180135000</v>
      </c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</row>
    <row r="125" spans="1:82" ht="19.5" customHeight="1" thickBot="1" x14ac:dyDescent="0.35">
      <c r="A125" s="193"/>
      <c r="B125" s="68" t="s">
        <v>44</v>
      </c>
      <c r="C125" s="73">
        <f t="shared" ref="C125:J125" si="147">C120</f>
        <v>333442000</v>
      </c>
      <c r="D125" s="74">
        <f t="shared" si="147"/>
        <v>2977320</v>
      </c>
      <c r="E125" s="74">
        <f t="shared" si="147"/>
        <v>7418930</v>
      </c>
      <c r="F125" s="75">
        <f t="shared" si="147"/>
        <v>12150900</v>
      </c>
      <c r="G125" s="73">
        <f t="shared" si="147"/>
        <v>440759000</v>
      </c>
      <c r="H125" s="74">
        <f t="shared" si="147"/>
        <v>3967300</v>
      </c>
      <c r="I125" s="74">
        <f t="shared" si="147"/>
        <v>10982600</v>
      </c>
      <c r="J125" s="75">
        <f t="shared" si="147"/>
        <v>17421600</v>
      </c>
      <c r="K125" s="179"/>
      <c r="L125" s="180"/>
      <c r="M125" s="180"/>
      <c r="N125" s="180"/>
      <c r="O125" s="197"/>
      <c r="P125" s="198"/>
      <c r="Q125" s="14" t="s">
        <v>7</v>
      </c>
      <c r="R125" s="40">
        <f>R120</f>
        <v>74691700</v>
      </c>
      <c r="S125" s="57"/>
      <c r="T125" s="188"/>
      <c r="U125" s="191"/>
      <c r="V125" s="57"/>
      <c r="W125" s="87" t="s">
        <v>7</v>
      </c>
      <c r="X125" s="5">
        <f t="shared" ref="X125:AE125" si="148">X120</f>
        <v>4417.7</v>
      </c>
      <c r="Y125" s="5">
        <f t="shared" si="148"/>
        <v>5910.5</v>
      </c>
      <c r="Z125" s="5">
        <f t="shared" si="148"/>
        <v>59.8</v>
      </c>
      <c r="AA125" s="5">
        <f t="shared" si="148"/>
        <v>78.2</v>
      </c>
      <c r="AB125" s="5">
        <f t="shared" si="148"/>
        <v>4634.2</v>
      </c>
      <c r="AC125" s="5">
        <f t="shared" si="148"/>
        <v>6196.4</v>
      </c>
      <c r="AD125" s="5">
        <f t="shared" si="148"/>
        <v>101.6</v>
      </c>
      <c r="AE125" s="81">
        <f t="shared" si="148"/>
        <v>14.7</v>
      </c>
      <c r="AF125" s="7"/>
      <c r="AG125" s="87" t="s">
        <v>26</v>
      </c>
      <c r="AH125" s="6">
        <f>(AH124*10.74)</f>
        <v>37.590000000000003</v>
      </c>
      <c r="AI125" s="6">
        <f>(AI124*2.2)</f>
        <v>24.062500000000004</v>
      </c>
      <c r="AJ125" s="6">
        <f>(AJ124*0.25)</f>
        <v>0.625</v>
      </c>
      <c r="AK125" s="158">
        <f>AK124+AL124</f>
        <v>19</v>
      </c>
      <c r="AL125" s="159"/>
      <c r="AM125" s="10"/>
      <c r="AN125" s="22" t="s">
        <v>41</v>
      </c>
      <c r="AO125" s="23">
        <v>20.6</v>
      </c>
      <c r="AP125" s="24">
        <v>8.02</v>
      </c>
      <c r="AQ125" s="7"/>
      <c r="AR125" s="33" t="s">
        <v>36</v>
      </c>
      <c r="AS125" s="12">
        <v>0.23</v>
      </c>
      <c r="AT125" s="2" t="s">
        <v>39</v>
      </c>
      <c r="AU125" s="36">
        <v>0.27</v>
      </c>
      <c r="AV125" s="1"/>
      <c r="AW125" s="118" t="s">
        <v>71</v>
      </c>
      <c r="AX125" s="111">
        <f t="shared" ref="AX125:AZ125" si="149">AX120</f>
        <v>654254000</v>
      </c>
      <c r="AY125" s="111">
        <f t="shared" si="149"/>
        <v>490520400</v>
      </c>
      <c r="AZ125" s="114">
        <f t="shared" si="149"/>
        <v>180100000</v>
      </c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</row>
    <row r="126" spans="1:82" ht="19.5" customHeight="1" thickBot="1" x14ac:dyDescent="0.35">
      <c r="A126" s="194"/>
      <c r="B126" s="66" t="s">
        <v>3</v>
      </c>
      <c r="C126" s="76">
        <f t="shared" ref="C126:J126" si="150">C124-C125</f>
        <v>767000</v>
      </c>
      <c r="D126" s="76">
        <f t="shared" si="150"/>
        <v>8000</v>
      </c>
      <c r="E126" s="76">
        <f t="shared" si="150"/>
        <v>0</v>
      </c>
      <c r="F126" s="77">
        <f t="shared" si="150"/>
        <v>15000</v>
      </c>
      <c r="G126" s="76">
        <f t="shared" si="150"/>
        <v>734000</v>
      </c>
      <c r="H126" s="76">
        <f t="shared" si="150"/>
        <v>0</v>
      </c>
      <c r="I126" s="76">
        <f t="shared" si="150"/>
        <v>31000</v>
      </c>
      <c r="J126" s="77">
        <f t="shared" si="150"/>
        <v>32900</v>
      </c>
      <c r="K126" s="203"/>
      <c r="L126" s="204"/>
      <c r="M126" s="204"/>
      <c r="N126" s="204"/>
      <c r="O126" s="197"/>
      <c r="P126" s="198"/>
      <c r="Q126" s="98" t="s">
        <v>3</v>
      </c>
      <c r="R126" s="99">
        <f>R124-R125</f>
        <v>1557200</v>
      </c>
      <c r="S126" s="58"/>
      <c r="T126" s="188"/>
      <c r="U126" s="191"/>
      <c r="V126" s="58"/>
      <c r="W126" s="45" t="s">
        <v>3</v>
      </c>
      <c r="X126" s="46">
        <f>X124-X125</f>
        <v>11.100000000000364</v>
      </c>
      <c r="Y126" s="46">
        <f t="shared" ref="Y126:AE126" si="151">Y124-Y125</f>
        <v>10.800000000000182</v>
      </c>
      <c r="Z126" s="46">
        <f t="shared" si="151"/>
        <v>0</v>
      </c>
      <c r="AA126" s="46">
        <f t="shared" si="151"/>
        <v>9.9999999999994316E-2</v>
      </c>
      <c r="AB126" s="46">
        <f t="shared" si="151"/>
        <v>11.400000000000546</v>
      </c>
      <c r="AC126" s="46">
        <f t="shared" si="151"/>
        <v>11.100000000000364</v>
      </c>
      <c r="AD126" s="46">
        <f t="shared" si="151"/>
        <v>0.20000000000000284</v>
      </c>
      <c r="AE126" s="83">
        <f t="shared" si="151"/>
        <v>0</v>
      </c>
      <c r="AF126" s="7"/>
      <c r="AG126" s="88" t="s">
        <v>28</v>
      </c>
      <c r="AH126" s="101">
        <f>(AH125)/((K124/1000000)*8.34)</f>
        <v>3.0027943002027433</v>
      </c>
      <c r="AI126" s="101">
        <f>(AI125)/((K124/1000000)*8.34)</f>
        <v>1.9221797778299683</v>
      </c>
      <c r="AJ126" s="101">
        <f>(AJ125)/((K124/1000000)*8.34)</f>
        <v>4.9926747476103067E-2</v>
      </c>
      <c r="AK126" s="201">
        <f>(AK125)/((K124/1000000)*8.34)</f>
        <v>1.5177731232735332</v>
      </c>
      <c r="AL126" s="202"/>
      <c r="AM126" s="10"/>
      <c r="AN126" s="1"/>
      <c r="AO126" s="1"/>
      <c r="AP126" s="1"/>
      <c r="AQ126" s="7"/>
      <c r="AR126" s="89" t="s">
        <v>55</v>
      </c>
      <c r="AS126" s="79">
        <v>1.2</v>
      </c>
      <c r="AT126" s="90" t="s">
        <v>54</v>
      </c>
      <c r="AU126" s="35">
        <v>0.03</v>
      </c>
      <c r="AV126" s="1"/>
      <c r="AW126" s="110" t="s">
        <v>3</v>
      </c>
      <c r="AX126" s="115">
        <f>AX124-AX125</f>
        <v>860000</v>
      </c>
      <c r="AY126" s="115">
        <f>AY124-AY125</f>
        <v>813000</v>
      </c>
      <c r="AZ126" s="116">
        <f>AZ124-AZ125</f>
        <v>35000</v>
      </c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</row>
    <row r="127" spans="1:82" ht="18.75" x14ac:dyDescent="0.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53" t="s">
        <v>60</v>
      </c>
      <c r="L127" s="153"/>
      <c r="M127" s="153"/>
      <c r="N127" s="153"/>
      <c r="O127" s="153"/>
      <c r="P127" s="153"/>
      <c r="Q127" s="153"/>
      <c r="R127" s="153"/>
      <c r="S127" s="153"/>
      <c r="T127" s="153"/>
      <c r="U127" s="102" t="s">
        <v>58</v>
      </c>
      <c r="V127" s="13"/>
      <c r="W127" s="3"/>
      <c r="X127" s="3"/>
      <c r="Y127" s="3"/>
      <c r="Z127" s="3"/>
      <c r="AA127" s="3"/>
      <c r="AB127" s="3"/>
      <c r="AC127" s="3"/>
      <c r="AD127" s="3"/>
      <c r="AE127" s="3"/>
      <c r="AF127" s="1"/>
      <c r="AG127" s="1"/>
      <c r="AH127" s="153" t="s">
        <v>62</v>
      </c>
      <c r="AI127" s="153"/>
      <c r="AJ127" s="153"/>
      <c r="AK127" s="153"/>
      <c r="AL127" s="153"/>
      <c r="AM127" s="1"/>
      <c r="AN127" s="1"/>
      <c r="AO127" s="152" t="s">
        <v>59</v>
      </c>
      <c r="AP127" s="152"/>
      <c r="AQ127" s="1"/>
      <c r="AR127" s="7"/>
      <c r="AS127" s="7"/>
      <c r="AT127" s="145" t="s">
        <v>63</v>
      </c>
      <c r="AU127" s="145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</row>
    <row r="128" spans="1:82" ht="18.75" x14ac:dyDescent="0.3">
      <c r="A128" s="1"/>
      <c r="B128" s="1"/>
      <c r="C128" s="1"/>
      <c r="D128" s="1"/>
      <c r="E128" s="1"/>
      <c r="F128" s="1"/>
      <c r="G128" s="1"/>
      <c r="H128" s="1"/>
      <c r="I128" s="1"/>
      <c r="J128" s="13"/>
      <c r="K128" s="147">
        <f>SUM(K4:L126)</f>
        <v>47356000</v>
      </c>
      <c r="L128" s="148"/>
      <c r="M128" s="149">
        <f t="shared" ref="M128" si="152">SUM(M4:N126)</f>
        <v>3003950</v>
      </c>
      <c r="N128" s="150"/>
      <c r="O128" s="149">
        <f t="shared" ref="O128" si="153">SUM(O4:P126)</f>
        <v>50359950</v>
      </c>
      <c r="P128" s="150"/>
      <c r="Q128" s="1"/>
      <c r="R128" s="100">
        <f>R124-R5</f>
        <v>47407600</v>
      </c>
      <c r="S128" s="1"/>
      <c r="T128" s="93">
        <f>SUM(T4:T126)</f>
        <v>0.01</v>
      </c>
      <c r="U128" s="97">
        <f>AVERAGE(U4:U126)</f>
        <v>0.8687096774193549</v>
      </c>
      <c r="V128" s="13"/>
      <c r="W128" s="3"/>
      <c r="X128" s="84"/>
      <c r="Y128" s="84"/>
      <c r="Z128" s="84"/>
      <c r="AA128" s="84"/>
      <c r="AB128" s="84">
        <f t="shared" ref="AB128:AC128" si="154">AB124-AB5</f>
        <v>344.5</v>
      </c>
      <c r="AC128" s="84">
        <f t="shared" si="154"/>
        <v>376.60000000000036</v>
      </c>
      <c r="AD128" s="84"/>
      <c r="AE128" s="84"/>
      <c r="AF128" s="1"/>
      <c r="AG128" s="1"/>
      <c r="AH128" s="93">
        <f>SUM(AH125,AH121,AH117,AH113,AH109,AH105,AH101,AH97,AH93,AH89,AH85,AH81,AH77,AH73,AH69,AH65,AH61,AH57,AH53,AH49,AH45,AH41,AH37,AH33,AH29,AH25,AH21,AH17,AH13,AH9,AH5)</f>
        <v>1186.0987500000003</v>
      </c>
      <c r="AI128" s="93">
        <f t="shared" ref="AI128:AJ128" si="155">SUM(AI125,AI121,AI117,AI113,AI109,AI105,AI101,AI97,AI93,AI89,AI85,AI81,AI77,AI73,AI69,AI65,AI61,AI57,AI53,AI49,AI45,AI41,AI37,AI33,AI29,AI25,AI21,AI17,AI13,AI9,AI5)</f>
        <v>712.52500000000009</v>
      </c>
      <c r="AJ128" s="93">
        <f t="shared" si="155"/>
        <v>18.796875</v>
      </c>
      <c r="AK128" s="151">
        <f>SUM(AK125,AK121,AK117,AK113,AK109,AK105,AK101,AK97,AK93,AK89,AK85,AK81,AK77,AK73,AK69,AK65,AK61,AK57,AK53,AK49,AK45,AK41,AK37,AK33,AK29,AK25,AK21,AK17,AK13,AK9,AK5)</f>
        <v>605</v>
      </c>
      <c r="AL128" s="148"/>
      <c r="AM128" s="1"/>
      <c r="AN128" s="1"/>
      <c r="AO128" s="95">
        <f>AVERAGE(AO125,AO121,AO117,AO113,AO109,AO105,AO101,AO97,AO93,AO89,AO85,AO81,AO77,AO73,AO69,AO65,AO61,AO57,AO53,AO49,AO45,AO41,AO37,AO33,AO29,AO25,AO21,AO17,AO13,AO9,AO5)</f>
        <v>21.087096774193554</v>
      </c>
      <c r="AP128" s="96">
        <f>AVERAGE(AP125,AP121,AP117,AP113,AP109,AP105,AP101,AP97,AP93,AP89,AP85,AP81,AP77,AP73,AP69,AP65,AP61,AP57,AP53,AP49,AP45,AP41,AP37,AP33,AP29,AP25,AP21,AP17,AP13,AP9,AP5)</f>
        <v>7.9751612903225801</v>
      </c>
      <c r="AQ128" s="1"/>
      <c r="AR128" s="7"/>
      <c r="AS128" s="7"/>
      <c r="AT128" s="146">
        <f>AVERAGE(AU126,AU122,AU118,AU114,AU110,AU106,AU102,AU98,AU94,AU90,AU86,AU82,AU78,AU74,AU70,AU66,AU62,AU58,AU54,AU50,AU46,AU42,AU38,AU34,AU30,AU26,AU22,AU18,AU14,AU10,AU6)</f>
        <v>3.2774193548387114E-2</v>
      </c>
      <c r="AU128" s="146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</row>
    <row r="129" spans="1:82" ht="18.75" x14ac:dyDescent="0.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3"/>
      <c r="W129" s="3"/>
      <c r="X129" s="3"/>
      <c r="Y129" s="3"/>
      <c r="Z129" s="3"/>
      <c r="AA129" s="94" t="s">
        <v>61</v>
      </c>
      <c r="AB129" s="162">
        <f>AB128+AC128</f>
        <v>721.10000000000036</v>
      </c>
      <c r="AC129" s="163"/>
      <c r="AD129" s="3"/>
      <c r="AE129" s="3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7"/>
      <c r="AS129" s="7"/>
      <c r="AT129" s="7"/>
      <c r="AU129" s="7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</row>
    <row r="130" spans="1:82" ht="18.75" x14ac:dyDescent="0.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92"/>
      <c r="U130" s="1"/>
      <c r="V130" s="13"/>
      <c r="W130" s="3"/>
      <c r="X130" s="3"/>
      <c r="Y130" s="3"/>
      <c r="Z130" s="3"/>
      <c r="AA130" s="3"/>
      <c r="AB130" s="3"/>
      <c r="AC130" s="3"/>
      <c r="AD130" s="3"/>
      <c r="AE130" s="3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7"/>
      <c r="AS130" s="7"/>
      <c r="AT130" s="7"/>
      <c r="AU130" s="7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</row>
    <row r="131" spans="1:82" ht="18.75" x14ac:dyDescent="0.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3"/>
      <c r="W131" s="3"/>
      <c r="X131" s="3"/>
      <c r="Y131" s="3"/>
      <c r="Z131" s="3"/>
      <c r="AA131" s="3"/>
      <c r="AB131" s="3"/>
      <c r="AC131" s="3"/>
      <c r="AD131" s="3"/>
      <c r="AE131" s="3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7"/>
      <c r="AS131" s="7"/>
      <c r="AT131" s="7"/>
      <c r="AU131" s="7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</row>
    <row r="132" spans="1:82" ht="18.75" x14ac:dyDescent="0.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3"/>
      <c r="W132" s="3"/>
      <c r="X132" s="3"/>
      <c r="Y132" s="3"/>
      <c r="Z132" s="3"/>
      <c r="AA132" s="3"/>
      <c r="AB132" s="3"/>
      <c r="AC132" s="3"/>
      <c r="AD132" s="3"/>
      <c r="AE132" s="3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7"/>
      <c r="AS132" s="7"/>
      <c r="AT132" s="7"/>
      <c r="AU132" s="7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</row>
    <row r="133" spans="1:82" ht="18.75" x14ac:dyDescent="0.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3"/>
      <c r="W133" s="3"/>
      <c r="X133" s="3"/>
      <c r="Y133" s="3"/>
      <c r="Z133" s="3"/>
      <c r="AA133" s="3"/>
      <c r="AB133" s="3"/>
      <c r="AC133" s="3"/>
      <c r="AD133" s="3"/>
      <c r="AE133" s="3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7"/>
      <c r="AS133" s="7"/>
      <c r="AT133" s="7"/>
      <c r="AU133" s="7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</row>
    <row r="134" spans="1:82" ht="18.75" x14ac:dyDescent="0.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3"/>
      <c r="W134" s="3"/>
      <c r="X134" s="3"/>
      <c r="Y134" s="3"/>
      <c r="Z134" s="3"/>
      <c r="AA134" s="3"/>
      <c r="AB134" s="3"/>
      <c r="AC134" s="3"/>
      <c r="AD134" s="3"/>
      <c r="AE134" s="3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7"/>
      <c r="AS134" s="7"/>
      <c r="AT134" s="7"/>
      <c r="AU134" s="7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</row>
    <row r="135" spans="1:82" ht="18.75" x14ac:dyDescent="0.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3"/>
      <c r="W135" s="3"/>
      <c r="X135" s="3"/>
      <c r="Y135" s="3"/>
      <c r="Z135" s="3"/>
      <c r="AA135" s="3"/>
      <c r="AB135" s="3"/>
      <c r="AC135" s="3"/>
      <c r="AD135" s="3"/>
      <c r="AE135" s="3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7"/>
      <c r="AS135" s="7"/>
      <c r="AT135" s="7"/>
      <c r="AU135" s="7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</row>
    <row r="136" spans="1:82" ht="18.75" x14ac:dyDescent="0.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3"/>
      <c r="W136" s="3"/>
      <c r="X136" s="3"/>
      <c r="Y136" s="3"/>
      <c r="Z136" s="3"/>
      <c r="AA136" s="3"/>
      <c r="AB136" s="3"/>
      <c r="AC136" s="3"/>
      <c r="AD136" s="3"/>
      <c r="AE136" s="3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7"/>
      <c r="AS136" s="7"/>
      <c r="AT136" s="7"/>
      <c r="AU136" s="7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</row>
    <row r="137" spans="1:82" ht="18.75" x14ac:dyDescent="0.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3"/>
      <c r="W137" s="3"/>
      <c r="X137" s="3"/>
      <c r="Y137" s="3"/>
      <c r="Z137" s="3"/>
      <c r="AA137" s="3"/>
      <c r="AB137" s="3"/>
      <c r="AC137" s="3"/>
      <c r="AD137" s="3"/>
      <c r="AE137" s="3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7"/>
      <c r="AS137" s="7"/>
      <c r="AT137" s="7"/>
      <c r="AU137" s="7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</row>
    <row r="138" spans="1:82" ht="18.75" x14ac:dyDescent="0.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3"/>
      <c r="W138" s="3"/>
      <c r="X138" s="3"/>
      <c r="Y138" s="3"/>
      <c r="Z138" s="3"/>
      <c r="AA138" s="3"/>
      <c r="AB138" s="3"/>
      <c r="AC138" s="3"/>
      <c r="AD138" s="3"/>
      <c r="AE138" s="3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7"/>
      <c r="AS138" s="7"/>
      <c r="AT138" s="7"/>
      <c r="AU138" s="7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</row>
    <row r="139" spans="1:82" ht="18.75" x14ac:dyDescent="0.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3"/>
      <c r="W139" s="3"/>
      <c r="X139" s="3"/>
      <c r="Y139" s="3"/>
      <c r="Z139" s="3"/>
      <c r="AA139" s="3"/>
      <c r="AB139" s="3"/>
      <c r="AC139" s="3"/>
      <c r="AD139" s="3"/>
      <c r="AE139" s="3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7"/>
      <c r="AS139" s="7"/>
      <c r="AT139" s="7"/>
      <c r="AU139" s="7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</row>
    <row r="140" spans="1:82" ht="18.75" x14ac:dyDescent="0.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3"/>
      <c r="W140" s="3"/>
      <c r="X140" s="3"/>
      <c r="Y140" s="3"/>
      <c r="Z140" s="3"/>
      <c r="AA140" s="3"/>
      <c r="AB140" s="3"/>
      <c r="AC140" s="3"/>
      <c r="AD140" s="3"/>
      <c r="AE140" s="3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7"/>
      <c r="AS140" s="7"/>
      <c r="AT140" s="7"/>
      <c r="AU140" s="7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</row>
    <row r="141" spans="1:82" ht="18.75" x14ac:dyDescent="0.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3"/>
      <c r="W141" s="3"/>
      <c r="X141" s="3"/>
      <c r="Y141" s="3"/>
      <c r="Z141" s="3"/>
      <c r="AA141" s="3"/>
      <c r="AB141" s="3"/>
      <c r="AC141" s="3"/>
      <c r="AD141" s="3"/>
      <c r="AE141" s="3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7"/>
      <c r="AS141" s="7"/>
      <c r="AT141" s="7"/>
      <c r="AU141" s="7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</row>
    <row r="142" spans="1:82" ht="18.75" x14ac:dyDescent="0.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3"/>
      <c r="W142" s="3"/>
      <c r="X142" s="3"/>
      <c r="Y142" s="3"/>
      <c r="Z142" s="3"/>
      <c r="AA142" s="3"/>
      <c r="AB142" s="3"/>
      <c r="AC142" s="3"/>
      <c r="AD142" s="3"/>
      <c r="AE142" s="3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7"/>
      <c r="AS142" s="7"/>
      <c r="AT142" s="7"/>
      <c r="AU142" s="7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</row>
    <row r="143" spans="1:82" ht="18.75" x14ac:dyDescent="0.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3"/>
      <c r="W143" s="3"/>
      <c r="X143" s="3"/>
      <c r="Y143" s="3"/>
      <c r="Z143" s="3"/>
      <c r="AA143" s="3"/>
      <c r="AB143" s="3"/>
      <c r="AC143" s="3"/>
      <c r="AD143" s="3"/>
      <c r="AE143" s="3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7"/>
      <c r="AS143" s="7"/>
      <c r="AT143" s="7"/>
      <c r="AU143" s="7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</row>
    <row r="144" spans="1:82" ht="18.75" x14ac:dyDescent="0.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3"/>
      <c r="W144" s="3"/>
      <c r="X144" s="3"/>
      <c r="Y144" s="3"/>
      <c r="Z144" s="3"/>
      <c r="AA144" s="3"/>
      <c r="AB144" s="3"/>
      <c r="AC144" s="3"/>
      <c r="AD144" s="3"/>
      <c r="AE144" s="3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7"/>
      <c r="AS144" s="7"/>
      <c r="AT144" s="7"/>
      <c r="AU144" s="7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</row>
    <row r="145" spans="1:82" ht="18.75" x14ac:dyDescent="0.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3"/>
      <c r="W145" s="3"/>
      <c r="X145" s="3"/>
      <c r="Y145" s="3"/>
      <c r="Z145" s="3"/>
      <c r="AA145" s="3"/>
      <c r="AB145" s="3"/>
      <c r="AC145" s="3"/>
      <c r="AD145" s="3"/>
      <c r="AE145" s="3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7"/>
      <c r="AS145" s="7"/>
      <c r="AT145" s="7"/>
      <c r="AU145" s="7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</row>
    <row r="146" spans="1:82" ht="18.75" x14ac:dyDescent="0.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3"/>
      <c r="W146" s="3"/>
      <c r="X146" s="3"/>
      <c r="Y146" s="3"/>
      <c r="Z146" s="3"/>
      <c r="AA146" s="3"/>
      <c r="AB146" s="3"/>
      <c r="AC146" s="3"/>
      <c r="AD146" s="3"/>
      <c r="AE146" s="3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7"/>
      <c r="AS146" s="7"/>
      <c r="AT146" s="7"/>
      <c r="AU146" s="7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</row>
    <row r="147" spans="1:82" ht="18.75" x14ac:dyDescent="0.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3"/>
      <c r="W147" s="3"/>
      <c r="X147" s="3"/>
      <c r="Y147" s="3"/>
      <c r="Z147" s="3"/>
      <c r="AA147" s="3"/>
      <c r="AB147" s="3"/>
      <c r="AC147" s="3"/>
      <c r="AD147" s="3"/>
      <c r="AE147" s="3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7"/>
      <c r="AS147" s="7"/>
      <c r="AT147" s="7"/>
      <c r="AU147" s="7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</row>
    <row r="148" spans="1:82" ht="18.75" x14ac:dyDescent="0.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3"/>
      <c r="W148" s="3"/>
      <c r="X148" s="3"/>
      <c r="Y148" s="3"/>
      <c r="Z148" s="3"/>
      <c r="AA148" s="3"/>
      <c r="AB148" s="3"/>
      <c r="AC148" s="3"/>
      <c r="AD148" s="3"/>
      <c r="AE148" s="3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7"/>
      <c r="AS148" s="7"/>
      <c r="AT148" s="7"/>
      <c r="AU148" s="7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</row>
    <row r="149" spans="1:82" ht="18.75" x14ac:dyDescent="0.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3"/>
      <c r="W149" s="3"/>
      <c r="X149" s="3"/>
      <c r="Y149" s="3"/>
      <c r="Z149" s="3"/>
      <c r="AA149" s="3"/>
      <c r="AB149" s="3"/>
      <c r="AC149" s="3"/>
      <c r="AD149" s="3"/>
      <c r="AE149" s="3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7"/>
      <c r="AS149" s="7"/>
      <c r="AT149" s="7"/>
      <c r="AU149" s="7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</row>
    <row r="150" spans="1:82" ht="18.75" x14ac:dyDescent="0.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3"/>
      <c r="W150" s="3"/>
      <c r="X150" s="3"/>
      <c r="Y150" s="3"/>
      <c r="Z150" s="3"/>
      <c r="AA150" s="3"/>
      <c r="AB150" s="3"/>
      <c r="AC150" s="3"/>
      <c r="AD150" s="3"/>
      <c r="AE150" s="3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7"/>
      <c r="AS150" s="7"/>
      <c r="AT150" s="7"/>
      <c r="AU150" s="7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</row>
    <row r="151" spans="1:82" ht="18.75" x14ac:dyDescent="0.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3"/>
      <c r="W151" s="3"/>
      <c r="X151" s="3"/>
      <c r="Y151" s="3"/>
      <c r="Z151" s="3"/>
      <c r="AA151" s="3"/>
      <c r="AB151" s="3"/>
      <c r="AC151" s="3"/>
      <c r="AD151" s="3"/>
      <c r="AE151" s="3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7"/>
      <c r="AS151" s="7"/>
      <c r="AT151" s="7"/>
      <c r="AU151" s="7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</row>
    <row r="152" spans="1:82" ht="18.75" x14ac:dyDescent="0.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3"/>
      <c r="W152" s="3"/>
      <c r="X152" s="3"/>
      <c r="Y152" s="3"/>
      <c r="Z152" s="3"/>
      <c r="AA152" s="3"/>
      <c r="AB152" s="3"/>
      <c r="AC152" s="3"/>
      <c r="AD152" s="3"/>
      <c r="AE152" s="3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7"/>
      <c r="AS152" s="7"/>
      <c r="AT152" s="7"/>
      <c r="AU152" s="7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</row>
    <row r="153" spans="1:82" ht="18.75" x14ac:dyDescent="0.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3"/>
      <c r="W153" s="3"/>
      <c r="X153" s="3"/>
      <c r="Y153" s="3"/>
      <c r="Z153" s="3"/>
      <c r="AA153" s="3"/>
      <c r="AB153" s="3"/>
      <c r="AC153" s="3"/>
      <c r="AD153" s="3"/>
      <c r="AE153" s="3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7"/>
      <c r="AS153" s="7"/>
      <c r="AT153" s="7"/>
      <c r="AU153" s="7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</row>
    <row r="154" spans="1:82" ht="18.75" x14ac:dyDescent="0.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3"/>
      <c r="W154" s="3"/>
      <c r="X154" s="3"/>
      <c r="Y154" s="3"/>
      <c r="Z154" s="3"/>
      <c r="AA154" s="3"/>
      <c r="AB154" s="3"/>
      <c r="AC154" s="3"/>
      <c r="AD154" s="3"/>
      <c r="AE154" s="3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7"/>
      <c r="AS154" s="7"/>
      <c r="AT154" s="7"/>
      <c r="AU154" s="7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</row>
    <row r="155" spans="1:82" ht="18.75" x14ac:dyDescent="0.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3"/>
      <c r="W155" s="3"/>
      <c r="X155" s="3"/>
      <c r="Y155" s="3"/>
      <c r="Z155" s="3"/>
      <c r="AA155" s="3"/>
      <c r="AB155" s="3"/>
      <c r="AC155" s="3"/>
      <c r="AD155" s="3"/>
      <c r="AE155" s="3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7"/>
      <c r="AS155" s="7"/>
      <c r="AT155" s="7"/>
      <c r="AU155" s="7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</row>
    <row r="156" spans="1:82" ht="18.75" x14ac:dyDescent="0.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3"/>
      <c r="W156" s="3"/>
      <c r="X156" s="3"/>
      <c r="Y156" s="3"/>
      <c r="Z156" s="3"/>
      <c r="AA156" s="3"/>
      <c r="AB156" s="3"/>
      <c r="AC156" s="3"/>
      <c r="AD156" s="3"/>
      <c r="AE156" s="3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7"/>
      <c r="AS156" s="7"/>
      <c r="AT156" s="7"/>
      <c r="AU156" s="7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</row>
    <row r="157" spans="1:82" ht="18.75" x14ac:dyDescent="0.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3"/>
      <c r="W157" s="3"/>
      <c r="X157" s="3"/>
      <c r="Y157" s="3"/>
      <c r="Z157" s="3"/>
      <c r="AA157" s="3"/>
      <c r="AB157" s="3"/>
      <c r="AC157" s="3"/>
      <c r="AD157" s="3"/>
      <c r="AE157" s="3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7"/>
      <c r="AS157" s="7"/>
      <c r="AT157" s="7"/>
      <c r="AU157" s="7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</row>
    <row r="158" spans="1:82" ht="18.75" x14ac:dyDescent="0.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3"/>
      <c r="W158" s="3"/>
      <c r="X158" s="3"/>
      <c r="Y158" s="3"/>
      <c r="Z158" s="3"/>
      <c r="AA158" s="3"/>
      <c r="AB158" s="3"/>
      <c r="AC158" s="3"/>
      <c r="AD158" s="3"/>
      <c r="AE158" s="3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7"/>
      <c r="AS158" s="7"/>
      <c r="AT158" s="7"/>
      <c r="AU158" s="7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</row>
    <row r="159" spans="1:82" ht="18.75" x14ac:dyDescent="0.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3"/>
      <c r="W159" s="3"/>
      <c r="X159" s="3"/>
      <c r="Y159" s="3"/>
      <c r="Z159" s="3"/>
      <c r="AA159" s="3"/>
      <c r="AB159" s="3"/>
      <c r="AC159" s="3"/>
      <c r="AD159" s="3"/>
      <c r="AE159" s="3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7"/>
      <c r="AS159" s="7"/>
      <c r="AT159" s="7"/>
      <c r="AU159" s="7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</row>
    <row r="160" spans="1:82" ht="18.75" x14ac:dyDescent="0.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3"/>
      <c r="W160" s="3"/>
      <c r="X160" s="3"/>
      <c r="Y160" s="3"/>
      <c r="Z160" s="3"/>
      <c r="AA160" s="3"/>
      <c r="AB160" s="3"/>
      <c r="AC160" s="3"/>
      <c r="AD160" s="3"/>
      <c r="AE160" s="3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7"/>
      <c r="AS160" s="7"/>
      <c r="AT160" s="7"/>
      <c r="AU160" s="7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</row>
    <row r="161" spans="1:82" ht="18.75" x14ac:dyDescent="0.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3"/>
      <c r="W161" s="3"/>
      <c r="X161" s="3"/>
      <c r="Y161" s="3"/>
      <c r="Z161" s="3"/>
      <c r="AA161" s="3"/>
      <c r="AB161" s="3"/>
      <c r="AC161" s="3"/>
      <c r="AD161" s="3"/>
      <c r="AE161" s="3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7"/>
      <c r="AS161" s="7"/>
      <c r="AT161" s="7"/>
      <c r="AU161" s="7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</row>
    <row r="162" spans="1:82" ht="18.75" x14ac:dyDescent="0.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3"/>
      <c r="W162" s="3"/>
      <c r="X162" s="3"/>
      <c r="Y162" s="3"/>
      <c r="Z162" s="3"/>
      <c r="AA162" s="3"/>
      <c r="AB162" s="3"/>
      <c r="AC162" s="3"/>
      <c r="AD162" s="3"/>
      <c r="AE162" s="3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7"/>
      <c r="AS162" s="7"/>
      <c r="AT162" s="7"/>
      <c r="AU162" s="7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</row>
    <row r="163" spans="1:82" ht="18.75" x14ac:dyDescent="0.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3"/>
      <c r="W163" s="3"/>
      <c r="X163" s="3"/>
      <c r="Y163" s="3"/>
      <c r="Z163" s="3"/>
      <c r="AA163" s="3"/>
      <c r="AB163" s="3"/>
      <c r="AC163" s="3"/>
      <c r="AD163" s="3"/>
      <c r="AE163" s="3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7"/>
      <c r="AS163" s="7"/>
      <c r="AT163" s="7"/>
      <c r="AU163" s="7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</row>
    <row r="164" spans="1:82" ht="18.75" x14ac:dyDescent="0.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3"/>
      <c r="W164" s="3"/>
      <c r="X164" s="3"/>
      <c r="Y164" s="3"/>
      <c r="Z164" s="3"/>
      <c r="AA164" s="3"/>
      <c r="AB164" s="3"/>
      <c r="AC164" s="3"/>
      <c r="AD164" s="3"/>
      <c r="AE164" s="3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7"/>
      <c r="AS164" s="7"/>
      <c r="AT164" s="7"/>
      <c r="AU164" s="7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</row>
    <row r="165" spans="1:82" ht="18.75" x14ac:dyDescent="0.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3"/>
      <c r="W165" s="3"/>
      <c r="X165" s="3"/>
      <c r="Y165" s="3"/>
      <c r="Z165" s="3"/>
      <c r="AA165" s="3"/>
      <c r="AB165" s="3"/>
      <c r="AC165" s="3"/>
      <c r="AD165" s="3"/>
      <c r="AE165" s="3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7"/>
      <c r="AS165" s="7"/>
      <c r="AT165" s="7"/>
      <c r="AU165" s="7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</row>
    <row r="166" spans="1:82" ht="18.75" x14ac:dyDescent="0.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3"/>
      <c r="W166" s="3"/>
      <c r="X166" s="3"/>
      <c r="Y166" s="3"/>
      <c r="Z166" s="3"/>
      <c r="AA166" s="3"/>
      <c r="AB166" s="3"/>
      <c r="AC166" s="3"/>
      <c r="AD166" s="3"/>
      <c r="AE166" s="3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7"/>
      <c r="AS166" s="7"/>
      <c r="AT166" s="7"/>
      <c r="AU166" s="7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</row>
    <row r="167" spans="1:82" ht="18.75" x14ac:dyDescent="0.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3"/>
      <c r="W167" s="3"/>
      <c r="X167" s="3"/>
      <c r="Y167" s="3"/>
      <c r="Z167" s="3"/>
      <c r="AA167" s="3"/>
      <c r="AB167" s="3"/>
      <c r="AC167" s="3"/>
      <c r="AD167" s="3"/>
      <c r="AE167" s="3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7"/>
      <c r="AS167" s="7"/>
      <c r="AT167" s="7"/>
      <c r="AU167" s="7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</row>
    <row r="168" spans="1:82" ht="18.75" x14ac:dyDescent="0.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3"/>
      <c r="W168" s="3"/>
      <c r="X168" s="3"/>
      <c r="Y168" s="3"/>
      <c r="Z168" s="3"/>
      <c r="AA168" s="3"/>
      <c r="AB168" s="3"/>
      <c r="AC168" s="3"/>
      <c r="AD168" s="3"/>
      <c r="AE168" s="3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7"/>
      <c r="AS168" s="7"/>
      <c r="AT168" s="7"/>
      <c r="AU168" s="7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</row>
    <row r="169" spans="1:82" ht="18.75" x14ac:dyDescent="0.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3"/>
      <c r="W169" s="3"/>
      <c r="X169" s="3"/>
      <c r="Y169" s="3"/>
      <c r="Z169" s="3"/>
      <c r="AA169" s="3"/>
      <c r="AB169" s="3"/>
      <c r="AC169" s="3"/>
      <c r="AD169" s="3"/>
      <c r="AE169" s="3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7"/>
      <c r="AS169" s="7"/>
      <c r="AT169" s="7"/>
      <c r="AU169" s="7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</row>
    <row r="170" spans="1:82" ht="18.75" x14ac:dyDescent="0.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3"/>
      <c r="W170" s="3"/>
      <c r="X170" s="3"/>
      <c r="Y170" s="3"/>
      <c r="Z170" s="3"/>
      <c r="AA170" s="3"/>
      <c r="AB170" s="3"/>
      <c r="AC170" s="3"/>
      <c r="AD170" s="3"/>
      <c r="AE170" s="3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7"/>
      <c r="AS170" s="7"/>
      <c r="AT170" s="7"/>
      <c r="AU170" s="7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</row>
    <row r="171" spans="1:82" ht="18.75" x14ac:dyDescent="0.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3"/>
      <c r="W171" s="3"/>
      <c r="X171" s="3"/>
      <c r="Y171" s="3"/>
      <c r="Z171" s="3"/>
      <c r="AA171" s="3"/>
      <c r="AB171" s="3"/>
      <c r="AC171" s="3"/>
      <c r="AD171" s="3"/>
      <c r="AE171" s="3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7"/>
      <c r="AS171" s="7"/>
      <c r="AT171" s="7"/>
      <c r="AU171" s="7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</row>
    <row r="172" spans="1:82" ht="18.75" x14ac:dyDescent="0.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3"/>
      <c r="W172" s="3"/>
      <c r="X172" s="3"/>
      <c r="Y172" s="3"/>
      <c r="Z172" s="3"/>
      <c r="AA172" s="3"/>
      <c r="AB172" s="3"/>
      <c r="AC172" s="3"/>
      <c r="AD172" s="3"/>
      <c r="AE172" s="3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7"/>
      <c r="AS172" s="7"/>
      <c r="AT172" s="7"/>
      <c r="AU172" s="7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</row>
    <row r="173" spans="1:82" ht="18.75" x14ac:dyDescent="0.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3"/>
      <c r="W173" s="3"/>
      <c r="X173" s="3"/>
      <c r="Y173" s="3"/>
      <c r="Z173" s="3"/>
      <c r="AA173" s="3"/>
      <c r="AB173" s="3"/>
      <c r="AC173" s="3"/>
      <c r="AD173" s="3"/>
      <c r="AE173" s="3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7"/>
      <c r="AS173" s="7"/>
      <c r="AT173" s="7"/>
      <c r="AU173" s="7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</row>
    <row r="174" spans="1:82" ht="18.75" x14ac:dyDescent="0.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3"/>
      <c r="W174" s="3"/>
      <c r="X174" s="3"/>
      <c r="Y174" s="3"/>
      <c r="Z174" s="3"/>
      <c r="AA174" s="3"/>
      <c r="AB174" s="3"/>
      <c r="AC174" s="3"/>
      <c r="AD174" s="3"/>
      <c r="AE174" s="3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7"/>
      <c r="AS174" s="7"/>
      <c r="AT174" s="7"/>
      <c r="AU174" s="7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</row>
    <row r="175" spans="1:82" ht="18.75" x14ac:dyDescent="0.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3"/>
      <c r="W175" s="3"/>
      <c r="X175" s="3"/>
      <c r="Y175" s="3"/>
      <c r="Z175" s="3"/>
      <c r="AA175" s="3"/>
      <c r="AB175" s="3"/>
      <c r="AC175" s="3"/>
      <c r="AD175" s="3"/>
      <c r="AE175" s="3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7"/>
      <c r="AS175" s="7"/>
      <c r="AT175" s="7"/>
      <c r="AU175" s="7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</row>
    <row r="176" spans="1:82" ht="18.75" x14ac:dyDescent="0.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3"/>
      <c r="W176" s="3"/>
      <c r="X176" s="3"/>
      <c r="Y176" s="3"/>
      <c r="Z176" s="3"/>
      <c r="AA176" s="3"/>
      <c r="AB176" s="3"/>
      <c r="AC176" s="3"/>
      <c r="AD176" s="3"/>
      <c r="AE176" s="3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7"/>
      <c r="AS176" s="7"/>
      <c r="AT176" s="7"/>
      <c r="AU176" s="7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</row>
    <row r="177" spans="1:82" ht="18.75" x14ac:dyDescent="0.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3"/>
      <c r="W177" s="3"/>
      <c r="X177" s="3"/>
      <c r="Y177" s="3"/>
      <c r="Z177" s="3"/>
      <c r="AA177" s="3"/>
      <c r="AB177" s="3"/>
      <c r="AC177" s="3"/>
      <c r="AD177" s="3"/>
      <c r="AE177" s="3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7"/>
      <c r="AS177" s="7"/>
      <c r="AT177" s="7"/>
      <c r="AU177" s="7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</row>
    <row r="178" spans="1:82" ht="18.75" x14ac:dyDescent="0.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3"/>
      <c r="W178" s="3"/>
      <c r="X178" s="3"/>
      <c r="Y178" s="3"/>
      <c r="Z178" s="3"/>
      <c r="AA178" s="3"/>
      <c r="AB178" s="3"/>
      <c r="AC178" s="3"/>
      <c r="AD178" s="3"/>
      <c r="AE178" s="3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7"/>
      <c r="AS178" s="7"/>
      <c r="AT178" s="7"/>
      <c r="AU178" s="7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</row>
    <row r="179" spans="1:82" ht="18.75" x14ac:dyDescent="0.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3"/>
      <c r="W179" s="3"/>
      <c r="X179" s="3"/>
      <c r="Y179" s="3"/>
      <c r="Z179" s="3"/>
      <c r="AA179" s="3"/>
      <c r="AB179" s="3"/>
      <c r="AC179" s="3"/>
      <c r="AD179" s="3"/>
      <c r="AE179" s="3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7"/>
      <c r="AS179" s="7"/>
      <c r="AT179" s="7"/>
      <c r="AU179" s="7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</row>
    <row r="180" spans="1:82" ht="18.75" x14ac:dyDescent="0.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3"/>
      <c r="W180" s="3"/>
      <c r="X180" s="3"/>
      <c r="Y180" s="3"/>
      <c r="Z180" s="3"/>
      <c r="AA180" s="3"/>
      <c r="AB180" s="3"/>
      <c r="AC180" s="3"/>
      <c r="AD180" s="3"/>
      <c r="AE180" s="3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7"/>
      <c r="AS180" s="7"/>
      <c r="AT180" s="7"/>
      <c r="AU180" s="7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</row>
    <row r="181" spans="1:82" ht="18.75" x14ac:dyDescent="0.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3"/>
      <c r="W181" s="3"/>
      <c r="X181" s="3"/>
      <c r="Y181" s="3"/>
      <c r="Z181" s="3"/>
      <c r="AA181" s="3"/>
      <c r="AB181" s="3"/>
      <c r="AC181" s="3"/>
      <c r="AD181" s="3"/>
      <c r="AE181" s="3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7"/>
      <c r="AS181" s="7"/>
      <c r="AT181" s="7"/>
      <c r="AU181" s="7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</row>
    <row r="182" spans="1:82" ht="18.75" x14ac:dyDescent="0.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3"/>
      <c r="W182" s="3"/>
      <c r="X182" s="3"/>
      <c r="Y182" s="3"/>
      <c r="Z182" s="3"/>
      <c r="AA182" s="3"/>
      <c r="AB182" s="3"/>
      <c r="AC182" s="3"/>
      <c r="AD182" s="3"/>
      <c r="AE182" s="3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7"/>
      <c r="AS182" s="7"/>
      <c r="AT182" s="7"/>
      <c r="AU182" s="7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</row>
    <row r="183" spans="1:82" ht="18.75" x14ac:dyDescent="0.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3"/>
      <c r="W183" s="3"/>
      <c r="X183" s="3"/>
      <c r="Y183" s="3"/>
      <c r="Z183" s="3"/>
      <c r="AA183" s="3"/>
      <c r="AB183" s="3"/>
      <c r="AC183" s="3"/>
      <c r="AD183" s="3"/>
      <c r="AE183" s="3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7"/>
      <c r="AS183" s="7"/>
      <c r="AT183" s="7"/>
      <c r="AU183" s="7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</row>
    <row r="184" spans="1:82" ht="18.75" x14ac:dyDescent="0.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3"/>
      <c r="W184" s="3"/>
      <c r="X184" s="3"/>
      <c r="Y184" s="3"/>
      <c r="Z184" s="3"/>
      <c r="AA184" s="3"/>
      <c r="AB184" s="3"/>
      <c r="AC184" s="3"/>
      <c r="AD184" s="3"/>
      <c r="AE184" s="3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7"/>
      <c r="AS184" s="7"/>
      <c r="AT184" s="7"/>
      <c r="AU184" s="7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</row>
    <row r="185" spans="1:82" ht="18.75" x14ac:dyDescent="0.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3"/>
      <c r="W185" s="3"/>
      <c r="X185" s="3"/>
      <c r="Y185" s="3"/>
      <c r="Z185" s="3"/>
      <c r="AA185" s="3"/>
      <c r="AB185" s="3"/>
      <c r="AC185" s="3"/>
      <c r="AD185" s="3"/>
      <c r="AE185" s="3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7"/>
      <c r="AS185" s="7"/>
      <c r="AT185" s="7"/>
      <c r="AU185" s="7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</row>
    <row r="186" spans="1:82" ht="18.75" x14ac:dyDescent="0.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3"/>
      <c r="W186" s="3"/>
      <c r="X186" s="3"/>
      <c r="Y186" s="3"/>
      <c r="Z186" s="3"/>
      <c r="AA186" s="3"/>
      <c r="AB186" s="3"/>
      <c r="AC186" s="3"/>
      <c r="AD186" s="3"/>
      <c r="AE186" s="3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7"/>
      <c r="AS186" s="7"/>
      <c r="AT186" s="7"/>
      <c r="AU186" s="7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</row>
    <row r="187" spans="1:82" ht="18.75" x14ac:dyDescent="0.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3"/>
      <c r="W187" s="3"/>
      <c r="X187" s="3"/>
      <c r="Y187" s="3"/>
      <c r="Z187" s="3"/>
      <c r="AA187" s="3"/>
      <c r="AB187" s="3"/>
      <c r="AC187" s="3"/>
      <c r="AD187" s="3"/>
      <c r="AE187" s="3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7"/>
      <c r="AS187" s="7"/>
      <c r="AT187" s="7"/>
      <c r="AU187" s="7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</row>
    <row r="188" spans="1:82" ht="18.75" x14ac:dyDescent="0.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3"/>
      <c r="W188" s="3"/>
      <c r="X188" s="3"/>
      <c r="Y188" s="3"/>
      <c r="Z188" s="3"/>
      <c r="AA188" s="3"/>
      <c r="AB188" s="3"/>
      <c r="AC188" s="3"/>
      <c r="AD188" s="3"/>
      <c r="AE188" s="3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7"/>
      <c r="AS188" s="7"/>
      <c r="AT188" s="7"/>
      <c r="AU188" s="7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</row>
    <row r="189" spans="1:82" ht="18.75" x14ac:dyDescent="0.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3"/>
      <c r="W189" s="3"/>
      <c r="X189" s="3"/>
      <c r="Y189" s="3"/>
      <c r="Z189" s="3"/>
      <c r="AA189" s="3"/>
      <c r="AB189" s="3"/>
      <c r="AC189" s="3"/>
      <c r="AD189" s="3"/>
      <c r="AE189" s="3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7"/>
      <c r="AS189" s="7"/>
      <c r="AT189" s="7"/>
      <c r="AU189" s="7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</row>
    <row r="190" spans="1:82" ht="18.75" x14ac:dyDescent="0.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3"/>
      <c r="W190" s="3"/>
      <c r="X190" s="3"/>
      <c r="Y190" s="3"/>
      <c r="Z190" s="3"/>
      <c r="AA190" s="3"/>
      <c r="AB190" s="3"/>
      <c r="AC190" s="3"/>
      <c r="AD190" s="3"/>
      <c r="AE190" s="3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7"/>
      <c r="AS190" s="7"/>
      <c r="AT190" s="7"/>
      <c r="AU190" s="7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</row>
    <row r="191" spans="1:82" ht="18.75" x14ac:dyDescent="0.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3"/>
      <c r="W191" s="3"/>
      <c r="X191" s="3"/>
      <c r="Y191" s="3"/>
      <c r="Z191" s="3"/>
      <c r="AA191" s="3"/>
      <c r="AB191" s="3"/>
      <c r="AC191" s="3"/>
      <c r="AD191" s="3"/>
      <c r="AE191" s="3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7"/>
      <c r="AS191" s="7"/>
      <c r="AT191" s="7"/>
      <c r="AU191" s="7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</row>
    <row r="192" spans="1:82" ht="18.75" x14ac:dyDescent="0.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3"/>
      <c r="W192" s="3"/>
      <c r="X192" s="3"/>
      <c r="Y192" s="3"/>
      <c r="Z192" s="3"/>
      <c r="AA192" s="3"/>
      <c r="AB192" s="3"/>
      <c r="AC192" s="3"/>
      <c r="AD192" s="3"/>
      <c r="AE192" s="3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7"/>
      <c r="AS192" s="7"/>
      <c r="AT192" s="7"/>
      <c r="AU192" s="7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</row>
    <row r="193" spans="1:82" ht="18.75" x14ac:dyDescent="0.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3"/>
      <c r="W193" s="3"/>
      <c r="X193" s="3"/>
      <c r="Y193" s="3"/>
      <c r="Z193" s="3"/>
      <c r="AA193" s="3"/>
      <c r="AB193" s="3"/>
      <c r="AC193" s="3"/>
      <c r="AD193" s="3"/>
      <c r="AE193" s="3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7"/>
      <c r="AS193" s="7"/>
      <c r="AT193" s="7"/>
      <c r="AU193" s="7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</row>
    <row r="194" spans="1:82" ht="18.75" x14ac:dyDescent="0.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3"/>
      <c r="W194" s="3"/>
      <c r="X194" s="3"/>
      <c r="Y194" s="3"/>
      <c r="Z194" s="3"/>
      <c r="AA194" s="3"/>
      <c r="AB194" s="3"/>
      <c r="AC194" s="3"/>
      <c r="AD194" s="3"/>
      <c r="AE194" s="3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7"/>
      <c r="AS194" s="7"/>
      <c r="AT194" s="7"/>
      <c r="AU194" s="7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</row>
    <row r="195" spans="1:82" ht="18.75" x14ac:dyDescent="0.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3"/>
      <c r="W195" s="3"/>
      <c r="X195" s="3"/>
      <c r="Y195" s="3"/>
      <c r="Z195" s="3"/>
      <c r="AA195" s="3"/>
      <c r="AB195" s="3"/>
      <c r="AC195" s="3"/>
      <c r="AD195" s="3"/>
      <c r="AE195" s="3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7"/>
      <c r="AS195" s="7"/>
      <c r="AT195" s="7"/>
      <c r="AU195" s="7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</row>
    <row r="196" spans="1:82" ht="18.75" x14ac:dyDescent="0.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3"/>
      <c r="W196" s="3"/>
      <c r="X196" s="3"/>
      <c r="Y196" s="3"/>
      <c r="Z196" s="3"/>
      <c r="AA196" s="3"/>
      <c r="AB196" s="3"/>
      <c r="AC196" s="3"/>
      <c r="AD196" s="3"/>
      <c r="AE196" s="3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7"/>
      <c r="AS196" s="7"/>
      <c r="AT196" s="7"/>
      <c r="AU196" s="7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</row>
    <row r="197" spans="1:82" ht="18.75" x14ac:dyDescent="0.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3"/>
      <c r="W197" s="3"/>
      <c r="X197" s="3"/>
      <c r="Y197" s="3"/>
      <c r="Z197" s="3"/>
      <c r="AA197" s="3"/>
      <c r="AB197" s="3"/>
      <c r="AC197" s="3"/>
      <c r="AD197" s="3"/>
      <c r="AE197" s="3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7"/>
      <c r="AS197" s="7"/>
      <c r="AT197" s="7"/>
      <c r="AU197" s="7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</row>
    <row r="198" spans="1:82" ht="18.75" x14ac:dyDescent="0.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3"/>
      <c r="W198" s="3"/>
      <c r="X198" s="3"/>
      <c r="Y198" s="3"/>
      <c r="Z198" s="3"/>
      <c r="AA198" s="3"/>
      <c r="AB198" s="3"/>
      <c r="AC198" s="3"/>
      <c r="AD198" s="3"/>
      <c r="AE198" s="3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7"/>
      <c r="AS198" s="7"/>
      <c r="AT198" s="7"/>
      <c r="AU198" s="7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</row>
    <row r="199" spans="1:82" ht="18.75" x14ac:dyDescent="0.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3"/>
      <c r="W199" s="3"/>
      <c r="X199" s="3"/>
      <c r="Y199" s="3"/>
      <c r="Z199" s="3"/>
      <c r="AA199" s="3"/>
      <c r="AB199" s="3"/>
      <c r="AC199" s="3"/>
      <c r="AD199" s="3"/>
      <c r="AE199" s="3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7"/>
      <c r="AS199" s="7"/>
      <c r="AT199" s="7"/>
      <c r="AU199" s="7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</row>
    <row r="200" spans="1:82" ht="18.75" x14ac:dyDescent="0.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3"/>
      <c r="W200" s="3"/>
      <c r="X200" s="3"/>
      <c r="Y200" s="3"/>
      <c r="Z200" s="3"/>
      <c r="AA200" s="3"/>
      <c r="AB200" s="3"/>
      <c r="AC200" s="3"/>
      <c r="AD200" s="3"/>
      <c r="AE200" s="3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7"/>
      <c r="AS200" s="7"/>
      <c r="AT200" s="7"/>
      <c r="AU200" s="7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</row>
    <row r="201" spans="1:82" ht="18.75" x14ac:dyDescent="0.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3"/>
      <c r="W201" s="3"/>
      <c r="X201" s="3"/>
      <c r="Y201" s="3"/>
      <c r="Z201" s="3"/>
      <c r="AA201" s="3"/>
      <c r="AB201" s="3"/>
      <c r="AC201" s="3"/>
      <c r="AD201" s="3"/>
      <c r="AE201" s="3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7"/>
      <c r="AS201" s="7"/>
      <c r="AT201" s="7"/>
      <c r="AU201" s="7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</row>
    <row r="202" spans="1:82" ht="18.75" x14ac:dyDescent="0.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3"/>
      <c r="W202" s="3"/>
      <c r="X202" s="3"/>
      <c r="Y202" s="3"/>
      <c r="Z202" s="3"/>
      <c r="AA202" s="3"/>
      <c r="AB202" s="3"/>
      <c r="AC202" s="3"/>
      <c r="AD202" s="3"/>
      <c r="AE202" s="3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7"/>
      <c r="AS202" s="7"/>
      <c r="AT202" s="7"/>
      <c r="AU202" s="7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</row>
    <row r="203" spans="1:82" ht="18.75" x14ac:dyDescent="0.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3"/>
      <c r="W203" s="3"/>
      <c r="X203" s="3"/>
      <c r="Y203" s="3"/>
      <c r="Z203" s="3"/>
      <c r="AA203" s="3"/>
      <c r="AB203" s="3"/>
      <c r="AC203" s="3"/>
      <c r="AD203" s="3"/>
      <c r="AE203" s="3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7"/>
      <c r="AS203" s="7"/>
      <c r="AT203" s="7"/>
      <c r="AU203" s="7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</row>
    <row r="204" spans="1:82" ht="18.75" x14ac:dyDescent="0.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3"/>
      <c r="W204" s="3"/>
      <c r="X204" s="3"/>
      <c r="Y204" s="3"/>
      <c r="Z204" s="3"/>
      <c r="AA204" s="3"/>
      <c r="AB204" s="3"/>
      <c r="AC204" s="3"/>
      <c r="AD204" s="3"/>
      <c r="AE204" s="3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7"/>
      <c r="AS204" s="7"/>
      <c r="AT204" s="7"/>
      <c r="AU204" s="7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</row>
    <row r="205" spans="1:82" ht="18.75" x14ac:dyDescent="0.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3"/>
      <c r="W205" s="3"/>
      <c r="X205" s="3"/>
      <c r="Y205" s="3"/>
      <c r="Z205" s="3"/>
      <c r="AA205" s="3"/>
      <c r="AB205" s="3"/>
      <c r="AC205" s="3"/>
      <c r="AD205" s="3"/>
      <c r="AE205" s="3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7"/>
      <c r="AS205" s="7"/>
      <c r="AT205" s="7"/>
      <c r="AU205" s="7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</row>
    <row r="206" spans="1:82" ht="18.75" x14ac:dyDescent="0.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3"/>
      <c r="W206" s="3"/>
      <c r="X206" s="3"/>
      <c r="Y206" s="3"/>
      <c r="Z206" s="3"/>
      <c r="AA206" s="3"/>
      <c r="AB206" s="3"/>
      <c r="AC206" s="3"/>
      <c r="AD206" s="3"/>
      <c r="AE206" s="3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7"/>
      <c r="AS206" s="7"/>
      <c r="AT206" s="7"/>
      <c r="AU206" s="7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</row>
    <row r="207" spans="1:82" ht="18.75" x14ac:dyDescent="0.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3"/>
      <c r="W207" s="3"/>
      <c r="X207" s="3"/>
      <c r="Y207" s="3"/>
      <c r="Z207" s="3"/>
      <c r="AA207" s="3"/>
      <c r="AB207" s="3"/>
      <c r="AC207" s="3"/>
      <c r="AD207" s="3"/>
      <c r="AE207" s="3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7"/>
      <c r="AS207" s="7"/>
      <c r="AT207" s="7"/>
      <c r="AU207" s="7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</row>
    <row r="208" spans="1:82" ht="18.75" x14ac:dyDescent="0.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3"/>
      <c r="W208" s="3"/>
      <c r="X208" s="3"/>
      <c r="Y208" s="3"/>
      <c r="Z208" s="3"/>
      <c r="AA208" s="3"/>
      <c r="AB208" s="3"/>
      <c r="AC208" s="3"/>
      <c r="AD208" s="3"/>
      <c r="AE208" s="3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7"/>
      <c r="AS208" s="7"/>
      <c r="AT208" s="7"/>
      <c r="AU208" s="7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</row>
    <row r="209" spans="1:82" ht="18.75" x14ac:dyDescent="0.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3"/>
      <c r="W209" s="3"/>
      <c r="X209" s="3"/>
      <c r="Y209" s="3"/>
      <c r="Z209" s="3"/>
      <c r="AA209" s="3"/>
      <c r="AB209" s="3"/>
      <c r="AC209" s="3"/>
      <c r="AD209" s="3"/>
      <c r="AE209" s="3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7"/>
      <c r="AS209" s="7"/>
      <c r="AT209" s="7"/>
      <c r="AU209" s="7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</row>
    <row r="210" spans="1:82" ht="18.75" x14ac:dyDescent="0.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3"/>
      <c r="W210" s="3"/>
      <c r="X210" s="3"/>
      <c r="Y210" s="3"/>
      <c r="Z210" s="3"/>
      <c r="AA210" s="3"/>
      <c r="AB210" s="3"/>
      <c r="AC210" s="3"/>
      <c r="AD210" s="3"/>
      <c r="AE210" s="3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7"/>
      <c r="AS210" s="7"/>
      <c r="AT210" s="7"/>
      <c r="AU210" s="7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</row>
    <row r="211" spans="1:82" ht="18.75" x14ac:dyDescent="0.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3"/>
      <c r="W211" s="3"/>
      <c r="X211" s="3"/>
      <c r="Y211" s="3"/>
      <c r="Z211" s="3"/>
      <c r="AA211" s="3"/>
      <c r="AB211" s="3"/>
      <c r="AC211" s="3"/>
      <c r="AD211" s="3"/>
      <c r="AE211" s="3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7"/>
      <c r="AS211" s="7"/>
      <c r="AT211" s="7"/>
      <c r="AU211" s="7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</row>
    <row r="212" spans="1:82" ht="18.75" x14ac:dyDescent="0.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3"/>
      <c r="W212" s="3"/>
      <c r="X212" s="3"/>
      <c r="Y212" s="3"/>
      <c r="Z212" s="3"/>
      <c r="AA212" s="3"/>
      <c r="AB212" s="3"/>
      <c r="AC212" s="3"/>
      <c r="AD212" s="3"/>
      <c r="AE212" s="3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7"/>
      <c r="AS212" s="7"/>
      <c r="AT212" s="7"/>
      <c r="AU212" s="7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</row>
    <row r="213" spans="1:82" ht="18.75" x14ac:dyDescent="0.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3"/>
      <c r="W213" s="3"/>
      <c r="X213" s="3"/>
      <c r="Y213" s="3"/>
      <c r="Z213" s="3"/>
      <c r="AA213" s="3"/>
      <c r="AB213" s="3"/>
      <c r="AC213" s="3"/>
      <c r="AD213" s="3"/>
      <c r="AE213" s="3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7"/>
      <c r="AS213" s="7"/>
      <c r="AT213" s="7"/>
      <c r="AU213" s="7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</row>
    <row r="214" spans="1:82" ht="18.75" x14ac:dyDescent="0.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3"/>
      <c r="W214" s="3"/>
      <c r="X214" s="3"/>
      <c r="Y214" s="3"/>
      <c r="Z214" s="3"/>
      <c r="AA214" s="3"/>
      <c r="AB214" s="3"/>
      <c r="AC214" s="3"/>
      <c r="AD214" s="3"/>
      <c r="AE214" s="3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7"/>
      <c r="AS214" s="7"/>
      <c r="AT214" s="7"/>
      <c r="AU214" s="7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</row>
    <row r="215" spans="1:82" ht="18.75" x14ac:dyDescent="0.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3"/>
      <c r="W215" s="3"/>
      <c r="X215" s="3"/>
      <c r="Y215" s="3"/>
      <c r="Z215" s="3"/>
      <c r="AA215" s="3"/>
      <c r="AB215" s="3"/>
      <c r="AC215" s="3"/>
      <c r="AD215" s="3"/>
      <c r="AE215" s="3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7"/>
      <c r="AS215" s="7"/>
      <c r="AT215" s="7"/>
      <c r="AU215" s="7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</row>
    <row r="216" spans="1:82" ht="18.75" x14ac:dyDescent="0.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3"/>
      <c r="W216" s="3"/>
      <c r="X216" s="3"/>
      <c r="Y216" s="3"/>
      <c r="Z216" s="3"/>
      <c r="AA216" s="3"/>
      <c r="AB216" s="3"/>
      <c r="AC216" s="3"/>
      <c r="AD216" s="3"/>
      <c r="AE216" s="3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7"/>
      <c r="AS216" s="7"/>
      <c r="AT216" s="7"/>
      <c r="AU216" s="7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</row>
    <row r="217" spans="1:82" ht="18.75" x14ac:dyDescent="0.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3"/>
      <c r="W217" s="3"/>
      <c r="X217" s="3"/>
      <c r="Y217" s="3"/>
      <c r="Z217" s="3"/>
      <c r="AA217" s="3"/>
      <c r="AB217" s="3"/>
      <c r="AC217" s="3"/>
      <c r="AD217" s="3"/>
      <c r="AE217" s="3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7"/>
      <c r="AS217" s="7"/>
      <c r="AT217" s="7"/>
      <c r="AU217" s="7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</row>
    <row r="218" spans="1:82" ht="18.75" x14ac:dyDescent="0.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3"/>
      <c r="W218" s="3"/>
      <c r="X218" s="3"/>
      <c r="Y218" s="3"/>
      <c r="Z218" s="3"/>
      <c r="AA218" s="3"/>
      <c r="AB218" s="3"/>
      <c r="AC218" s="3"/>
      <c r="AD218" s="3"/>
      <c r="AE218" s="3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7"/>
      <c r="AS218" s="7"/>
      <c r="AT218" s="7"/>
      <c r="AU218" s="7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</row>
    <row r="219" spans="1:82" ht="18.75" x14ac:dyDescent="0.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3"/>
      <c r="W219" s="3"/>
      <c r="X219" s="3"/>
      <c r="Y219" s="3"/>
      <c r="Z219" s="3"/>
      <c r="AA219" s="3"/>
      <c r="AB219" s="3"/>
      <c r="AC219" s="3"/>
      <c r="AD219" s="3"/>
      <c r="AE219" s="3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7"/>
      <c r="AS219" s="7"/>
      <c r="AT219" s="7"/>
      <c r="AU219" s="7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</row>
    <row r="220" spans="1:82" ht="18.75" x14ac:dyDescent="0.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3"/>
      <c r="W220" s="3"/>
      <c r="X220" s="3"/>
      <c r="Y220" s="3"/>
      <c r="Z220" s="3"/>
      <c r="AA220" s="3"/>
      <c r="AB220" s="3"/>
      <c r="AC220" s="3"/>
      <c r="AD220" s="3"/>
      <c r="AE220" s="3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7"/>
      <c r="AS220" s="7"/>
      <c r="AT220" s="7"/>
      <c r="AU220" s="7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</row>
    <row r="221" spans="1:82" ht="18.75" x14ac:dyDescent="0.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3"/>
      <c r="W221" s="3"/>
      <c r="X221" s="3"/>
      <c r="Y221" s="3"/>
      <c r="Z221" s="3"/>
      <c r="AA221" s="3"/>
      <c r="AB221" s="3"/>
      <c r="AC221" s="3"/>
      <c r="AD221" s="3"/>
      <c r="AE221" s="3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7"/>
      <c r="AS221" s="7"/>
      <c r="AT221" s="7"/>
      <c r="AU221" s="7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</row>
    <row r="222" spans="1:82" ht="18.75" x14ac:dyDescent="0.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3"/>
      <c r="W222" s="3"/>
      <c r="X222" s="3"/>
      <c r="Y222" s="3"/>
      <c r="Z222" s="3"/>
      <c r="AA222" s="3"/>
      <c r="AB222" s="3"/>
      <c r="AC222" s="3"/>
      <c r="AD222" s="3"/>
      <c r="AE222" s="3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7"/>
      <c r="AS222" s="7"/>
      <c r="AT222" s="7"/>
      <c r="AU222" s="7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</row>
    <row r="223" spans="1:82" ht="18.75" x14ac:dyDescent="0.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3"/>
      <c r="W223" s="3"/>
      <c r="X223" s="3"/>
      <c r="Y223" s="3"/>
      <c r="Z223" s="3"/>
      <c r="AA223" s="3"/>
      <c r="AB223" s="3"/>
      <c r="AC223" s="3"/>
      <c r="AD223" s="3"/>
      <c r="AE223" s="3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7"/>
      <c r="AS223" s="7"/>
      <c r="AT223" s="7"/>
      <c r="AU223" s="7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</row>
    <row r="224" spans="1:82" ht="18.75" x14ac:dyDescent="0.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3"/>
      <c r="W224" s="3"/>
      <c r="X224" s="3"/>
      <c r="Y224" s="3"/>
      <c r="Z224" s="3"/>
      <c r="AA224" s="3"/>
      <c r="AB224" s="3"/>
      <c r="AC224" s="3"/>
      <c r="AD224" s="3"/>
      <c r="AE224" s="3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7"/>
      <c r="AS224" s="7"/>
      <c r="AT224" s="7"/>
      <c r="AU224" s="7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</row>
    <row r="225" spans="1:82" ht="18.75" x14ac:dyDescent="0.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3"/>
      <c r="W225" s="3"/>
      <c r="X225" s="3"/>
      <c r="Y225" s="3"/>
      <c r="Z225" s="3"/>
      <c r="AA225" s="3"/>
      <c r="AB225" s="3"/>
      <c r="AC225" s="3"/>
      <c r="AD225" s="3"/>
      <c r="AE225" s="3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7"/>
      <c r="AS225" s="7"/>
      <c r="AT225" s="7"/>
      <c r="AU225" s="7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</row>
    <row r="226" spans="1:82" ht="18.75" x14ac:dyDescent="0.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3"/>
      <c r="W226" s="3"/>
      <c r="X226" s="3"/>
      <c r="Y226" s="3"/>
      <c r="Z226" s="3"/>
      <c r="AA226" s="3"/>
      <c r="AB226" s="3"/>
      <c r="AC226" s="3"/>
      <c r="AD226" s="3"/>
      <c r="AE226" s="3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7"/>
      <c r="AS226" s="7"/>
      <c r="AT226" s="7"/>
      <c r="AU226" s="7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</row>
    <row r="227" spans="1:82" ht="18.75" x14ac:dyDescent="0.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3"/>
      <c r="W227" s="3"/>
      <c r="X227" s="3"/>
      <c r="Y227" s="3"/>
      <c r="Z227" s="3"/>
      <c r="AA227" s="3"/>
      <c r="AB227" s="3"/>
      <c r="AC227" s="3"/>
      <c r="AD227" s="3"/>
      <c r="AE227" s="3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7"/>
      <c r="AS227" s="7"/>
      <c r="AT227" s="7"/>
      <c r="AU227" s="7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</row>
    <row r="228" spans="1:82" ht="18.75" x14ac:dyDescent="0.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3"/>
      <c r="W228" s="3"/>
      <c r="X228" s="3"/>
      <c r="Y228" s="3"/>
      <c r="Z228" s="3"/>
      <c r="AA228" s="3"/>
      <c r="AB228" s="3"/>
      <c r="AC228" s="3"/>
      <c r="AD228" s="3"/>
      <c r="AE228" s="3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7"/>
      <c r="AS228" s="7"/>
      <c r="AT228" s="7"/>
      <c r="AU228" s="7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</row>
    <row r="229" spans="1:82" ht="18.75" x14ac:dyDescent="0.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3"/>
      <c r="W229" s="3"/>
      <c r="X229" s="3"/>
      <c r="Y229" s="3"/>
      <c r="Z229" s="3"/>
      <c r="AA229" s="3"/>
      <c r="AB229" s="3"/>
      <c r="AC229" s="3"/>
      <c r="AD229" s="3"/>
      <c r="AE229" s="3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7"/>
      <c r="AS229" s="7"/>
      <c r="AT229" s="7"/>
      <c r="AU229" s="7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</row>
    <row r="230" spans="1:82" ht="18.75" x14ac:dyDescent="0.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3"/>
      <c r="W230" s="3"/>
      <c r="X230" s="3"/>
      <c r="Y230" s="3"/>
      <c r="Z230" s="3"/>
      <c r="AA230" s="3"/>
      <c r="AB230" s="3"/>
      <c r="AC230" s="3"/>
      <c r="AD230" s="3"/>
      <c r="AE230" s="3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7"/>
      <c r="AS230" s="7"/>
      <c r="AT230" s="7"/>
      <c r="AU230" s="7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</row>
    <row r="231" spans="1:82" ht="18.75" x14ac:dyDescent="0.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3"/>
      <c r="W231" s="3"/>
      <c r="X231" s="3"/>
      <c r="Y231" s="3"/>
      <c r="Z231" s="3"/>
      <c r="AA231" s="3"/>
      <c r="AB231" s="3"/>
      <c r="AC231" s="3"/>
      <c r="AD231" s="3"/>
      <c r="AE231" s="3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7"/>
      <c r="AS231" s="7"/>
      <c r="AT231" s="7"/>
      <c r="AU231" s="7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</row>
    <row r="232" spans="1:82" ht="18.75" x14ac:dyDescent="0.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3"/>
      <c r="W232" s="3"/>
      <c r="X232" s="3"/>
      <c r="Y232" s="3"/>
      <c r="Z232" s="3"/>
      <c r="AA232" s="3"/>
      <c r="AB232" s="3"/>
      <c r="AC232" s="3"/>
      <c r="AD232" s="3"/>
      <c r="AE232" s="3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7"/>
      <c r="AS232" s="7"/>
      <c r="AT232" s="7"/>
      <c r="AU232" s="7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</row>
    <row r="233" spans="1:82" ht="18.75" x14ac:dyDescent="0.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3"/>
      <c r="W233" s="3"/>
      <c r="X233" s="3"/>
      <c r="Y233" s="3"/>
      <c r="Z233" s="3"/>
      <c r="AA233" s="3"/>
      <c r="AB233" s="3"/>
      <c r="AC233" s="3"/>
      <c r="AD233" s="3"/>
      <c r="AE233" s="3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7"/>
      <c r="AS233" s="7"/>
      <c r="AT233" s="7"/>
      <c r="AU233" s="7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</row>
    <row r="234" spans="1:82" ht="18.75" x14ac:dyDescent="0.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3"/>
      <c r="W234" s="3"/>
      <c r="X234" s="3"/>
      <c r="Y234" s="3"/>
      <c r="Z234" s="3"/>
      <c r="AA234" s="3"/>
      <c r="AB234" s="3"/>
      <c r="AC234" s="3"/>
      <c r="AD234" s="3"/>
      <c r="AE234" s="3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7"/>
      <c r="AS234" s="7"/>
      <c r="AT234" s="7"/>
      <c r="AU234" s="7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</row>
    <row r="235" spans="1:82" ht="18.75" x14ac:dyDescent="0.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3"/>
      <c r="W235" s="3"/>
      <c r="X235" s="3"/>
      <c r="Y235" s="3"/>
      <c r="Z235" s="3"/>
      <c r="AA235" s="3"/>
      <c r="AB235" s="3"/>
      <c r="AC235" s="3"/>
      <c r="AD235" s="3"/>
      <c r="AE235" s="3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7"/>
      <c r="AS235" s="7"/>
      <c r="AT235" s="7"/>
      <c r="AU235" s="7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</row>
    <row r="236" spans="1:82" ht="18.75" x14ac:dyDescent="0.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3"/>
      <c r="W236" s="3"/>
      <c r="X236" s="3"/>
      <c r="Y236" s="3"/>
      <c r="Z236" s="3"/>
      <c r="AA236" s="3"/>
      <c r="AB236" s="3"/>
      <c r="AC236" s="3"/>
      <c r="AD236" s="3"/>
      <c r="AE236" s="3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7"/>
      <c r="AS236" s="7"/>
      <c r="AT236" s="7"/>
      <c r="AU236" s="7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</row>
    <row r="237" spans="1:82" ht="18.75" x14ac:dyDescent="0.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3"/>
      <c r="W237" s="3"/>
      <c r="X237" s="3"/>
      <c r="Y237" s="3"/>
      <c r="Z237" s="3"/>
      <c r="AA237" s="3"/>
      <c r="AB237" s="3"/>
      <c r="AC237" s="3"/>
      <c r="AD237" s="3"/>
      <c r="AE237" s="3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7"/>
      <c r="AS237" s="7"/>
      <c r="AT237" s="7"/>
      <c r="AU237" s="7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</row>
    <row r="238" spans="1:82" ht="18.75" x14ac:dyDescent="0.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3"/>
      <c r="W238" s="3"/>
      <c r="X238" s="3"/>
      <c r="Y238" s="3"/>
      <c r="Z238" s="3"/>
      <c r="AA238" s="3"/>
      <c r="AB238" s="3"/>
      <c r="AC238" s="3"/>
      <c r="AD238" s="3"/>
      <c r="AE238" s="3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7"/>
      <c r="AS238" s="7"/>
      <c r="AT238" s="7"/>
      <c r="AU238" s="7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</row>
    <row r="239" spans="1:82" ht="18.75" x14ac:dyDescent="0.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3"/>
      <c r="W239" s="3"/>
      <c r="X239" s="3"/>
      <c r="Y239" s="3"/>
      <c r="Z239" s="3"/>
      <c r="AA239" s="3"/>
      <c r="AB239" s="3"/>
      <c r="AC239" s="3"/>
      <c r="AD239" s="3"/>
      <c r="AE239" s="3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7"/>
      <c r="AS239" s="7"/>
      <c r="AT239" s="7"/>
      <c r="AU239" s="7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</row>
    <row r="240" spans="1:82" ht="18.75" x14ac:dyDescent="0.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3"/>
      <c r="W240" s="3"/>
      <c r="X240" s="3"/>
      <c r="Y240" s="3"/>
      <c r="Z240" s="3"/>
      <c r="AA240" s="3"/>
      <c r="AB240" s="3"/>
      <c r="AC240" s="3"/>
      <c r="AD240" s="3"/>
      <c r="AE240" s="3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7"/>
      <c r="AS240" s="7"/>
      <c r="AT240" s="7"/>
      <c r="AU240" s="7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</row>
    <row r="241" spans="1:82" ht="18.75" x14ac:dyDescent="0.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3"/>
      <c r="W241" s="3"/>
      <c r="X241" s="3"/>
      <c r="Y241" s="3"/>
      <c r="Z241" s="3"/>
      <c r="AA241" s="3"/>
      <c r="AB241" s="3"/>
      <c r="AC241" s="3"/>
      <c r="AD241" s="3"/>
      <c r="AE241" s="3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7"/>
      <c r="AS241" s="7"/>
      <c r="AT241" s="7"/>
      <c r="AU241" s="7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</row>
    <row r="242" spans="1:82" ht="18.75" x14ac:dyDescent="0.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3"/>
      <c r="W242" s="3"/>
      <c r="X242" s="3"/>
      <c r="Y242" s="3"/>
      <c r="Z242" s="3"/>
      <c r="AA242" s="3"/>
      <c r="AB242" s="3"/>
      <c r="AC242" s="3"/>
      <c r="AD242" s="3"/>
      <c r="AE242" s="3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7"/>
      <c r="AS242" s="7"/>
      <c r="AT242" s="7"/>
      <c r="AU242" s="7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</row>
    <row r="243" spans="1:82" ht="18.75" x14ac:dyDescent="0.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3"/>
      <c r="W243" s="3"/>
      <c r="X243" s="3"/>
      <c r="Y243" s="3"/>
      <c r="Z243" s="3"/>
      <c r="AA243" s="3"/>
      <c r="AB243" s="3"/>
      <c r="AC243" s="3"/>
      <c r="AD243" s="3"/>
      <c r="AE243" s="3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7"/>
      <c r="AS243" s="7"/>
      <c r="AT243" s="7"/>
      <c r="AU243" s="7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</row>
    <row r="244" spans="1:82" ht="18.75" x14ac:dyDescent="0.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3"/>
      <c r="W244" s="3"/>
      <c r="X244" s="3"/>
      <c r="Y244" s="3"/>
      <c r="Z244" s="3"/>
      <c r="AA244" s="3"/>
      <c r="AB244" s="3"/>
      <c r="AC244" s="3"/>
      <c r="AD244" s="3"/>
      <c r="AE244" s="3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7"/>
      <c r="AS244" s="7"/>
      <c r="AT244" s="7"/>
      <c r="AU244" s="7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</row>
    <row r="245" spans="1:82" ht="18.75" x14ac:dyDescent="0.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3"/>
      <c r="W245" s="3"/>
      <c r="X245" s="3"/>
      <c r="Y245" s="3"/>
      <c r="Z245" s="3"/>
      <c r="AA245" s="3"/>
      <c r="AB245" s="3"/>
      <c r="AC245" s="3"/>
      <c r="AD245" s="3"/>
      <c r="AE245" s="3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7"/>
      <c r="AS245" s="7"/>
      <c r="AT245" s="7"/>
      <c r="AU245" s="7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</row>
    <row r="246" spans="1:82" ht="18.75" x14ac:dyDescent="0.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3"/>
      <c r="W246" s="3"/>
      <c r="X246" s="3"/>
      <c r="Y246" s="3"/>
      <c r="Z246" s="3"/>
      <c r="AA246" s="3"/>
      <c r="AB246" s="3"/>
      <c r="AC246" s="3"/>
      <c r="AD246" s="3"/>
      <c r="AE246" s="3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7"/>
      <c r="AS246" s="7"/>
      <c r="AT246" s="7"/>
      <c r="AU246" s="7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</row>
    <row r="247" spans="1:82" ht="18.75" x14ac:dyDescent="0.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3"/>
      <c r="W247" s="3"/>
      <c r="X247" s="3"/>
      <c r="Y247" s="3"/>
      <c r="Z247" s="3"/>
      <c r="AA247" s="3"/>
      <c r="AB247" s="3"/>
      <c r="AC247" s="3"/>
      <c r="AD247" s="3"/>
      <c r="AE247" s="3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7"/>
      <c r="AS247" s="7"/>
      <c r="AT247" s="7"/>
      <c r="AU247" s="7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</row>
    <row r="248" spans="1:82" ht="18.75" x14ac:dyDescent="0.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3"/>
      <c r="W248" s="3"/>
      <c r="X248" s="3"/>
      <c r="Y248" s="3"/>
      <c r="Z248" s="3"/>
      <c r="AA248" s="3"/>
      <c r="AB248" s="3"/>
      <c r="AC248" s="3"/>
      <c r="AD248" s="3"/>
      <c r="AE248" s="3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7"/>
      <c r="AS248" s="7"/>
      <c r="AT248" s="7"/>
      <c r="AU248" s="7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</row>
    <row r="249" spans="1:82" ht="18.75" x14ac:dyDescent="0.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3"/>
      <c r="W249" s="3"/>
      <c r="X249" s="3"/>
      <c r="Y249" s="3"/>
      <c r="Z249" s="3"/>
      <c r="AA249" s="3"/>
      <c r="AB249" s="3"/>
      <c r="AC249" s="3"/>
      <c r="AD249" s="3"/>
      <c r="AE249" s="3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7"/>
      <c r="AS249" s="7"/>
      <c r="AT249" s="7"/>
      <c r="AU249" s="7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</row>
    <row r="250" spans="1:82" ht="18.75" x14ac:dyDescent="0.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3"/>
      <c r="W250" s="3"/>
      <c r="X250" s="3"/>
      <c r="Y250" s="3"/>
      <c r="Z250" s="3"/>
      <c r="AA250" s="3"/>
      <c r="AB250" s="3"/>
      <c r="AC250" s="3"/>
      <c r="AD250" s="3"/>
      <c r="AE250" s="3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7"/>
      <c r="AS250" s="7"/>
      <c r="AT250" s="7"/>
      <c r="AU250" s="7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</row>
    <row r="251" spans="1:82" ht="18.75" x14ac:dyDescent="0.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3"/>
      <c r="W251" s="3"/>
      <c r="X251" s="3"/>
      <c r="Y251" s="3"/>
      <c r="Z251" s="3"/>
      <c r="AA251" s="3"/>
      <c r="AB251" s="3"/>
      <c r="AC251" s="3"/>
      <c r="AD251" s="3"/>
      <c r="AE251" s="3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7"/>
      <c r="AS251" s="7"/>
      <c r="AT251" s="7"/>
      <c r="AU251" s="7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</row>
    <row r="252" spans="1:82" ht="18.75" x14ac:dyDescent="0.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3"/>
      <c r="W252" s="3"/>
      <c r="X252" s="3"/>
      <c r="Y252" s="3"/>
      <c r="Z252" s="3"/>
      <c r="AA252" s="3"/>
      <c r="AB252" s="3"/>
      <c r="AC252" s="3"/>
      <c r="AD252" s="3"/>
      <c r="AE252" s="3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7"/>
      <c r="AS252" s="7"/>
      <c r="AT252" s="7"/>
      <c r="AU252" s="7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</row>
    <row r="253" spans="1:82" ht="18.75" x14ac:dyDescent="0.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3"/>
      <c r="W253" s="3"/>
      <c r="X253" s="3"/>
      <c r="Y253" s="3"/>
      <c r="Z253" s="3"/>
      <c r="AA253" s="3"/>
      <c r="AB253" s="3"/>
      <c r="AC253" s="3"/>
      <c r="AD253" s="3"/>
      <c r="AE253" s="3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7"/>
      <c r="AS253" s="7"/>
      <c r="AT253" s="7"/>
      <c r="AU253" s="7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</row>
    <row r="254" spans="1:82" ht="18.75" x14ac:dyDescent="0.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3"/>
      <c r="W254" s="3"/>
      <c r="X254" s="3"/>
      <c r="Y254" s="3"/>
      <c r="Z254" s="3"/>
      <c r="AA254" s="3"/>
      <c r="AB254" s="3"/>
      <c r="AC254" s="3"/>
      <c r="AD254" s="3"/>
      <c r="AE254" s="3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7"/>
      <c r="AS254" s="7"/>
      <c r="AT254" s="7"/>
      <c r="AU254" s="7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</row>
    <row r="255" spans="1:82" ht="18.75" x14ac:dyDescent="0.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3"/>
      <c r="W255" s="3"/>
      <c r="X255" s="3"/>
      <c r="Y255" s="3"/>
      <c r="Z255" s="3"/>
      <c r="AA255" s="3"/>
      <c r="AB255" s="3"/>
      <c r="AC255" s="3"/>
      <c r="AD255" s="3"/>
      <c r="AE255" s="3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7"/>
      <c r="AS255" s="7"/>
      <c r="AT255" s="7"/>
      <c r="AU255" s="7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</row>
    <row r="256" spans="1:82" ht="18.75" x14ac:dyDescent="0.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3"/>
      <c r="W256" s="3"/>
      <c r="X256" s="3"/>
      <c r="Y256" s="3"/>
      <c r="Z256" s="3"/>
      <c r="AA256" s="3"/>
      <c r="AB256" s="3"/>
      <c r="AC256" s="3"/>
      <c r="AD256" s="3"/>
      <c r="AE256" s="3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7"/>
      <c r="AS256" s="7"/>
      <c r="AT256" s="7"/>
      <c r="AU256" s="7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</row>
    <row r="257" spans="1:82" ht="18.75" x14ac:dyDescent="0.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3"/>
      <c r="W257" s="3"/>
      <c r="X257" s="3"/>
      <c r="Y257" s="3"/>
      <c r="Z257" s="3"/>
      <c r="AA257" s="3"/>
      <c r="AB257" s="3"/>
      <c r="AC257" s="3"/>
      <c r="AD257" s="3"/>
      <c r="AE257" s="3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7"/>
      <c r="AS257" s="7"/>
      <c r="AT257" s="7"/>
      <c r="AU257" s="7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</row>
    <row r="258" spans="1:82" ht="18.75" x14ac:dyDescent="0.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3"/>
      <c r="W258" s="3"/>
      <c r="X258" s="3"/>
      <c r="Y258" s="3"/>
      <c r="Z258" s="3"/>
      <c r="AA258" s="3"/>
      <c r="AB258" s="3"/>
      <c r="AC258" s="3"/>
      <c r="AD258" s="3"/>
      <c r="AE258" s="3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7"/>
      <c r="AS258" s="7"/>
      <c r="AT258" s="7"/>
      <c r="AU258" s="7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</row>
    <row r="259" spans="1:82" ht="18.75" x14ac:dyDescent="0.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3"/>
      <c r="W259" s="3"/>
      <c r="X259" s="3"/>
      <c r="Y259" s="3"/>
      <c r="Z259" s="3"/>
      <c r="AA259" s="3"/>
      <c r="AB259" s="3"/>
      <c r="AC259" s="3"/>
      <c r="AD259" s="3"/>
      <c r="AE259" s="3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7"/>
      <c r="AS259" s="7"/>
      <c r="AT259" s="7"/>
      <c r="AU259" s="7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</row>
    <row r="260" spans="1:82" ht="18.75" x14ac:dyDescent="0.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3"/>
      <c r="W260" s="3"/>
      <c r="X260" s="3"/>
      <c r="Y260" s="3"/>
      <c r="Z260" s="3"/>
      <c r="AA260" s="3"/>
      <c r="AB260" s="3"/>
      <c r="AC260" s="3"/>
      <c r="AD260" s="3"/>
      <c r="AE260" s="3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7"/>
      <c r="AS260" s="7"/>
      <c r="AT260" s="7"/>
      <c r="AU260" s="7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</row>
    <row r="261" spans="1:82" ht="18.75" x14ac:dyDescent="0.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3"/>
      <c r="W261" s="3"/>
      <c r="X261" s="3"/>
      <c r="Y261" s="3"/>
      <c r="Z261" s="3"/>
      <c r="AA261" s="3"/>
      <c r="AB261" s="3"/>
      <c r="AC261" s="3"/>
      <c r="AD261" s="3"/>
      <c r="AE261" s="3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7"/>
      <c r="AS261" s="7"/>
      <c r="AT261" s="7"/>
      <c r="AU261" s="7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</row>
    <row r="262" spans="1:82" ht="18.75" x14ac:dyDescent="0.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3"/>
      <c r="W262" s="3"/>
      <c r="X262" s="3"/>
      <c r="Y262" s="3"/>
      <c r="Z262" s="3"/>
      <c r="AA262" s="3"/>
      <c r="AB262" s="3"/>
      <c r="AC262" s="3"/>
      <c r="AD262" s="3"/>
      <c r="AE262" s="3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7"/>
      <c r="AS262" s="7"/>
      <c r="AT262" s="7"/>
      <c r="AU262" s="7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</row>
    <row r="263" spans="1:82" ht="18.75" x14ac:dyDescent="0.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3"/>
      <c r="W263" s="3"/>
      <c r="X263" s="3"/>
      <c r="Y263" s="3"/>
      <c r="Z263" s="3"/>
      <c r="AA263" s="3"/>
      <c r="AB263" s="3"/>
      <c r="AC263" s="3"/>
      <c r="AD263" s="3"/>
      <c r="AE263" s="3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7"/>
      <c r="AS263" s="7"/>
      <c r="AT263" s="7"/>
      <c r="AU263" s="7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</row>
    <row r="264" spans="1:82" ht="18.75" x14ac:dyDescent="0.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3"/>
      <c r="W264" s="3"/>
      <c r="X264" s="3"/>
      <c r="Y264" s="3"/>
      <c r="Z264" s="3"/>
      <c r="AA264" s="3"/>
      <c r="AB264" s="3"/>
      <c r="AC264" s="3"/>
      <c r="AD264" s="3"/>
      <c r="AE264" s="3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7"/>
      <c r="AS264" s="7"/>
      <c r="AT264" s="7"/>
      <c r="AU264" s="7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</row>
    <row r="265" spans="1:82" ht="18.75" x14ac:dyDescent="0.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3"/>
      <c r="W265" s="3"/>
      <c r="X265" s="3"/>
      <c r="Y265" s="3"/>
      <c r="Z265" s="3"/>
      <c r="AA265" s="3"/>
      <c r="AB265" s="3"/>
      <c r="AC265" s="3"/>
      <c r="AD265" s="3"/>
      <c r="AE265" s="3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7"/>
      <c r="AS265" s="7"/>
      <c r="AT265" s="7"/>
      <c r="AU265" s="7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</row>
    <row r="266" spans="1:82" ht="18.75" x14ac:dyDescent="0.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3"/>
      <c r="W266" s="3"/>
      <c r="X266" s="3"/>
      <c r="Y266" s="3"/>
      <c r="Z266" s="3"/>
      <c r="AA266" s="3"/>
      <c r="AB266" s="3"/>
      <c r="AC266" s="3"/>
      <c r="AD266" s="3"/>
      <c r="AE266" s="3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7"/>
      <c r="AS266" s="7"/>
      <c r="AT266" s="7"/>
      <c r="AU266" s="7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</row>
    <row r="267" spans="1:82" ht="18.75" x14ac:dyDescent="0.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3"/>
      <c r="W267" s="3"/>
      <c r="X267" s="3"/>
      <c r="Y267" s="3"/>
      <c r="Z267" s="3"/>
      <c r="AA267" s="3"/>
      <c r="AB267" s="3"/>
      <c r="AC267" s="3"/>
      <c r="AD267" s="3"/>
      <c r="AE267" s="3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7"/>
      <c r="AS267" s="7"/>
      <c r="AT267" s="7"/>
      <c r="AU267" s="7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</row>
    <row r="268" spans="1:82" ht="18.75" x14ac:dyDescent="0.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3"/>
      <c r="W268" s="3"/>
      <c r="X268" s="3"/>
      <c r="Y268" s="3"/>
      <c r="Z268" s="3"/>
      <c r="AA268" s="3"/>
      <c r="AB268" s="3"/>
      <c r="AC268" s="3"/>
      <c r="AD268" s="3"/>
      <c r="AE268" s="3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7"/>
      <c r="AS268" s="7"/>
      <c r="AT268" s="7"/>
      <c r="AU268" s="7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</row>
    <row r="269" spans="1:82" ht="18.75" x14ac:dyDescent="0.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3"/>
      <c r="W269" s="3"/>
      <c r="X269" s="3"/>
      <c r="Y269" s="3"/>
      <c r="Z269" s="3"/>
      <c r="AA269" s="3"/>
      <c r="AB269" s="3"/>
      <c r="AC269" s="3"/>
      <c r="AD269" s="3"/>
      <c r="AE269" s="3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7"/>
      <c r="AS269" s="7"/>
      <c r="AT269" s="7"/>
      <c r="AU269" s="7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</row>
    <row r="270" spans="1:82" ht="18.75" x14ac:dyDescent="0.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3"/>
      <c r="W270" s="3"/>
      <c r="X270" s="3"/>
      <c r="Y270" s="3"/>
      <c r="Z270" s="3"/>
      <c r="AA270" s="3"/>
      <c r="AB270" s="3"/>
      <c r="AC270" s="3"/>
      <c r="AD270" s="3"/>
      <c r="AE270" s="3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7"/>
      <c r="AS270" s="7"/>
      <c r="AT270" s="7"/>
      <c r="AU270" s="7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</row>
    <row r="271" spans="1:82" ht="18.75" x14ac:dyDescent="0.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3"/>
      <c r="W271" s="3"/>
      <c r="X271" s="3"/>
      <c r="Y271" s="3"/>
      <c r="Z271" s="3"/>
      <c r="AA271" s="3"/>
      <c r="AB271" s="3"/>
      <c r="AC271" s="3"/>
      <c r="AD271" s="3"/>
      <c r="AE271" s="3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7"/>
      <c r="AS271" s="7"/>
      <c r="AT271" s="7"/>
      <c r="AU271" s="7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</row>
    <row r="272" spans="1:82" ht="18.75" x14ac:dyDescent="0.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3"/>
      <c r="W272" s="3"/>
      <c r="X272" s="3"/>
      <c r="Y272" s="3"/>
      <c r="Z272" s="3"/>
      <c r="AA272" s="3"/>
      <c r="AB272" s="3"/>
      <c r="AC272" s="3"/>
      <c r="AD272" s="3"/>
      <c r="AE272" s="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7"/>
      <c r="AS272" s="7"/>
      <c r="AT272" s="7"/>
      <c r="AU272" s="7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</row>
    <row r="273" spans="1:82" ht="18.75" x14ac:dyDescent="0.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3"/>
      <c r="W273" s="3"/>
      <c r="X273" s="3"/>
      <c r="Y273" s="3"/>
      <c r="Z273" s="3"/>
      <c r="AA273" s="3"/>
      <c r="AB273" s="3"/>
      <c r="AC273" s="3"/>
      <c r="AD273" s="3"/>
      <c r="AE273" s="3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7"/>
      <c r="AS273" s="7"/>
      <c r="AT273" s="7"/>
      <c r="AU273" s="7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</row>
    <row r="274" spans="1:82" ht="18.75" x14ac:dyDescent="0.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3"/>
      <c r="W274" s="3"/>
      <c r="X274" s="3"/>
      <c r="Y274" s="3"/>
      <c r="Z274" s="3"/>
      <c r="AA274" s="3"/>
      <c r="AB274" s="3"/>
      <c r="AC274" s="3"/>
      <c r="AD274" s="3"/>
      <c r="AE274" s="3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7"/>
      <c r="AS274" s="7"/>
      <c r="AT274" s="7"/>
      <c r="AU274" s="7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</row>
    <row r="275" spans="1:82" ht="18.75" x14ac:dyDescent="0.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3"/>
      <c r="W275" s="3"/>
      <c r="X275" s="3"/>
      <c r="Y275" s="3"/>
      <c r="Z275" s="3"/>
      <c r="AA275" s="3"/>
      <c r="AB275" s="3"/>
      <c r="AC275" s="3"/>
      <c r="AD275" s="3"/>
      <c r="AE275" s="3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7"/>
      <c r="AS275" s="7"/>
      <c r="AT275" s="7"/>
      <c r="AU275" s="7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</row>
    <row r="276" spans="1:82" ht="18.75" x14ac:dyDescent="0.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3"/>
      <c r="W276" s="3"/>
      <c r="X276" s="3"/>
      <c r="Y276" s="3"/>
      <c r="Z276" s="3"/>
      <c r="AA276" s="3"/>
      <c r="AB276" s="3"/>
      <c r="AC276" s="3"/>
      <c r="AD276" s="3"/>
      <c r="AE276" s="3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7"/>
      <c r="AS276" s="7"/>
      <c r="AT276" s="7"/>
      <c r="AU276" s="7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</row>
    <row r="277" spans="1:82" ht="18.75" x14ac:dyDescent="0.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3"/>
      <c r="W277" s="3"/>
      <c r="X277" s="3"/>
      <c r="Y277" s="3"/>
      <c r="Z277" s="3"/>
      <c r="AA277" s="3"/>
      <c r="AB277" s="3"/>
      <c r="AC277" s="3"/>
      <c r="AD277" s="3"/>
      <c r="AE277" s="3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7"/>
      <c r="AS277" s="7"/>
      <c r="AT277" s="7"/>
      <c r="AU277" s="7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</row>
    <row r="278" spans="1:82" ht="18.75" x14ac:dyDescent="0.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3"/>
      <c r="W278" s="3"/>
      <c r="X278" s="3"/>
      <c r="Y278" s="3"/>
      <c r="Z278" s="3"/>
      <c r="AA278" s="3"/>
      <c r="AB278" s="3"/>
      <c r="AC278" s="3"/>
      <c r="AD278" s="3"/>
      <c r="AE278" s="3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7"/>
      <c r="AS278" s="7"/>
      <c r="AT278" s="7"/>
      <c r="AU278" s="7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</row>
    <row r="279" spans="1:82" ht="18.75" x14ac:dyDescent="0.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3"/>
      <c r="W279" s="3"/>
      <c r="X279" s="3"/>
      <c r="Y279" s="3"/>
      <c r="Z279" s="3"/>
      <c r="AA279" s="3"/>
      <c r="AB279" s="3"/>
      <c r="AC279" s="3"/>
      <c r="AD279" s="3"/>
      <c r="AE279" s="3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7"/>
      <c r="AS279" s="7"/>
      <c r="AT279" s="7"/>
      <c r="AU279" s="7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</row>
    <row r="280" spans="1:82" ht="18.75" x14ac:dyDescent="0.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3"/>
      <c r="W280" s="3"/>
      <c r="X280" s="3"/>
      <c r="Y280" s="3"/>
      <c r="Z280" s="3"/>
      <c r="AA280" s="3"/>
      <c r="AB280" s="3"/>
      <c r="AC280" s="3"/>
      <c r="AD280" s="3"/>
      <c r="AE280" s="3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7"/>
      <c r="AS280" s="7"/>
      <c r="AT280" s="7"/>
      <c r="AU280" s="7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</row>
    <row r="281" spans="1:82" ht="18.75" x14ac:dyDescent="0.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3"/>
      <c r="W281" s="3"/>
      <c r="X281" s="3"/>
      <c r="Y281" s="3"/>
      <c r="Z281" s="3"/>
      <c r="AA281" s="3"/>
      <c r="AB281" s="3"/>
      <c r="AC281" s="3"/>
      <c r="AD281" s="3"/>
      <c r="AE281" s="3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7"/>
      <c r="AS281" s="7"/>
      <c r="AT281" s="7"/>
      <c r="AU281" s="7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</row>
    <row r="282" spans="1:82" ht="18.75" x14ac:dyDescent="0.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3"/>
      <c r="W282" s="3"/>
      <c r="X282" s="3"/>
      <c r="Y282" s="3"/>
      <c r="Z282" s="3"/>
      <c r="AA282" s="3"/>
      <c r="AB282" s="3"/>
      <c r="AC282" s="3"/>
      <c r="AD282" s="3"/>
      <c r="AE282" s="3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7"/>
      <c r="AS282" s="7"/>
      <c r="AT282" s="7"/>
      <c r="AU282" s="7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</row>
    <row r="283" spans="1:82" ht="18.75" x14ac:dyDescent="0.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3"/>
      <c r="W283" s="3"/>
      <c r="X283" s="3"/>
      <c r="Y283" s="3"/>
      <c r="Z283" s="3"/>
      <c r="AA283" s="3"/>
      <c r="AB283" s="3"/>
      <c r="AC283" s="3"/>
      <c r="AD283" s="3"/>
      <c r="AE283" s="3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7"/>
      <c r="AS283" s="7"/>
      <c r="AT283" s="7"/>
      <c r="AU283" s="7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</row>
    <row r="284" spans="1:82" ht="18.75" x14ac:dyDescent="0.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3"/>
      <c r="W284" s="3"/>
      <c r="X284" s="3"/>
      <c r="Y284" s="3"/>
      <c r="Z284" s="3"/>
      <c r="AA284" s="3"/>
      <c r="AB284" s="3"/>
      <c r="AC284" s="3"/>
      <c r="AD284" s="3"/>
      <c r="AE284" s="3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7"/>
      <c r="AS284" s="7"/>
      <c r="AT284" s="7"/>
      <c r="AU284" s="7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</row>
    <row r="285" spans="1:82" ht="18.75" x14ac:dyDescent="0.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3"/>
      <c r="W285" s="3"/>
      <c r="X285" s="3"/>
      <c r="Y285" s="3"/>
      <c r="Z285" s="3"/>
      <c r="AA285" s="3"/>
      <c r="AB285" s="3"/>
      <c r="AC285" s="3"/>
      <c r="AD285" s="3"/>
      <c r="AE285" s="3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7"/>
      <c r="AS285" s="7"/>
      <c r="AT285" s="7"/>
      <c r="AU285" s="7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</row>
    <row r="286" spans="1:82" ht="18.75" x14ac:dyDescent="0.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3"/>
      <c r="W286" s="3"/>
      <c r="X286" s="3"/>
      <c r="Y286" s="3"/>
      <c r="Z286" s="3"/>
      <c r="AA286" s="3"/>
      <c r="AB286" s="3"/>
      <c r="AC286" s="3"/>
      <c r="AD286" s="3"/>
      <c r="AE286" s="3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7"/>
      <c r="AS286" s="7"/>
      <c r="AT286" s="7"/>
      <c r="AU286" s="7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</row>
    <row r="287" spans="1:82" ht="18.75" x14ac:dyDescent="0.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3"/>
      <c r="W287" s="3"/>
      <c r="X287" s="3"/>
      <c r="Y287" s="3"/>
      <c r="Z287" s="3"/>
      <c r="AA287" s="3"/>
      <c r="AB287" s="3"/>
      <c r="AC287" s="3"/>
      <c r="AD287" s="3"/>
      <c r="AE287" s="3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7"/>
      <c r="AS287" s="7"/>
      <c r="AT287" s="7"/>
      <c r="AU287" s="7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</row>
    <row r="288" spans="1:82" ht="18.75" x14ac:dyDescent="0.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3"/>
      <c r="W288" s="3"/>
      <c r="X288" s="3"/>
      <c r="Y288" s="3"/>
      <c r="Z288" s="3"/>
      <c r="AA288" s="3"/>
      <c r="AB288" s="3"/>
      <c r="AC288" s="3"/>
      <c r="AD288" s="3"/>
      <c r="AE288" s="3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7"/>
      <c r="AS288" s="7"/>
      <c r="AT288" s="7"/>
      <c r="AU288" s="7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</row>
    <row r="289" spans="1:82" ht="18.75" x14ac:dyDescent="0.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3"/>
      <c r="W289" s="3"/>
      <c r="X289" s="3"/>
      <c r="Y289" s="3"/>
      <c r="Z289" s="3"/>
      <c r="AA289" s="3"/>
      <c r="AB289" s="3"/>
      <c r="AC289" s="3"/>
      <c r="AD289" s="3"/>
      <c r="AE289" s="3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7"/>
      <c r="AS289" s="7"/>
      <c r="AT289" s="7"/>
      <c r="AU289" s="7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</row>
    <row r="290" spans="1:82" ht="18.75" x14ac:dyDescent="0.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3"/>
      <c r="W290" s="3"/>
      <c r="X290" s="3"/>
      <c r="Y290" s="3"/>
      <c r="Z290" s="3"/>
      <c r="AA290" s="3"/>
      <c r="AB290" s="3"/>
      <c r="AC290" s="3"/>
      <c r="AD290" s="3"/>
      <c r="AE290" s="3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7"/>
      <c r="AS290" s="7"/>
      <c r="AT290" s="7"/>
      <c r="AU290" s="7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</row>
    <row r="291" spans="1:82" ht="18.75" x14ac:dyDescent="0.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3"/>
      <c r="W291" s="3"/>
      <c r="X291" s="3"/>
      <c r="Y291" s="3"/>
      <c r="Z291" s="3"/>
      <c r="AA291" s="3"/>
      <c r="AB291" s="3"/>
      <c r="AC291" s="3"/>
      <c r="AD291" s="3"/>
      <c r="AE291" s="3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7"/>
      <c r="AS291" s="7"/>
      <c r="AT291" s="7"/>
      <c r="AU291" s="7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</row>
    <row r="292" spans="1:82" ht="18.75" x14ac:dyDescent="0.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3"/>
      <c r="W292" s="3"/>
      <c r="X292" s="3"/>
      <c r="Y292" s="3"/>
      <c r="Z292" s="3"/>
      <c r="AA292" s="3"/>
      <c r="AB292" s="3"/>
      <c r="AC292" s="3"/>
      <c r="AD292" s="3"/>
      <c r="AE292" s="3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7"/>
      <c r="AS292" s="7"/>
      <c r="AT292" s="7"/>
      <c r="AU292" s="7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</row>
    <row r="293" spans="1:82" ht="18.75" x14ac:dyDescent="0.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3"/>
      <c r="W293" s="3"/>
      <c r="X293" s="3"/>
      <c r="Y293" s="3"/>
      <c r="Z293" s="3"/>
      <c r="AA293" s="3"/>
      <c r="AB293" s="3"/>
      <c r="AC293" s="3"/>
      <c r="AD293" s="3"/>
      <c r="AE293" s="3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7"/>
      <c r="AS293" s="7"/>
      <c r="AT293" s="7"/>
      <c r="AU293" s="7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</row>
    <row r="294" spans="1:82" ht="18.75" x14ac:dyDescent="0.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3"/>
      <c r="W294" s="3"/>
      <c r="X294" s="3"/>
      <c r="Y294" s="3"/>
      <c r="Z294" s="3"/>
      <c r="AA294" s="3"/>
      <c r="AB294" s="3"/>
      <c r="AC294" s="3"/>
      <c r="AD294" s="3"/>
      <c r="AE294" s="3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7"/>
      <c r="AS294" s="7"/>
      <c r="AT294" s="7"/>
      <c r="AU294" s="7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</row>
    <row r="295" spans="1:82" ht="18.75" x14ac:dyDescent="0.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3"/>
      <c r="W295" s="3"/>
      <c r="X295" s="3"/>
      <c r="Y295" s="3"/>
      <c r="Z295" s="3"/>
      <c r="AA295" s="3"/>
      <c r="AB295" s="3"/>
      <c r="AC295" s="3"/>
      <c r="AD295" s="3"/>
      <c r="AE295" s="3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7"/>
      <c r="AS295" s="7"/>
      <c r="AT295" s="7"/>
      <c r="AU295" s="7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</row>
    <row r="296" spans="1:82" ht="18.75" x14ac:dyDescent="0.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3"/>
      <c r="W296" s="3"/>
      <c r="X296" s="3"/>
      <c r="Y296" s="3"/>
      <c r="Z296" s="3"/>
      <c r="AA296" s="3"/>
      <c r="AB296" s="3"/>
      <c r="AC296" s="3"/>
      <c r="AD296" s="3"/>
      <c r="AE296" s="3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7"/>
      <c r="AS296" s="7"/>
      <c r="AT296" s="7"/>
      <c r="AU296" s="7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</row>
    <row r="297" spans="1:82" ht="18.75" x14ac:dyDescent="0.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3"/>
      <c r="W297" s="3"/>
      <c r="X297" s="3"/>
      <c r="Y297" s="3"/>
      <c r="Z297" s="3"/>
      <c r="AA297" s="3"/>
      <c r="AB297" s="3"/>
      <c r="AC297" s="3"/>
      <c r="AD297" s="3"/>
      <c r="AE297" s="3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7"/>
      <c r="AS297" s="7"/>
      <c r="AT297" s="7"/>
      <c r="AU297" s="7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</row>
    <row r="298" spans="1:82" ht="18.75" x14ac:dyDescent="0.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3"/>
      <c r="W298" s="3"/>
      <c r="X298" s="3"/>
      <c r="Y298" s="3"/>
      <c r="Z298" s="3"/>
      <c r="AA298" s="3"/>
      <c r="AB298" s="3"/>
      <c r="AC298" s="3"/>
      <c r="AD298" s="3"/>
      <c r="AE298" s="3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7"/>
      <c r="AS298" s="7"/>
      <c r="AT298" s="7"/>
      <c r="AU298" s="7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</row>
    <row r="299" spans="1:82" ht="18.75" x14ac:dyDescent="0.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3"/>
      <c r="W299" s="3"/>
      <c r="X299" s="3"/>
      <c r="Y299" s="3"/>
      <c r="Z299" s="3"/>
      <c r="AA299" s="3"/>
      <c r="AB299" s="3"/>
      <c r="AC299" s="3"/>
      <c r="AD299" s="3"/>
      <c r="AE299" s="3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7"/>
      <c r="AS299" s="7"/>
      <c r="AT299" s="7"/>
      <c r="AU299" s="7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</row>
    <row r="300" spans="1:82" ht="18.75" x14ac:dyDescent="0.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3"/>
      <c r="W300" s="3"/>
      <c r="X300" s="3"/>
      <c r="Y300" s="3"/>
      <c r="Z300" s="3"/>
      <c r="AA300" s="3"/>
      <c r="AB300" s="3"/>
      <c r="AC300" s="3"/>
      <c r="AD300" s="3"/>
      <c r="AE300" s="3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7"/>
      <c r="AS300" s="7"/>
      <c r="AT300" s="7"/>
      <c r="AU300" s="7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</row>
    <row r="301" spans="1:82" ht="18.75" x14ac:dyDescent="0.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3"/>
      <c r="W301" s="3"/>
      <c r="X301" s="3"/>
      <c r="Y301" s="3"/>
      <c r="Z301" s="3"/>
      <c r="AA301" s="3"/>
      <c r="AB301" s="3"/>
      <c r="AC301" s="3"/>
      <c r="AD301" s="3"/>
      <c r="AE301" s="3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7"/>
      <c r="AS301" s="7"/>
      <c r="AT301" s="7"/>
      <c r="AU301" s="7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</row>
    <row r="302" spans="1:82" ht="18.75" x14ac:dyDescent="0.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3"/>
      <c r="W302" s="3"/>
      <c r="X302" s="3"/>
      <c r="Y302" s="3"/>
      <c r="Z302" s="3"/>
      <c r="AA302" s="3"/>
      <c r="AB302" s="3"/>
      <c r="AC302" s="3"/>
      <c r="AD302" s="3"/>
      <c r="AE302" s="3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7"/>
      <c r="AS302" s="7"/>
      <c r="AT302" s="7"/>
      <c r="AU302" s="7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</row>
    <row r="303" spans="1:82" ht="18.75" x14ac:dyDescent="0.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3"/>
      <c r="W303" s="3"/>
      <c r="X303" s="3"/>
      <c r="Y303" s="3"/>
      <c r="Z303" s="3"/>
      <c r="AA303" s="3"/>
      <c r="AB303" s="3"/>
      <c r="AC303" s="3"/>
      <c r="AD303" s="3"/>
      <c r="AE303" s="3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7"/>
      <c r="AS303" s="7"/>
      <c r="AT303" s="7"/>
      <c r="AU303" s="7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</row>
    <row r="304" spans="1:82" ht="18.75" x14ac:dyDescent="0.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3"/>
      <c r="W304" s="3"/>
      <c r="X304" s="3"/>
      <c r="Y304" s="3"/>
      <c r="Z304" s="3"/>
      <c r="AA304" s="3"/>
      <c r="AB304" s="3"/>
      <c r="AC304" s="3"/>
      <c r="AD304" s="3"/>
      <c r="AE304" s="3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7"/>
      <c r="AS304" s="7"/>
      <c r="AT304" s="7"/>
      <c r="AU304" s="7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</row>
    <row r="305" spans="1:82" ht="18.75" x14ac:dyDescent="0.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3"/>
      <c r="W305" s="3"/>
      <c r="X305" s="3"/>
      <c r="Y305" s="3"/>
      <c r="Z305" s="3"/>
      <c r="AA305" s="3"/>
      <c r="AB305" s="3"/>
      <c r="AC305" s="3"/>
      <c r="AD305" s="3"/>
      <c r="AE305" s="3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7"/>
      <c r="AS305" s="7"/>
      <c r="AT305" s="7"/>
      <c r="AU305" s="7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</row>
    <row r="306" spans="1:82" ht="18.75" x14ac:dyDescent="0.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3"/>
      <c r="W306" s="3"/>
      <c r="X306" s="3"/>
      <c r="Y306" s="3"/>
      <c r="Z306" s="3"/>
      <c r="AA306" s="3"/>
      <c r="AB306" s="3"/>
      <c r="AC306" s="3"/>
      <c r="AD306" s="3"/>
      <c r="AE306" s="3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7"/>
      <c r="AS306" s="7"/>
      <c r="AT306" s="7"/>
      <c r="AU306" s="7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</row>
    <row r="307" spans="1:82" ht="18.75" x14ac:dyDescent="0.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3"/>
      <c r="W307" s="3"/>
      <c r="X307" s="3"/>
      <c r="Y307" s="3"/>
      <c r="Z307" s="3"/>
      <c r="AA307" s="3"/>
      <c r="AB307" s="3"/>
      <c r="AC307" s="3"/>
      <c r="AD307" s="3"/>
      <c r="AE307" s="3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7"/>
      <c r="AS307" s="7"/>
      <c r="AT307" s="7"/>
      <c r="AU307" s="7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</row>
    <row r="308" spans="1:82" ht="18.75" x14ac:dyDescent="0.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3"/>
      <c r="W308" s="3"/>
      <c r="X308" s="3"/>
      <c r="Y308" s="3"/>
      <c r="Z308" s="3"/>
      <c r="AA308" s="3"/>
      <c r="AB308" s="3"/>
      <c r="AC308" s="3"/>
      <c r="AD308" s="3"/>
      <c r="AE308" s="3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7"/>
      <c r="AS308" s="7"/>
      <c r="AT308" s="7"/>
      <c r="AU308" s="7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</row>
    <row r="309" spans="1:82" ht="18.75" x14ac:dyDescent="0.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3"/>
      <c r="W309" s="3"/>
      <c r="X309" s="3"/>
      <c r="Y309" s="3"/>
      <c r="Z309" s="3"/>
      <c r="AA309" s="3"/>
      <c r="AB309" s="3"/>
      <c r="AC309" s="3"/>
      <c r="AD309" s="3"/>
      <c r="AE309" s="3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7"/>
      <c r="AS309" s="7"/>
      <c r="AT309" s="7"/>
      <c r="AU309" s="7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</row>
    <row r="310" spans="1:82" ht="18.75" x14ac:dyDescent="0.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3"/>
      <c r="W310" s="3"/>
      <c r="X310" s="3"/>
      <c r="Y310" s="3"/>
      <c r="Z310" s="3"/>
      <c r="AA310" s="3"/>
      <c r="AB310" s="3"/>
      <c r="AC310" s="3"/>
      <c r="AD310" s="3"/>
      <c r="AE310" s="3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7"/>
      <c r="AS310" s="7"/>
      <c r="AT310" s="7"/>
      <c r="AU310" s="7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</row>
    <row r="311" spans="1:82" ht="18.75" x14ac:dyDescent="0.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3"/>
      <c r="W311" s="3"/>
      <c r="X311" s="3"/>
      <c r="Y311" s="3"/>
      <c r="Z311" s="3"/>
      <c r="AA311" s="3"/>
      <c r="AB311" s="3"/>
      <c r="AC311" s="3"/>
      <c r="AD311" s="3"/>
      <c r="AE311" s="3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7"/>
      <c r="AS311" s="7"/>
      <c r="AT311" s="7"/>
      <c r="AU311" s="7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</row>
    <row r="312" spans="1:82" ht="18.75" x14ac:dyDescent="0.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3"/>
      <c r="W312" s="3"/>
      <c r="X312" s="3"/>
      <c r="Y312" s="3"/>
      <c r="Z312" s="3"/>
      <c r="AA312" s="3"/>
      <c r="AB312" s="3"/>
      <c r="AC312" s="3"/>
      <c r="AD312" s="3"/>
      <c r="AE312" s="3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7"/>
      <c r="AS312" s="7"/>
      <c r="AT312" s="7"/>
      <c r="AU312" s="7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</row>
    <row r="313" spans="1:82" ht="18.75" x14ac:dyDescent="0.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3"/>
      <c r="W313" s="3"/>
      <c r="X313" s="3"/>
      <c r="Y313" s="3"/>
      <c r="Z313" s="3"/>
      <c r="AA313" s="3"/>
      <c r="AB313" s="3"/>
      <c r="AC313" s="3"/>
      <c r="AD313" s="3"/>
      <c r="AE313" s="3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7"/>
      <c r="AS313" s="7"/>
      <c r="AT313" s="7"/>
      <c r="AU313" s="7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</row>
    <row r="314" spans="1:82" ht="18.75" x14ac:dyDescent="0.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3"/>
      <c r="W314" s="3"/>
      <c r="X314" s="3"/>
      <c r="Y314" s="3"/>
      <c r="Z314" s="3"/>
      <c r="AA314" s="3"/>
      <c r="AB314" s="3"/>
      <c r="AC314" s="3"/>
      <c r="AD314" s="3"/>
      <c r="AE314" s="3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7"/>
      <c r="AS314" s="7"/>
      <c r="AT314" s="7"/>
      <c r="AU314" s="7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</row>
    <row r="315" spans="1:82" ht="18.75" x14ac:dyDescent="0.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3"/>
      <c r="W315" s="3"/>
      <c r="X315" s="3"/>
      <c r="Y315" s="3"/>
      <c r="Z315" s="3"/>
      <c r="AA315" s="3"/>
      <c r="AB315" s="3"/>
      <c r="AC315" s="3"/>
      <c r="AD315" s="3"/>
      <c r="AE315" s="3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7"/>
      <c r="AS315" s="7"/>
      <c r="AT315" s="7"/>
      <c r="AU315" s="7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</row>
    <row r="316" spans="1:82" ht="18.75" x14ac:dyDescent="0.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3"/>
      <c r="W316" s="3"/>
      <c r="X316" s="3"/>
      <c r="Y316" s="3"/>
      <c r="Z316" s="3"/>
      <c r="AA316" s="3"/>
      <c r="AB316" s="3"/>
      <c r="AC316" s="3"/>
      <c r="AD316" s="3"/>
      <c r="AE316" s="3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7"/>
      <c r="AS316" s="7"/>
      <c r="AT316" s="7"/>
      <c r="AU316" s="7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</row>
    <row r="317" spans="1:82" ht="18.75" x14ac:dyDescent="0.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3"/>
      <c r="W317" s="3"/>
      <c r="X317" s="3"/>
      <c r="Y317" s="3"/>
      <c r="Z317" s="3"/>
      <c r="AA317" s="3"/>
      <c r="AB317" s="3"/>
      <c r="AC317" s="3"/>
      <c r="AD317" s="3"/>
      <c r="AE317" s="3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7"/>
      <c r="AS317" s="7"/>
      <c r="AT317" s="7"/>
      <c r="AU317" s="7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</row>
    <row r="318" spans="1:82" ht="18.75" x14ac:dyDescent="0.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3"/>
      <c r="W318" s="3"/>
      <c r="X318" s="3"/>
      <c r="Y318" s="3"/>
      <c r="Z318" s="3"/>
      <c r="AA318" s="3"/>
      <c r="AB318" s="3"/>
      <c r="AC318" s="3"/>
      <c r="AD318" s="3"/>
      <c r="AE318" s="3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7"/>
      <c r="AS318" s="7"/>
      <c r="AT318" s="7"/>
      <c r="AU318" s="7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</row>
    <row r="319" spans="1:82" ht="18.75" x14ac:dyDescent="0.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3"/>
      <c r="W319" s="3"/>
      <c r="X319" s="3"/>
      <c r="Y319" s="3"/>
      <c r="Z319" s="3"/>
      <c r="AA319" s="3"/>
      <c r="AB319" s="3"/>
      <c r="AC319" s="3"/>
      <c r="AD319" s="3"/>
      <c r="AE319" s="3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7"/>
      <c r="AS319" s="7"/>
      <c r="AT319" s="7"/>
      <c r="AU319" s="7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</row>
    <row r="320" spans="1:82" ht="18.75" x14ac:dyDescent="0.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3"/>
      <c r="W320" s="3"/>
      <c r="X320" s="3"/>
      <c r="Y320" s="3"/>
      <c r="Z320" s="3"/>
      <c r="AA320" s="3"/>
      <c r="AB320" s="3"/>
      <c r="AC320" s="3"/>
      <c r="AD320" s="3"/>
      <c r="AE320" s="3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7"/>
      <c r="AS320" s="7"/>
      <c r="AT320" s="7"/>
      <c r="AU320" s="7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</row>
    <row r="321" spans="1:82" ht="18.75" x14ac:dyDescent="0.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3"/>
      <c r="W321" s="3"/>
      <c r="X321" s="3"/>
      <c r="Y321" s="3"/>
      <c r="Z321" s="3"/>
      <c r="AA321" s="3"/>
      <c r="AB321" s="3"/>
      <c r="AC321" s="3"/>
      <c r="AD321" s="3"/>
      <c r="AE321" s="3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7"/>
      <c r="AS321" s="7"/>
      <c r="AT321" s="7"/>
      <c r="AU321" s="7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</row>
    <row r="322" spans="1:82" ht="18.75" x14ac:dyDescent="0.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3"/>
      <c r="W322" s="3"/>
      <c r="X322" s="3"/>
      <c r="Y322" s="3"/>
      <c r="Z322" s="3"/>
      <c r="AA322" s="3"/>
      <c r="AB322" s="3"/>
      <c r="AC322" s="3"/>
      <c r="AD322" s="3"/>
      <c r="AE322" s="3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7"/>
      <c r="AS322" s="7"/>
      <c r="AT322" s="7"/>
      <c r="AU322" s="7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</row>
    <row r="323" spans="1:82" ht="18.75" x14ac:dyDescent="0.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3"/>
      <c r="W323" s="3"/>
      <c r="X323" s="3"/>
      <c r="Y323" s="3"/>
      <c r="Z323" s="3"/>
      <c r="AA323" s="3"/>
      <c r="AB323" s="3"/>
      <c r="AC323" s="3"/>
      <c r="AD323" s="3"/>
      <c r="AE323" s="3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7"/>
      <c r="AS323" s="7"/>
      <c r="AT323" s="7"/>
      <c r="AU323" s="7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</row>
    <row r="324" spans="1:82" ht="18.75" x14ac:dyDescent="0.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3"/>
      <c r="W324" s="3"/>
      <c r="X324" s="3"/>
      <c r="Y324" s="3"/>
      <c r="Z324" s="3"/>
      <c r="AA324" s="3"/>
      <c r="AB324" s="3"/>
      <c r="AC324" s="3"/>
      <c r="AD324" s="3"/>
      <c r="AE324" s="3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7"/>
      <c r="AS324" s="7"/>
      <c r="AT324" s="7"/>
      <c r="AU324" s="7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</row>
    <row r="325" spans="1:82" ht="18.75" x14ac:dyDescent="0.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3"/>
      <c r="W325" s="3"/>
      <c r="X325" s="3"/>
      <c r="Y325" s="3"/>
      <c r="Z325" s="3"/>
      <c r="AA325" s="3"/>
      <c r="AB325" s="3"/>
      <c r="AC325" s="3"/>
      <c r="AD325" s="3"/>
      <c r="AE325" s="3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7"/>
      <c r="AS325" s="7"/>
      <c r="AT325" s="7"/>
      <c r="AU325" s="7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</row>
    <row r="326" spans="1:82" ht="18.75" x14ac:dyDescent="0.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3"/>
      <c r="W326" s="3"/>
      <c r="X326" s="3"/>
      <c r="Y326" s="3"/>
      <c r="Z326" s="3"/>
      <c r="AA326" s="3"/>
      <c r="AB326" s="3"/>
      <c r="AC326" s="3"/>
      <c r="AD326" s="3"/>
      <c r="AE326" s="3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7"/>
      <c r="AS326" s="7"/>
      <c r="AT326" s="7"/>
      <c r="AU326" s="7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</row>
    <row r="327" spans="1:82" ht="18.75" x14ac:dyDescent="0.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3"/>
      <c r="W327" s="3"/>
      <c r="X327" s="3"/>
      <c r="Y327" s="3"/>
      <c r="Z327" s="3"/>
      <c r="AA327" s="3"/>
      <c r="AB327" s="3"/>
      <c r="AC327" s="3"/>
      <c r="AD327" s="3"/>
      <c r="AE327" s="3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7"/>
      <c r="AS327" s="7"/>
      <c r="AT327" s="7"/>
      <c r="AU327" s="7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</row>
    <row r="328" spans="1:82" ht="18.75" x14ac:dyDescent="0.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3"/>
      <c r="W328" s="3"/>
      <c r="X328" s="3"/>
      <c r="Y328" s="3"/>
      <c r="Z328" s="3"/>
      <c r="AA328" s="3"/>
      <c r="AB328" s="3"/>
      <c r="AC328" s="3"/>
      <c r="AD328" s="3"/>
      <c r="AE328" s="3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7"/>
      <c r="AS328" s="7"/>
      <c r="AT328" s="7"/>
      <c r="AU328" s="7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</row>
    <row r="329" spans="1:82" ht="18.75" x14ac:dyDescent="0.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3"/>
      <c r="W329" s="3"/>
      <c r="X329" s="3"/>
      <c r="Y329" s="3"/>
      <c r="Z329" s="3"/>
      <c r="AA329" s="3"/>
      <c r="AB329" s="3"/>
      <c r="AC329" s="3"/>
      <c r="AD329" s="3"/>
      <c r="AE329" s="3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7"/>
      <c r="AS329" s="7"/>
      <c r="AT329" s="7"/>
      <c r="AU329" s="7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</row>
    <row r="330" spans="1:82" ht="18.75" x14ac:dyDescent="0.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3"/>
      <c r="W330" s="3"/>
      <c r="X330" s="3"/>
      <c r="Y330" s="3"/>
      <c r="Z330" s="3"/>
      <c r="AA330" s="3"/>
      <c r="AB330" s="3"/>
      <c r="AC330" s="3"/>
      <c r="AD330" s="3"/>
      <c r="AE330" s="3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7"/>
      <c r="AS330" s="7"/>
      <c r="AT330" s="7"/>
      <c r="AU330" s="7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</row>
    <row r="331" spans="1:82" ht="18.75" x14ac:dyDescent="0.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3"/>
      <c r="W331" s="3"/>
      <c r="X331" s="3"/>
      <c r="Y331" s="3"/>
      <c r="Z331" s="3"/>
      <c r="AA331" s="3"/>
      <c r="AB331" s="3"/>
      <c r="AC331" s="3"/>
      <c r="AD331" s="3"/>
      <c r="AE331" s="3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7"/>
      <c r="AS331" s="7"/>
      <c r="AT331" s="7"/>
      <c r="AU331" s="7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</row>
    <row r="332" spans="1:82" ht="18.75" x14ac:dyDescent="0.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3"/>
      <c r="W332" s="3"/>
      <c r="X332" s="3"/>
      <c r="Y332" s="3"/>
      <c r="Z332" s="3"/>
      <c r="AA332" s="3"/>
      <c r="AB332" s="3"/>
      <c r="AC332" s="3"/>
      <c r="AD332" s="3"/>
      <c r="AE332" s="3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7"/>
      <c r="AS332" s="7"/>
      <c r="AT332" s="7"/>
      <c r="AU332" s="7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</row>
    <row r="333" spans="1:82" ht="18.75" x14ac:dyDescent="0.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3"/>
      <c r="W333" s="3"/>
      <c r="X333" s="3"/>
      <c r="Y333" s="3"/>
      <c r="Z333" s="3"/>
      <c r="AA333" s="3"/>
      <c r="AB333" s="3"/>
      <c r="AC333" s="3"/>
      <c r="AD333" s="3"/>
      <c r="AE333" s="3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7"/>
      <c r="AS333" s="7"/>
      <c r="AT333" s="7"/>
      <c r="AU333" s="7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</row>
    <row r="334" spans="1:82" ht="18.75" x14ac:dyDescent="0.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3"/>
      <c r="W334" s="3"/>
      <c r="X334" s="3"/>
      <c r="Y334" s="3"/>
      <c r="Z334" s="3"/>
      <c r="AA334" s="3"/>
      <c r="AB334" s="3"/>
      <c r="AC334" s="3"/>
      <c r="AD334" s="3"/>
      <c r="AE334" s="3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7"/>
      <c r="AS334" s="7"/>
      <c r="AT334" s="7"/>
      <c r="AU334" s="7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</row>
    <row r="335" spans="1:82" ht="18.75" x14ac:dyDescent="0.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3"/>
      <c r="W335" s="3"/>
      <c r="X335" s="3"/>
      <c r="Y335" s="3"/>
      <c r="Z335" s="3"/>
      <c r="AA335" s="3"/>
      <c r="AB335" s="3"/>
      <c r="AC335" s="3"/>
      <c r="AD335" s="3"/>
      <c r="AE335" s="3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7"/>
      <c r="AS335" s="7"/>
      <c r="AT335" s="7"/>
      <c r="AU335" s="7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</row>
    <row r="336" spans="1:82" ht="18.75" x14ac:dyDescent="0.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3"/>
      <c r="W336" s="3"/>
      <c r="X336" s="3"/>
      <c r="Y336" s="3"/>
      <c r="Z336" s="3"/>
      <c r="AA336" s="3"/>
      <c r="AB336" s="3"/>
      <c r="AC336" s="3"/>
      <c r="AD336" s="3"/>
      <c r="AE336" s="3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7"/>
      <c r="AS336" s="7"/>
      <c r="AT336" s="7"/>
      <c r="AU336" s="7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</row>
    <row r="337" spans="1:82" ht="18.75" x14ac:dyDescent="0.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3"/>
      <c r="W337" s="3"/>
      <c r="X337" s="3"/>
      <c r="Y337" s="3"/>
      <c r="Z337" s="3"/>
      <c r="AA337" s="3"/>
      <c r="AB337" s="3"/>
      <c r="AC337" s="3"/>
      <c r="AD337" s="3"/>
      <c r="AE337" s="3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7"/>
      <c r="AS337" s="7"/>
      <c r="AT337" s="7"/>
      <c r="AU337" s="7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</row>
    <row r="338" spans="1:82" ht="18.75" x14ac:dyDescent="0.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3"/>
      <c r="W338" s="3"/>
      <c r="X338" s="3"/>
      <c r="Y338" s="3"/>
      <c r="Z338" s="3"/>
      <c r="AA338" s="3"/>
      <c r="AB338" s="3"/>
      <c r="AC338" s="3"/>
      <c r="AD338" s="3"/>
      <c r="AE338" s="3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7"/>
      <c r="AS338" s="7"/>
      <c r="AT338" s="7"/>
      <c r="AU338" s="7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</row>
    <row r="339" spans="1:82" ht="18.75" x14ac:dyDescent="0.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3"/>
      <c r="W339" s="3"/>
      <c r="X339" s="3"/>
      <c r="Y339" s="3"/>
      <c r="Z339" s="3"/>
      <c r="AA339" s="3"/>
      <c r="AB339" s="3"/>
      <c r="AC339" s="3"/>
      <c r="AD339" s="3"/>
      <c r="AE339" s="3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7"/>
      <c r="AS339" s="7"/>
      <c r="AT339" s="7"/>
      <c r="AU339" s="7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</row>
    <row r="340" spans="1:82" ht="18.75" x14ac:dyDescent="0.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3"/>
      <c r="W340" s="3"/>
      <c r="X340" s="3"/>
      <c r="Y340" s="3"/>
      <c r="Z340" s="3"/>
      <c r="AA340" s="3"/>
      <c r="AB340" s="3"/>
      <c r="AC340" s="3"/>
      <c r="AD340" s="3"/>
      <c r="AE340" s="3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7"/>
      <c r="AS340" s="7"/>
      <c r="AT340" s="7"/>
      <c r="AU340" s="7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</row>
    <row r="341" spans="1:82" ht="18.75" x14ac:dyDescent="0.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3"/>
      <c r="W341" s="3"/>
      <c r="X341" s="3"/>
      <c r="Y341" s="3"/>
      <c r="Z341" s="3"/>
      <c r="AA341" s="3"/>
      <c r="AB341" s="3"/>
      <c r="AC341" s="3"/>
      <c r="AD341" s="3"/>
      <c r="AE341" s="3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7"/>
      <c r="AS341" s="7"/>
      <c r="AT341" s="7"/>
      <c r="AU341" s="7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</row>
    <row r="342" spans="1:82" ht="18.75" x14ac:dyDescent="0.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3"/>
      <c r="W342" s="3"/>
      <c r="X342" s="3"/>
      <c r="Y342" s="3"/>
      <c r="Z342" s="3"/>
      <c r="AA342" s="3"/>
      <c r="AB342" s="3"/>
      <c r="AC342" s="3"/>
      <c r="AD342" s="3"/>
      <c r="AE342" s="3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7"/>
      <c r="AS342" s="7"/>
      <c r="AT342" s="7"/>
      <c r="AU342" s="7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</row>
    <row r="343" spans="1:82" ht="18.75" x14ac:dyDescent="0.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3"/>
      <c r="W343" s="3"/>
      <c r="X343" s="3"/>
      <c r="Y343" s="3"/>
      <c r="Z343" s="3"/>
      <c r="AA343" s="3"/>
      <c r="AB343" s="3"/>
      <c r="AC343" s="3"/>
      <c r="AD343" s="3"/>
      <c r="AE343" s="3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7"/>
      <c r="AS343" s="7"/>
      <c r="AT343" s="7"/>
      <c r="AU343" s="7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</row>
    <row r="344" spans="1:82" ht="18.75" x14ac:dyDescent="0.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3"/>
      <c r="W344" s="3"/>
      <c r="X344" s="3"/>
      <c r="Y344" s="3"/>
      <c r="Z344" s="3"/>
      <c r="AA344" s="3"/>
      <c r="AB344" s="3"/>
      <c r="AC344" s="3"/>
      <c r="AD344" s="3"/>
      <c r="AE344" s="3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7"/>
      <c r="AS344" s="7"/>
      <c r="AT344" s="7"/>
      <c r="AU344" s="7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</row>
    <row r="345" spans="1:82" ht="18.75" x14ac:dyDescent="0.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3"/>
      <c r="W345" s="3"/>
      <c r="X345" s="3"/>
      <c r="Y345" s="3"/>
      <c r="Z345" s="3"/>
      <c r="AA345" s="3"/>
      <c r="AB345" s="3"/>
      <c r="AC345" s="3"/>
      <c r="AD345" s="3"/>
      <c r="AE345" s="3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7"/>
      <c r="AS345" s="7"/>
      <c r="AT345" s="7"/>
      <c r="AU345" s="7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</row>
    <row r="346" spans="1:82" ht="18.75" x14ac:dyDescent="0.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3"/>
      <c r="W346" s="3"/>
      <c r="X346" s="3"/>
      <c r="Y346" s="3"/>
      <c r="Z346" s="3"/>
      <c r="AA346" s="3"/>
      <c r="AB346" s="3"/>
      <c r="AC346" s="3"/>
      <c r="AD346" s="3"/>
      <c r="AE346" s="3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7"/>
      <c r="AS346" s="7"/>
      <c r="AT346" s="7"/>
      <c r="AU346" s="7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</row>
    <row r="347" spans="1:82" ht="18.75" x14ac:dyDescent="0.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3"/>
      <c r="W347" s="3"/>
      <c r="X347" s="3"/>
      <c r="Y347" s="3"/>
      <c r="Z347" s="3"/>
      <c r="AA347" s="3"/>
      <c r="AB347" s="3"/>
      <c r="AC347" s="3"/>
      <c r="AD347" s="3"/>
      <c r="AE347" s="3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7"/>
      <c r="AS347" s="7"/>
      <c r="AT347" s="7"/>
      <c r="AU347" s="7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</row>
    <row r="348" spans="1:82" ht="18.75" x14ac:dyDescent="0.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3"/>
      <c r="W348" s="3"/>
      <c r="X348" s="3"/>
      <c r="Y348" s="3"/>
      <c r="Z348" s="3"/>
      <c r="AA348" s="3"/>
      <c r="AB348" s="3"/>
      <c r="AC348" s="3"/>
      <c r="AD348" s="3"/>
      <c r="AE348" s="3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7"/>
      <c r="AS348" s="7"/>
      <c r="AT348" s="7"/>
      <c r="AU348" s="7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</row>
    <row r="349" spans="1:82" ht="18.75" x14ac:dyDescent="0.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3"/>
      <c r="W349" s="3"/>
      <c r="X349" s="3"/>
      <c r="Y349" s="3"/>
      <c r="Z349" s="3"/>
      <c r="AA349" s="3"/>
      <c r="AB349" s="3"/>
      <c r="AC349" s="3"/>
      <c r="AD349" s="3"/>
      <c r="AE349" s="3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7"/>
      <c r="AS349" s="7"/>
      <c r="AT349" s="7"/>
      <c r="AU349" s="7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</row>
    <row r="350" spans="1:82" ht="18.75" x14ac:dyDescent="0.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3"/>
      <c r="W350" s="3"/>
      <c r="X350" s="3"/>
      <c r="Y350" s="3"/>
      <c r="Z350" s="3"/>
      <c r="AA350" s="3"/>
      <c r="AB350" s="3"/>
      <c r="AC350" s="3"/>
      <c r="AD350" s="3"/>
      <c r="AE350" s="3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7"/>
      <c r="AS350" s="7"/>
      <c r="AT350" s="7"/>
      <c r="AU350" s="7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</row>
    <row r="351" spans="1:82" ht="18.75" x14ac:dyDescent="0.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3"/>
      <c r="W351" s="3"/>
      <c r="X351" s="3"/>
      <c r="Y351" s="3"/>
      <c r="Z351" s="3"/>
      <c r="AA351" s="3"/>
      <c r="AB351" s="3"/>
      <c r="AC351" s="3"/>
      <c r="AD351" s="3"/>
      <c r="AE351" s="3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7"/>
      <c r="AS351" s="7"/>
      <c r="AT351" s="7"/>
      <c r="AU351" s="7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</row>
    <row r="352" spans="1:82" ht="18.75" x14ac:dyDescent="0.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3"/>
      <c r="W352" s="3"/>
      <c r="X352" s="3"/>
      <c r="Y352" s="3"/>
      <c r="Z352" s="3"/>
      <c r="AA352" s="3"/>
      <c r="AB352" s="3"/>
      <c r="AC352" s="3"/>
      <c r="AD352" s="3"/>
      <c r="AE352" s="3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7"/>
      <c r="AS352" s="7"/>
      <c r="AT352" s="7"/>
      <c r="AU352" s="7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</row>
    <row r="353" spans="1:82" ht="18.75" x14ac:dyDescent="0.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3"/>
      <c r="W353" s="3"/>
      <c r="X353" s="3"/>
      <c r="Y353" s="3"/>
      <c r="Z353" s="3"/>
      <c r="AA353" s="3"/>
      <c r="AB353" s="3"/>
      <c r="AC353" s="3"/>
      <c r="AD353" s="3"/>
      <c r="AE353" s="3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7"/>
      <c r="AS353" s="7"/>
      <c r="AT353" s="7"/>
      <c r="AU353" s="7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</row>
    <row r="354" spans="1:82" ht="18.75" x14ac:dyDescent="0.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3"/>
      <c r="W354" s="3"/>
      <c r="X354" s="3"/>
      <c r="Y354" s="3"/>
      <c r="Z354" s="3"/>
      <c r="AA354" s="3"/>
      <c r="AB354" s="3"/>
      <c r="AC354" s="3"/>
      <c r="AD354" s="3"/>
      <c r="AE354" s="3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7"/>
      <c r="AS354" s="7"/>
      <c r="AT354" s="7"/>
      <c r="AU354" s="7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</row>
    <row r="355" spans="1:82" ht="18.75" x14ac:dyDescent="0.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3"/>
      <c r="W355" s="3"/>
      <c r="X355" s="3"/>
      <c r="Y355" s="3"/>
      <c r="Z355" s="3"/>
      <c r="AA355" s="3"/>
      <c r="AB355" s="3"/>
      <c r="AC355" s="3"/>
      <c r="AD355" s="3"/>
      <c r="AE355" s="3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7"/>
      <c r="AS355" s="7"/>
      <c r="AT355" s="7"/>
      <c r="AU355" s="7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</row>
    <row r="356" spans="1:82" ht="18.75" x14ac:dyDescent="0.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3"/>
      <c r="W356" s="3"/>
      <c r="X356" s="3"/>
      <c r="Y356" s="3"/>
      <c r="Z356" s="3"/>
      <c r="AA356" s="3"/>
      <c r="AB356" s="3"/>
      <c r="AC356" s="3"/>
      <c r="AD356" s="3"/>
      <c r="AE356" s="3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7"/>
      <c r="AS356" s="7"/>
      <c r="AT356" s="7"/>
      <c r="AU356" s="7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</row>
    <row r="357" spans="1:82" ht="18.75" x14ac:dyDescent="0.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3"/>
      <c r="W357" s="3"/>
      <c r="X357" s="3"/>
      <c r="Y357" s="3"/>
      <c r="Z357" s="3"/>
      <c r="AA357" s="3"/>
      <c r="AB357" s="3"/>
      <c r="AC357" s="3"/>
      <c r="AD357" s="3"/>
      <c r="AE357" s="3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7"/>
      <c r="AS357" s="7"/>
      <c r="AT357" s="7"/>
      <c r="AU357" s="7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</row>
    <row r="358" spans="1:82" ht="18.75" x14ac:dyDescent="0.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3"/>
      <c r="W358" s="3"/>
      <c r="X358" s="3"/>
      <c r="Y358" s="3"/>
      <c r="Z358" s="3"/>
      <c r="AA358" s="3"/>
      <c r="AB358" s="3"/>
      <c r="AC358" s="3"/>
      <c r="AD358" s="3"/>
      <c r="AE358" s="3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7"/>
      <c r="AS358" s="7"/>
      <c r="AT358" s="7"/>
      <c r="AU358" s="7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</row>
    <row r="359" spans="1:82" ht="18.75" x14ac:dyDescent="0.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3"/>
      <c r="W359" s="3"/>
      <c r="X359" s="3"/>
      <c r="Y359" s="3"/>
      <c r="Z359" s="3"/>
      <c r="AA359" s="3"/>
      <c r="AB359" s="3"/>
      <c r="AC359" s="3"/>
      <c r="AD359" s="3"/>
      <c r="AE359" s="3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7"/>
      <c r="AS359" s="7"/>
      <c r="AT359" s="7"/>
      <c r="AU359" s="7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</row>
    <row r="360" spans="1:82" ht="18.75" x14ac:dyDescent="0.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3"/>
      <c r="W360" s="3"/>
      <c r="X360" s="3"/>
      <c r="Y360" s="3"/>
      <c r="Z360" s="3"/>
      <c r="AA360" s="3"/>
      <c r="AB360" s="3"/>
      <c r="AC360" s="3"/>
      <c r="AD360" s="3"/>
      <c r="AE360" s="3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7"/>
      <c r="AS360" s="7"/>
      <c r="AT360" s="7"/>
      <c r="AU360" s="7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</row>
    <row r="361" spans="1:82" ht="18.75" x14ac:dyDescent="0.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3"/>
      <c r="W361" s="3"/>
      <c r="X361" s="3"/>
      <c r="Y361" s="3"/>
      <c r="Z361" s="3"/>
      <c r="AA361" s="3"/>
      <c r="AB361" s="3"/>
      <c r="AC361" s="3"/>
      <c r="AD361" s="3"/>
      <c r="AE361" s="3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7"/>
      <c r="AS361" s="7"/>
      <c r="AT361" s="7"/>
      <c r="AU361" s="7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</row>
    <row r="362" spans="1:82" ht="18.75" x14ac:dyDescent="0.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3"/>
      <c r="W362" s="3"/>
      <c r="X362" s="3"/>
      <c r="Y362" s="3"/>
      <c r="Z362" s="3"/>
      <c r="AA362" s="3"/>
      <c r="AB362" s="3"/>
      <c r="AC362" s="3"/>
      <c r="AD362" s="3"/>
      <c r="AE362" s="3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7"/>
      <c r="AS362" s="7"/>
      <c r="AT362" s="7"/>
      <c r="AU362" s="7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</row>
    <row r="363" spans="1:82" ht="18.75" x14ac:dyDescent="0.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3"/>
      <c r="W363" s="3"/>
      <c r="X363" s="3"/>
      <c r="Y363" s="3"/>
      <c r="Z363" s="3"/>
      <c r="AA363" s="3"/>
      <c r="AB363" s="3"/>
      <c r="AC363" s="3"/>
      <c r="AD363" s="3"/>
      <c r="AE363" s="3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7"/>
      <c r="AS363" s="7"/>
      <c r="AT363" s="7"/>
      <c r="AU363" s="7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</row>
    <row r="364" spans="1:82" ht="18.75" x14ac:dyDescent="0.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3"/>
      <c r="W364" s="3"/>
      <c r="X364" s="3"/>
      <c r="Y364" s="3"/>
      <c r="Z364" s="3"/>
      <c r="AA364" s="3"/>
      <c r="AB364" s="3"/>
      <c r="AC364" s="3"/>
      <c r="AD364" s="3"/>
      <c r="AE364" s="3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7"/>
      <c r="AS364" s="7"/>
      <c r="AT364" s="7"/>
      <c r="AU364" s="7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</row>
    <row r="365" spans="1:82" ht="18.75" x14ac:dyDescent="0.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3"/>
      <c r="W365" s="3"/>
      <c r="X365" s="3"/>
      <c r="Y365" s="3"/>
      <c r="Z365" s="3"/>
      <c r="AA365" s="3"/>
      <c r="AB365" s="3"/>
      <c r="AC365" s="3"/>
      <c r="AD365" s="3"/>
      <c r="AE365" s="3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7"/>
      <c r="AS365" s="7"/>
      <c r="AT365" s="7"/>
      <c r="AU365" s="7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</row>
    <row r="366" spans="1:82" ht="18.75" x14ac:dyDescent="0.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3"/>
      <c r="W366" s="3"/>
      <c r="X366" s="3"/>
      <c r="Y366" s="3"/>
      <c r="Z366" s="3"/>
      <c r="AA366" s="3"/>
      <c r="AB366" s="3"/>
      <c r="AC366" s="3"/>
      <c r="AD366" s="3"/>
      <c r="AE366" s="3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7"/>
      <c r="AS366" s="7"/>
      <c r="AT366" s="7"/>
      <c r="AU366" s="7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</row>
    <row r="367" spans="1:82" ht="18.75" x14ac:dyDescent="0.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3"/>
      <c r="W367" s="3"/>
      <c r="X367" s="3"/>
      <c r="Y367" s="3"/>
      <c r="Z367" s="3"/>
      <c r="AA367" s="3"/>
      <c r="AB367" s="3"/>
      <c r="AC367" s="3"/>
      <c r="AD367" s="3"/>
      <c r="AE367" s="3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7"/>
      <c r="AS367" s="7"/>
      <c r="AT367" s="7"/>
      <c r="AU367" s="7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</row>
    <row r="368" spans="1:82" ht="18.75" x14ac:dyDescent="0.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3"/>
      <c r="W368" s="3"/>
      <c r="X368" s="3"/>
      <c r="Y368" s="3"/>
      <c r="Z368" s="3"/>
      <c r="AA368" s="3"/>
      <c r="AB368" s="3"/>
      <c r="AC368" s="3"/>
      <c r="AD368" s="3"/>
      <c r="AE368" s="3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7"/>
      <c r="AS368" s="7"/>
      <c r="AT368" s="7"/>
      <c r="AU368" s="7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</row>
    <row r="369" spans="1:82" ht="18.75" x14ac:dyDescent="0.3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3"/>
      <c r="W369" s="3"/>
      <c r="X369" s="3"/>
      <c r="Y369" s="3"/>
      <c r="Z369" s="3"/>
      <c r="AA369" s="3"/>
      <c r="AB369" s="3"/>
      <c r="AC369" s="3"/>
      <c r="AD369" s="3"/>
      <c r="AE369" s="3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7"/>
      <c r="AS369" s="7"/>
      <c r="AT369" s="7"/>
      <c r="AU369" s="7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</row>
    <row r="370" spans="1:82" ht="18.75" x14ac:dyDescent="0.3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3"/>
      <c r="W370" s="3"/>
      <c r="X370" s="3"/>
      <c r="Y370" s="3"/>
      <c r="Z370" s="3"/>
      <c r="AA370" s="3"/>
      <c r="AB370" s="3"/>
      <c r="AC370" s="3"/>
      <c r="AD370" s="3"/>
      <c r="AE370" s="3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7"/>
      <c r="AS370" s="7"/>
      <c r="AT370" s="7"/>
      <c r="AU370" s="7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</row>
    <row r="371" spans="1:82" ht="18.75" x14ac:dyDescent="0.3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3"/>
      <c r="W371" s="3"/>
      <c r="X371" s="3"/>
      <c r="Y371" s="3"/>
      <c r="Z371" s="3"/>
      <c r="AA371" s="3"/>
      <c r="AB371" s="3"/>
      <c r="AC371" s="3"/>
      <c r="AD371" s="3"/>
      <c r="AE371" s="3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7"/>
      <c r="AS371" s="7"/>
      <c r="AT371" s="7"/>
      <c r="AU371" s="7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</row>
    <row r="372" spans="1:82" ht="18.75" x14ac:dyDescent="0.3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3"/>
      <c r="W372" s="3"/>
      <c r="X372" s="3"/>
      <c r="Y372" s="3"/>
      <c r="Z372" s="3"/>
      <c r="AA372" s="3"/>
      <c r="AB372" s="3"/>
      <c r="AC372" s="3"/>
      <c r="AD372" s="3"/>
      <c r="AE372" s="3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7"/>
      <c r="AS372" s="7"/>
      <c r="AT372" s="7"/>
      <c r="AU372" s="7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</row>
    <row r="373" spans="1:82" ht="18.75" x14ac:dyDescent="0.3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3"/>
      <c r="W373" s="3"/>
      <c r="X373" s="3"/>
      <c r="Y373" s="3"/>
      <c r="Z373" s="3"/>
      <c r="AA373" s="3"/>
      <c r="AB373" s="3"/>
      <c r="AC373" s="3"/>
      <c r="AD373" s="3"/>
      <c r="AE373" s="3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7"/>
      <c r="AS373" s="7"/>
      <c r="AT373" s="7"/>
      <c r="AU373" s="7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</row>
    <row r="374" spans="1:82" ht="18.75" x14ac:dyDescent="0.3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3"/>
      <c r="W374" s="3"/>
      <c r="X374" s="3"/>
      <c r="Y374" s="3"/>
      <c r="Z374" s="3"/>
      <c r="AA374" s="3"/>
      <c r="AB374" s="3"/>
      <c r="AC374" s="3"/>
      <c r="AD374" s="3"/>
      <c r="AE374" s="3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7"/>
      <c r="AS374" s="7"/>
      <c r="AT374" s="7"/>
      <c r="AU374" s="7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</row>
    <row r="375" spans="1:82" ht="18.75" x14ac:dyDescent="0.3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3"/>
      <c r="W375" s="3"/>
      <c r="X375" s="3"/>
      <c r="Y375" s="3"/>
      <c r="Z375" s="3"/>
      <c r="AA375" s="3"/>
      <c r="AB375" s="3"/>
      <c r="AC375" s="3"/>
      <c r="AD375" s="3"/>
      <c r="AE375" s="3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7"/>
      <c r="AS375" s="7"/>
      <c r="AT375" s="7"/>
      <c r="AU375" s="7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</row>
    <row r="376" spans="1:82" ht="18.75" x14ac:dyDescent="0.3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3"/>
      <c r="W376" s="3"/>
      <c r="X376" s="3"/>
      <c r="Y376" s="3"/>
      <c r="Z376" s="3"/>
      <c r="AA376" s="3"/>
      <c r="AB376" s="3"/>
      <c r="AC376" s="3"/>
      <c r="AD376" s="3"/>
      <c r="AE376" s="3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7"/>
      <c r="AS376" s="7"/>
      <c r="AT376" s="7"/>
      <c r="AU376" s="7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</row>
    <row r="377" spans="1:82" ht="18.75" x14ac:dyDescent="0.3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3"/>
      <c r="W377" s="3"/>
      <c r="X377" s="3"/>
      <c r="Y377" s="3"/>
      <c r="Z377" s="3"/>
      <c r="AA377" s="3"/>
      <c r="AB377" s="3"/>
      <c r="AC377" s="3"/>
      <c r="AD377" s="3"/>
      <c r="AE377" s="3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7"/>
      <c r="AS377" s="7"/>
      <c r="AT377" s="7"/>
      <c r="AU377" s="7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</row>
    <row r="378" spans="1:82" ht="18.75" x14ac:dyDescent="0.3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3"/>
      <c r="W378" s="3"/>
      <c r="X378" s="3"/>
      <c r="Y378" s="3"/>
      <c r="Z378" s="3"/>
      <c r="AA378" s="3"/>
      <c r="AB378" s="3"/>
      <c r="AC378" s="3"/>
      <c r="AD378" s="3"/>
      <c r="AE378" s="3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7"/>
      <c r="AS378" s="7"/>
      <c r="AT378" s="7"/>
      <c r="AU378" s="7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</row>
    <row r="379" spans="1:82" ht="18.75" x14ac:dyDescent="0.3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3"/>
      <c r="W379" s="3"/>
      <c r="X379" s="3"/>
      <c r="Y379" s="3"/>
      <c r="Z379" s="3"/>
      <c r="AA379" s="3"/>
      <c r="AB379" s="3"/>
      <c r="AC379" s="3"/>
      <c r="AD379" s="3"/>
      <c r="AE379" s="3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7"/>
      <c r="AS379" s="7"/>
      <c r="AT379" s="7"/>
      <c r="AU379" s="7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</row>
    <row r="380" spans="1:82" ht="18.75" x14ac:dyDescent="0.3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3"/>
      <c r="W380" s="3"/>
      <c r="X380" s="3"/>
      <c r="Y380" s="3"/>
      <c r="Z380" s="3"/>
      <c r="AA380" s="3"/>
      <c r="AB380" s="3"/>
      <c r="AC380" s="3"/>
      <c r="AD380" s="3"/>
      <c r="AE380" s="3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7"/>
      <c r="AS380" s="7"/>
      <c r="AT380" s="7"/>
      <c r="AU380" s="7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</row>
    <row r="381" spans="1:82" ht="18.75" x14ac:dyDescent="0.3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3"/>
      <c r="W381" s="3"/>
      <c r="X381" s="3"/>
      <c r="Y381" s="3"/>
      <c r="Z381" s="3"/>
      <c r="AA381" s="3"/>
      <c r="AB381" s="3"/>
      <c r="AC381" s="3"/>
      <c r="AD381" s="3"/>
      <c r="AE381" s="3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7"/>
      <c r="AS381" s="7"/>
      <c r="AT381" s="7"/>
      <c r="AU381" s="7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</row>
    <row r="382" spans="1:82" ht="18.75" x14ac:dyDescent="0.3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3"/>
      <c r="W382" s="3"/>
      <c r="X382" s="3"/>
      <c r="Y382" s="3"/>
      <c r="Z382" s="3"/>
      <c r="AA382" s="3"/>
      <c r="AB382" s="3"/>
      <c r="AC382" s="3"/>
      <c r="AD382" s="3"/>
      <c r="AE382" s="3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7"/>
      <c r="AS382" s="7"/>
      <c r="AT382" s="7"/>
      <c r="AU382" s="7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</row>
    <row r="383" spans="1:82" ht="18.75" x14ac:dyDescent="0.3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3"/>
      <c r="W383" s="3"/>
      <c r="X383" s="3"/>
      <c r="Y383" s="3"/>
      <c r="Z383" s="3"/>
      <c r="AA383" s="3"/>
      <c r="AB383" s="3"/>
      <c r="AC383" s="3"/>
      <c r="AD383" s="3"/>
      <c r="AE383" s="3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7"/>
      <c r="AS383" s="7"/>
      <c r="AT383" s="7"/>
      <c r="AU383" s="7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</row>
    <row r="384" spans="1:82" ht="18.75" x14ac:dyDescent="0.3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3"/>
      <c r="W384" s="3"/>
      <c r="X384" s="3"/>
      <c r="Y384" s="3"/>
      <c r="Z384" s="3"/>
      <c r="AA384" s="3"/>
      <c r="AB384" s="3"/>
      <c r="AC384" s="3"/>
      <c r="AD384" s="3"/>
      <c r="AE384" s="3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7"/>
      <c r="AS384" s="7"/>
      <c r="AT384" s="7"/>
      <c r="AU384" s="7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</row>
    <row r="385" spans="1:82" ht="18.75" x14ac:dyDescent="0.3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3"/>
      <c r="W385" s="3"/>
      <c r="X385" s="3"/>
      <c r="Y385" s="3"/>
      <c r="Z385" s="3"/>
      <c r="AA385" s="3"/>
      <c r="AB385" s="3"/>
      <c r="AC385" s="3"/>
      <c r="AD385" s="3"/>
      <c r="AE385" s="3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7"/>
      <c r="AS385" s="7"/>
      <c r="AT385" s="7"/>
      <c r="AU385" s="7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</row>
    <row r="386" spans="1:82" ht="18.75" x14ac:dyDescent="0.3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3"/>
      <c r="W386" s="3"/>
      <c r="X386" s="3"/>
      <c r="Y386" s="3"/>
      <c r="Z386" s="3"/>
      <c r="AA386" s="3"/>
      <c r="AB386" s="3"/>
      <c r="AC386" s="3"/>
      <c r="AD386" s="3"/>
      <c r="AE386" s="3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7"/>
      <c r="AS386" s="7"/>
      <c r="AT386" s="7"/>
      <c r="AU386" s="7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</row>
    <row r="387" spans="1:82" ht="18.75" x14ac:dyDescent="0.3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3"/>
      <c r="W387" s="3"/>
      <c r="X387" s="3"/>
      <c r="Y387" s="3"/>
      <c r="Z387" s="3"/>
      <c r="AA387" s="3"/>
      <c r="AB387" s="3"/>
      <c r="AC387" s="3"/>
      <c r="AD387" s="3"/>
      <c r="AE387" s="3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7"/>
      <c r="AS387" s="7"/>
      <c r="AT387" s="7"/>
      <c r="AU387" s="7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</row>
    <row r="388" spans="1:82" ht="18.75" x14ac:dyDescent="0.3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3"/>
      <c r="W388" s="3"/>
      <c r="X388" s="3"/>
      <c r="Y388" s="3"/>
      <c r="Z388" s="3"/>
      <c r="AA388" s="3"/>
      <c r="AB388" s="3"/>
      <c r="AC388" s="3"/>
      <c r="AD388" s="3"/>
      <c r="AE388" s="3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7"/>
      <c r="AS388" s="7"/>
      <c r="AT388" s="7"/>
      <c r="AU388" s="7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</row>
    <row r="389" spans="1:82" ht="18.75" x14ac:dyDescent="0.3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3"/>
      <c r="W389" s="3"/>
      <c r="X389" s="3"/>
      <c r="Y389" s="3"/>
      <c r="Z389" s="3"/>
      <c r="AA389" s="3"/>
      <c r="AB389" s="3"/>
      <c r="AC389" s="3"/>
      <c r="AD389" s="3"/>
      <c r="AE389" s="3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7"/>
      <c r="AS389" s="7"/>
      <c r="AT389" s="7"/>
      <c r="AU389" s="7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</row>
    <row r="390" spans="1:82" ht="18.75" x14ac:dyDescent="0.3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3"/>
      <c r="W390" s="3"/>
      <c r="X390" s="3"/>
      <c r="Y390" s="3"/>
      <c r="Z390" s="3"/>
      <c r="AA390" s="3"/>
      <c r="AB390" s="3"/>
      <c r="AC390" s="3"/>
      <c r="AD390" s="3"/>
      <c r="AE390" s="3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7"/>
      <c r="AS390" s="7"/>
      <c r="AT390" s="7"/>
      <c r="AU390" s="7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</row>
    <row r="391" spans="1:82" ht="18.75" x14ac:dyDescent="0.3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3"/>
      <c r="W391" s="3"/>
      <c r="X391" s="3"/>
      <c r="Y391" s="3"/>
      <c r="Z391" s="3"/>
      <c r="AA391" s="3"/>
      <c r="AB391" s="3"/>
      <c r="AC391" s="3"/>
      <c r="AD391" s="3"/>
      <c r="AE391" s="3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7"/>
      <c r="AS391" s="7"/>
      <c r="AT391" s="7"/>
      <c r="AU391" s="7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</row>
    <row r="392" spans="1:82" ht="18.75" x14ac:dyDescent="0.3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3"/>
      <c r="W392" s="3"/>
      <c r="X392" s="3"/>
      <c r="Y392" s="3"/>
      <c r="Z392" s="3"/>
      <c r="AA392" s="3"/>
      <c r="AB392" s="3"/>
      <c r="AC392" s="3"/>
      <c r="AD392" s="3"/>
      <c r="AE392" s="3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7"/>
      <c r="AS392" s="7"/>
      <c r="AT392" s="7"/>
      <c r="AU392" s="7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</row>
    <row r="393" spans="1:82" ht="18.75" x14ac:dyDescent="0.3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3"/>
      <c r="W393" s="3"/>
      <c r="X393" s="3"/>
      <c r="Y393" s="3"/>
      <c r="Z393" s="3"/>
      <c r="AA393" s="3"/>
      <c r="AB393" s="3"/>
      <c r="AC393" s="3"/>
      <c r="AD393" s="3"/>
      <c r="AE393" s="3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7"/>
      <c r="AS393" s="7"/>
      <c r="AT393" s="7"/>
      <c r="AU393" s="7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</row>
    <row r="394" spans="1:82" ht="18.75" x14ac:dyDescent="0.3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3"/>
      <c r="W394" s="3"/>
      <c r="X394" s="3"/>
      <c r="Y394" s="3"/>
      <c r="Z394" s="3"/>
      <c r="AA394" s="3"/>
      <c r="AB394" s="3"/>
      <c r="AC394" s="3"/>
      <c r="AD394" s="3"/>
      <c r="AE394" s="3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7"/>
      <c r="AS394" s="7"/>
      <c r="AT394" s="7"/>
      <c r="AU394" s="7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</row>
    <row r="395" spans="1:82" ht="18.75" x14ac:dyDescent="0.3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3"/>
      <c r="W395" s="3"/>
      <c r="X395" s="3"/>
      <c r="Y395" s="3"/>
      <c r="Z395" s="3"/>
      <c r="AA395" s="3"/>
      <c r="AB395" s="3"/>
      <c r="AC395" s="3"/>
      <c r="AD395" s="3"/>
      <c r="AE395" s="3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7"/>
      <c r="AS395" s="7"/>
      <c r="AT395" s="7"/>
      <c r="AU395" s="7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</row>
    <row r="396" spans="1:82" ht="18.75" x14ac:dyDescent="0.3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3"/>
      <c r="W396" s="3"/>
      <c r="X396" s="3"/>
      <c r="Y396" s="3"/>
      <c r="Z396" s="3"/>
      <c r="AA396" s="3"/>
      <c r="AB396" s="3"/>
      <c r="AC396" s="3"/>
      <c r="AD396" s="3"/>
      <c r="AE396" s="3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7"/>
      <c r="AS396" s="7"/>
      <c r="AT396" s="7"/>
      <c r="AU396" s="7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</row>
    <row r="397" spans="1:82" ht="18.75" x14ac:dyDescent="0.3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3"/>
      <c r="W397" s="3"/>
      <c r="X397" s="3"/>
      <c r="Y397" s="3"/>
      <c r="Z397" s="3"/>
      <c r="AA397" s="3"/>
      <c r="AB397" s="3"/>
      <c r="AC397" s="3"/>
      <c r="AD397" s="3"/>
      <c r="AE397" s="3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7"/>
      <c r="AS397" s="7"/>
      <c r="AT397" s="7"/>
      <c r="AU397" s="7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</row>
    <row r="398" spans="1:82" ht="18.75" x14ac:dyDescent="0.3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3"/>
      <c r="W398" s="3"/>
      <c r="X398" s="3"/>
      <c r="Y398" s="3"/>
      <c r="Z398" s="3"/>
      <c r="AA398" s="3"/>
      <c r="AB398" s="3"/>
      <c r="AC398" s="3"/>
      <c r="AD398" s="3"/>
      <c r="AE398" s="3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7"/>
      <c r="AS398" s="7"/>
      <c r="AT398" s="7"/>
      <c r="AU398" s="7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</row>
    <row r="399" spans="1:82" ht="18.75" x14ac:dyDescent="0.3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3"/>
      <c r="W399" s="3"/>
      <c r="X399" s="3"/>
      <c r="Y399" s="3"/>
      <c r="Z399" s="3"/>
      <c r="AA399" s="3"/>
      <c r="AB399" s="3"/>
      <c r="AC399" s="3"/>
      <c r="AD399" s="3"/>
      <c r="AE399" s="3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7"/>
      <c r="AS399" s="7"/>
      <c r="AT399" s="7"/>
      <c r="AU399" s="7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</row>
    <row r="400" spans="1:82" ht="18.75" x14ac:dyDescent="0.3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3"/>
      <c r="W400" s="3"/>
      <c r="X400" s="3"/>
      <c r="Y400" s="3"/>
      <c r="Z400" s="3"/>
      <c r="AA400" s="3"/>
      <c r="AB400" s="3"/>
      <c r="AC400" s="3"/>
      <c r="AD400" s="3"/>
      <c r="AE400" s="3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7"/>
      <c r="AS400" s="7"/>
      <c r="AT400" s="7"/>
      <c r="AU400" s="7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</row>
    <row r="401" spans="1:82" ht="18.75" x14ac:dyDescent="0.3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3"/>
      <c r="W401" s="3"/>
      <c r="X401" s="3"/>
      <c r="Y401" s="3"/>
      <c r="Z401" s="3"/>
      <c r="AA401" s="3"/>
      <c r="AB401" s="3"/>
      <c r="AC401" s="3"/>
      <c r="AD401" s="3"/>
      <c r="AE401" s="3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7"/>
      <c r="AS401" s="7"/>
      <c r="AT401" s="7"/>
      <c r="AU401" s="7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</row>
    <row r="402" spans="1:82" ht="18.75" x14ac:dyDescent="0.3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3"/>
      <c r="W402" s="3"/>
      <c r="X402" s="3"/>
      <c r="Y402" s="3"/>
      <c r="Z402" s="3"/>
      <c r="AA402" s="3"/>
      <c r="AB402" s="3"/>
      <c r="AC402" s="3"/>
      <c r="AD402" s="3"/>
      <c r="AE402" s="3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7"/>
      <c r="AS402" s="7"/>
      <c r="AT402" s="7"/>
      <c r="AU402" s="7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</row>
    <row r="403" spans="1:82" ht="18.75" x14ac:dyDescent="0.3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3"/>
      <c r="W403" s="3"/>
      <c r="X403" s="3"/>
      <c r="Y403" s="3"/>
      <c r="Z403" s="3"/>
      <c r="AA403" s="3"/>
      <c r="AB403" s="3"/>
      <c r="AC403" s="3"/>
      <c r="AD403" s="3"/>
      <c r="AE403" s="3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7"/>
      <c r="AS403" s="7"/>
      <c r="AT403" s="7"/>
      <c r="AU403" s="7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</row>
    <row r="404" spans="1:82" ht="18.75" x14ac:dyDescent="0.3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3"/>
      <c r="W404" s="3"/>
      <c r="X404" s="3"/>
      <c r="Y404" s="3"/>
      <c r="Z404" s="3"/>
      <c r="AA404" s="3"/>
      <c r="AB404" s="3"/>
      <c r="AC404" s="3"/>
      <c r="AD404" s="3"/>
      <c r="AE404" s="3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7"/>
      <c r="AS404" s="7"/>
      <c r="AT404" s="7"/>
      <c r="AU404" s="7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</row>
    <row r="405" spans="1:82" ht="18.75" x14ac:dyDescent="0.3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3"/>
      <c r="W405" s="3"/>
      <c r="X405" s="3"/>
      <c r="Y405" s="3"/>
      <c r="Z405" s="3"/>
      <c r="AA405" s="3"/>
      <c r="AB405" s="3"/>
      <c r="AC405" s="3"/>
      <c r="AD405" s="3"/>
      <c r="AE405" s="3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7"/>
      <c r="AS405" s="7"/>
      <c r="AT405" s="7"/>
      <c r="AU405" s="7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</row>
    <row r="406" spans="1:82" ht="18.75" x14ac:dyDescent="0.3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3"/>
      <c r="W406" s="3"/>
      <c r="X406" s="3"/>
      <c r="Y406" s="3"/>
      <c r="Z406" s="3"/>
      <c r="AA406" s="3"/>
      <c r="AB406" s="3"/>
      <c r="AC406" s="3"/>
      <c r="AD406" s="3"/>
      <c r="AE406" s="3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7"/>
      <c r="AS406" s="7"/>
      <c r="AT406" s="7"/>
      <c r="AU406" s="7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</row>
    <row r="407" spans="1:82" ht="18.75" x14ac:dyDescent="0.3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3"/>
      <c r="W407" s="3"/>
      <c r="X407" s="3"/>
      <c r="Y407" s="3"/>
      <c r="Z407" s="3"/>
      <c r="AA407" s="3"/>
      <c r="AB407" s="3"/>
      <c r="AC407" s="3"/>
      <c r="AD407" s="3"/>
      <c r="AE407" s="3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7"/>
      <c r="AS407" s="7"/>
      <c r="AT407" s="7"/>
      <c r="AU407" s="7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</row>
    <row r="408" spans="1:82" ht="18.75" x14ac:dyDescent="0.3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3"/>
      <c r="W408" s="3"/>
      <c r="X408" s="3"/>
      <c r="Y408" s="3"/>
      <c r="Z408" s="3"/>
      <c r="AA408" s="3"/>
      <c r="AB408" s="3"/>
      <c r="AC408" s="3"/>
      <c r="AD408" s="3"/>
      <c r="AE408" s="3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7"/>
      <c r="AS408" s="7"/>
      <c r="AT408" s="7"/>
      <c r="AU408" s="7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</row>
    <row r="409" spans="1:82" ht="18.75" x14ac:dyDescent="0.3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3"/>
      <c r="W409" s="3"/>
      <c r="X409" s="3"/>
      <c r="Y409" s="3"/>
      <c r="Z409" s="3"/>
      <c r="AA409" s="3"/>
      <c r="AB409" s="3"/>
      <c r="AC409" s="3"/>
      <c r="AD409" s="3"/>
      <c r="AE409" s="3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7"/>
      <c r="AS409" s="7"/>
      <c r="AT409" s="7"/>
      <c r="AU409" s="7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</row>
    <row r="410" spans="1:82" ht="18.75" x14ac:dyDescent="0.3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3"/>
      <c r="W410" s="3"/>
      <c r="X410" s="3"/>
      <c r="Y410" s="3"/>
      <c r="Z410" s="3"/>
      <c r="AA410" s="3"/>
      <c r="AB410" s="3"/>
      <c r="AC410" s="3"/>
      <c r="AD410" s="3"/>
      <c r="AE410" s="3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7"/>
      <c r="AS410" s="7"/>
      <c r="AT410" s="7"/>
      <c r="AU410" s="7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</row>
    <row r="411" spans="1:82" ht="18.75" x14ac:dyDescent="0.3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3"/>
      <c r="W411" s="3"/>
      <c r="X411" s="3"/>
      <c r="Y411" s="3"/>
      <c r="Z411" s="3"/>
      <c r="AA411" s="3"/>
      <c r="AB411" s="3"/>
      <c r="AC411" s="3"/>
      <c r="AD411" s="3"/>
      <c r="AE411" s="3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7"/>
      <c r="AS411" s="7"/>
      <c r="AT411" s="7"/>
      <c r="AU411" s="7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</row>
    <row r="412" spans="1:82" ht="18.75" x14ac:dyDescent="0.3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3"/>
      <c r="W412" s="3"/>
      <c r="X412" s="3"/>
      <c r="Y412" s="3"/>
      <c r="Z412" s="3"/>
      <c r="AA412" s="3"/>
      <c r="AB412" s="3"/>
      <c r="AC412" s="3"/>
      <c r="AD412" s="3"/>
      <c r="AE412" s="3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7"/>
      <c r="AS412" s="7"/>
      <c r="AT412" s="7"/>
      <c r="AU412" s="7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</row>
    <row r="413" spans="1:82" ht="18.75" x14ac:dyDescent="0.3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3"/>
      <c r="W413" s="3"/>
      <c r="X413" s="3"/>
      <c r="Y413" s="3"/>
      <c r="Z413" s="3"/>
      <c r="AA413" s="3"/>
      <c r="AB413" s="3"/>
      <c r="AC413" s="3"/>
      <c r="AD413" s="3"/>
      <c r="AE413" s="3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7"/>
      <c r="AS413" s="7"/>
      <c r="AT413" s="7"/>
      <c r="AU413" s="7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</row>
    <row r="414" spans="1:82" ht="18.75" x14ac:dyDescent="0.3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3"/>
      <c r="W414" s="3"/>
      <c r="X414" s="3"/>
      <c r="Y414" s="3"/>
      <c r="Z414" s="3"/>
      <c r="AA414" s="3"/>
      <c r="AB414" s="3"/>
      <c r="AC414" s="3"/>
      <c r="AD414" s="3"/>
      <c r="AE414" s="3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7"/>
      <c r="AS414" s="7"/>
      <c r="AT414" s="7"/>
      <c r="AU414" s="7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</row>
    <row r="415" spans="1:82" ht="18.75" x14ac:dyDescent="0.3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3"/>
      <c r="W415" s="3"/>
      <c r="X415" s="3"/>
      <c r="Y415" s="3"/>
      <c r="Z415" s="3"/>
      <c r="AA415" s="3"/>
      <c r="AB415" s="3"/>
      <c r="AC415" s="3"/>
      <c r="AD415" s="3"/>
      <c r="AE415" s="3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7"/>
      <c r="AS415" s="7"/>
      <c r="AT415" s="7"/>
      <c r="AU415" s="7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</row>
    <row r="416" spans="1:82" ht="18.75" x14ac:dyDescent="0.3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3"/>
      <c r="W416" s="3"/>
      <c r="X416" s="3"/>
      <c r="Y416" s="3"/>
      <c r="Z416" s="3"/>
      <c r="AA416" s="3"/>
      <c r="AB416" s="3"/>
      <c r="AC416" s="3"/>
      <c r="AD416" s="3"/>
      <c r="AE416" s="3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7"/>
      <c r="AS416" s="7"/>
      <c r="AT416" s="7"/>
      <c r="AU416" s="7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</row>
    <row r="417" spans="1:82" ht="18.75" x14ac:dyDescent="0.3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3"/>
      <c r="W417" s="3"/>
      <c r="X417" s="3"/>
      <c r="Y417" s="3"/>
      <c r="Z417" s="3"/>
      <c r="AA417" s="3"/>
      <c r="AB417" s="3"/>
      <c r="AC417" s="3"/>
      <c r="AD417" s="3"/>
      <c r="AE417" s="3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7"/>
      <c r="AS417" s="7"/>
      <c r="AT417" s="7"/>
      <c r="AU417" s="7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</row>
    <row r="418" spans="1:82" ht="18.75" x14ac:dyDescent="0.3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3"/>
      <c r="W418" s="3"/>
      <c r="X418" s="3"/>
      <c r="Y418" s="3"/>
      <c r="Z418" s="3"/>
      <c r="AA418" s="3"/>
      <c r="AB418" s="3"/>
      <c r="AC418" s="3"/>
      <c r="AD418" s="3"/>
      <c r="AE418" s="3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7"/>
      <c r="AS418" s="7"/>
      <c r="AT418" s="7"/>
      <c r="AU418" s="7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</row>
    <row r="419" spans="1:82" ht="18.75" x14ac:dyDescent="0.3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3"/>
      <c r="W419" s="3"/>
      <c r="X419" s="3"/>
      <c r="Y419" s="3"/>
      <c r="Z419" s="3"/>
      <c r="AA419" s="3"/>
      <c r="AB419" s="3"/>
      <c r="AC419" s="3"/>
      <c r="AD419" s="3"/>
      <c r="AE419" s="3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7"/>
      <c r="AS419" s="7"/>
      <c r="AT419" s="7"/>
      <c r="AU419" s="7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</row>
    <row r="420" spans="1:82" ht="18.75" x14ac:dyDescent="0.3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3"/>
      <c r="W420" s="3"/>
      <c r="X420" s="3"/>
      <c r="Y420" s="3"/>
      <c r="Z420" s="3"/>
      <c r="AA420" s="3"/>
      <c r="AB420" s="3"/>
      <c r="AC420" s="3"/>
      <c r="AD420" s="3"/>
      <c r="AE420" s="3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7"/>
      <c r="AS420" s="7"/>
      <c r="AT420" s="7"/>
      <c r="AU420" s="7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</row>
    <row r="421" spans="1:82" ht="18.75" x14ac:dyDescent="0.3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3"/>
      <c r="W421" s="3"/>
      <c r="X421" s="3"/>
      <c r="Y421" s="3"/>
      <c r="Z421" s="3"/>
      <c r="AA421" s="3"/>
      <c r="AB421" s="3"/>
      <c r="AC421" s="3"/>
      <c r="AD421" s="3"/>
      <c r="AE421" s="3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7"/>
      <c r="AS421" s="7"/>
      <c r="AT421" s="7"/>
      <c r="AU421" s="7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</row>
    <row r="422" spans="1:82" ht="18.75" x14ac:dyDescent="0.3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3"/>
      <c r="W422" s="3"/>
      <c r="X422" s="3"/>
      <c r="Y422" s="3"/>
      <c r="Z422" s="3"/>
      <c r="AA422" s="3"/>
      <c r="AB422" s="3"/>
      <c r="AC422" s="3"/>
      <c r="AD422" s="3"/>
      <c r="AE422" s="3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7"/>
      <c r="AS422" s="7"/>
      <c r="AT422" s="7"/>
      <c r="AU422" s="7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</row>
    <row r="423" spans="1:82" ht="18.75" x14ac:dyDescent="0.3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3"/>
      <c r="W423" s="3"/>
      <c r="X423" s="3"/>
      <c r="Y423" s="3"/>
      <c r="Z423" s="3"/>
      <c r="AA423" s="3"/>
      <c r="AB423" s="3"/>
      <c r="AC423" s="3"/>
      <c r="AD423" s="3"/>
      <c r="AE423" s="3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7"/>
      <c r="AS423" s="7"/>
      <c r="AT423" s="7"/>
      <c r="AU423" s="7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</row>
    <row r="424" spans="1:82" ht="18.75" x14ac:dyDescent="0.3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3"/>
      <c r="W424" s="3"/>
      <c r="X424" s="3"/>
      <c r="Y424" s="3"/>
      <c r="Z424" s="3"/>
      <c r="AA424" s="3"/>
      <c r="AB424" s="3"/>
      <c r="AC424" s="3"/>
      <c r="AD424" s="3"/>
      <c r="AE424" s="3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7"/>
      <c r="AS424" s="7"/>
      <c r="AT424" s="7"/>
      <c r="AU424" s="7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</row>
    <row r="425" spans="1:82" ht="18.75" x14ac:dyDescent="0.3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3"/>
      <c r="W425" s="3"/>
      <c r="X425" s="3"/>
      <c r="Y425" s="3"/>
      <c r="Z425" s="3"/>
      <c r="AA425" s="3"/>
      <c r="AB425" s="3"/>
      <c r="AC425" s="3"/>
      <c r="AD425" s="3"/>
      <c r="AE425" s="3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7"/>
      <c r="AS425" s="7"/>
      <c r="AT425" s="7"/>
      <c r="AU425" s="7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</row>
    <row r="426" spans="1:82" ht="18.75" x14ac:dyDescent="0.3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3"/>
      <c r="W426" s="3"/>
      <c r="X426" s="3"/>
      <c r="Y426" s="3"/>
      <c r="Z426" s="3"/>
      <c r="AA426" s="3"/>
      <c r="AB426" s="3"/>
      <c r="AC426" s="3"/>
      <c r="AD426" s="3"/>
      <c r="AE426" s="3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7"/>
      <c r="AS426" s="7"/>
      <c r="AT426" s="7"/>
      <c r="AU426" s="7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</row>
    <row r="427" spans="1:82" ht="18.75" x14ac:dyDescent="0.3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3"/>
      <c r="W427" s="3"/>
      <c r="X427" s="3"/>
      <c r="Y427" s="3"/>
      <c r="Z427" s="3"/>
      <c r="AA427" s="3"/>
      <c r="AB427" s="3"/>
      <c r="AC427" s="3"/>
      <c r="AD427" s="3"/>
      <c r="AE427" s="3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7"/>
      <c r="AS427" s="7"/>
      <c r="AT427" s="7"/>
      <c r="AU427" s="7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</row>
    <row r="428" spans="1:82" ht="18.75" x14ac:dyDescent="0.3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3"/>
      <c r="W428" s="3"/>
      <c r="X428" s="3"/>
      <c r="Y428" s="3"/>
      <c r="Z428" s="3"/>
      <c r="AA428" s="3"/>
      <c r="AB428" s="3"/>
      <c r="AC428" s="3"/>
      <c r="AD428" s="3"/>
      <c r="AE428" s="3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7"/>
      <c r="AS428" s="7"/>
      <c r="AT428" s="7"/>
      <c r="AU428" s="7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</row>
    <row r="429" spans="1:82" ht="18.75" x14ac:dyDescent="0.3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3"/>
      <c r="W429" s="3"/>
      <c r="X429" s="3"/>
      <c r="Y429" s="3"/>
      <c r="Z429" s="3"/>
      <c r="AA429" s="3"/>
      <c r="AB429" s="3"/>
      <c r="AC429" s="3"/>
      <c r="AD429" s="3"/>
      <c r="AE429" s="3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7"/>
      <c r="AS429" s="7"/>
      <c r="AT429" s="7"/>
      <c r="AU429" s="7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</row>
    <row r="430" spans="1:82" ht="18.75" x14ac:dyDescent="0.3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3"/>
      <c r="W430" s="3"/>
      <c r="X430" s="3"/>
      <c r="Y430" s="3"/>
      <c r="Z430" s="3"/>
      <c r="AA430" s="3"/>
      <c r="AB430" s="3"/>
      <c r="AC430" s="3"/>
      <c r="AD430" s="3"/>
      <c r="AE430" s="3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7"/>
      <c r="AS430" s="7"/>
      <c r="AT430" s="7"/>
      <c r="AU430" s="7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</row>
    <row r="431" spans="1:82" ht="18.75" x14ac:dyDescent="0.3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3"/>
      <c r="W431" s="3"/>
      <c r="X431" s="3"/>
      <c r="Y431" s="3"/>
      <c r="Z431" s="3"/>
      <c r="AA431" s="3"/>
      <c r="AB431" s="3"/>
      <c r="AC431" s="3"/>
      <c r="AD431" s="3"/>
      <c r="AE431" s="3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7"/>
      <c r="AS431" s="7"/>
      <c r="AT431" s="7"/>
      <c r="AU431" s="7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</row>
    <row r="432" spans="1:82" ht="18.75" x14ac:dyDescent="0.3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3"/>
      <c r="W432" s="3"/>
      <c r="X432" s="3"/>
      <c r="Y432" s="3"/>
      <c r="Z432" s="3"/>
      <c r="AA432" s="3"/>
      <c r="AB432" s="3"/>
      <c r="AC432" s="3"/>
      <c r="AD432" s="3"/>
      <c r="AE432" s="3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7"/>
      <c r="AS432" s="7"/>
      <c r="AT432" s="7"/>
      <c r="AU432" s="7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</row>
    <row r="433" spans="1:82" ht="18.75" x14ac:dyDescent="0.3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3"/>
      <c r="W433" s="3"/>
      <c r="X433" s="3"/>
      <c r="Y433" s="3"/>
      <c r="Z433" s="3"/>
      <c r="AA433" s="3"/>
      <c r="AB433" s="3"/>
      <c r="AC433" s="3"/>
      <c r="AD433" s="3"/>
      <c r="AE433" s="3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7"/>
      <c r="AS433" s="7"/>
      <c r="AT433" s="7"/>
      <c r="AU433" s="7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</row>
    <row r="434" spans="1:82" ht="18.75" x14ac:dyDescent="0.3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3"/>
      <c r="W434" s="3"/>
      <c r="X434" s="3"/>
      <c r="Y434" s="3"/>
      <c r="Z434" s="3"/>
      <c r="AA434" s="3"/>
      <c r="AB434" s="3"/>
      <c r="AC434" s="3"/>
      <c r="AD434" s="3"/>
      <c r="AE434" s="3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7"/>
      <c r="AS434" s="7"/>
      <c r="AT434" s="7"/>
      <c r="AU434" s="7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</row>
    <row r="435" spans="1:82" ht="18.75" x14ac:dyDescent="0.3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3"/>
      <c r="W435" s="3"/>
      <c r="X435" s="3"/>
      <c r="Y435" s="3"/>
      <c r="Z435" s="3"/>
      <c r="AA435" s="3"/>
      <c r="AB435" s="3"/>
      <c r="AC435" s="3"/>
      <c r="AD435" s="3"/>
      <c r="AE435" s="3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7"/>
      <c r="AS435" s="7"/>
      <c r="AT435" s="7"/>
      <c r="AU435" s="7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</row>
    <row r="436" spans="1:82" ht="18.75" x14ac:dyDescent="0.3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3"/>
      <c r="W436" s="3"/>
      <c r="X436" s="3"/>
      <c r="Y436" s="3"/>
      <c r="Z436" s="3"/>
      <c r="AA436" s="3"/>
      <c r="AB436" s="3"/>
      <c r="AC436" s="3"/>
      <c r="AD436" s="3"/>
      <c r="AE436" s="3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7"/>
      <c r="AS436" s="7"/>
      <c r="AT436" s="7"/>
      <c r="AU436" s="7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</row>
    <row r="437" spans="1:82" ht="18.75" x14ac:dyDescent="0.3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3"/>
      <c r="W437" s="3"/>
      <c r="X437" s="3"/>
      <c r="Y437" s="3"/>
      <c r="Z437" s="3"/>
      <c r="AA437" s="3"/>
      <c r="AB437" s="3"/>
      <c r="AC437" s="3"/>
      <c r="AD437" s="3"/>
      <c r="AE437" s="3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7"/>
      <c r="AS437" s="7"/>
      <c r="AT437" s="7"/>
      <c r="AU437" s="7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</row>
    <row r="438" spans="1:82" ht="18.75" x14ac:dyDescent="0.3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3"/>
      <c r="W438" s="3"/>
      <c r="X438" s="3"/>
      <c r="Y438" s="3"/>
      <c r="Z438" s="3"/>
      <c r="AA438" s="3"/>
      <c r="AB438" s="3"/>
      <c r="AC438" s="3"/>
      <c r="AD438" s="3"/>
      <c r="AE438" s="3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7"/>
      <c r="AS438" s="7"/>
      <c r="AT438" s="7"/>
      <c r="AU438" s="7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</row>
    <row r="439" spans="1:82" ht="18.75" x14ac:dyDescent="0.3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3"/>
      <c r="W439" s="3"/>
      <c r="X439" s="3"/>
      <c r="Y439" s="3"/>
      <c r="Z439" s="3"/>
      <c r="AA439" s="3"/>
      <c r="AB439" s="3"/>
      <c r="AC439" s="3"/>
      <c r="AD439" s="3"/>
      <c r="AE439" s="3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7"/>
      <c r="AS439" s="7"/>
      <c r="AT439" s="7"/>
      <c r="AU439" s="7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</row>
    <row r="440" spans="1:82" ht="18.75" x14ac:dyDescent="0.3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3"/>
      <c r="W440" s="3"/>
      <c r="X440" s="3"/>
      <c r="Y440" s="3"/>
      <c r="Z440" s="3"/>
      <c r="AA440" s="3"/>
      <c r="AB440" s="3"/>
      <c r="AC440" s="3"/>
      <c r="AD440" s="3"/>
      <c r="AE440" s="3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7"/>
      <c r="AS440" s="7"/>
      <c r="AT440" s="7"/>
      <c r="AU440" s="7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</row>
    <row r="441" spans="1:82" ht="18.75" x14ac:dyDescent="0.3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3"/>
      <c r="W441" s="3"/>
      <c r="X441" s="3"/>
      <c r="Y441" s="3"/>
      <c r="Z441" s="3"/>
      <c r="AA441" s="3"/>
      <c r="AB441" s="3"/>
      <c r="AC441" s="3"/>
      <c r="AD441" s="3"/>
      <c r="AE441" s="3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7"/>
      <c r="AS441" s="7"/>
      <c r="AT441" s="7"/>
      <c r="AU441" s="7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</row>
    <row r="442" spans="1:82" ht="18.75" x14ac:dyDescent="0.3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3"/>
      <c r="W442" s="3"/>
      <c r="X442" s="3"/>
      <c r="Y442" s="3"/>
      <c r="Z442" s="3"/>
      <c r="AA442" s="3"/>
      <c r="AB442" s="3"/>
      <c r="AC442" s="3"/>
      <c r="AD442" s="3"/>
      <c r="AE442" s="3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7"/>
      <c r="AS442" s="7"/>
      <c r="AT442" s="7"/>
      <c r="AU442" s="7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</row>
    <row r="443" spans="1:82" ht="18.75" x14ac:dyDescent="0.3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3"/>
      <c r="W443" s="3"/>
      <c r="X443" s="3"/>
      <c r="Y443" s="3"/>
      <c r="Z443" s="3"/>
      <c r="AA443" s="3"/>
      <c r="AB443" s="3"/>
      <c r="AC443" s="3"/>
      <c r="AD443" s="3"/>
      <c r="AE443" s="3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7"/>
      <c r="AS443" s="7"/>
      <c r="AT443" s="7"/>
      <c r="AU443" s="7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</row>
    <row r="444" spans="1:82" ht="18.75" x14ac:dyDescent="0.3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3"/>
      <c r="W444" s="3"/>
      <c r="X444" s="3"/>
      <c r="Y444" s="3"/>
      <c r="Z444" s="3"/>
      <c r="AA444" s="3"/>
      <c r="AB444" s="3"/>
      <c r="AC444" s="3"/>
      <c r="AD444" s="3"/>
      <c r="AE444" s="3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7"/>
      <c r="AS444" s="7"/>
      <c r="AT444" s="7"/>
      <c r="AU444" s="7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</row>
    <row r="445" spans="1:82" ht="18.75" x14ac:dyDescent="0.3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3"/>
      <c r="W445" s="3"/>
      <c r="X445" s="3"/>
      <c r="Y445" s="3"/>
      <c r="Z445" s="3"/>
      <c r="AA445" s="3"/>
      <c r="AB445" s="3"/>
      <c r="AC445" s="3"/>
      <c r="AD445" s="3"/>
      <c r="AE445" s="3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7"/>
      <c r="AS445" s="7"/>
      <c r="AT445" s="7"/>
      <c r="AU445" s="7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</row>
    <row r="446" spans="1:82" ht="18.75" x14ac:dyDescent="0.3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3"/>
      <c r="W446" s="3"/>
      <c r="X446" s="3"/>
      <c r="Y446" s="3"/>
      <c r="Z446" s="3"/>
      <c r="AA446" s="3"/>
      <c r="AB446" s="3"/>
      <c r="AC446" s="3"/>
      <c r="AD446" s="3"/>
      <c r="AE446" s="3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7"/>
      <c r="AS446" s="7"/>
      <c r="AT446" s="7"/>
      <c r="AU446" s="7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</row>
    <row r="447" spans="1:82" ht="18.75" x14ac:dyDescent="0.3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3"/>
      <c r="W447" s="3"/>
      <c r="X447" s="3"/>
      <c r="Y447" s="3"/>
      <c r="Z447" s="3"/>
      <c r="AA447" s="3"/>
      <c r="AB447" s="3"/>
      <c r="AC447" s="3"/>
      <c r="AD447" s="3"/>
      <c r="AE447" s="3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7"/>
      <c r="AS447" s="7"/>
      <c r="AT447" s="7"/>
      <c r="AU447" s="7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</row>
    <row r="448" spans="1:82" ht="18.75" x14ac:dyDescent="0.3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3"/>
      <c r="W448" s="3"/>
      <c r="X448" s="3"/>
      <c r="Y448" s="3"/>
      <c r="Z448" s="3"/>
      <c r="AA448" s="3"/>
      <c r="AB448" s="3"/>
      <c r="AC448" s="3"/>
      <c r="AD448" s="3"/>
      <c r="AE448" s="3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7"/>
      <c r="AS448" s="7"/>
      <c r="AT448" s="7"/>
      <c r="AU448" s="7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</row>
    <row r="449" spans="1:82" ht="18.75" x14ac:dyDescent="0.3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3"/>
      <c r="W449" s="3"/>
      <c r="X449" s="3"/>
      <c r="Y449" s="3"/>
      <c r="Z449" s="3"/>
      <c r="AA449" s="3"/>
      <c r="AB449" s="3"/>
      <c r="AC449" s="3"/>
      <c r="AD449" s="3"/>
      <c r="AE449" s="3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7"/>
      <c r="AS449" s="7"/>
      <c r="AT449" s="7"/>
      <c r="AU449" s="7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</row>
    <row r="450" spans="1:82" ht="18.75" x14ac:dyDescent="0.3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3"/>
      <c r="W450" s="3"/>
      <c r="X450" s="3"/>
      <c r="Y450" s="3"/>
      <c r="Z450" s="3"/>
      <c r="AA450" s="3"/>
      <c r="AB450" s="3"/>
      <c r="AC450" s="3"/>
      <c r="AD450" s="3"/>
      <c r="AE450" s="3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7"/>
      <c r="AS450" s="7"/>
      <c r="AT450" s="7"/>
      <c r="AU450" s="7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</row>
    <row r="451" spans="1:82" ht="18.75" x14ac:dyDescent="0.3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3"/>
      <c r="W451" s="3"/>
      <c r="X451" s="3"/>
      <c r="Y451" s="3"/>
      <c r="Z451" s="3"/>
      <c r="AA451" s="3"/>
      <c r="AB451" s="3"/>
      <c r="AC451" s="3"/>
      <c r="AD451" s="3"/>
      <c r="AE451" s="3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7"/>
      <c r="AS451" s="7"/>
      <c r="AT451" s="7"/>
      <c r="AU451" s="7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</row>
    <row r="452" spans="1:82" ht="18.75" x14ac:dyDescent="0.3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3"/>
      <c r="W452" s="3"/>
      <c r="X452" s="3"/>
      <c r="Y452" s="3"/>
      <c r="Z452" s="3"/>
      <c r="AA452" s="3"/>
      <c r="AB452" s="3"/>
      <c r="AC452" s="3"/>
      <c r="AD452" s="3"/>
      <c r="AE452" s="3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7"/>
      <c r="AS452" s="7"/>
      <c r="AT452" s="7"/>
      <c r="AU452" s="7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</row>
    <row r="453" spans="1:82" ht="18.75" x14ac:dyDescent="0.3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3"/>
      <c r="W453" s="3"/>
      <c r="X453" s="3"/>
      <c r="Y453" s="3"/>
      <c r="Z453" s="3"/>
      <c r="AA453" s="3"/>
      <c r="AB453" s="3"/>
      <c r="AC453" s="3"/>
      <c r="AD453" s="3"/>
      <c r="AE453" s="3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7"/>
      <c r="AS453" s="7"/>
      <c r="AT453" s="7"/>
      <c r="AU453" s="7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</row>
    <row r="454" spans="1:82" ht="18.75" x14ac:dyDescent="0.3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3"/>
      <c r="W454" s="3"/>
      <c r="X454" s="3"/>
      <c r="Y454" s="3"/>
      <c r="Z454" s="3"/>
      <c r="AA454" s="3"/>
      <c r="AB454" s="3"/>
      <c r="AC454" s="3"/>
      <c r="AD454" s="3"/>
      <c r="AE454" s="3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7"/>
      <c r="AS454" s="7"/>
      <c r="AT454" s="7"/>
      <c r="AU454" s="7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</row>
    <row r="455" spans="1:82" ht="18.75" x14ac:dyDescent="0.3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3"/>
      <c r="W455" s="3"/>
      <c r="X455" s="3"/>
      <c r="Y455" s="3"/>
      <c r="Z455" s="3"/>
      <c r="AA455" s="3"/>
      <c r="AB455" s="3"/>
      <c r="AC455" s="3"/>
      <c r="AD455" s="3"/>
      <c r="AE455" s="3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7"/>
      <c r="AS455" s="7"/>
      <c r="AT455" s="7"/>
      <c r="AU455" s="7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</row>
    <row r="456" spans="1:82" ht="18.75" x14ac:dyDescent="0.3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3"/>
      <c r="W456" s="3"/>
      <c r="X456" s="3"/>
      <c r="Y456" s="3"/>
      <c r="Z456" s="3"/>
      <c r="AA456" s="3"/>
      <c r="AB456" s="3"/>
      <c r="AC456" s="3"/>
      <c r="AD456" s="3"/>
      <c r="AE456" s="3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7"/>
      <c r="AS456" s="7"/>
      <c r="AT456" s="7"/>
      <c r="AU456" s="7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</row>
    <row r="457" spans="1:82" ht="18.75" x14ac:dyDescent="0.3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3"/>
      <c r="W457" s="3"/>
      <c r="X457" s="3"/>
      <c r="Y457" s="3"/>
      <c r="Z457" s="3"/>
      <c r="AA457" s="3"/>
      <c r="AB457" s="3"/>
      <c r="AC457" s="3"/>
      <c r="AD457" s="3"/>
      <c r="AE457" s="3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7"/>
      <c r="AS457" s="7"/>
      <c r="AT457" s="7"/>
      <c r="AU457" s="7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</row>
    <row r="458" spans="1:82" ht="18.75" x14ac:dyDescent="0.3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3"/>
      <c r="W458" s="3"/>
      <c r="X458" s="3"/>
      <c r="Y458" s="3"/>
      <c r="Z458" s="3"/>
      <c r="AA458" s="3"/>
      <c r="AB458" s="3"/>
      <c r="AC458" s="3"/>
      <c r="AD458" s="3"/>
      <c r="AE458" s="3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7"/>
      <c r="AS458" s="7"/>
      <c r="AT458" s="7"/>
      <c r="AU458" s="7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</row>
    <row r="459" spans="1:82" ht="18.75" x14ac:dyDescent="0.3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3"/>
      <c r="W459" s="3"/>
      <c r="X459" s="3"/>
      <c r="Y459" s="3"/>
      <c r="Z459" s="3"/>
      <c r="AA459" s="3"/>
      <c r="AB459" s="3"/>
      <c r="AC459" s="3"/>
      <c r="AD459" s="3"/>
      <c r="AE459" s="3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7"/>
      <c r="AS459" s="7"/>
      <c r="AT459" s="7"/>
      <c r="AU459" s="7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</row>
    <row r="460" spans="1:82" ht="18.75" x14ac:dyDescent="0.3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3"/>
      <c r="W460" s="3"/>
      <c r="X460" s="3"/>
      <c r="Y460" s="3"/>
      <c r="Z460" s="3"/>
      <c r="AA460" s="3"/>
      <c r="AB460" s="3"/>
      <c r="AC460" s="3"/>
      <c r="AD460" s="3"/>
      <c r="AE460" s="3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7"/>
      <c r="AS460" s="7"/>
      <c r="AT460" s="7"/>
      <c r="AU460" s="7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</row>
    <row r="461" spans="1:82" ht="18.75" x14ac:dyDescent="0.3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3"/>
      <c r="W461" s="3"/>
      <c r="X461" s="3"/>
      <c r="Y461" s="3"/>
      <c r="Z461" s="3"/>
      <c r="AA461" s="3"/>
      <c r="AB461" s="3"/>
      <c r="AC461" s="3"/>
      <c r="AD461" s="3"/>
      <c r="AE461" s="3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7"/>
      <c r="AS461" s="7"/>
      <c r="AT461" s="7"/>
      <c r="AU461" s="7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</row>
    <row r="462" spans="1:82" ht="18.75" x14ac:dyDescent="0.3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3"/>
      <c r="W462" s="3"/>
      <c r="X462" s="3"/>
      <c r="Y462" s="3"/>
      <c r="Z462" s="3"/>
      <c r="AA462" s="3"/>
      <c r="AB462" s="3"/>
      <c r="AC462" s="3"/>
      <c r="AD462" s="3"/>
      <c r="AE462" s="3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7"/>
      <c r="AS462" s="7"/>
      <c r="AT462" s="7"/>
      <c r="AU462" s="7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</row>
    <row r="463" spans="1:82" ht="18.75" x14ac:dyDescent="0.3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3"/>
      <c r="W463" s="3"/>
      <c r="X463" s="3"/>
      <c r="Y463" s="3"/>
      <c r="Z463" s="3"/>
      <c r="AA463" s="3"/>
      <c r="AB463" s="3"/>
      <c r="AC463" s="3"/>
      <c r="AD463" s="3"/>
      <c r="AE463" s="3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7"/>
      <c r="AS463" s="7"/>
      <c r="AT463" s="7"/>
      <c r="AU463" s="7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</row>
    <row r="464" spans="1:82" ht="18.75" x14ac:dyDescent="0.3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3"/>
      <c r="W464" s="3"/>
      <c r="X464" s="3"/>
      <c r="Y464" s="3"/>
      <c r="Z464" s="3"/>
      <c r="AA464" s="3"/>
      <c r="AB464" s="3"/>
      <c r="AC464" s="3"/>
      <c r="AD464" s="3"/>
      <c r="AE464" s="3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7"/>
      <c r="AS464" s="7"/>
      <c r="AT464" s="7"/>
      <c r="AU464" s="7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</row>
    <row r="465" spans="1:82" ht="18.75" x14ac:dyDescent="0.3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3"/>
      <c r="W465" s="3"/>
      <c r="X465" s="3"/>
      <c r="Y465" s="3"/>
      <c r="Z465" s="3"/>
      <c r="AA465" s="3"/>
      <c r="AB465" s="3"/>
      <c r="AC465" s="3"/>
      <c r="AD465" s="3"/>
      <c r="AE465" s="3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7"/>
      <c r="AS465" s="7"/>
      <c r="AT465" s="7"/>
      <c r="AU465" s="7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</row>
    <row r="466" spans="1:82" ht="18.75" x14ac:dyDescent="0.3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3"/>
      <c r="W466" s="3"/>
      <c r="X466" s="3"/>
      <c r="Y466" s="3"/>
      <c r="Z466" s="3"/>
      <c r="AA466" s="3"/>
      <c r="AB466" s="3"/>
      <c r="AC466" s="3"/>
      <c r="AD466" s="3"/>
      <c r="AE466" s="3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7"/>
      <c r="AS466" s="7"/>
      <c r="AT466" s="7"/>
      <c r="AU466" s="7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</row>
    <row r="467" spans="1:82" ht="18.75" x14ac:dyDescent="0.3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3"/>
      <c r="W467" s="3"/>
      <c r="X467" s="3"/>
      <c r="Y467" s="3"/>
      <c r="Z467" s="3"/>
      <c r="AA467" s="3"/>
      <c r="AB467" s="3"/>
      <c r="AC467" s="3"/>
      <c r="AD467" s="3"/>
      <c r="AE467" s="3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7"/>
      <c r="AS467" s="7"/>
      <c r="AT467" s="7"/>
      <c r="AU467" s="7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</row>
    <row r="468" spans="1:82" ht="18.75" x14ac:dyDescent="0.3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3"/>
      <c r="W468" s="3"/>
      <c r="X468" s="3"/>
      <c r="Y468" s="3"/>
      <c r="Z468" s="3"/>
      <c r="AA468" s="3"/>
      <c r="AB468" s="3"/>
      <c r="AC468" s="3"/>
      <c r="AD468" s="3"/>
      <c r="AE468" s="3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7"/>
      <c r="AS468" s="7"/>
      <c r="AT468" s="7"/>
      <c r="AU468" s="7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</row>
    <row r="469" spans="1:82" ht="18.75" x14ac:dyDescent="0.3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3"/>
      <c r="W469" s="3"/>
      <c r="X469" s="3"/>
      <c r="Y469" s="3"/>
      <c r="Z469" s="3"/>
      <c r="AA469" s="3"/>
      <c r="AB469" s="3"/>
      <c r="AC469" s="3"/>
      <c r="AD469" s="3"/>
      <c r="AE469" s="3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7"/>
      <c r="AS469" s="7"/>
      <c r="AT469" s="7"/>
      <c r="AU469" s="7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</row>
    <row r="470" spans="1:82" ht="18.75" x14ac:dyDescent="0.3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3"/>
      <c r="W470" s="3"/>
      <c r="X470" s="3"/>
      <c r="Y470" s="3"/>
      <c r="Z470" s="3"/>
      <c r="AA470" s="3"/>
      <c r="AB470" s="3"/>
      <c r="AC470" s="3"/>
      <c r="AD470" s="3"/>
      <c r="AE470" s="3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7"/>
      <c r="AS470" s="7"/>
      <c r="AT470" s="7"/>
      <c r="AU470" s="7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</row>
    <row r="471" spans="1:82" ht="18.75" x14ac:dyDescent="0.3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3"/>
      <c r="W471" s="3"/>
      <c r="X471" s="3"/>
      <c r="Y471" s="3"/>
      <c r="Z471" s="3"/>
      <c r="AA471" s="3"/>
      <c r="AB471" s="3"/>
      <c r="AC471" s="3"/>
      <c r="AD471" s="3"/>
      <c r="AE471" s="3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7"/>
      <c r="AS471" s="7"/>
      <c r="AT471" s="7"/>
      <c r="AU471" s="7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</row>
    <row r="472" spans="1:82" ht="18.75" x14ac:dyDescent="0.3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3"/>
      <c r="W472" s="3"/>
      <c r="X472" s="3"/>
      <c r="Y472" s="3"/>
      <c r="Z472" s="3"/>
      <c r="AA472" s="3"/>
      <c r="AB472" s="3"/>
      <c r="AC472" s="3"/>
      <c r="AD472" s="3"/>
      <c r="AE472" s="3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7"/>
      <c r="AS472" s="7"/>
      <c r="AT472" s="7"/>
      <c r="AU472" s="7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</row>
    <row r="473" spans="1:82" ht="18.75" x14ac:dyDescent="0.3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3"/>
      <c r="W473" s="3"/>
      <c r="X473" s="3"/>
      <c r="Y473" s="3"/>
      <c r="Z473" s="3"/>
      <c r="AA473" s="3"/>
      <c r="AB473" s="3"/>
      <c r="AC473" s="3"/>
      <c r="AD473" s="3"/>
      <c r="AE473" s="3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7"/>
      <c r="AS473" s="7"/>
      <c r="AT473" s="7"/>
      <c r="AU473" s="7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</row>
    <row r="474" spans="1:82" ht="18.75" x14ac:dyDescent="0.3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3"/>
      <c r="W474" s="3"/>
      <c r="X474" s="3"/>
      <c r="Y474" s="3"/>
      <c r="Z474" s="3"/>
      <c r="AA474" s="3"/>
      <c r="AB474" s="3"/>
      <c r="AC474" s="3"/>
      <c r="AD474" s="3"/>
      <c r="AE474" s="3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7"/>
      <c r="AS474" s="7"/>
      <c r="AT474" s="7"/>
      <c r="AU474" s="7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</row>
    <row r="475" spans="1:82" ht="18.75" x14ac:dyDescent="0.3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3"/>
      <c r="W475" s="3"/>
      <c r="X475" s="3"/>
      <c r="Y475" s="3"/>
      <c r="Z475" s="3"/>
      <c r="AA475" s="3"/>
      <c r="AB475" s="3"/>
      <c r="AC475" s="3"/>
      <c r="AD475" s="3"/>
      <c r="AE475" s="3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7"/>
      <c r="AS475" s="7"/>
      <c r="AT475" s="7"/>
      <c r="AU475" s="7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</row>
    <row r="476" spans="1:82" ht="18.75" x14ac:dyDescent="0.3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3"/>
      <c r="W476" s="3"/>
      <c r="X476" s="3"/>
      <c r="Y476" s="3"/>
      <c r="Z476" s="3"/>
      <c r="AA476" s="3"/>
      <c r="AB476" s="3"/>
      <c r="AC476" s="3"/>
      <c r="AD476" s="3"/>
      <c r="AE476" s="3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7"/>
      <c r="AS476" s="7"/>
      <c r="AT476" s="7"/>
      <c r="AU476" s="7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</row>
    <row r="477" spans="1:82" ht="18.75" x14ac:dyDescent="0.3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3"/>
      <c r="W477" s="3"/>
      <c r="X477" s="3"/>
      <c r="Y477" s="3"/>
      <c r="Z477" s="3"/>
      <c r="AA477" s="3"/>
      <c r="AB477" s="3"/>
      <c r="AC477" s="3"/>
      <c r="AD477" s="3"/>
      <c r="AE477" s="3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7"/>
      <c r="AS477" s="7"/>
      <c r="AT477" s="7"/>
      <c r="AU477" s="7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</row>
    <row r="478" spans="1:82" ht="18.75" x14ac:dyDescent="0.3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3"/>
      <c r="W478" s="3"/>
      <c r="X478" s="3"/>
      <c r="Y478" s="3"/>
      <c r="Z478" s="3"/>
      <c r="AA478" s="3"/>
      <c r="AB478" s="3"/>
      <c r="AC478" s="3"/>
      <c r="AD478" s="3"/>
      <c r="AE478" s="3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7"/>
      <c r="AS478" s="7"/>
      <c r="AT478" s="7"/>
      <c r="AU478" s="7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</row>
    <row r="479" spans="1:82" ht="18.75" x14ac:dyDescent="0.3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3"/>
      <c r="W479" s="3"/>
      <c r="X479" s="3"/>
      <c r="Y479" s="3"/>
      <c r="Z479" s="3"/>
      <c r="AA479" s="3"/>
      <c r="AB479" s="3"/>
      <c r="AC479" s="3"/>
      <c r="AD479" s="3"/>
      <c r="AE479" s="3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7"/>
      <c r="AS479" s="7"/>
      <c r="AT479" s="7"/>
      <c r="AU479" s="7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</row>
    <row r="480" spans="1:82" ht="18.75" x14ac:dyDescent="0.3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3"/>
      <c r="W480" s="3"/>
      <c r="X480" s="3"/>
      <c r="Y480" s="3"/>
      <c r="Z480" s="3"/>
      <c r="AA480" s="3"/>
      <c r="AB480" s="3"/>
      <c r="AC480" s="3"/>
      <c r="AD480" s="3"/>
      <c r="AE480" s="3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7"/>
      <c r="AS480" s="7"/>
      <c r="AT480" s="7"/>
      <c r="AU480" s="7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</row>
    <row r="481" spans="1:82" ht="18.75" x14ac:dyDescent="0.3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3"/>
      <c r="W481" s="3"/>
      <c r="X481" s="3"/>
      <c r="Y481" s="3"/>
      <c r="Z481" s="3"/>
      <c r="AA481" s="3"/>
      <c r="AB481" s="3"/>
      <c r="AC481" s="3"/>
      <c r="AD481" s="3"/>
      <c r="AE481" s="3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7"/>
      <c r="AS481" s="7"/>
      <c r="AT481" s="7"/>
      <c r="AU481" s="7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</row>
    <row r="482" spans="1:82" ht="18.75" x14ac:dyDescent="0.3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3"/>
      <c r="W482" s="3"/>
      <c r="X482" s="3"/>
      <c r="Y482" s="3"/>
      <c r="Z482" s="3"/>
      <c r="AA482" s="3"/>
      <c r="AB482" s="3"/>
      <c r="AC482" s="3"/>
      <c r="AD482" s="3"/>
      <c r="AE482" s="3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7"/>
      <c r="AS482" s="7"/>
      <c r="AT482" s="7"/>
      <c r="AU482" s="7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</row>
    <row r="483" spans="1:82" ht="18.75" x14ac:dyDescent="0.3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3"/>
      <c r="W483" s="3"/>
      <c r="X483" s="3"/>
      <c r="Y483" s="3"/>
      <c r="Z483" s="3"/>
      <c r="AA483" s="3"/>
      <c r="AB483" s="3"/>
      <c r="AC483" s="3"/>
      <c r="AD483" s="3"/>
      <c r="AE483" s="3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7"/>
      <c r="AS483" s="7"/>
      <c r="AT483" s="7"/>
      <c r="AU483" s="7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</row>
    <row r="484" spans="1:82" ht="18.75" x14ac:dyDescent="0.3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3"/>
      <c r="W484" s="3"/>
      <c r="X484" s="3"/>
      <c r="Y484" s="3"/>
      <c r="Z484" s="3"/>
      <c r="AA484" s="3"/>
      <c r="AB484" s="3"/>
      <c r="AC484" s="3"/>
      <c r="AD484" s="3"/>
      <c r="AE484" s="3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7"/>
      <c r="AS484" s="7"/>
      <c r="AT484" s="7"/>
      <c r="AU484" s="7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</row>
    <row r="485" spans="1:82" ht="18.75" x14ac:dyDescent="0.3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3"/>
      <c r="W485" s="3"/>
      <c r="X485" s="3"/>
      <c r="Y485" s="3"/>
      <c r="Z485" s="3"/>
      <c r="AA485" s="3"/>
      <c r="AB485" s="3"/>
      <c r="AC485" s="3"/>
      <c r="AD485" s="3"/>
      <c r="AE485" s="3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7"/>
      <c r="AS485" s="7"/>
      <c r="AT485" s="7"/>
      <c r="AU485" s="7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</row>
    <row r="486" spans="1:82" ht="18.75" x14ac:dyDescent="0.3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3"/>
      <c r="W486" s="3"/>
      <c r="X486" s="3"/>
      <c r="Y486" s="3"/>
      <c r="Z486" s="3"/>
      <c r="AA486" s="3"/>
      <c r="AB486" s="3"/>
      <c r="AC486" s="3"/>
      <c r="AD486" s="3"/>
      <c r="AE486" s="3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7"/>
      <c r="AS486" s="7"/>
      <c r="AT486" s="7"/>
      <c r="AU486" s="7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</row>
    <row r="487" spans="1:82" ht="18.75" x14ac:dyDescent="0.3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3"/>
      <c r="W487" s="3"/>
      <c r="X487" s="3"/>
      <c r="Y487" s="3"/>
      <c r="Z487" s="3"/>
      <c r="AA487" s="3"/>
      <c r="AB487" s="3"/>
      <c r="AC487" s="3"/>
      <c r="AD487" s="3"/>
      <c r="AE487" s="3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7"/>
      <c r="AS487" s="7"/>
      <c r="AT487" s="7"/>
      <c r="AU487" s="7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</row>
    <row r="488" spans="1:82" ht="18.75" x14ac:dyDescent="0.3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3"/>
      <c r="W488" s="3"/>
      <c r="X488" s="3"/>
      <c r="Y488" s="3"/>
      <c r="Z488" s="3"/>
      <c r="AA488" s="3"/>
      <c r="AB488" s="3"/>
      <c r="AC488" s="3"/>
      <c r="AD488" s="3"/>
      <c r="AE488" s="3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7"/>
      <c r="AS488" s="7"/>
      <c r="AT488" s="7"/>
      <c r="AU488" s="7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</row>
    <row r="489" spans="1:82" ht="18.75" x14ac:dyDescent="0.3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3"/>
      <c r="W489" s="3"/>
      <c r="X489" s="3"/>
      <c r="Y489" s="3"/>
      <c r="Z489" s="3"/>
      <c r="AA489" s="3"/>
      <c r="AB489" s="3"/>
      <c r="AC489" s="3"/>
      <c r="AD489" s="3"/>
      <c r="AE489" s="3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7"/>
      <c r="AS489" s="7"/>
      <c r="AT489" s="7"/>
      <c r="AU489" s="7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</row>
    <row r="490" spans="1:82" ht="18.75" x14ac:dyDescent="0.3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3"/>
      <c r="W490" s="3"/>
      <c r="X490" s="3"/>
      <c r="Y490" s="3"/>
      <c r="Z490" s="3"/>
      <c r="AA490" s="3"/>
      <c r="AB490" s="3"/>
      <c r="AC490" s="3"/>
      <c r="AD490" s="3"/>
      <c r="AE490" s="3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7"/>
      <c r="AS490" s="7"/>
      <c r="AT490" s="7"/>
      <c r="AU490" s="7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</row>
    <row r="491" spans="1:82" ht="18.75" x14ac:dyDescent="0.3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3"/>
      <c r="W491" s="3"/>
      <c r="X491" s="3"/>
      <c r="Y491" s="3"/>
      <c r="Z491" s="3"/>
      <c r="AA491" s="3"/>
      <c r="AB491" s="3"/>
      <c r="AC491" s="3"/>
      <c r="AD491" s="3"/>
      <c r="AE491" s="3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7"/>
      <c r="AS491" s="7"/>
      <c r="AT491" s="7"/>
      <c r="AU491" s="7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</row>
    <row r="492" spans="1:82" ht="18.75" x14ac:dyDescent="0.3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3"/>
      <c r="W492" s="3"/>
      <c r="X492" s="3"/>
      <c r="Y492" s="3"/>
      <c r="Z492" s="3"/>
      <c r="AA492" s="3"/>
      <c r="AB492" s="3"/>
      <c r="AC492" s="3"/>
      <c r="AD492" s="3"/>
      <c r="AE492" s="3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7"/>
      <c r="AS492" s="7"/>
      <c r="AT492" s="7"/>
      <c r="AU492" s="7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</row>
    <row r="493" spans="1:82" ht="18.75" x14ac:dyDescent="0.3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3"/>
      <c r="W493" s="3"/>
      <c r="X493" s="3"/>
      <c r="Y493" s="3"/>
      <c r="Z493" s="3"/>
      <c r="AA493" s="3"/>
      <c r="AB493" s="3"/>
      <c r="AC493" s="3"/>
      <c r="AD493" s="3"/>
      <c r="AE493" s="3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7"/>
      <c r="AS493" s="7"/>
      <c r="AT493" s="7"/>
      <c r="AU493" s="7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</row>
    <row r="494" spans="1:82" ht="18.75" x14ac:dyDescent="0.3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3"/>
      <c r="W494" s="3"/>
      <c r="X494" s="3"/>
      <c r="Y494" s="3"/>
      <c r="Z494" s="3"/>
      <c r="AA494" s="3"/>
      <c r="AB494" s="3"/>
      <c r="AC494" s="3"/>
      <c r="AD494" s="3"/>
      <c r="AE494" s="3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7"/>
      <c r="AS494" s="7"/>
      <c r="AT494" s="7"/>
      <c r="AU494" s="7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</row>
    <row r="495" spans="1:82" ht="18.75" x14ac:dyDescent="0.3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3"/>
      <c r="W495" s="3"/>
      <c r="X495" s="3"/>
      <c r="Y495" s="3"/>
      <c r="Z495" s="3"/>
      <c r="AA495" s="3"/>
      <c r="AB495" s="3"/>
      <c r="AC495" s="3"/>
      <c r="AD495" s="3"/>
      <c r="AE495" s="3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7"/>
      <c r="AS495" s="7"/>
      <c r="AT495" s="7"/>
      <c r="AU495" s="7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</row>
    <row r="496" spans="1:82" ht="18.75" x14ac:dyDescent="0.3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3"/>
      <c r="W496" s="3"/>
      <c r="X496" s="3"/>
      <c r="Y496" s="3"/>
      <c r="Z496" s="3"/>
      <c r="AA496" s="3"/>
      <c r="AB496" s="3"/>
      <c r="AC496" s="3"/>
      <c r="AD496" s="3"/>
      <c r="AE496" s="3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7"/>
      <c r="AS496" s="7"/>
      <c r="AT496" s="7"/>
      <c r="AU496" s="7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</row>
    <row r="497" spans="1:82" ht="18.75" x14ac:dyDescent="0.3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3"/>
      <c r="W497" s="3"/>
      <c r="X497" s="3"/>
      <c r="Y497" s="3"/>
      <c r="Z497" s="3"/>
      <c r="AA497" s="3"/>
      <c r="AB497" s="3"/>
      <c r="AC497" s="3"/>
      <c r="AD497" s="3"/>
      <c r="AE497" s="3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7"/>
      <c r="AS497" s="7"/>
      <c r="AT497" s="7"/>
      <c r="AU497" s="7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</row>
    <row r="498" spans="1:82" ht="18.75" x14ac:dyDescent="0.3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3"/>
      <c r="W498" s="3"/>
      <c r="X498" s="3"/>
      <c r="Y498" s="3"/>
      <c r="Z498" s="3"/>
      <c r="AA498" s="3"/>
      <c r="AB498" s="3"/>
      <c r="AC498" s="3"/>
      <c r="AD498" s="3"/>
      <c r="AE498" s="3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7"/>
      <c r="AS498" s="7"/>
      <c r="AT498" s="7"/>
      <c r="AU498" s="7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</row>
    <row r="499" spans="1:82" ht="18.75" x14ac:dyDescent="0.3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3"/>
      <c r="W499" s="3"/>
      <c r="X499" s="3"/>
      <c r="Y499" s="3"/>
      <c r="Z499" s="3"/>
      <c r="AA499" s="3"/>
      <c r="AB499" s="3"/>
      <c r="AC499" s="3"/>
      <c r="AD499" s="3"/>
      <c r="AE499" s="3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7"/>
      <c r="AS499" s="7"/>
      <c r="AT499" s="7"/>
      <c r="AU499" s="7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</row>
    <row r="500" spans="1:82" ht="18.75" x14ac:dyDescent="0.3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3"/>
      <c r="W500" s="3"/>
      <c r="X500" s="3"/>
      <c r="Y500" s="3"/>
      <c r="Z500" s="3"/>
      <c r="AA500" s="3"/>
      <c r="AB500" s="3"/>
      <c r="AC500" s="3"/>
      <c r="AD500" s="3"/>
      <c r="AE500" s="3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7"/>
      <c r="AS500" s="7"/>
      <c r="AT500" s="7"/>
      <c r="AU500" s="7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</row>
    <row r="501" spans="1:82" ht="18.75" x14ac:dyDescent="0.3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3"/>
      <c r="W501" s="3"/>
      <c r="X501" s="3"/>
      <c r="Y501" s="3"/>
      <c r="Z501" s="3"/>
      <c r="AA501" s="3"/>
      <c r="AB501" s="3"/>
      <c r="AC501" s="3"/>
      <c r="AD501" s="3"/>
      <c r="AE501" s="3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7"/>
      <c r="AS501" s="7"/>
      <c r="AT501" s="7"/>
      <c r="AU501" s="7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</row>
    <row r="502" spans="1:82" ht="18.75" x14ac:dyDescent="0.3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3"/>
      <c r="W502" s="3"/>
      <c r="X502" s="3"/>
      <c r="Y502" s="3"/>
      <c r="Z502" s="3"/>
      <c r="AA502" s="3"/>
      <c r="AB502" s="3"/>
      <c r="AC502" s="3"/>
      <c r="AD502" s="3"/>
      <c r="AE502" s="3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7"/>
      <c r="AS502" s="7"/>
      <c r="AT502" s="7"/>
      <c r="AU502" s="7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</row>
    <row r="503" spans="1:82" ht="18.75" x14ac:dyDescent="0.3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3"/>
      <c r="W503" s="3"/>
      <c r="X503" s="3"/>
      <c r="Y503" s="3"/>
      <c r="Z503" s="3"/>
      <c r="AA503" s="3"/>
      <c r="AB503" s="3"/>
      <c r="AC503" s="3"/>
      <c r="AD503" s="3"/>
      <c r="AE503" s="3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7"/>
      <c r="AS503" s="7"/>
      <c r="AT503" s="7"/>
      <c r="AU503" s="7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</row>
    <row r="504" spans="1:82" ht="18.75" x14ac:dyDescent="0.3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3"/>
      <c r="W504" s="3"/>
      <c r="X504" s="3"/>
      <c r="Y504" s="3"/>
      <c r="Z504" s="3"/>
      <c r="AA504" s="3"/>
      <c r="AB504" s="3"/>
      <c r="AC504" s="3"/>
      <c r="AD504" s="3"/>
      <c r="AE504" s="3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7"/>
      <c r="AS504" s="7"/>
      <c r="AT504" s="7"/>
      <c r="AU504" s="7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</row>
    <row r="505" spans="1:82" ht="18.75" x14ac:dyDescent="0.3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3"/>
      <c r="W505" s="3"/>
      <c r="X505" s="3"/>
      <c r="Y505" s="3"/>
      <c r="Z505" s="3"/>
      <c r="AA505" s="3"/>
      <c r="AB505" s="3"/>
      <c r="AC505" s="3"/>
      <c r="AD505" s="3"/>
      <c r="AE505" s="3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7"/>
      <c r="AS505" s="7"/>
      <c r="AT505" s="7"/>
      <c r="AU505" s="7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</row>
    <row r="506" spans="1:82" ht="18.75" x14ac:dyDescent="0.3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3"/>
      <c r="W506" s="3"/>
      <c r="X506" s="3"/>
      <c r="Y506" s="3"/>
      <c r="Z506" s="3"/>
      <c r="AA506" s="3"/>
      <c r="AB506" s="3"/>
      <c r="AC506" s="3"/>
      <c r="AD506" s="3"/>
      <c r="AE506" s="3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7"/>
      <c r="AS506" s="7"/>
      <c r="AT506" s="7"/>
      <c r="AU506" s="7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</row>
    <row r="507" spans="1:82" ht="18.75" x14ac:dyDescent="0.3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3"/>
      <c r="W507" s="3"/>
      <c r="X507" s="3"/>
      <c r="Y507" s="3"/>
      <c r="Z507" s="3"/>
      <c r="AA507" s="3"/>
      <c r="AB507" s="3"/>
      <c r="AC507" s="3"/>
      <c r="AD507" s="3"/>
      <c r="AE507" s="3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7"/>
      <c r="AS507" s="7"/>
      <c r="AT507" s="7"/>
      <c r="AU507" s="7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</row>
    <row r="508" spans="1:82" ht="18.75" x14ac:dyDescent="0.3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3"/>
      <c r="W508" s="3"/>
      <c r="X508" s="3"/>
      <c r="Y508" s="3"/>
      <c r="Z508" s="3"/>
      <c r="AA508" s="3"/>
      <c r="AB508" s="3"/>
      <c r="AC508" s="3"/>
      <c r="AD508" s="3"/>
      <c r="AE508" s="3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7"/>
      <c r="AS508" s="7"/>
      <c r="AT508" s="7"/>
      <c r="AU508" s="7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</row>
    <row r="509" spans="1:82" ht="18.75" x14ac:dyDescent="0.3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3"/>
      <c r="W509" s="3"/>
      <c r="X509" s="3"/>
      <c r="Y509" s="3"/>
      <c r="Z509" s="3"/>
      <c r="AA509" s="3"/>
      <c r="AB509" s="3"/>
      <c r="AC509" s="3"/>
      <c r="AD509" s="3"/>
      <c r="AE509" s="3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7"/>
      <c r="AS509" s="7"/>
      <c r="AT509" s="7"/>
      <c r="AU509" s="7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</row>
    <row r="510" spans="1:82" ht="18.75" x14ac:dyDescent="0.3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3"/>
      <c r="W510" s="3"/>
      <c r="X510" s="3"/>
      <c r="Y510" s="3"/>
      <c r="Z510" s="3"/>
      <c r="AA510" s="3"/>
      <c r="AB510" s="3"/>
      <c r="AC510" s="3"/>
      <c r="AD510" s="3"/>
      <c r="AE510" s="3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7"/>
      <c r="AS510" s="7"/>
      <c r="AT510" s="7"/>
      <c r="AU510" s="7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</row>
    <row r="511" spans="1:82" ht="18.75" x14ac:dyDescent="0.3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3"/>
      <c r="W511" s="3"/>
      <c r="X511" s="3"/>
      <c r="Y511" s="3"/>
      <c r="Z511" s="3"/>
      <c r="AA511" s="3"/>
      <c r="AB511" s="3"/>
      <c r="AC511" s="3"/>
      <c r="AD511" s="3"/>
      <c r="AE511" s="3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7"/>
      <c r="AS511" s="7"/>
      <c r="AT511" s="7"/>
      <c r="AU511" s="7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</row>
    <row r="512" spans="1:82" ht="18.75" x14ac:dyDescent="0.3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3"/>
      <c r="W512" s="3"/>
      <c r="X512" s="3"/>
      <c r="Y512" s="3"/>
      <c r="Z512" s="3"/>
      <c r="AA512" s="3"/>
      <c r="AB512" s="3"/>
      <c r="AC512" s="3"/>
      <c r="AD512" s="3"/>
      <c r="AE512" s="3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7"/>
      <c r="AS512" s="7"/>
      <c r="AT512" s="7"/>
      <c r="AU512" s="7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</row>
    <row r="513" spans="1:82" ht="18.75" x14ac:dyDescent="0.3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3"/>
      <c r="W513" s="3"/>
      <c r="X513" s="3"/>
      <c r="Y513" s="3"/>
      <c r="Z513" s="3"/>
      <c r="AA513" s="3"/>
      <c r="AB513" s="3"/>
      <c r="AC513" s="3"/>
      <c r="AD513" s="3"/>
      <c r="AE513" s="3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7"/>
      <c r="AS513" s="7"/>
      <c r="AT513" s="7"/>
      <c r="AU513" s="7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</row>
    <row r="514" spans="1:82" ht="18.75" x14ac:dyDescent="0.3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3"/>
      <c r="W514" s="3"/>
      <c r="X514" s="3"/>
      <c r="Y514" s="3"/>
      <c r="Z514" s="3"/>
      <c r="AA514" s="3"/>
      <c r="AB514" s="3"/>
      <c r="AC514" s="3"/>
      <c r="AD514" s="3"/>
      <c r="AE514" s="3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7"/>
      <c r="AS514" s="7"/>
      <c r="AT514" s="7"/>
      <c r="AU514" s="7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</row>
    <row r="515" spans="1:82" ht="18.75" x14ac:dyDescent="0.3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3"/>
      <c r="W515" s="3"/>
      <c r="X515" s="3"/>
      <c r="Y515" s="3"/>
      <c r="Z515" s="3"/>
      <c r="AA515" s="3"/>
      <c r="AB515" s="3"/>
      <c r="AC515" s="3"/>
      <c r="AD515" s="3"/>
      <c r="AE515" s="3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7"/>
      <c r="AS515" s="7"/>
      <c r="AT515" s="7"/>
      <c r="AU515" s="7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</row>
    <row r="516" spans="1:82" ht="18.75" x14ac:dyDescent="0.3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3"/>
      <c r="W516" s="3"/>
      <c r="X516" s="3"/>
      <c r="Y516" s="3"/>
      <c r="Z516" s="3"/>
      <c r="AA516" s="3"/>
      <c r="AB516" s="3"/>
      <c r="AC516" s="3"/>
      <c r="AD516" s="3"/>
      <c r="AE516" s="3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7"/>
      <c r="AS516" s="7"/>
      <c r="AT516" s="7"/>
      <c r="AU516" s="7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</row>
    <row r="517" spans="1:82" ht="18.75" x14ac:dyDescent="0.3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3"/>
      <c r="W517" s="3"/>
      <c r="X517" s="3"/>
      <c r="Y517" s="3"/>
      <c r="Z517" s="3"/>
      <c r="AA517" s="3"/>
      <c r="AB517" s="3"/>
      <c r="AC517" s="3"/>
      <c r="AD517" s="3"/>
      <c r="AE517" s="3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7"/>
      <c r="AS517" s="7"/>
      <c r="AT517" s="7"/>
      <c r="AU517" s="7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</row>
    <row r="518" spans="1:82" ht="18.75" x14ac:dyDescent="0.3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3"/>
      <c r="W518" s="3"/>
      <c r="X518" s="3"/>
      <c r="Y518" s="3"/>
      <c r="Z518" s="3"/>
      <c r="AA518" s="3"/>
      <c r="AB518" s="3"/>
      <c r="AC518" s="3"/>
      <c r="AD518" s="3"/>
      <c r="AE518" s="3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7"/>
      <c r="AS518" s="7"/>
      <c r="AT518" s="7"/>
      <c r="AU518" s="7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</row>
    <row r="519" spans="1:82" ht="18.75" x14ac:dyDescent="0.3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3"/>
      <c r="W519" s="3"/>
      <c r="X519" s="3"/>
      <c r="Y519" s="3"/>
      <c r="Z519" s="3"/>
      <c r="AA519" s="3"/>
      <c r="AB519" s="3"/>
      <c r="AC519" s="3"/>
      <c r="AD519" s="3"/>
      <c r="AE519" s="3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7"/>
      <c r="AS519" s="7"/>
      <c r="AT519" s="7"/>
      <c r="AU519" s="7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</row>
    <row r="520" spans="1:82" ht="18.75" x14ac:dyDescent="0.3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3"/>
      <c r="W520" s="3"/>
      <c r="X520" s="3"/>
      <c r="Y520" s="3"/>
      <c r="Z520" s="3"/>
      <c r="AA520" s="3"/>
      <c r="AB520" s="3"/>
      <c r="AC520" s="3"/>
      <c r="AD520" s="3"/>
      <c r="AE520" s="3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7"/>
      <c r="AS520" s="7"/>
      <c r="AT520" s="7"/>
      <c r="AU520" s="7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</row>
    <row r="521" spans="1:82" ht="18.75" x14ac:dyDescent="0.3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3"/>
      <c r="W521" s="3"/>
      <c r="X521" s="3"/>
      <c r="Y521" s="3"/>
      <c r="Z521" s="3"/>
      <c r="AA521" s="3"/>
      <c r="AB521" s="3"/>
      <c r="AC521" s="3"/>
      <c r="AD521" s="3"/>
      <c r="AE521" s="3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7"/>
      <c r="AS521" s="7"/>
      <c r="AT521" s="7"/>
      <c r="AU521" s="7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</row>
    <row r="522" spans="1:82" ht="18.75" x14ac:dyDescent="0.3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3"/>
      <c r="W522" s="3"/>
      <c r="X522" s="3"/>
      <c r="Y522" s="3"/>
      <c r="Z522" s="3"/>
      <c r="AA522" s="3"/>
      <c r="AB522" s="3"/>
      <c r="AC522" s="3"/>
      <c r="AD522" s="3"/>
      <c r="AE522" s="3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7"/>
      <c r="AS522" s="7"/>
      <c r="AT522" s="7"/>
      <c r="AU522" s="7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</row>
    <row r="523" spans="1:82" ht="18.75" x14ac:dyDescent="0.3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3"/>
      <c r="W523" s="3"/>
      <c r="X523" s="3"/>
      <c r="Y523" s="3"/>
      <c r="Z523" s="3"/>
      <c r="AA523" s="3"/>
      <c r="AB523" s="3"/>
      <c r="AC523" s="3"/>
      <c r="AD523" s="3"/>
      <c r="AE523" s="3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7"/>
      <c r="AS523" s="7"/>
      <c r="AT523" s="7"/>
      <c r="AU523" s="7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</row>
    <row r="524" spans="1:82" ht="18.75" x14ac:dyDescent="0.3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3"/>
      <c r="W524" s="3"/>
      <c r="X524" s="3"/>
      <c r="Y524" s="3"/>
      <c r="Z524" s="3"/>
      <c r="AA524" s="3"/>
      <c r="AB524" s="3"/>
      <c r="AC524" s="3"/>
      <c r="AD524" s="3"/>
      <c r="AE524" s="3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7"/>
      <c r="AS524" s="7"/>
      <c r="AT524" s="7"/>
      <c r="AU524" s="7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</row>
    <row r="525" spans="1:82" ht="18.75" x14ac:dyDescent="0.3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3"/>
      <c r="W525" s="3"/>
      <c r="X525" s="3"/>
      <c r="Y525" s="3"/>
      <c r="Z525" s="3"/>
      <c r="AA525" s="3"/>
      <c r="AB525" s="3"/>
      <c r="AC525" s="3"/>
      <c r="AD525" s="3"/>
      <c r="AE525" s="3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7"/>
      <c r="AS525" s="7"/>
      <c r="AT525" s="7"/>
      <c r="AU525" s="7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</row>
    <row r="526" spans="1:82" ht="18.75" x14ac:dyDescent="0.3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3"/>
      <c r="W526" s="3"/>
      <c r="X526" s="3"/>
      <c r="Y526" s="3"/>
      <c r="Z526" s="3"/>
      <c r="AA526" s="3"/>
      <c r="AB526" s="3"/>
      <c r="AC526" s="3"/>
      <c r="AD526" s="3"/>
      <c r="AE526" s="3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7"/>
      <c r="AS526" s="7"/>
      <c r="AT526" s="7"/>
      <c r="AU526" s="7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</row>
    <row r="527" spans="1:82" ht="18.75" x14ac:dyDescent="0.3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3"/>
      <c r="W527" s="3"/>
      <c r="X527" s="3"/>
      <c r="Y527" s="3"/>
      <c r="Z527" s="3"/>
      <c r="AA527" s="3"/>
      <c r="AB527" s="3"/>
      <c r="AC527" s="3"/>
      <c r="AD527" s="3"/>
      <c r="AE527" s="3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7"/>
      <c r="AS527" s="7"/>
      <c r="AT527" s="7"/>
      <c r="AU527" s="7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</row>
    <row r="528" spans="1:82" ht="18.75" x14ac:dyDescent="0.3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3"/>
      <c r="W528" s="3"/>
      <c r="X528" s="3"/>
      <c r="Y528" s="3"/>
      <c r="Z528" s="3"/>
      <c r="AA528" s="3"/>
      <c r="AB528" s="3"/>
      <c r="AC528" s="3"/>
      <c r="AD528" s="3"/>
      <c r="AE528" s="3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7"/>
      <c r="AS528" s="7"/>
      <c r="AT528" s="7"/>
      <c r="AU528" s="7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</row>
    <row r="529" spans="1:82" ht="18.75" x14ac:dyDescent="0.3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3"/>
      <c r="W529" s="3"/>
      <c r="X529" s="3"/>
      <c r="Y529" s="3"/>
      <c r="Z529" s="3"/>
      <c r="AA529" s="3"/>
      <c r="AB529" s="3"/>
      <c r="AC529" s="3"/>
      <c r="AD529" s="3"/>
      <c r="AE529" s="3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7"/>
      <c r="AS529" s="7"/>
      <c r="AT529" s="7"/>
      <c r="AU529" s="7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</row>
    <row r="530" spans="1:82" ht="18.75" x14ac:dyDescent="0.3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3"/>
      <c r="W530" s="3"/>
      <c r="X530" s="3"/>
      <c r="Y530" s="3"/>
      <c r="Z530" s="3"/>
      <c r="AA530" s="3"/>
      <c r="AB530" s="3"/>
      <c r="AC530" s="3"/>
      <c r="AD530" s="3"/>
      <c r="AE530" s="3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7"/>
      <c r="AS530" s="7"/>
      <c r="AT530" s="7"/>
      <c r="AU530" s="7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</row>
    <row r="531" spans="1:82" ht="18.75" x14ac:dyDescent="0.3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3"/>
      <c r="W531" s="3"/>
      <c r="X531" s="3"/>
      <c r="Y531" s="3"/>
      <c r="Z531" s="3"/>
      <c r="AA531" s="3"/>
      <c r="AB531" s="3"/>
      <c r="AC531" s="3"/>
      <c r="AD531" s="3"/>
      <c r="AE531" s="3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7"/>
      <c r="AS531" s="7"/>
      <c r="AT531" s="7"/>
      <c r="AU531" s="7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</row>
    <row r="532" spans="1:82" ht="18.75" x14ac:dyDescent="0.3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3"/>
      <c r="W532" s="3"/>
      <c r="X532" s="3"/>
      <c r="Y532" s="3"/>
      <c r="Z532" s="3"/>
      <c r="AA532" s="3"/>
      <c r="AB532" s="3"/>
      <c r="AC532" s="3"/>
      <c r="AD532" s="3"/>
      <c r="AE532" s="3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7"/>
      <c r="AS532" s="7"/>
      <c r="AT532" s="7"/>
      <c r="AU532" s="7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</row>
    <row r="533" spans="1:82" ht="18.75" x14ac:dyDescent="0.3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3"/>
      <c r="W533" s="3"/>
      <c r="X533" s="3"/>
      <c r="Y533" s="3"/>
      <c r="Z533" s="3"/>
      <c r="AA533" s="3"/>
      <c r="AB533" s="3"/>
      <c r="AC533" s="3"/>
      <c r="AD533" s="3"/>
      <c r="AE533" s="3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7"/>
      <c r="AS533" s="7"/>
      <c r="AT533" s="7"/>
      <c r="AU533" s="7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</row>
    <row r="534" spans="1:82" ht="18.75" x14ac:dyDescent="0.3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3"/>
      <c r="W534" s="3"/>
      <c r="X534" s="3"/>
      <c r="Y534" s="3"/>
      <c r="Z534" s="3"/>
      <c r="AA534" s="3"/>
      <c r="AB534" s="3"/>
      <c r="AC534" s="3"/>
      <c r="AD534" s="3"/>
      <c r="AE534" s="3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7"/>
      <c r="AS534" s="7"/>
      <c r="AT534" s="7"/>
      <c r="AU534" s="7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</row>
    <row r="535" spans="1:82" ht="18.75" x14ac:dyDescent="0.3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3"/>
      <c r="W535" s="3"/>
      <c r="X535" s="3"/>
      <c r="Y535" s="3"/>
      <c r="Z535" s="3"/>
      <c r="AA535" s="3"/>
      <c r="AB535" s="3"/>
      <c r="AC535" s="3"/>
      <c r="AD535" s="3"/>
      <c r="AE535" s="3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7"/>
      <c r="AS535" s="7"/>
      <c r="AT535" s="7"/>
      <c r="AU535" s="7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</row>
    <row r="536" spans="1:82" ht="18.75" x14ac:dyDescent="0.3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3"/>
      <c r="W536" s="3"/>
      <c r="X536" s="3"/>
      <c r="Y536" s="3"/>
      <c r="Z536" s="3"/>
      <c r="AA536" s="3"/>
      <c r="AB536" s="3"/>
      <c r="AC536" s="3"/>
      <c r="AD536" s="3"/>
      <c r="AE536" s="3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7"/>
      <c r="AS536" s="7"/>
      <c r="AT536" s="7"/>
      <c r="AU536" s="7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</row>
    <row r="537" spans="1:82" ht="18.75" x14ac:dyDescent="0.3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3"/>
      <c r="W537" s="3"/>
      <c r="X537" s="3"/>
      <c r="Y537" s="3"/>
      <c r="Z537" s="3"/>
      <c r="AA537" s="3"/>
      <c r="AB537" s="3"/>
      <c r="AC537" s="3"/>
      <c r="AD537" s="3"/>
      <c r="AE537" s="3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7"/>
      <c r="AS537" s="7"/>
      <c r="AT537" s="7"/>
      <c r="AU537" s="7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</row>
    <row r="538" spans="1:82" ht="18.75" x14ac:dyDescent="0.3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3"/>
      <c r="W538" s="3"/>
      <c r="X538" s="3"/>
      <c r="Y538" s="3"/>
      <c r="Z538" s="3"/>
      <c r="AA538" s="3"/>
      <c r="AB538" s="3"/>
      <c r="AC538" s="3"/>
      <c r="AD538" s="3"/>
      <c r="AE538" s="3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7"/>
      <c r="AS538" s="7"/>
      <c r="AT538" s="7"/>
      <c r="AU538" s="7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</row>
    <row r="539" spans="1:82" ht="18.75" x14ac:dyDescent="0.3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3"/>
      <c r="W539" s="3"/>
      <c r="X539" s="3"/>
      <c r="Y539" s="3"/>
      <c r="Z539" s="3"/>
      <c r="AA539" s="3"/>
      <c r="AB539" s="3"/>
      <c r="AC539" s="3"/>
      <c r="AD539" s="3"/>
      <c r="AE539" s="3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7"/>
      <c r="AS539" s="7"/>
      <c r="AT539" s="7"/>
      <c r="AU539" s="7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</row>
    <row r="540" spans="1:82" ht="18.75" x14ac:dyDescent="0.3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3"/>
      <c r="W540" s="3"/>
      <c r="X540" s="3"/>
      <c r="Y540" s="3"/>
      <c r="Z540" s="3"/>
      <c r="AA540" s="3"/>
      <c r="AB540" s="3"/>
      <c r="AC540" s="3"/>
      <c r="AD540" s="3"/>
      <c r="AE540" s="3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7"/>
      <c r="AS540" s="7"/>
      <c r="AT540" s="7"/>
      <c r="AU540" s="7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</row>
    <row r="541" spans="1:82" ht="18.75" x14ac:dyDescent="0.3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3"/>
      <c r="W541" s="3"/>
      <c r="X541" s="3"/>
      <c r="Y541" s="3"/>
      <c r="Z541" s="3"/>
      <c r="AA541" s="3"/>
      <c r="AB541" s="3"/>
      <c r="AC541" s="3"/>
      <c r="AD541" s="3"/>
      <c r="AE541" s="3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7"/>
      <c r="AS541" s="7"/>
      <c r="AT541" s="7"/>
      <c r="AU541" s="7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</row>
    <row r="542" spans="1:82" ht="18.75" x14ac:dyDescent="0.3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3"/>
      <c r="W542" s="3"/>
      <c r="X542" s="3"/>
      <c r="Y542" s="3"/>
      <c r="Z542" s="3"/>
      <c r="AA542" s="3"/>
      <c r="AB542" s="3"/>
      <c r="AC542" s="3"/>
      <c r="AD542" s="3"/>
      <c r="AE542" s="3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7"/>
      <c r="AS542" s="7"/>
      <c r="AT542" s="7"/>
      <c r="AU542" s="7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</row>
    <row r="543" spans="1:82" ht="18.75" x14ac:dyDescent="0.3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3"/>
      <c r="W543" s="3"/>
      <c r="X543" s="3"/>
      <c r="Y543" s="3"/>
      <c r="Z543" s="3"/>
      <c r="AA543" s="3"/>
      <c r="AB543" s="3"/>
      <c r="AC543" s="3"/>
      <c r="AD543" s="3"/>
      <c r="AE543" s="3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7"/>
      <c r="AS543" s="7"/>
      <c r="AT543" s="7"/>
      <c r="AU543" s="7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</row>
    <row r="544" spans="1:82" ht="18.75" x14ac:dyDescent="0.3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3"/>
      <c r="W544" s="3"/>
      <c r="X544" s="3"/>
      <c r="Y544" s="3"/>
      <c r="Z544" s="3"/>
      <c r="AA544" s="3"/>
      <c r="AB544" s="3"/>
      <c r="AC544" s="3"/>
      <c r="AD544" s="3"/>
      <c r="AE544" s="3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7"/>
      <c r="AS544" s="7"/>
      <c r="AT544" s="7"/>
      <c r="AU544" s="7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</row>
    <row r="545" spans="1:82" ht="18.75" x14ac:dyDescent="0.3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3"/>
      <c r="W545" s="3"/>
      <c r="X545" s="3"/>
      <c r="Y545" s="3"/>
      <c r="Z545" s="3"/>
      <c r="AA545" s="3"/>
      <c r="AB545" s="3"/>
      <c r="AC545" s="3"/>
      <c r="AD545" s="3"/>
      <c r="AE545" s="3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7"/>
      <c r="AS545" s="7"/>
      <c r="AT545" s="7"/>
      <c r="AU545" s="7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</row>
    <row r="546" spans="1:82" ht="18.75" x14ac:dyDescent="0.3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3"/>
      <c r="W546" s="3"/>
      <c r="X546" s="3"/>
      <c r="Y546" s="3"/>
      <c r="Z546" s="3"/>
      <c r="AA546" s="3"/>
      <c r="AB546" s="3"/>
      <c r="AC546" s="3"/>
      <c r="AD546" s="3"/>
      <c r="AE546" s="3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7"/>
      <c r="AS546" s="7"/>
      <c r="AT546" s="7"/>
      <c r="AU546" s="7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</row>
    <row r="547" spans="1:82" ht="18.75" x14ac:dyDescent="0.3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3"/>
      <c r="W547" s="3"/>
      <c r="X547" s="3"/>
      <c r="Y547" s="3"/>
      <c r="Z547" s="3"/>
      <c r="AA547" s="3"/>
      <c r="AB547" s="3"/>
      <c r="AC547" s="3"/>
      <c r="AD547" s="3"/>
      <c r="AE547" s="3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7"/>
      <c r="AS547" s="7"/>
      <c r="AT547" s="7"/>
      <c r="AU547" s="7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</row>
    <row r="548" spans="1:82" ht="18.75" x14ac:dyDescent="0.3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3"/>
      <c r="W548" s="3"/>
      <c r="X548" s="3"/>
      <c r="Y548" s="3"/>
      <c r="Z548" s="3"/>
      <c r="AA548" s="3"/>
      <c r="AB548" s="3"/>
      <c r="AC548" s="3"/>
      <c r="AD548" s="3"/>
      <c r="AE548" s="3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7"/>
      <c r="AS548" s="7"/>
      <c r="AT548" s="7"/>
      <c r="AU548" s="7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</row>
    <row r="549" spans="1:82" ht="18.75" x14ac:dyDescent="0.3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3"/>
      <c r="W549" s="3"/>
      <c r="X549" s="3"/>
      <c r="Y549" s="3"/>
      <c r="Z549" s="3"/>
      <c r="AA549" s="3"/>
      <c r="AB549" s="3"/>
      <c r="AC549" s="3"/>
      <c r="AD549" s="3"/>
      <c r="AE549" s="3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7"/>
      <c r="AS549" s="7"/>
      <c r="AT549" s="7"/>
      <c r="AU549" s="7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</row>
    <row r="550" spans="1:82" ht="18.75" x14ac:dyDescent="0.3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3"/>
      <c r="W550" s="3"/>
      <c r="X550" s="3"/>
      <c r="Y550" s="3"/>
      <c r="Z550" s="3"/>
      <c r="AA550" s="3"/>
      <c r="AB550" s="3"/>
      <c r="AC550" s="3"/>
      <c r="AD550" s="3"/>
      <c r="AE550" s="3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7"/>
      <c r="AS550" s="7"/>
      <c r="AT550" s="7"/>
      <c r="AU550" s="7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</row>
    <row r="551" spans="1:82" ht="18.75" x14ac:dyDescent="0.3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3"/>
      <c r="W551" s="3"/>
      <c r="X551" s="3"/>
      <c r="Y551" s="3"/>
      <c r="Z551" s="3"/>
      <c r="AA551" s="3"/>
      <c r="AB551" s="3"/>
      <c r="AC551" s="3"/>
      <c r="AD551" s="3"/>
      <c r="AE551" s="3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7"/>
      <c r="AS551" s="7"/>
      <c r="AT551" s="7"/>
      <c r="AU551" s="7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</row>
    <row r="552" spans="1:82" ht="18.75" x14ac:dyDescent="0.3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3"/>
      <c r="W552" s="3"/>
      <c r="X552" s="3"/>
      <c r="Y552" s="3"/>
      <c r="Z552" s="3"/>
      <c r="AA552" s="3"/>
      <c r="AB552" s="3"/>
      <c r="AC552" s="3"/>
      <c r="AD552" s="3"/>
      <c r="AE552" s="3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7"/>
      <c r="AS552" s="7"/>
      <c r="AT552" s="7"/>
      <c r="AU552" s="7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</row>
    <row r="553" spans="1:82" ht="18.75" x14ac:dyDescent="0.3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3"/>
      <c r="W553" s="3"/>
      <c r="X553" s="3"/>
      <c r="Y553" s="3"/>
      <c r="Z553" s="3"/>
      <c r="AA553" s="3"/>
      <c r="AB553" s="3"/>
      <c r="AC553" s="3"/>
      <c r="AD553" s="3"/>
      <c r="AE553" s="3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7"/>
      <c r="AS553" s="7"/>
      <c r="AT553" s="7"/>
      <c r="AU553" s="7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</row>
    <row r="554" spans="1:82" ht="18.75" x14ac:dyDescent="0.3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3"/>
      <c r="W554" s="3"/>
      <c r="X554" s="3"/>
      <c r="Y554" s="3"/>
      <c r="Z554" s="3"/>
      <c r="AA554" s="3"/>
      <c r="AB554" s="3"/>
      <c r="AC554" s="3"/>
      <c r="AD554" s="3"/>
      <c r="AE554" s="3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7"/>
      <c r="AS554" s="7"/>
      <c r="AT554" s="7"/>
      <c r="AU554" s="7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</row>
    <row r="555" spans="1:82" ht="18.75" x14ac:dyDescent="0.3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3"/>
      <c r="W555" s="3"/>
      <c r="X555" s="3"/>
      <c r="Y555" s="3"/>
      <c r="Z555" s="3"/>
      <c r="AA555" s="3"/>
      <c r="AB555" s="3"/>
      <c r="AC555" s="3"/>
      <c r="AD555" s="3"/>
      <c r="AE555" s="3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7"/>
      <c r="AS555" s="7"/>
      <c r="AT555" s="7"/>
      <c r="AU555" s="7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</row>
    <row r="556" spans="1:82" ht="18.75" x14ac:dyDescent="0.3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3"/>
      <c r="W556" s="3"/>
      <c r="X556" s="3"/>
      <c r="Y556" s="3"/>
      <c r="Z556" s="3"/>
      <c r="AA556" s="3"/>
      <c r="AB556" s="3"/>
      <c r="AC556" s="3"/>
      <c r="AD556" s="3"/>
      <c r="AE556" s="3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7"/>
      <c r="AS556" s="7"/>
      <c r="AT556" s="7"/>
      <c r="AU556" s="7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</row>
    <row r="557" spans="1:82" ht="18.75" x14ac:dyDescent="0.3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3"/>
      <c r="W557" s="3"/>
      <c r="X557" s="3"/>
      <c r="Y557" s="3"/>
      <c r="Z557" s="3"/>
      <c r="AA557" s="3"/>
      <c r="AB557" s="3"/>
      <c r="AC557" s="3"/>
      <c r="AD557" s="3"/>
      <c r="AE557" s="3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7"/>
      <c r="AS557" s="7"/>
      <c r="AT557" s="7"/>
      <c r="AU557" s="7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</row>
    <row r="558" spans="1:82" ht="18.75" x14ac:dyDescent="0.3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3"/>
      <c r="W558" s="3"/>
      <c r="X558" s="3"/>
      <c r="Y558" s="3"/>
      <c r="Z558" s="3"/>
      <c r="AA558" s="3"/>
      <c r="AB558" s="3"/>
      <c r="AC558" s="3"/>
      <c r="AD558" s="3"/>
      <c r="AE558" s="3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7"/>
      <c r="AS558" s="7"/>
      <c r="AT558" s="7"/>
      <c r="AU558" s="7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</row>
    <row r="559" spans="1:82" ht="18.75" x14ac:dyDescent="0.3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3"/>
      <c r="W559" s="3"/>
      <c r="X559" s="3"/>
      <c r="Y559" s="3"/>
      <c r="Z559" s="3"/>
      <c r="AA559" s="3"/>
      <c r="AB559" s="3"/>
      <c r="AC559" s="3"/>
      <c r="AD559" s="3"/>
      <c r="AE559" s="3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7"/>
      <c r="AS559" s="7"/>
      <c r="AT559" s="7"/>
      <c r="AU559" s="7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</row>
    <row r="560" spans="1:82" ht="18.75" x14ac:dyDescent="0.3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3"/>
      <c r="W560" s="3"/>
      <c r="X560" s="3"/>
      <c r="Y560" s="3"/>
      <c r="Z560" s="3"/>
      <c r="AA560" s="3"/>
      <c r="AB560" s="3"/>
      <c r="AC560" s="3"/>
      <c r="AD560" s="3"/>
      <c r="AE560" s="3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7"/>
      <c r="AS560" s="7"/>
      <c r="AT560" s="7"/>
      <c r="AU560" s="7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</row>
    <row r="561" spans="1:82" ht="18.75" x14ac:dyDescent="0.3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3"/>
      <c r="W561" s="3"/>
      <c r="X561" s="3"/>
      <c r="Y561" s="3"/>
      <c r="Z561" s="3"/>
      <c r="AA561" s="3"/>
      <c r="AB561" s="3"/>
      <c r="AC561" s="3"/>
      <c r="AD561" s="3"/>
      <c r="AE561" s="3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7"/>
      <c r="AS561" s="7"/>
      <c r="AT561" s="7"/>
      <c r="AU561" s="7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</row>
    <row r="562" spans="1:82" ht="18.75" x14ac:dyDescent="0.3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3"/>
      <c r="W562" s="3"/>
      <c r="X562" s="3"/>
      <c r="Y562" s="3"/>
      <c r="Z562" s="3"/>
      <c r="AA562" s="3"/>
      <c r="AB562" s="3"/>
      <c r="AC562" s="3"/>
      <c r="AD562" s="3"/>
      <c r="AE562" s="3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7"/>
      <c r="AS562" s="7"/>
      <c r="AT562" s="7"/>
      <c r="AU562" s="7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</row>
    <row r="563" spans="1:82" ht="18.75" x14ac:dyDescent="0.3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3"/>
      <c r="W563" s="3"/>
      <c r="X563" s="3"/>
      <c r="Y563" s="3"/>
      <c r="Z563" s="3"/>
      <c r="AA563" s="3"/>
      <c r="AB563" s="3"/>
      <c r="AC563" s="3"/>
      <c r="AD563" s="3"/>
      <c r="AE563" s="3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7"/>
      <c r="AS563" s="7"/>
      <c r="AT563" s="7"/>
      <c r="AU563" s="7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</row>
    <row r="564" spans="1:82" ht="18.75" x14ac:dyDescent="0.3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3"/>
      <c r="W564" s="3"/>
      <c r="X564" s="3"/>
      <c r="Y564" s="3"/>
      <c r="Z564" s="3"/>
      <c r="AA564" s="3"/>
      <c r="AB564" s="3"/>
      <c r="AC564" s="3"/>
      <c r="AD564" s="3"/>
      <c r="AE564" s="3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7"/>
      <c r="AS564" s="7"/>
      <c r="AT564" s="7"/>
      <c r="AU564" s="7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</row>
    <row r="565" spans="1:82" ht="18.75" x14ac:dyDescent="0.3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3"/>
      <c r="W565" s="3"/>
      <c r="X565" s="3"/>
      <c r="Y565" s="3"/>
      <c r="Z565" s="3"/>
      <c r="AA565" s="3"/>
      <c r="AB565" s="3"/>
      <c r="AC565" s="3"/>
      <c r="AD565" s="3"/>
      <c r="AE565" s="3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7"/>
      <c r="AS565" s="7"/>
      <c r="AT565" s="7"/>
      <c r="AU565" s="7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</row>
    <row r="566" spans="1:82" ht="18.75" x14ac:dyDescent="0.3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3"/>
      <c r="W566" s="3"/>
      <c r="X566" s="3"/>
      <c r="Y566" s="3"/>
      <c r="Z566" s="3"/>
      <c r="AA566" s="3"/>
      <c r="AB566" s="3"/>
      <c r="AC566" s="3"/>
      <c r="AD566" s="3"/>
      <c r="AE566" s="3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7"/>
      <c r="AS566" s="7"/>
      <c r="AT566" s="7"/>
      <c r="AU566" s="7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</row>
    <row r="567" spans="1:82" ht="18.75" x14ac:dyDescent="0.3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3"/>
      <c r="W567" s="3"/>
      <c r="X567" s="3"/>
      <c r="Y567" s="3"/>
      <c r="Z567" s="3"/>
      <c r="AA567" s="3"/>
      <c r="AB567" s="3"/>
      <c r="AC567" s="3"/>
      <c r="AD567" s="3"/>
      <c r="AE567" s="3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7"/>
      <c r="AS567" s="7"/>
      <c r="AT567" s="7"/>
      <c r="AU567" s="7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</row>
    <row r="568" spans="1:82" ht="18.75" x14ac:dyDescent="0.3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3"/>
      <c r="W568" s="3"/>
      <c r="X568" s="3"/>
      <c r="Y568" s="3"/>
      <c r="Z568" s="3"/>
      <c r="AA568" s="3"/>
      <c r="AB568" s="3"/>
      <c r="AC568" s="3"/>
      <c r="AD568" s="3"/>
      <c r="AE568" s="3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7"/>
      <c r="AS568" s="7"/>
      <c r="AT568" s="7"/>
      <c r="AU568" s="7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</row>
    <row r="569" spans="1:82" ht="18.75" x14ac:dyDescent="0.3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3"/>
      <c r="W569" s="3"/>
      <c r="X569" s="3"/>
      <c r="Y569" s="3"/>
      <c r="Z569" s="3"/>
      <c r="AA569" s="3"/>
      <c r="AB569" s="3"/>
      <c r="AC569" s="3"/>
      <c r="AD569" s="3"/>
      <c r="AE569" s="3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7"/>
      <c r="AS569" s="7"/>
      <c r="AT569" s="7"/>
      <c r="AU569" s="7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</row>
    <row r="570" spans="1:82" ht="18.75" x14ac:dyDescent="0.3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3"/>
      <c r="W570" s="3"/>
      <c r="X570" s="3"/>
      <c r="Y570" s="3"/>
      <c r="Z570" s="3"/>
      <c r="AA570" s="3"/>
      <c r="AB570" s="3"/>
      <c r="AC570" s="3"/>
      <c r="AD570" s="3"/>
      <c r="AE570" s="3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7"/>
      <c r="AS570" s="7"/>
      <c r="AT570" s="7"/>
      <c r="AU570" s="7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</row>
    <row r="571" spans="1:82" ht="18.75" x14ac:dyDescent="0.3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3"/>
      <c r="W571" s="3"/>
      <c r="X571" s="3"/>
      <c r="Y571" s="3"/>
      <c r="Z571" s="3"/>
      <c r="AA571" s="3"/>
      <c r="AB571" s="3"/>
      <c r="AC571" s="3"/>
      <c r="AD571" s="3"/>
      <c r="AE571" s="3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7"/>
      <c r="AS571" s="7"/>
      <c r="AT571" s="7"/>
      <c r="AU571" s="7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</row>
    <row r="572" spans="1:82" ht="18.75" x14ac:dyDescent="0.3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3"/>
      <c r="W572" s="3"/>
      <c r="X572" s="3"/>
      <c r="Y572" s="3"/>
      <c r="Z572" s="3"/>
      <c r="AA572" s="3"/>
      <c r="AB572" s="3"/>
      <c r="AC572" s="3"/>
      <c r="AD572" s="3"/>
      <c r="AE572" s="3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7"/>
      <c r="AS572" s="7"/>
      <c r="AT572" s="7"/>
      <c r="AU572" s="7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</row>
    <row r="573" spans="1:82" ht="18.75" x14ac:dyDescent="0.3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3"/>
      <c r="W573" s="3"/>
      <c r="X573" s="3"/>
      <c r="Y573" s="3"/>
      <c r="Z573" s="3"/>
      <c r="AA573" s="3"/>
      <c r="AB573" s="3"/>
      <c r="AC573" s="3"/>
      <c r="AD573" s="3"/>
      <c r="AE573" s="3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7"/>
      <c r="AS573" s="7"/>
      <c r="AT573" s="7"/>
      <c r="AU573" s="7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</row>
    <row r="574" spans="1:82" ht="18.75" x14ac:dyDescent="0.3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3"/>
      <c r="W574" s="3"/>
      <c r="X574" s="3"/>
      <c r="Y574" s="3"/>
      <c r="Z574" s="3"/>
      <c r="AA574" s="3"/>
      <c r="AB574" s="3"/>
      <c r="AC574" s="3"/>
      <c r="AD574" s="3"/>
      <c r="AE574" s="3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7"/>
      <c r="AS574" s="7"/>
      <c r="AT574" s="7"/>
      <c r="AU574" s="7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</row>
    <row r="575" spans="1:82" ht="18.75" x14ac:dyDescent="0.3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3"/>
      <c r="W575" s="3"/>
      <c r="X575" s="3"/>
      <c r="Y575" s="3"/>
      <c r="Z575" s="3"/>
      <c r="AA575" s="3"/>
      <c r="AB575" s="3"/>
      <c r="AC575" s="3"/>
      <c r="AD575" s="3"/>
      <c r="AE575" s="3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7"/>
      <c r="AS575" s="7"/>
      <c r="AT575" s="7"/>
      <c r="AU575" s="7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</row>
    <row r="576" spans="1:82" ht="18.75" x14ac:dyDescent="0.3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3"/>
      <c r="W576" s="3"/>
      <c r="X576" s="3"/>
      <c r="Y576" s="3"/>
      <c r="Z576" s="3"/>
      <c r="AA576" s="3"/>
      <c r="AB576" s="3"/>
      <c r="AC576" s="3"/>
      <c r="AD576" s="3"/>
      <c r="AE576" s="3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7"/>
      <c r="AS576" s="7"/>
      <c r="AT576" s="7"/>
      <c r="AU576" s="7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</row>
    <row r="577" spans="1:82" ht="18.75" x14ac:dyDescent="0.3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3"/>
      <c r="W577" s="3"/>
      <c r="X577" s="3"/>
      <c r="Y577" s="3"/>
      <c r="Z577" s="3"/>
      <c r="AA577" s="3"/>
      <c r="AB577" s="3"/>
      <c r="AC577" s="3"/>
      <c r="AD577" s="3"/>
      <c r="AE577" s="3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7"/>
      <c r="AS577" s="7"/>
      <c r="AT577" s="7"/>
      <c r="AU577" s="7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</row>
    <row r="578" spans="1:82" ht="18.75" x14ac:dyDescent="0.3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3"/>
      <c r="W578" s="3"/>
      <c r="X578" s="3"/>
      <c r="Y578" s="3"/>
      <c r="Z578" s="3"/>
      <c r="AA578" s="3"/>
      <c r="AB578" s="3"/>
      <c r="AC578" s="3"/>
      <c r="AD578" s="3"/>
      <c r="AE578" s="3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7"/>
      <c r="AS578" s="7"/>
      <c r="AT578" s="7"/>
      <c r="AU578" s="7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</row>
    <row r="579" spans="1:82" ht="18.75" x14ac:dyDescent="0.3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3"/>
      <c r="W579" s="3"/>
      <c r="X579" s="3"/>
      <c r="Y579" s="3"/>
      <c r="Z579" s="3"/>
      <c r="AA579" s="3"/>
      <c r="AB579" s="3"/>
      <c r="AC579" s="3"/>
      <c r="AD579" s="3"/>
      <c r="AE579" s="3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7"/>
      <c r="AS579" s="7"/>
      <c r="AT579" s="7"/>
      <c r="AU579" s="7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</row>
    <row r="580" spans="1:82" ht="18.75" x14ac:dyDescent="0.3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3"/>
      <c r="W580" s="3"/>
      <c r="X580" s="3"/>
      <c r="Y580" s="3"/>
      <c r="Z580" s="3"/>
      <c r="AA580" s="3"/>
      <c r="AB580" s="3"/>
      <c r="AC580" s="3"/>
      <c r="AD580" s="3"/>
      <c r="AE580" s="3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7"/>
      <c r="AS580" s="7"/>
      <c r="AT580" s="7"/>
      <c r="AU580" s="7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</row>
    <row r="581" spans="1:82" ht="18.75" x14ac:dyDescent="0.3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3"/>
      <c r="W581" s="3"/>
      <c r="X581" s="3"/>
      <c r="Y581" s="3"/>
      <c r="Z581" s="3"/>
      <c r="AA581" s="3"/>
      <c r="AB581" s="3"/>
      <c r="AC581" s="3"/>
      <c r="AD581" s="3"/>
      <c r="AE581" s="3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7"/>
      <c r="AS581" s="7"/>
      <c r="AT581" s="7"/>
      <c r="AU581" s="7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</row>
    <row r="582" spans="1:82" ht="18.75" x14ac:dyDescent="0.3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3"/>
      <c r="W582" s="3"/>
      <c r="X582" s="3"/>
      <c r="Y582" s="3"/>
      <c r="Z582" s="3"/>
      <c r="AA582" s="3"/>
      <c r="AB582" s="3"/>
      <c r="AC582" s="3"/>
      <c r="AD582" s="3"/>
      <c r="AE582" s="3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7"/>
      <c r="AS582" s="7"/>
      <c r="AT582" s="7"/>
      <c r="AU582" s="7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</row>
    <row r="583" spans="1:82" ht="18.75" x14ac:dyDescent="0.3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3"/>
      <c r="W583" s="3"/>
      <c r="X583" s="3"/>
      <c r="Y583" s="3"/>
      <c r="Z583" s="3"/>
      <c r="AA583" s="3"/>
      <c r="AB583" s="3"/>
      <c r="AC583" s="3"/>
      <c r="AD583" s="3"/>
      <c r="AE583" s="3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7"/>
      <c r="AS583" s="7"/>
      <c r="AT583" s="7"/>
      <c r="AU583" s="7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</row>
    <row r="584" spans="1:82" ht="18.75" x14ac:dyDescent="0.3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3"/>
      <c r="W584" s="3"/>
      <c r="X584" s="3"/>
      <c r="Y584" s="3"/>
      <c r="Z584" s="3"/>
      <c r="AA584" s="3"/>
      <c r="AB584" s="3"/>
      <c r="AC584" s="3"/>
      <c r="AD584" s="3"/>
      <c r="AE584" s="3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7"/>
      <c r="AS584" s="7"/>
      <c r="AT584" s="7"/>
      <c r="AU584" s="7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</row>
    <row r="585" spans="1:82" ht="18.75" x14ac:dyDescent="0.3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3"/>
      <c r="W585" s="3"/>
      <c r="X585" s="3"/>
      <c r="Y585" s="3"/>
      <c r="Z585" s="3"/>
      <c r="AA585" s="3"/>
      <c r="AB585" s="3"/>
      <c r="AC585" s="3"/>
      <c r="AD585" s="3"/>
      <c r="AE585" s="3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7"/>
      <c r="AS585" s="7"/>
      <c r="AT585" s="7"/>
      <c r="AU585" s="7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</row>
    <row r="586" spans="1:82" ht="18.75" x14ac:dyDescent="0.3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3"/>
      <c r="W586" s="3"/>
      <c r="X586" s="3"/>
      <c r="Y586" s="3"/>
      <c r="Z586" s="3"/>
      <c r="AA586" s="3"/>
      <c r="AB586" s="3"/>
      <c r="AC586" s="3"/>
      <c r="AD586" s="3"/>
      <c r="AE586" s="3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7"/>
      <c r="AS586" s="7"/>
      <c r="AT586" s="7"/>
      <c r="AU586" s="7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</row>
    <row r="587" spans="1:82" ht="18.75" x14ac:dyDescent="0.3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3"/>
      <c r="W587" s="3"/>
      <c r="X587" s="3"/>
      <c r="Y587" s="3"/>
      <c r="Z587" s="3"/>
      <c r="AA587" s="3"/>
      <c r="AB587" s="3"/>
      <c r="AC587" s="3"/>
      <c r="AD587" s="3"/>
      <c r="AE587" s="3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7"/>
      <c r="AS587" s="7"/>
      <c r="AT587" s="7"/>
      <c r="AU587" s="7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</row>
    <row r="588" spans="1:82" ht="18.75" x14ac:dyDescent="0.3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3"/>
      <c r="W588" s="3"/>
      <c r="X588" s="3"/>
      <c r="Y588" s="3"/>
      <c r="Z588" s="3"/>
      <c r="AA588" s="3"/>
      <c r="AB588" s="3"/>
      <c r="AC588" s="3"/>
      <c r="AD588" s="3"/>
      <c r="AE588" s="3"/>
      <c r="AF588" s="1"/>
      <c r="AG588" s="1"/>
      <c r="AH588" s="1"/>
      <c r="AI588" s="1"/>
      <c r="AJ588" s="1"/>
      <c r="AK588" s="1"/>
      <c r="AL588" s="1"/>
      <c r="AM588" s="1"/>
      <c r="AQ588" s="1"/>
      <c r="AR588" s="7"/>
      <c r="AS588" s="7"/>
      <c r="AT588" s="7"/>
      <c r="AU588" s="7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</row>
  </sheetData>
  <sheetProtection algorithmName="SHA-512" hashValue="MD9W5f/UmnxPF/WLTYw2LR6G627idaoZtyc/ZJawQMoaZQkXtiEbXNgLktfBkI9F4aUvhQSq289pgl0TwOnucg==" saltValue="JvSnyOX9NsHsqhAQ0OdH+A==" spinCount="100000" sheet="1" selectLockedCells="1" selectUnlockedCells="1"/>
  <mergeCells count="271">
    <mergeCell ref="AW2:AZ2"/>
    <mergeCell ref="K128:L128"/>
    <mergeCell ref="M128:N128"/>
    <mergeCell ref="O128:P128"/>
    <mergeCell ref="AK128:AL128"/>
    <mergeCell ref="AT128:AU128"/>
    <mergeCell ref="AB129:AC129"/>
    <mergeCell ref="AK125:AL125"/>
    <mergeCell ref="AK126:AL126"/>
    <mergeCell ref="K127:T127"/>
    <mergeCell ref="AH127:AL127"/>
    <mergeCell ref="AO127:AP127"/>
    <mergeCell ref="AT127:AU127"/>
    <mergeCell ref="AK109:AL109"/>
    <mergeCell ref="AK110:AL110"/>
    <mergeCell ref="AK101:AL101"/>
    <mergeCell ref="AK102:AL102"/>
    <mergeCell ref="AK93:AL93"/>
    <mergeCell ref="AK94:AL94"/>
    <mergeCell ref="AK85:AL85"/>
    <mergeCell ref="AK86:AL86"/>
    <mergeCell ref="AK77:AL77"/>
    <mergeCell ref="AK78:AL78"/>
    <mergeCell ref="AK69:AL69"/>
    <mergeCell ref="A124:A126"/>
    <mergeCell ref="K124:L126"/>
    <mergeCell ref="M124:N126"/>
    <mergeCell ref="O124:P126"/>
    <mergeCell ref="T124:T126"/>
    <mergeCell ref="U124:U126"/>
    <mergeCell ref="AK117:AL117"/>
    <mergeCell ref="AK118:AL118"/>
    <mergeCell ref="A120:A122"/>
    <mergeCell ref="K120:L122"/>
    <mergeCell ref="M120:N122"/>
    <mergeCell ref="O120:P122"/>
    <mergeCell ref="T120:T122"/>
    <mergeCell ref="U120:U122"/>
    <mergeCell ref="AK121:AL121"/>
    <mergeCell ref="AK122:AL122"/>
    <mergeCell ref="A116:A118"/>
    <mergeCell ref="K116:L118"/>
    <mergeCell ref="M116:N118"/>
    <mergeCell ref="O116:P118"/>
    <mergeCell ref="T116:T118"/>
    <mergeCell ref="U116:U118"/>
    <mergeCell ref="A112:A114"/>
    <mergeCell ref="K112:L114"/>
    <mergeCell ref="M112:N114"/>
    <mergeCell ref="O112:P114"/>
    <mergeCell ref="T112:T114"/>
    <mergeCell ref="U112:U114"/>
    <mergeCell ref="AK113:AL113"/>
    <mergeCell ref="AK114:AL114"/>
    <mergeCell ref="A108:A110"/>
    <mergeCell ref="K108:L110"/>
    <mergeCell ref="M108:N110"/>
    <mergeCell ref="O108:P110"/>
    <mergeCell ref="T108:T110"/>
    <mergeCell ref="U108:U110"/>
    <mergeCell ref="A104:A106"/>
    <mergeCell ref="K104:L106"/>
    <mergeCell ref="M104:N106"/>
    <mergeCell ref="O104:P106"/>
    <mergeCell ref="T104:T106"/>
    <mergeCell ref="U104:U106"/>
    <mergeCell ref="AK105:AL105"/>
    <mergeCell ref="AK106:AL106"/>
    <mergeCell ref="A100:A102"/>
    <mergeCell ref="K100:L102"/>
    <mergeCell ref="M100:N102"/>
    <mergeCell ref="O100:P102"/>
    <mergeCell ref="T100:T102"/>
    <mergeCell ref="U100:U102"/>
    <mergeCell ref="A96:A98"/>
    <mergeCell ref="K96:L98"/>
    <mergeCell ref="M96:N98"/>
    <mergeCell ref="O96:P98"/>
    <mergeCell ref="T96:T98"/>
    <mergeCell ref="U96:U98"/>
    <mergeCell ref="AK97:AL97"/>
    <mergeCell ref="AK98:AL98"/>
    <mergeCell ref="A92:A94"/>
    <mergeCell ref="K92:L94"/>
    <mergeCell ref="M92:N94"/>
    <mergeCell ref="O92:P94"/>
    <mergeCell ref="T92:T94"/>
    <mergeCell ref="U92:U94"/>
    <mergeCell ref="A88:A90"/>
    <mergeCell ref="K88:L90"/>
    <mergeCell ref="M88:N90"/>
    <mergeCell ref="O88:P90"/>
    <mergeCell ref="T88:T90"/>
    <mergeCell ref="U88:U90"/>
    <mergeCell ref="AK89:AL89"/>
    <mergeCell ref="AK90:AL90"/>
    <mergeCell ref="A84:A86"/>
    <mergeCell ref="K84:L86"/>
    <mergeCell ref="M84:N86"/>
    <mergeCell ref="O84:P86"/>
    <mergeCell ref="T84:T86"/>
    <mergeCell ref="U84:U86"/>
    <mergeCell ref="A80:A82"/>
    <mergeCell ref="K80:L82"/>
    <mergeCell ref="M80:N82"/>
    <mergeCell ref="O80:P82"/>
    <mergeCell ref="T80:T82"/>
    <mergeCell ref="U80:U82"/>
    <mergeCell ref="AK81:AL81"/>
    <mergeCell ref="AK82:AL82"/>
    <mergeCell ref="A76:A78"/>
    <mergeCell ref="K76:L78"/>
    <mergeCell ref="M76:N78"/>
    <mergeCell ref="O76:P78"/>
    <mergeCell ref="T76:T78"/>
    <mergeCell ref="U76:U78"/>
    <mergeCell ref="AK70:AL70"/>
    <mergeCell ref="A72:A74"/>
    <mergeCell ref="K72:L74"/>
    <mergeCell ref="M72:N74"/>
    <mergeCell ref="O72:P74"/>
    <mergeCell ref="T72:T74"/>
    <mergeCell ref="U72:U74"/>
    <mergeCell ref="AK73:AL73"/>
    <mergeCell ref="AK74:AL74"/>
    <mergeCell ref="A68:A70"/>
    <mergeCell ref="K68:L70"/>
    <mergeCell ref="M68:N70"/>
    <mergeCell ref="O68:P70"/>
    <mergeCell ref="T68:T70"/>
    <mergeCell ref="U68:U70"/>
    <mergeCell ref="AK61:AL61"/>
    <mergeCell ref="AK62:AL62"/>
    <mergeCell ref="A64:A66"/>
    <mergeCell ref="K64:L66"/>
    <mergeCell ref="M64:N66"/>
    <mergeCell ref="O64:P66"/>
    <mergeCell ref="T64:T66"/>
    <mergeCell ref="U64:U66"/>
    <mergeCell ref="AK65:AL65"/>
    <mergeCell ref="AK66:AL66"/>
    <mergeCell ref="A60:A62"/>
    <mergeCell ref="K60:L62"/>
    <mergeCell ref="M60:N62"/>
    <mergeCell ref="O60:P62"/>
    <mergeCell ref="T60:T62"/>
    <mergeCell ref="U60:U62"/>
    <mergeCell ref="AK53:AL53"/>
    <mergeCell ref="AK54:AL54"/>
    <mergeCell ref="A56:A58"/>
    <mergeCell ref="K56:L58"/>
    <mergeCell ref="M56:N58"/>
    <mergeCell ref="O56:P58"/>
    <mergeCell ref="T56:T58"/>
    <mergeCell ref="U56:U58"/>
    <mergeCell ref="AK57:AL57"/>
    <mergeCell ref="AK58:AL58"/>
    <mergeCell ref="A52:A54"/>
    <mergeCell ref="K52:L54"/>
    <mergeCell ref="M52:N54"/>
    <mergeCell ref="O52:P54"/>
    <mergeCell ref="T52:T54"/>
    <mergeCell ref="U52:U54"/>
    <mergeCell ref="AK45:AL45"/>
    <mergeCell ref="AK46:AL46"/>
    <mergeCell ref="A48:A50"/>
    <mergeCell ref="K48:L50"/>
    <mergeCell ref="M48:N50"/>
    <mergeCell ref="O48:P50"/>
    <mergeCell ref="T48:T50"/>
    <mergeCell ref="U48:U50"/>
    <mergeCell ref="AK49:AL49"/>
    <mergeCell ref="AK50:AL50"/>
    <mergeCell ref="A44:A46"/>
    <mergeCell ref="K44:L46"/>
    <mergeCell ref="M44:N46"/>
    <mergeCell ref="O44:P46"/>
    <mergeCell ref="T44:T46"/>
    <mergeCell ref="U44:U46"/>
    <mergeCell ref="AK37:AL37"/>
    <mergeCell ref="AK38:AL38"/>
    <mergeCell ref="A40:A42"/>
    <mergeCell ref="K40:L42"/>
    <mergeCell ref="M40:N42"/>
    <mergeCell ref="O40:P42"/>
    <mergeCell ref="T40:T42"/>
    <mergeCell ref="U40:U42"/>
    <mergeCell ref="AK41:AL41"/>
    <mergeCell ref="AK42:AL42"/>
    <mergeCell ref="A36:A38"/>
    <mergeCell ref="K36:L38"/>
    <mergeCell ref="M36:N38"/>
    <mergeCell ref="O36:P38"/>
    <mergeCell ref="T36:T38"/>
    <mergeCell ref="U36:U38"/>
    <mergeCell ref="AK29:AL29"/>
    <mergeCell ref="AK30:AL30"/>
    <mergeCell ref="A32:A34"/>
    <mergeCell ref="K32:L34"/>
    <mergeCell ref="M32:N34"/>
    <mergeCell ref="O32:P34"/>
    <mergeCell ref="T32:T34"/>
    <mergeCell ref="U32:U34"/>
    <mergeCell ref="AK33:AL33"/>
    <mergeCell ref="AK34:AL34"/>
    <mergeCell ref="A28:A30"/>
    <mergeCell ref="K28:L30"/>
    <mergeCell ref="M28:N30"/>
    <mergeCell ref="O28:P30"/>
    <mergeCell ref="T28:T30"/>
    <mergeCell ref="U28:U30"/>
    <mergeCell ref="AK21:AL21"/>
    <mergeCell ref="AK22:AL22"/>
    <mergeCell ref="A24:A26"/>
    <mergeCell ref="K24:L26"/>
    <mergeCell ref="M24:N26"/>
    <mergeCell ref="O24:P26"/>
    <mergeCell ref="T24:T26"/>
    <mergeCell ref="U24:U26"/>
    <mergeCell ref="AK25:AL25"/>
    <mergeCell ref="AK26:AL26"/>
    <mergeCell ref="A20:A22"/>
    <mergeCell ref="K20:L22"/>
    <mergeCell ref="M20:N22"/>
    <mergeCell ref="O20:P22"/>
    <mergeCell ref="T20:T22"/>
    <mergeCell ref="U20:U22"/>
    <mergeCell ref="AK13:AL13"/>
    <mergeCell ref="AK14:AL14"/>
    <mergeCell ref="A16:A18"/>
    <mergeCell ref="K16:L18"/>
    <mergeCell ref="M16:N18"/>
    <mergeCell ref="O16:P18"/>
    <mergeCell ref="T16:T18"/>
    <mergeCell ref="U16:U18"/>
    <mergeCell ref="AK17:AL17"/>
    <mergeCell ref="AK18:AL18"/>
    <mergeCell ref="A12:A14"/>
    <mergeCell ref="K12:L14"/>
    <mergeCell ref="M12:N14"/>
    <mergeCell ref="O12:P14"/>
    <mergeCell ref="T12:T14"/>
    <mergeCell ref="U12:U14"/>
    <mergeCell ref="AK5:AL5"/>
    <mergeCell ref="AK6:AL6"/>
    <mergeCell ref="A8:A10"/>
    <mergeCell ref="K8:L10"/>
    <mergeCell ref="M8:N10"/>
    <mergeCell ref="O8:P10"/>
    <mergeCell ref="T8:T10"/>
    <mergeCell ref="U8:U10"/>
    <mergeCell ref="AK9:AL9"/>
    <mergeCell ref="AK10:AL10"/>
    <mergeCell ref="A4:A6"/>
    <mergeCell ref="K4:L6"/>
    <mergeCell ref="M4:N6"/>
    <mergeCell ref="O4:P6"/>
    <mergeCell ref="T4:T6"/>
    <mergeCell ref="U4:U6"/>
    <mergeCell ref="K3:L3"/>
    <mergeCell ref="M3:N3"/>
    <mergeCell ref="O3:P3"/>
    <mergeCell ref="Q3:R3"/>
    <mergeCell ref="AR3:AS3"/>
    <mergeCell ref="AT3:AU3"/>
    <mergeCell ref="A1:F1"/>
    <mergeCell ref="A2:R2"/>
    <mergeCell ref="W2:AE2"/>
    <mergeCell ref="AG2:AL2"/>
    <mergeCell ref="AN2:AP2"/>
    <mergeCell ref="AR2:AU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NOTES</vt:lpstr>
      <vt:lpstr>Jan, 2022</vt:lpstr>
      <vt:lpstr>Feb, 2022</vt:lpstr>
      <vt:lpstr>Mar, 2022</vt:lpstr>
      <vt:lpstr>Apr, 2022</vt:lpstr>
      <vt:lpstr>May, 2022</vt:lpstr>
      <vt:lpstr>Jun, 2022</vt:lpstr>
      <vt:lpstr>July, 2022</vt:lpstr>
      <vt:lpstr>Aug, 2022</vt:lpstr>
      <vt:lpstr>Sep, 2022</vt:lpstr>
      <vt:lpstr>Oct, 2022</vt:lpstr>
      <vt:lpstr>Nov, 2022</vt:lpstr>
      <vt:lpstr>Dec, 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 Mccrum</dc:creator>
  <cp:lastModifiedBy>Ryan Hepler</cp:lastModifiedBy>
  <cp:lastPrinted>2022-09-06T18:01:52Z</cp:lastPrinted>
  <dcterms:created xsi:type="dcterms:W3CDTF">2020-08-05T16:24:37Z</dcterms:created>
  <dcterms:modified xsi:type="dcterms:W3CDTF">2023-01-01T20:00:39Z</dcterms:modified>
</cp:coreProperties>
</file>