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rinking Water Plant\Monthly Totals &amp; Avgs\"/>
    </mc:Choice>
  </mc:AlternateContent>
  <xr:revisionPtr revIDLastSave="0" documentId="13_ncr:1_{EC71E611-8459-434F-91E2-66C26B5FFD1B}" xr6:coauthVersionLast="47" xr6:coauthVersionMax="47" xr10:uidLastSave="{00000000-0000-0000-0000-000000000000}"/>
  <bookViews>
    <workbookView xWindow="14520" yWindow="0" windowWidth="14475" windowHeight="10905" firstSheet="8" activeTab="12" xr2:uid="{F85B8A3A-CAD9-4334-8399-09E213E973E6}"/>
  </bookViews>
  <sheets>
    <sheet name="NOTES" sheetId="13" r:id="rId1"/>
    <sheet name="Jan, 2021" sheetId="5" r:id="rId2"/>
    <sheet name="Feb, 2021" sheetId="6" r:id="rId3"/>
    <sheet name="Mar, 2021" sheetId="7" r:id="rId4"/>
    <sheet name="Apr, 2021" sheetId="8" r:id="rId5"/>
    <sheet name="May, 2021" sheetId="9" r:id="rId6"/>
    <sheet name="Jun, 2021" sheetId="10" r:id="rId7"/>
    <sheet name="July, 2021" sheetId="11" r:id="rId8"/>
    <sheet name="Aug, 2021" sheetId="12" r:id="rId9"/>
    <sheet name="Sep, 2021" sheetId="14" r:id="rId10"/>
    <sheet name="Oct, 2021" sheetId="15" r:id="rId11"/>
    <sheet name="Nov, 2021" sheetId="16" r:id="rId12"/>
    <sheet name="Dec, 2021" sheetId="17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25" i="16" l="1"/>
  <c r="AO125" i="16"/>
  <c r="AT125" i="16"/>
  <c r="AK125" i="16"/>
  <c r="AJ125" i="16"/>
  <c r="AI125" i="16"/>
  <c r="AH125" i="16"/>
  <c r="AC125" i="16"/>
  <c r="AB125" i="16"/>
  <c r="R125" i="16"/>
  <c r="AE5" i="17"/>
  <c r="AD5" i="17"/>
  <c r="AC5" i="17"/>
  <c r="AB5" i="17"/>
  <c r="AA5" i="17"/>
  <c r="Z5" i="17"/>
  <c r="Z6" i="17" s="1"/>
  <c r="Y5" i="17"/>
  <c r="AA6" i="17"/>
  <c r="X5" i="17"/>
  <c r="AZ5" i="17"/>
  <c r="AY5" i="17"/>
  <c r="AX5" i="17"/>
  <c r="X6" i="17"/>
  <c r="R5" i="17"/>
  <c r="R128" i="17" s="1"/>
  <c r="J5" i="17"/>
  <c r="J6" i="17" s="1"/>
  <c r="I5" i="17"/>
  <c r="H5" i="17"/>
  <c r="G5" i="17"/>
  <c r="F5" i="17"/>
  <c r="F6" i="17" s="1"/>
  <c r="E5" i="17"/>
  <c r="D5" i="17"/>
  <c r="C5" i="17"/>
  <c r="AT128" i="17"/>
  <c r="AP128" i="17"/>
  <c r="AO128" i="17"/>
  <c r="U128" i="17"/>
  <c r="T128" i="17"/>
  <c r="F126" i="17"/>
  <c r="AZ125" i="17"/>
  <c r="AZ126" i="17" s="1"/>
  <c r="AY125" i="17"/>
  <c r="AY126" i="17" s="1"/>
  <c r="AX125" i="17"/>
  <c r="AX126" i="17" s="1"/>
  <c r="AK125" i="17"/>
  <c r="AJ125" i="17"/>
  <c r="AI125" i="17"/>
  <c r="AH125" i="17"/>
  <c r="AE125" i="17"/>
  <c r="AE126" i="17" s="1"/>
  <c r="AD125" i="17"/>
  <c r="AD126" i="17" s="1"/>
  <c r="AC125" i="17"/>
  <c r="AC126" i="17" s="1"/>
  <c r="AB125" i="17"/>
  <c r="AB126" i="17" s="1"/>
  <c r="AA125" i="17"/>
  <c r="AA126" i="17" s="1"/>
  <c r="Z125" i="17"/>
  <c r="Z126" i="17" s="1"/>
  <c r="Y125" i="17"/>
  <c r="Y126" i="17" s="1"/>
  <c r="X125" i="17"/>
  <c r="X126" i="17" s="1"/>
  <c r="R125" i="17"/>
  <c r="R126" i="17" s="1"/>
  <c r="J125" i="17"/>
  <c r="J126" i="17" s="1"/>
  <c r="I125" i="17"/>
  <c r="I126" i="17" s="1"/>
  <c r="H125" i="17"/>
  <c r="H126" i="17" s="1"/>
  <c r="G125" i="17"/>
  <c r="G126" i="17" s="1"/>
  <c r="F125" i="17"/>
  <c r="E125" i="17"/>
  <c r="E126" i="17" s="1"/>
  <c r="D125" i="17"/>
  <c r="D126" i="17" s="1"/>
  <c r="C125" i="17"/>
  <c r="C126" i="17" s="1"/>
  <c r="H122" i="17"/>
  <c r="AZ121" i="17"/>
  <c r="AZ122" i="17" s="1"/>
  <c r="AY121" i="17"/>
  <c r="AY122" i="17" s="1"/>
  <c r="AX121" i="17"/>
  <c r="AX122" i="17" s="1"/>
  <c r="AK121" i="17"/>
  <c r="AJ121" i="17"/>
  <c r="AI121" i="17"/>
  <c r="AH121" i="17"/>
  <c r="AE121" i="17"/>
  <c r="AE122" i="17" s="1"/>
  <c r="AD121" i="17"/>
  <c r="AD122" i="17" s="1"/>
  <c r="AC121" i="17"/>
  <c r="AC122" i="17" s="1"/>
  <c r="AB121" i="17"/>
  <c r="AB122" i="17" s="1"/>
  <c r="AA121" i="17"/>
  <c r="AA122" i="17" s="1"/>
  <c r="Z121" i="17"/>
  <c r="Z122" i="17" s="1"/>
  <c r="Y121" i="17"/>
  <c r="Y122" i="17" s="1"/>
  <c r="X121" i="17"/>
  <c r="X122" i="17" s="1"/>
  <c r="R121" i="17"/>
  <c r="R122" i="17" s="1"/>
  <c r="J121" i="17"/>
  <c r="J122" i="17" s="1"/>
  <c r="I121" i="17"/>
  <c r="I122" i="17" s="1"/>
  <c r="H121" i="17"/>
  <c r="G121" i="17"/>
  <c r="G122" i="17" s="1"/>
  <c r="F121" i="17"/>
  <c r="F122" i="17" s="1"/>
  <c r="E121" i="17"/>
  <c r="E122" i="17" s="1"/>
  <c r="D121" i="17"/>
  <c r="D122" i="17" s="1"/>
  <c r="C121" i="17"/>
  <c r="C122" i="17" s="1"/>
  <c r="AZ117" i="17"/>
  <c r="AZ118" i="17" s="1"/>
  <c r="AY117" i="17"/>
  <c r="AY118" i="17" s="1"/>
  <c r="AX117" i="17"/>
  <c r="AX118" i="17" s="1"/>
  <c r="AK117" i="17"/>
  <c r="AJ117" i="17"/>
  <c r="AI117" i="17"/>
  <c r="AH117" i="17"/>
  <c r="AE117" i="17"/>
  <c r="AE118" i="17" s="1"/>
  <c r="AD117" i="17"/>
  <c r="AD118" i="17" s="1"/>
  <c r="AC117" i="17"/>
  <c r="AC118" i="17" s="1"/>
  <c r="AB117" i="17"/>
  <c r="AB118" i="17" s="1"/>
  <c r="AA117" i="17"/>
  <c r="AA118" i="17" s="1"/>
  <c r="Z117" i="17"/>
  <c r="Z118" i="17" s="1"/>
  <c r="Y117" i="17"/>
  <c r="Y118" i="17" s="1"/>
  <c r="X117" i="17"/>
  <c r="X118" i="17" s="1"/>
  <c r="R117" i="17"/>
  <c r="R118" i="17" s="1"/>
  <c r="J117" i="17"/>
  <c r="J118" i="17" s="1"/>
  <c r="I117" i="17"/>
  <c r="I118" i="17" s="1"/>
  <c r="H117" i="17"/>
  <c r="H118" i="17" s="1"/>
  <c r="G117" i="17"/>
  <c r="G118" i="17" s="1"/>
  <c r="F117" i="17"/>
  <c r="F118" i="17" s="1"/>
  <c r="E117" i="17"/>
  <c r="E118" i="17" s="1"/>
  <c r="D117" i="17"/>
  <c r="D118" i="17" s="1"/>
  <c r="C117" i="17"/>
  <c r="C118" i="17" s="1"/>
  <c r="AZ113" i="17"/>
  <c r="AZ114" i="17" s="1"/>
  <c r="AY113" i="17"/>
  <c r="AY114" i="17" s="1"/>
  <c r="AX113" i="17"/>
  <c r="AX114" i="17" s="1"/>
  <c r="AK113" i="17"/>
  <c r="AJ113" i="17"/>
  <c r="AI113" i="17"/>
  <c r="AH113" i="17"/>
  <c r="AE113" i="17"/>
  <c r="AE114" i="17" s="1"/>
  <c r="AD113" i="17"/>
  <c r="AD114" i="17" s="1"/>
  <c r="AC113" i="17"/>
  <c r="AC114" i="17" s="1"/>
  <c r="AB113" i="17"/>
  <c r="AB114" i="17" s="1"/>
  <c r="AA113" i="17"/>
  <c r="AA114" i="17" s="1"/>
  <c r="Z113" i="17"/>
  <c r="Z114" i="17" s="1"/>
  <c r="Y113" i="17"/>
  <c r="Y114" i="17" s="1"/>
  <c r="X113" i="17"/>
  <c r="X114" i="17" s="1"/>
  <c r="R113" i="17"/>
  <c r="R114" i="17" s="1"/>
  <c r="J113" i="17"/>
  <c r="J114" i="17" s="1"/>
  <c r="I113" i="17"/>
  <c r="I114" i="17" s="1"/>
  <c r="H113" i="17"/>
  <c r="H114" i="17" s="1"/>
  <c r="G113" i="17"/>
  <c r="G114" i="17" s="1"/>
  <c r="F113" i="17"/>
  <c r="F114" i="17" s="1"/>
  <c r="E113" i="17"/>
  <c r="E114" i="17" s="1"/>
  <c r="D113" i="17"/>
  <c r="D114" i="17" s="1"/>
  <c r="C113" i="17"/>
  <c r="C114" i="17" s="1"/>
  <c r="AZ109" i="17"/>
  <c r="AZ110" i="17" s="1"/>
  <c r="AY109" i="17"/>
  <c r="AY110" i="17" s="1"/>
  <c r="AX109" i="17"/>
  <c r="AX110" i="17" s="1"/>
  <c r="AK109" i="17"/>
  <c r="AJ109" i="17"/>
  <c r="AI109" i="17"/>
  <c r="AH109" i="17"/>
  <c r="AE109" i="17"/>
  <c r="AE110" i="17" s="1"/>
  <c r="AD109" i="17"/>
  <c r="AD110" i="17" s="1"/>
  <c r="AC109" i="17"/>
  <c r="AC110" i="17" s="1"/>
  <c r="AB109" i="17"/>
  <c r="AB110" i="17" s="1"/>
  <c r="AA109" i="17"/>
  <c r="AA110" i="17" s="1"/>
  <c r="Z109" i="17"/>
  <c r="Z110" i="17" s="1"/>
  <c r="Y109" i="17"/>
  <c r="Y110" i="17" s="1"/>
  <c r="X109" i="17"/>
  <c r="X110" i="17" s="1"/>
  <c r="R109" i="17"/>
  <c r="R110" i="17" s="1"/>
  <c r="J109" i="17"/>
  <c r="J110" i="17" s="1"/>
  <c r="I109" i="17"/>
  <c r="I110" i="17" s="1"/>
  <c r="H109" i="17"/>
  <c r="H110" i="17" s="1"/>
  <c r="G109" i="17"/>
  <c r="G110" i="17" s="1"/>
  <c r="F109" i="17"/>
  <c r="F110" i="17" s="1"/>
  <c r="E109" i="17"/>
  <c r="E110" i="17" s="1"/>
  <c r="D109" i="17"/>
  <c r="D110" i="17" s="1"/>
  <c r="C109" i="17"/>
  <c r="C110" i="17" s="1"/>
  <c r="AZ105" i="17"/>
  <c r="AZ106" i="17" s="1"/>
  <c r="AY105" i="17"/>
  <c r="AY106" i="17" s="1"/>
  <c r="AX105" i="17"/>
  <c r="AX106" i="17" s="1"/>
  <c r="AK105" i="17"/>
  <c r="AJ105" i="17"/>
  <c r="AI105" i="17"/>
  <c r="AH105" i="17"/>
  <c r="AE105" i="17"/>
  <c r="AE106" i="17" s="1"/>
  <c r="AD105" i="17"/>
  <c r="AD106" i="17" s="1"/>
  <c r="AC105" i="17"/>
  <c r="AC106" i="17" s="1"/>
  <c r="AB105" i="17"/>
  <c r="AB106" i="17" s="1"/>
  <c r="AA105" i="17"/>
  <c r="AA106" i="17" s="1"/>
  <c r="Z105" i="17"/>
  <c r="Z106" i="17" s="1"/>
  <c r="Y105" i="17"/>
  <c r="Y106" i="17" s="1"/>
  <c r="X105" i="17"/>
  <c r="X106" i="17" s="1"/>
  <c r="R105" i="17"/>
  <c r="R106" i="17" s="1"/>
  <c r="J105" i="17"/>
  <c r="J106" i="17" s="1"/>
  <c r="I105" i="17"/>
  <c r="I106" i="17" s="1"/>
  <c r="H105" i="17"/>
  <c r="H106" i="17" s="1"/>
  <c r="G105" i="17"/>
  <c r="G106" i="17" s="1"/>
  <c r="F105" i="17"/>
  <c r="F106" i="17" s="1"/>
  <c r="E105" i="17"/>
  <c r="E106" i="17" s="1"/>
  <c r="D105" i="17"/>
  <c r="D106" i="17" s="1"/>
  <c r="C105" i="17"/>
  <c r="C106" i="17" s="1"/>
  <c r="AZ101" i="17"/>
  <c r="AZ102" i="17" s="1"/>
  <c r="AY101" i="17"/>
  <c r="AY102" i="17" s="1"/>
  <c r="AX101" i="17"/>
  <c r="AX102" i="17" s="1"/>
  <c r="AK101" i="17"/>
  <c r="AJ101" i="17"/>
  <c r="AI101" i="17"/>
  <c r="AH101" i="17"/>
  <c r="AE101" i="17"/>
  <c r="AE102" i="17" s="1"/>
  <c r="AD101" i="17"/>
  <c r="AD102" i="17" s="1"/>
  <c r="AC101" i="17"/>
  <c r="AC102" i="17" s="1"/>
  <c r="AB101" i="17"/>
  <c r="AB102" i="17" s="1"/>
  <c r="AA101" i="17"/>
  <c r="AA102" i="17" s="1"/>
  <c r="Z101" i="17"/>
  <c r="Z102" i="17" s="1"/>
  <c r="Y101" i="17"/>
  <c r="Y102" i="17" s="1"/>
  <c r="X101" i="17"/>
  <c r="X102" i="17" s="1"/>
  <c r="R101" i="17"/>
  <c r="R102" i="17" s="1"/>
  <c r="J101" i="17"/>
  <c r="J102" i="17" s="1"/>
  <c r="I101" i="17"/>
  <c r="I102" i="17" s="1"/>
  <c r="H101" i="17"/>
  <c r="H102" i="17" s="1"/>
  <c r="G101" i="17"/>
  <c r="G102" i="17" s="1"/>
  <c r="F101" i="17"/>
  <c r="F102" i="17" s="1"/>
  <c r="E101" i="17"/>
  <c r="E102" i="17" s="1"/>
  <c r="D101" i="17"/>
  <c r="D102" i="17" s="1"/>
  <c r="C101" i="17"/>
  <c r="C102" i="17" s="1"/>
  <c r="AZ97" i="17"/>
  <c r="AZ98" i="17" s="1"/>
  <c r="AY97" i="17"/>
  <c r="AY98" i="17" s="1"/>
  <c r="AX97" i="17"/>
  <c r="AX98" i="17" s="1"/>
  <c r="AK97" i="17"/>
  <c r="AJ97" i="17"/>
  <c r="AI97" i="17"/>
  <c r="AH97" i="17"/>
  <c r="AE97" i="17"/>
  <c r="AE98" i="17" s="1"/>
  <c r="AD97" i="17"/>
  <c r="AD98" i="17" s="1"/>
  <c r="AC97" i="17"/>
  <c r="AC98" i="17" s="1"/>
  <c r="AB97" i="17"/>
  <c r="AB98" i="17" s="1"/>
  <c r="AA97" i="17"/>
  <c r="AA98" i="17" s="1"/>
  <c r="Z97" i="17"/>
  <c r="Z98" i="17" s="1"/>
  <c r="Y97" i="17"/>
  <c r="Y98" i="17" s="1"/>
  <c r="X97" i="17"/>
  <c r="X98" i="17" s="1"/>
  <c r="R97" i="17"/>
  <c r="R98" i="17" s="1"/>
  <c r="J97" i="17"/>
  <c r="J98" i="17" s="1"/>
  <c r="I97" i="17"/>
  <c r="I98" i="17" s="1"/>
  <c r="H97" i="17"/>
  <c r="H98" i="17" s="1"/>
  <c r="G97" i="17"/>
  <c r="G98" i="17" s="1"/>
  <c r="F97" i="17"/>
  <c r="F98" i="17" s="1"/>
  <c r="E97" i="17"/>
  <c r="E98" i="17" s="1"/>
  <c r="D97" i="17"/>
  <c r="D98" i="17" s="1"/>
  <c r="C97" i="17"/>
  <c r="C98" i="17" s="1"/>
  <c r="AA94" i="17"/>
  <c r="AZ93" i="17"/>
  <c r="AZ94" i="17" s="1"/>
  <c r="AY93" i="17"/>
  <c r="AY94" i="17" s="1"/>
  <c r="AX93" i="17"/>
  <c r="AX94" i="17" s="1"/>
  <c r="AK93" i="17"/>
  <c r="AJ93" i="17"/>
  <c r="AI93" i="17"/>
  <c r="AH93" i="17"/>
  <c r="AE93" i="17"/>
  <c r="AE94" i="17" s="1"/>
  <c r="AD93" i="17"/>
  <c r="AD94" i="17" s="1"/>
  <c r="AC93" i="17"/>
  <c r="AC94" i="17" s="1"/>
  <c r="AB93" i="17"/>
  <c r="AB94" i="17" s="1"/>
  <c r="AA93" i="17"/>
  <c r="Z93" i="17"/>
  <c r="Z94" i="17" s="1"/>
  <c r="Y93" i="17"/>
  <c r="Y94" i="17" s="1"/>
  <c r="X93" i="17"/>
  <c r="X94" i="17" s="1"/>
  <c r="R93" i="17"/>
  <c r="R94" i="17" s="1"/>
  <c r="J93" i="17"/>
  <c r="J94" i="17" s="1"/>
  <c r="I93" i="17"/>
  <c r="I94" i="17" s="1"/>
  <c r="H93" i="17"/>
  <c r="H94" i="17" s="1"/>
  <c r="G93" i="17"/>
  <c r="G94" i="17" s="1"/>
  <c r="F93" i="17"/>
  <c r="F94" i="17" s="1"/>
  <c r="E93" i="17"/>
  <c r="E94" i="17" s="1"/>
  <c r="D93" i="17"/>
  <c r="D94" i="17" s="1"/>
  <c r="C93" i="17"/>
  <c r="C94" i="17" s="1"/>
  <c r="AZ89" i="17"/>
  <c r="AZ90" i="17" s="1"/>
  <c r="AY89" i="17"/>
  <c r="AY90" i="17" s="1"/>
  <c r="AX89" i="17"/>
  <c r="AX90" i="17" s="1"/>
  <c r="AK89" i="17"/>
  <c r="AJ89" i="17"/>
  <c r="AI89" i="17"/>
  <c r="AH89" i="17"/>
  <c r="AE89" i="17"/>
  <c r="AE90" i="17" s="1"/>
  <c r="AD89" i="17"/>
  <c r="AD90" i="17" s="1"/>
  <c r="AC89" i="17"/>
  <c r="AC90" i="17" s="1"/>
  <c r="AB89" i="17"/>
  <c r="AB90" i="17" s="1"/>
  <c r="AA89" i="17"/>
  <c r="AA90" i="17" s="1"/>
  <c r="Z89" i="17"/>
  <c r="Z90" i="17" s="1"/>
  <c r="Y89" i="17"/>
  <c r="Y90" i="17" s="1"/>
  <c r="X89" i="17"/>
  <c r="X90" i="17" s="1"/>
  <c r="R89" i="17"/>
  <c r="R90" i="17" s="1"/>
  <c r="J89" i="17"/>
  <c r="J90" i="17" s="1"/>
  <c r="I89" i="17"/>
  <c r="I90" i="17" s="1"/>
  <c r="H89" i="17"/>
  <c r="H90" i="17" s="1"/>
  <c r="G89" i="17"/>
  <c r="G90" i="17" s="1"/>
  <c r="F89" i="17"/>
  <c r="F90" i="17" s="1"/>
  <c r="E89" i="17"/>
  <c r="E90" i="17" s="1"/>
  <c r="D89" i="17"/>
  <c r="D90" i="17" s="1"/>
  <c r="C89" i="17"/>
  <c r="C90" i="17" s="1"/>
  <c r="K88" i="17" s="1"/>
  <c r="AZ85" i="17"/>
  <c r="AZ86" i="17" s="1"/>
  <c r="AY85" i="17"/>
  <c r="AY86" i="17" s="1"/>
  <c r="AX85" i="17"/>
  <c r="AX86" i="17" s="1"/>
  <c r="AK85" i="17"/>
  <c r="AJ85" i="17"/>
  <c r="AI85" i="17"/>
  <c r="AH85" i="17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Y85" i="17"/>
  <c r="Y86" i="17" s="1"/>
  <c r="X85" i="17"/>
  <c r="X86" i="17" s="1"/>
  <c r="R85" i="17"/>
  <c r="R86" i="17" s="1"/>
  <c r="J85" i="17"/>
  <c r="J86" i="17" s="1"/>
  <c r="I85" i="17"/>
  <c r="I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AZ81" i="17"/>
  <c r="AZ82" i="17" s="1"/>
  <c r="AY81" i="17"/>
  <c r="AY82" i="17" s="1"/>
  <c r="AX81" i="17"/>
  <c r="AX82" i="17" s="1"/>
  <c r="AK81" i="17"/>
  <c r="AJ81" i="17"/>
  <c r="AI81" i="17"/>
  <c r="AH81" i="17"/>
  <c r="AE81" i="17"/>
  <c r="AE82" i="17" s="1"/>
  <c r="AD81" i="17"/>
  <c r="AD82" i="17" s="1"/>
  <c r="AC81" i="17"/>
  <c r="AC82" i="17" s="1"/>
  <c r="AB81" i="17"/>
  <c r="AB82" i="17" s="1"/>
  <c r="AA81" i="17"/>
  <c r="AA82" i="17" s="1"/>
  <c r="Z81" i="17"/>
  <c r="Z82" i="17" s="1"/>
  <c r="Y81" i="17"/>
  <c r="Y82" i="17" s="1"/>
  <c r="X81" i="17"/>
  <c r="X82" i="17" s="1"/>
  <c r="R81" i="17"/>
  <c r="R82" i="17" s="1"/>
  <c r="J81" i="17"/>
  <c r="J82" i="17" s="1"/>
  <c r="I81" i="17"/>
  <c r="I82" i="17" s="1"/>
  <c r="H81" i="17"/>
  <c r="H82" i="17" s="1"/>
  <c r="G81" i="17"/>
  <c r="G82" i="17" s="1"/>
  <c r="F81" i="17"/>
  <c r="F82" i="17" s="1"/>
  <c r="E81" i="17"/>
  <c r="E82" i="17" s="1"/>
  <c r="D81" i="17"/>
  <c r="D82" i="17" s="1"/>
  <c r="C81" i="17"/>
  <c r="C82" i="17" s="1"/>
  <c r="AZ77" i="17"/>
  <c r="AZ78" i="17" s="1"/>
  <c r="AY77" i="17"/>
  <c r="AY78" i="17" s="1"/>
  <c r="AX77" i="17"/>
  <c r="AX78" i="17" s="1"/>
  <c r="AK77" i="17"/>
  <c r="AJ77" i="17"/>
  <c r="AI77" i="17"/>
  <c r="AH77" i="17"/>
  <c r="AE77" i="17"/>
  <c r="AE78" i="17" s="1"/>
  <c r="AD77" i="17"/>
  <c r="AD78" i="17" s="1"/>
  <c r="AC77" i="17"/>
  <c r="AC78" i="17" s="1"/>
  <c r="AB77" i="17"/>
  <c r="AB78" i="17" s="1"/>
  <c r="AA77" i="17"/>
  <c r="AA78" i="17" s="1"/>
  <c r="Z77" i="17"/>
  <c r="Z78" i="17" s="1"/>
  <c r="Y77" i="17"/>
  <c r="Y78" i="17" s="1"/>
  <c r="X77" i="17"/>
  <c r="X78" i="17" s="1"/>
  <c r="R77" i="17"/>
  <c r="R78" i="17" s="1"/>
  <c r="J77" i="17"/>
  <c r="J78" i="17" s="1"/>
  <c r="I77" i="17"/>
  <c r="I78" i="17" s="1"/>
  <c r="H77" i="17"/>
  <c r="H78" i="17" s="1"/>
  <c r="G77" i="17"/>
  <c r="G78" i="17" s="1"/>
  <c r="F77" i="17"/>
  <c r="F78" i="17" s="1"/>
  <c r="E77" i="17"/>
  <c r="E78" i="17" s="1"/>
  <c r="D77" i="17"/>
  <c r="D78" i="17" s="1"/>
  <c r="C77" i="17"/>
  <c r="C78" i="17" s="1"/>
  <c r="Y74" i="17"/>
  <c r="AZ73" i="17"/>
  <c r="AZ74" i="17" s="1"/>
  <c r="AY73" i="17"/>
  <c r="AY74" i="17" s="1"/>
  <c r="AX73" i="17"/>
  <c r="AX74" i="17" s="1"/>
  <c r="AK73" i="17"/>
  <c r="AJ73" i="17"/>
  <c r="AI73" i="17"/>
  <c r="AH73" i="17"/>
  <c r="AE73" i="17"/>
  <c r="AE74" i="17" s="1"/>
  <c r="AD73" i="17"/>
  <c r="AD74" i="17" s="1"/>
  <c r="AC73" i="17"/>
  <c r="AC74" i="17" s="1"/>
  <c r="AB73" i="17"/>
  <c r="AB74" i="17" s="1"/>
  <c r="AA73" i="17"/>
  <c r="AA74" i="17" s="1"/>
  <c r="Z73" i="17"/>
  <c r="Z74" i="17" s="1"/>
  <c r="Y73" i="17"/>
  <c r="X73" i="17"/>
  <c r="X74" i="17" s="1"/>
  <c r="R73" i="17"/>
  <c r="R74" i="17" s="1"/>
  <c r="J73" i="17"/>
  <c r="J74" i="17" s="1"/>
  <c r="I73" i="17"/>
  <c r="I74" i="17" s="1"/>
  <c r="H73" i="17"/>
  <c r="H74" i="17" s="1"/>
  <c r="G73" i="17"/>
  <c r="G74" i="17" s="1"/>
  <c r="F73" i="17"/>
  <c r="F74" i="17" s="1"/>
  <c r="E73" i="17"/>
  <c r="E74" i="17" s="1"/>
  <c r="D73" i="17"/>
  <c r="D74" i="17" s="1"/>
  <c r="C73" i="17"/>
  <c r="C74" i="17" s="1"/>
  <c r="AZ69" i="17"/>
  <c r="AZ70" i="17" s="1"/>
  <c r="AY69" i="17"/>
  <c r="AY70" i="17" s="1"/>
  <c r="AX69" i="17"/>
  <c r="AX70" i="17" s="1"/>
  <c r="AK69" i="17"/>
  <c r="AJ69" i="17"/>
  <c r="AI69" i="17"/>
  <c r="AH69" i="17"/>
  <c r="AE69" i="17"/>
  <c r="AE70" i="17" s="1"/>
  <c r="AD69" i="17"/>
  <c r="AD70" i="17" s="1"/>
  <c r="AC69" i="17"/>
  <c r="AC70" i="17" s="1"/>
  <c r="AB69" i="17"/>
  <c r="AB70" i="17" s="1"/>
  <c r="AA69" i="17"/>
  <c r="AA70" i="17" s="1"/>
  <c r="Z69" i="17"/>
  <c r="Z70" i="17" s="1"/>
  <c r="Y69" i="17"/>
  <c r="Y70" i="17" s="1"/>
  <c r="X69" i="17"/>
  <c r="X70" i="17" s="1"/>
  <c r="R69" i="17"/>
  <c r="R70" i="17" s="1"/>
  <c r="J69" i="17"/>
  <c r="J70" i="17" s="1"/>
  <c r="I69" i="17"/>
  <c r="I70" i="17" s="1"/>
  <c r="H69" i="17"/>
  <c r="H70" i="17" s="1"/>
  <c r="G69" i="17"/>
  <c r="G70" i="17" s="1"/>
  <c r="F69" i="17"/>
  <c r="F70" i="17" s="1"/>
  <c r="E69" i="17"/>
  <c r="E70" i="17" s="1"/>
  <c r="D69" i="17"/>
  <c r="D70" i="17" s="1"/>
  <c r="C69" i="17"/>
  <c r="C70" i="17" s="1"/>
  <c r="AZ65" i="17"/>
  <c r="AZ66" i="17" s="1"/>
  <c r="AY65" i="17"/>
  <c r="AY66" i="17" s="1"/>
  <c r="AX65" i="17"/>
  <c r="AX66" i="17" s="1"/>
  <c r="AK65" i="17"/>
  <c r="AJ65" i="17"/>
  <c r="AI65" i="17"/>
  <c r="AH65" i="17"/>
  <c r="AE65" i="17"/>
  <c r="AE66" i="17" s="1"/>
  <c r="AD65" i="17"/>
  <c r="AD66" i="17" s="1"/>
  <c r="AC65" i="17"/>
  <c r="AC66" i="17" s="1"/>
  <c r="AB65" i="17"/>
  <c r="AB66" i="17" s="1"/>
  <c r="AA65" i="17"/>
  <c r="AA66" i="17" s="1"/>
  <c r="Z65" i="17"/>
  <c r="Z66" i="17" s="1"/>
  <c r="Y65" i="17"/>
  <c r="Y66" i="17" s="1"/>
  <c r="X65" i="17"/>
  <c r="X66" i="17" s="1"/>
  <c r="R65" i="17"/>
  <c r="R66" i="17" s="1"/>
  <c r="J65" i="17"/>
  <c r="J66" i="17" s="1"/>
  <c r="I65" i="17"/>
  <c r="I66" i="17" s="1"/>
  <c r="H65" i="17"/>
  <c r="H66" i="17" s="1"/>
  <c r="G65" i="17"/>
  <c r="G66" i="17" s="1"/>
  <c r="F65" i="17"/>
  <c r="F66" i="17" s="1"/>
  <c r="E65" i="17"/>
  <c r="E66" i="17" s="1"/>
  <c r="D65" i="17"/>
  <c r="D66" i="17" s="1"/>
  <c r="C65" i="17"/>
  <c r="C66" i="17" s="1"/>
  <c r="AZ61" i="17"/>
  <c r="AZ62" i="17" s="1"/>
  <c r="AY61" i="17"/>
  <c r="AY62" i="17" s="1"/>
  <c r="AX61" i="17"/>
  <c r="AX62" i="17" s="1"/>
  <c r="AK61" i="17"/>
  <c r="AJ61" i="17"/>
  <c r="AI61" i="17"/>
  <c r="AH61" i="17"/>
  <c r="AE61" i="17"/>
  <c r="AE62" i="17" s="1"/>
  <c r="AD61" i="17"/>
  <c r="AD62" i="17" s="1"/>
  <c r="AC61" i="17"/>
  <c r="AC62" i="17" s="1"/>
  <c r="AB61" i="17"/>
  <c r="AB62" i="17" s="1"/>
  <c r="AA61" i="17"/>
  <c r="AA62" i="17" s="1"/>
  <c r="Z61" i="17"/>
  <c r="Z62" i="17" s="1"/>
  <c r="Y61" i="17"/>
  <c r="Y62" i="17" s="1"/>
  <c r="X61" i="17"/>
  <c r="X62" i="17" s="1"/>
  <c r="R61" i="17"/>
  <c r="R62" i="17" s="1"/>
  <c r="J61" i="17"/>
  <c r="J62" i="17" s="1"/>
  <c r="I61" i="17"/>
  <c r="I62" i="17" s="1"/>
  <c r="H61" i="17"/>
  <c r="H62" i="17" s="1"/>
  <c r="G61" i="17"/>
  <c r="G62" i="17" s="1"/>
  <c r="F61" i="17"/>
  <c r="F62" i="17" s="1"/>
  <c r="E61" i="17"/>
  <c r="E62" i="17" s="1"/>
  <c r="D61" i="17"/>
  <c r="D62" i="17" s="1"/>
  <c r="C61" i="17"/>
  <c r="C62" i="17" s="1"/>
  <c r="AZ57" i="17"/>
  <c r="AZ58" i="17" s="1"/>
  <c r="AY57" i="17"/>
  <c r="AY58" i="17" s="1"/>
  <c r="AX57" i="17"/>
  <c r="AX58" i="17" s="1"/>
  <c r="AK57" i="17"/>
  <c r="AJ57" i="17"/>
  <c r="AI57" i="17"/>
  <c r="AH57" i="17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Y57" i="17"/>
  <c r="Y58" i="17" s="1"/>
  <c r="X57" i="17"/>
  <c r="X58" i="17" s="1"/>
  <c r="R57" i="17"/>
  <c r="R58" i="17" s="1"/>
  <c r="J57" i="17"/>
  <c r="J58" i="17" s="1"/>
  <c r="I57" i="17"/>
  <c r="I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AZ53" i="17"/>
  <c r="AZ54" i="17" s="1"/>
  <c r="AY53" i="17"/>
  <c r="AY54" i="17" s="1"/>
  <c r="AX53" i="17"/>
  <c r="AX54" i="17" s="1"/>
  <c r="AK53" i="17"/>
  <c r="AJ53" i="17"/>
  <c r="AI53" i="17"/>
  <c r="AH53" i="17"/>
  <c r="AE53" i="17"/>
  <c r="AE54" i="17" s="1"/>
  <c r="AD53" i="17"/>
  <c r="AD54" i="17" s="1"/>
  <c r="AC53" i="17"/>
  <c r="AC54" i="17" s="1"/>
  <c r="AB53" i="17"/>
  <c r="AB54" i="17" s="1"/>
  <c r="AA53" i="17"/>
  <c r="AA54" i="17" s="1"/>
  <c r="Z53" i="17"/>
  <c r="Z54" i="17" s="1"/>
  <c r="Y53" i="17"/>
  <c r="Y54" i="17" s="1"/>
  <c r="X53" i="17"/>
  <c r="X54" i="17" s="1"/>
  <c r="R53" i="17"/>
  <c r="R54" i="17" s="1"/>
  <c r="J53" i="17"/>
  <c r="J54" i="17" s="1"/>
  <c r="I53" i="17"/>
  <c r="I54" i="17" s="1"/>
  <c r="H53" i="17"/>
  <c r="H54" i="17" s="1"/>
  <c r="G53" i="17"/>
  <c r="G54" i="17" s="1"/>
  <c r="F53" i="17"/>
  <c r="F54" i="17" s="1"/>
  <c r="E53" i="17"/>
  <c r="E54" i="17" s="1"/>
  <c r="D53" i="17"/>
  <c r="D54" i="17" s="1"/>
  <c r="C53" i="17"/>
  <c r="C54" i="17" s="1"/>
  <c r="AA50" i="17"/>
  <c r="AZ49" i="17"/>
  <c r="AZ50" i="17" s="1"/>
  <c r="AY49" i="17"/>
  <c r="AY50" i="17" s="1"/>
  <c r="AX49" i="17"/>
  <c r="AX50" i="17" s="1"/>
  <c r="AK49" i="17"/>
  <c r="AJ49" i="17"/>
  <c r="AI49" i="17"/>
  <c r="AH49" i="17"/>
  <c r="AE49" i="17"/>
  <c r="AE50" i="17" s="1"/>
  <c r="AD49" i="17"/>
  <c r="AD50" i="17" s="1"/>
  <c r="AC49" i="17"/>
  <c r="AC50" i="17" s="1"/>
  <c r="AB49" i="17"/>
  <c r="AB50" i="17" s="1"/>
  <c r="AA49" i="17"/>
  <c r="Z49" i="17"/>
  <c r="Z50" i="17" s="1"/>
  <c r="Y49" i="17"/>
  <c r="Y50" i="17" s="1"/>
  <c r="X49" i="17"/>
  <c r="X50" i="17" s="1"/>
  <c r="R49" i="17"/>
  <c r="R50" i="17" s="1"/>
  <c r="J49" i="17"/>
  <c r="J50" i="17" s="1"/>
  <c r="I49" i="17"/>
  <c r="I50" i="17" s="1"/>
  <c r="H49" i="17"/>
  <c r="H50" i="17" s="1"/>
  <c r="G49" i="17"/>
  <c r="G50" i="17" s="1"/>
  <c r="F49" i="17"/>
  <c r="F50" i="17" s="1"/>
  <c r="E49" i="17"/>
  <c r="E50" i="17" s="1"/>
  <c r="D49" i="17"/>
  <c r="D50" i="17" s="1"/>
  <c r="C49" i="17"/>
  <c r="C50" i="17" s="1"/>
  <c r="AZ45" i="17"/>
  <c r="AZ46" i="17" s="1"/>
  <c r="AY45" i="17"/>
  <c r="AY46" i="17" s="1"/>
  <c r="AX45" i="17"/>
  <c r="AX46" i="17" s="1"/>
  <c r="AK45" i="17"/>
  <c r="AJ45" i="17"/>
  <c r="AI45" i="17"/>
  <c r="AH45" i="17"/>
  <c r="AE45" i="17"/>
  <c r="AE46" i="17" s="1"/>
  <c r="AD45" i="17"/>
  <c r="AD46" i="17" s="1"/>
  <c r="AC45" i="17"/>
  <c r="AC46" i="17" s="1"/>
  <c r="AB45" i="17"/>
  <c r="AB46" i="17" s="1"/>
  <c r="AA45" i="17"/>
  <c r="AA46" i="17" s="1"/>
  <c r="Z45" i="17"/>
  <c r="Z46" i="17" s="1"/>
  <c r="Y45" i="17"/>
  <c r="Y46" i="17" s="1"/>
  <c r="X45" i="17"/>
  <c r="X46" i="17" s="1"/>
  <c r="R45" i="17"/>
  <c r="R46" i="17" s="1"/>
  <c r="J45" i="17"/>
  <c r="J46" i="17" s="1"/>
  <c r="I45" i="17"/>
  <c r="I46" i="17" s="1"/>
  <c r="H45" i="17"/>
  <c r="H46" i="17" s="1"/>
  <c r="G45" i="17"/>
  <c r="G46" i="17" s="1"/>
  <c r="F45" i="17"/>
  <c r="F46" i="17" s="1"/>
  <c r="E45" i="17"/>
  <c r="E46" i="17" s="1"/>
  <c r="D45" i="17"/>
  <c r="D46" i="17" s="1"/>
  <c r="C45" i="17"/>
  <c r="C46" i="17" s="1"/>
  <c r="Z42" i="17"/>
  <c r="AZ41" i="17"/>
  <c r="AZ42" i="17" s="1"/>
  <c r="AY41" i="17"/>
  <c r="AY42" i="17" s="1"/>
  <c r="AX41" i="17"/>
  <c r="AX42" i="17" s="1"/>
  <c r="AK41" i="17"/>
  <c r="AJ41" i="17"/>
  <c r="AI41" i="17"/>
  <c r="AH41" i="17"/>
  <c r="AE41" i="17"/>
  <c r="AE42" i="17" s="1"/>
  <c r="AD41" i="17"/>
  <c r="AD42" i="17" s="1"/>
  <c r="AC41" i="17"/>
  <c r="AC42" i="17" s="1"/>
  <c r="AB41" i="17"/>
  <c r="AB42" i="17" s="1"/>
  <c r="AA41" i="17"/>
  <c r="AA42" i="17" s="1"/>
  <c r="Z41" i="17"/>
  <c r="Y41" i="17"/>
  <c r="Y42" i="17" s="1"/>
  <c r="X41" i="17"/>
  <c r="X42" i="17" s="1"/>
  <c r="R41" i="17"/>
  <c r="R42" i="17" s="1"/>
  <c r="J41" i="17"/>
  <c r="J42" i="17" s="1"/>
  <c r="I41" i="17"/>
  <c r="I42" i="17" s="1"/>
  <c r="H41" i="17"/>
  <c r="H42" i="17" s="1"/>
  <c r="G41" i="17"/>
  <c r="G42" i="17" s="1"/>
  <c r="F41" i="17"/>
  <c r="F42" i="17" s="1"/>
  <c r="E41" i="17"/>
  <c r="E42" i="17" s="1"/>
  <c r="D41" i="17"/>
  <c r="D42" i="17" s="1"/>
  <c r="C41" i="17"/>
  <c r="C42" i="17" s="1"/>
  <c r="AZ37" i="17"/>
  <c r="AZ38" i="17" s="1"/>
  <c r="AY37" i="17"/>
  <c r="AY38" i="17" s="1"/>
  <c r="AX37" i="17"/>
  <c r="AX38" i="17" s="1"/>
  <c r="AK37" i="17"/>
  <c r="AJ37" i="17"/>
  <c r="AI37" i="17"/>
  <c r="AH37" i="17"/>
  <c r="AE37" i="17"/>
  <c r="AE38" i="17" s="1"/>
  <c r="AD37" i="17"/>
  <c r="AD38" i="17" s="1"/>
  <c r="AC37" i="17"/>
  <c r="AC38" i="17" s="1"/>
  <c r="AB37" i="17"/>
  <c r="AB38" i="17" s="1"/>
  <c r="AA37" i="17"/>
  <c r="AA38" i="17" s="1"/>
  <c r="Z37" i="17"/>
  <c r="Z38" i="17" s="1"/>
  <c r="Y37" i="17"/>
  <c r="Y38" i="17" s="1"/>
  <c r="X37" i="17"/>
  <c r="X38" i="17" s="1"/>
  <c r="R37" i="17"/>
  <c r="R38" i="17" s="1"/>
  <c r="J37" i="17"/>
  <c r="J38" i="17" s="1"/>
  <c r="I37" i="17"/>
  <c r="I38" i="17" s="1"/>
  <c r="H37" i="17"/>
  <c r="H38" i="17" s="1"/>
  <c r="G37" i="17"/>
  <c r="G38" i="17" s="1"/>
  <c r="F37" i="17"/>
  <c r="F38" i="17" s="1"/>
  <c r="E37" i="17"/>
  <c r="E38" i="17" s="1"/>
  <c r="D37" i="17"/>
  <c r="D38" i="17" s="1"/>
  <c r="C37" i="17"/>
  <c r="C38" i="17" s="1"/>
  <c r="AZ33" i="17"/>
  <c r="AZ34" i="17" s="1"/>
  <c r="AY33" i="17"/>
  <c r="AY34" i="17" s="1"/>
  <c r="AX33" i="17"/>
  <c r="AX34" i="17" s="1"/>
  <c r="AK33" i="17"/>
  <c r="AJ33" i="17"/>
  <c r="AI33" i="17"/>
  <c r="AH33" i="17"/>
  <c r="AE33" i="17"/>
  <c r="AE34" i="17" s="1"/>
  <c r="AD33" i="17"/>
  <c r="AD34" i="17" s="1"/>
  <c r="AC33" i="17"/>
  <c r="AC34" i="17" s="1"/>
  <c r="AB33" i="17"/>
  <c r="AB34" i="17" s="1"/>
  <c r="AA33" i="17"/>
  <c r="AA34" i="17" s="1"/>
  <c r="Z33" i="17"/>
  <c r="Z34" i="17" s="1"/>
  <c r="Y33" i="17"/>
  <c r="Y34" i="17" s="1"/>
  <c r="X33" i="17"/>
  <c r="X34" i="17" s="1"/>
  <c r="R33" i="17"/>
  <c r="R34" i="17" s="1"/>
  <c r="J33" i="17"/>
  <c r="J34" i="17" s="1"/>
  <c r="I33" i="17"/>
  <c r="I34" i="17" s="1"/>
  <c r="H33" i="17"/>
  <c r="H34" i="17" s="1"/>
  <c r="G33" i="17"/>
  <c r="G34" i="17" s="1"/>
  <c r="F33" i="17"/>
  <c r="F34" i="17" s="1"/>
  <c r="E33" i="17"/>
  <c r="E34" i="17" s="1"/>
  <c r="D33" i="17"/>
  <c r="D34" i="17" s="1"/>
  <c r="C33" i="17"/>
  <c r="C34" i="17" s="1"/>
  <c r="AZ29" i="17"/>
  <c r="AZ30" i="17" s="1"/>
  <c r="AY29" i="17"/>
  <c r="AY30" i="17" s="1"/>
  <c r="AX29" i="17"/>
  <c r="AX30" i="17" s="1"/>
  <c r="AK29" i="17"/>
  <c r="AJ29" i="17"/>
  <c r="AI29" i="17"/>
  <c r="AH29" i="17"/>
  <c r="AE29" i="17"/>
  <c r="AE30" i="17" s="1"/>
  <c r="AD29" i="17"/>
  <c r="AD30" i="17" s="1"/>
  <c r="AC29" i="17"/>
  <c r="AC30" i="17" s="1"/>
  <c r="AB29" i="17"/>
  <c r="AB30" i="17" s="1"/>
  <c r="AA29" i="17"/>
  <c r="AA30" i="17" s="1"/>
  <c r="Z29" i="17"/>
  <c r="Z30" i="17" s="1"/>
  <c r="Y29" i="17"/>
  <c r="Y30" i="17" s="1"/>
  <c r="X29" i="17"/>
  <c r="X30" i="17" s="1"/>
  <c r="R29" i="17"/>
  <c r="R30" i="17" s="1"/>
  <c r="J29" i="17"/>
  <c r="J30" i="17" s="1"/>
  <c r="I29" i="17"/>
  <c r="I30" i="17" s="1"/>
  <c r="H29" i="17"/>
  <c r="H30" i="17" s="1"/>
  <c r="G29" i="17"/>
  <c r="G30" i="17" s="1"/>
  <c r="F29" i="17"/>
  <c r="F30" i="17" s="1"/>
  <c r="E29" i="17"/>
  <c r="E30" i="17" s="1"/>
  <c r="D29" i="17"/>
  <c r="D30" i="17" s="1"/>
  <c r="C29" i="17"/>
  <c r="C30" i="17" s="1"/>
  <c r="AZ25" i="17"/>
  <c r="AZ26" i="17" s="1"/>
  <c r="AY25" i="17"/>
  <c r="AY26" i="17" s="1"/>
  <c r="AX25" i="17"/>
  <c r="AX26" i="17" s="1"/>
  <c r="AK25" i="17"/>
  <c r="AJ25" i="17"/>
  <c r="AI25" i="17"/>
  <c r="AH25" i="17"/>
  <c r="AE25" i="17"/>
  <c r="AE26" i="17" s="1"/>
  <c r="AD25" i="17"/>
  <c r="AD26" i="17" s="1"/>
  <c r="AC25" i="17"/>
  <c r="AC26" i="17" s="1"/>
  <c r="AB25" i="17"/>
  <c r="AB26" i="17" s="1"/>
  <c r="AA25" i="17"/>
  <c r="AA26" i="17" s="1"/>
  <c r="Z25" i="17"/>
  <c r="Z26" i="17" s="1"/>
  <c r="Y25" i="17"/>
  <c r="Y26" i="17" s="1"/>
  <c r="X25" i="17"/>
  <c r="X26" i="17" s="1"/>
  <c r="R25" i="17"/>
  <c r="R26" i="17" s="1"/>
  <c r="J25" i="17"/>
  <c r="J26" i="17" s="1"/>
  <c r="I25" i="17"/>
  <c r="I26" i="17" s="1"/>
  <c r="H25" i="17"/>
  <c r="H26" i="17" s="1"/>
  <c r="G25" i="17"/>
  <c r="G26" i="17" s="1"/>
  <c r="F25" i="17"/>
  <c r="F26" i="17" s="1"/>
  <c r="E25" i="17"/>
  <c r="E26" i="17" s="1"/>
  <c r="D25" i="17"/>
  <c r="D26" i="17" s="1"/>
  <c r="C25" i="17"/>
  <c r="C26" i="17" s="1"/>
  <c r="AZ21" i="17"/>
  <c r="AZ22" i="17" s="1"/>
  <c r="AY21" i="17"/>
  <c r="AY22" i="17" s="1"/>
  <c r="AX21" i="17"/>
  <c r="AX22" i="17" s="1"/>
  <c r="AK21" i="17"/>
  <c r="AJ21" i="17"/>
  <c r="AI21" i="17"/>
  <c r="AH21" i="17"/>
  <c r="AE21" i="17"/>
  <c r="AE22" i="17" s="1"/>
  <c r="AD21" i="17"/>
  <c r="AD22" i="17" s="1"/>
  <c r="AC21" i="17"/>
  <c r="AC22" i="17" s="1"/>
  <c r="AB21" i="17"/>
  <c r="AB22" i="17" s="1"/>
  <c r="AA21" i="17"/>
  <c r="AA22" i="17" s="1"/>
  <c r="Z21" i="17"/>
  <c r="Z22" i="17" s="1"/>
  <c r="Y21" i="17"/>
  <c r="Y22" i="17" s="1"/>
  <c r="X21" i="17"/>
  <c r="X22" i="17" s="1"/>
  <c r="R21" i="17"/>
  <c r="R22" i="17" s="1"/>
  <c r="J21" i="17"/>
  <c r="J22" i="17" s="1"/>
  <c r="I21" i="17"/>
  <c r="I22" i="17" s="1"/>
  <c r="H21" i="17"/>
  <c r="H22" i="17" s="1"/>
  <c r="G21" i="17"/>
  <c r="G22" i="17" s="1"/>
  <c r="F21" i="17"/>
  <c r="F22" i="17" s="1"/>
  <c r="E21" i="17"/>
  <c r="E22" i="17" s="1"/>
  <c r="D21" i="17"/>
  <c r="D22" i="17" s="1"/>
  <c r="C21" i="17"/>
  <c r="C22" i="17" s="1"/>
  <c r="AZ17" i="17"/>
  <c r="AZ18" i="17" s="1"/>
  <c r="AY17" i="17"/>
  <c r="AY18" i="17" s="1"/>
  <c r="AX17" i="17"/>
  <c r="AX18" i="17" s="1"/>
  <c r="AK17" i="17"/>
  <c r="AJ17" i="17"/>
  <c r="AI17" i="17"/>
  <c r="AH17" i="17"/>
  <c r="AE17" i="17"/>
  <c r="AE18" i="17" s="1"/>
  <c r="AD17" i="17"/>
  <c r="AD18" i="17" s="1"/>
  <c r="AC17" i="17"/>
  <c r="AC18" i="17" s="1"/>
  <c r="AB17" i="17"/>
  <c r="AB18" i="17" s="1"/>
  <c r="AA17" i="17"/>
  <c r="AA18" i="17" s="1"/>
  <c r="Z17" i="17"/>
  <c r="Z18" i="17" s="1"/>
  <c r="Y17" i="17"/>
  <c r="Y18" i="17" s="1"/>
  <c r="X17" i="17"/>
  <c r="X18" i="17" s="1"/>
  <c r="R17" i="17"/>
  <c r="R18" i="17" s="1"/>
  <c r="J17" i="17"/>
  <c r="J18" i="17" s="1"/>
  <c r="I17" i="17"/>
  <c r="I18" i="17" s="1"/>
  <c r="H17" i="17"/>
  <c r="H18" i="17" s="1"/>
  <c r="G17" i="17"/>
  <c r="G18" i="17" s="1"/>
  <c r="F17" i="17"/>
  <c r="F18" i="17" s="1"/>
  <c r="E17" i="17"/>
  <c r="E18" i="17" s="1"/>
  <c r="D17" i="17"/>
  <c r="D18" i="17" s="1"/>
  <c r="C17" i="17"/>
  <c r="C18" i="17" s="1"/>
  <c r="AZ13" i="17"/>
  <c r="AZ14" i="17" s="1"/>
  <c r="AY13" i="17"/>
  <c r="AY14" i="17" s="1"/>
  <c r="AX13" i="17"/>
  <c r="AX14" i="17" s="1"/>
  <c r="AK13" i="17"/>
  <c r="AJ13" i="17"/>
  <c r="AI13" i="17"/>
  <c r="AH13" i="17"/>
  <c r="AE13" i="17"/>
  <c r="AE14" i="17" s="1"/>
  <c r="AD13" i="17"/>
  <c r="AD14" i="17" s="1"/>
  <c r="AC13" i="17"/>
  <c r="AC14" i="17" s="1"/>
  <c r="AB13" i="17"/>
  <c r="AB14" i="17" s="1"/>
  <c r="AA13" i="17"/>
  <c r="AA14" i="17" s="1"/>
  <c r="Z13" i="17"/>
  <c r="Z14" i="17" s="1"/>
  <c r="Y13" i="17"/>
  <c r="Y14" i="17" s="1"/>
  <c r="X13" i="17"/>
  <c r="X14" i="17" s="1"/>
  <c r="R13" i="17"/>
  <c r="R14" i="17" s="1"/>
  <c r="J13" i="17"/>
  <c r="J14" i="17" s="1"/>
  <c r="I13" i="17"/>
  <c r="I14" i="17" s="1"/>
  <c r="H13" i="17"/>
  <c r="H14" i="17" s="1"/>
  <c r="G13" i="17"/>
  <c r="G14" i="17" s="1"/>
  <c r="F13" i="17"/>
  <c r="F14" i="17" s="1"/>
  <c r="E13" i="17"/>
  <c r="E14" i="17" s="1"/>
  <c r="D13" i="17"/>
  <c r="D14" i="17" s="1"/>
  <c r="C13" i="17"/>
  <c r="C14" i="17" s="1"/>
  <c r="F10" i="17"/>
  <c r="E10" i="17"/>
  <c r="AZ9" i="17"/>
  <c r="AZ10" i="17" s="1"/>
  <c r="AY9" i="17"/>
  <c r="AY10" i="17" s="1"/>
  <c r="AX9" i="17"/>
  <c r="AX10" i="17" s="1"/>
  <c r="AK9" i="17"/>
  <c r="AJ9" i="17"/>
  <c r="AI9" i="17"/>
  <c r="AH9" i="17"/>
  <c r="AE9" i="17"/>
  <c r="AE10" i="17" s="1"/>
  <c r="AD9" i="17"/>
  <c r="AD10" i="17" s="1"/>
  <c r="AC9" i="17"/>
  <c r="AC10" i="17" s="1"/>
  <c r="AB9" i="17"/>
  <c r="AB10" i="17" s="1"/>
  <c r="AA9" i="17"/>
  <c r="AA10" i="17" s="1"/>
  <c r="Z9" i="17"/>
  <c r="Z10" i="17" s="1"/>
  <c r="Y9" i="17"/>
  <c r="Y10" i="17" s="1"/>
  <c r="X9" i="17"/>
  <c r="X10" i="17" s="1"/>
  <c r="R9" i="17"/>
  <c r="R10" i="17" s="1"/>
  <c r="J9" i="17"/>
  <c r="J10" i="17" s="1"/>
  <c r="I9" i="17"/>
  <c r="I10" i="17" s="1"/>
  <c r="H9" i="17"/>
  <c r="H10" i="17" s="1"/>
  <c r="G9" i="17"/>
  <c r="G10" i="17" s="1"/>
  <c r="F9" i="17"/>
  <c r="E9" i="17"/>
  <c r="D9" i="17"/>
  <c r="D10" i="17" s="1"/>
  <c r="C9" i="17"/>
  <c r="C10" i="17" s="1"/>
  <c r="AX6" i="17"/>
  <c r="I6" i="17"/>
  <c r="H6" i="17"/>
  <c r="G6" i="17"/>
  <c r="AZ6" i="17"/>
  <c r="AY6" i="17"/>
  <c r="AK5" i="17"/>
  <c r="AJ5" i="17"/>
  <c r="AI5" i="17"/>
  <c r="AH5" i="17"/>
  <c r="AE6" i="17"/>
  <c r="AD6" i="17"/>
  <c r="AC128" i="17"/>
  <c r="AB128" i="17"/>
  <c r="Y6" i="17"/>
  <c r="R6" i="17"/>
  <c r="E6" i="17"/>
  <c r="D6" i="17"/>
  <c r="C6" i="17"/>
  <c r="AC6" i="16"/>
  <c r="AZ5" i="16"/>
  <c r="AZ6" i="16" s="1"/>
  <c r="AY5" i="16"/>
  <c r="AY6" i="16" s="1"/>
  <c r="AX5" i="16"/>
  <c r="AE5" i="16"/>
  <c r="AE6" i="16" s="1"/>
  <c r="AD5" i="16"/>
  <c r="AC5" i="16"/>
  <c r="AB5" i="16"/>
  <c r="AA5" i="16"/>
  <c r="AA6" i="16" s="1"/>
  <c r="Z5" i="16"/>
  <c r="Z6" i="16" s="1"/>
  <c r="Y5" i="16"/>
  <c r="X5" i="16"/>
  <c r="X6" i="16" s="1"/>
  <c r="R5" i="16"/>
  <c r="J5" i="16"/>
  <c r="I5" i="16"/>
  <c r="H5" i="16"/>
  <c r="G5" i="16"/>
  <c r="G6" i="16" s="1"/>
  <c r="F5" i="16"/>
  <c r="F6" i="16" s="1"/>
  <c r="E5" i="16"/>
  <c r="E6" i="16" s="1"/>
  <c r="D5" i="16"/>
  <c r="D6" i="16" s="1"/>
  <c r="C5" i="16"/>
  <c r="U125" i="16"/>
  <c r="T125" i="16"/>
  <c r="Z122" i="16"/>
  <c r="AZ121" i="16"/>
  <c r="AZ122" i="16" s="1"/>
  <c r="AY121" i="16"/>
  <c r="AY122" i="16" s="1"/>
  <c r="AX121" i="16"/>
  <c r="AX122" i="16" s="1"/>
  <c r="AK121" i="16"/>
  <c r="AJ121" i="16"/>
  <c r="AI121" i="16"/>
  <c r="AH121" i="16"/>
  <c r="AE121" i="16"/>
  <c r="AE122" i="16" s="1"/>
  <c r="AD121" i="16"/>
  <c r="AD122" i="16" s="1"/>
  <c r="AC121" i="16"/>
  <c r="AC122" i="16" s="1"/>
  <c r="AB121" i="16"/>
  <c r="AB122" i="16" s="1"/>
  <c r="AA121" i="16"/>
  <c r="AA122" i="16" s="1"/>
  <c r="Z121" i="16"/>
  <c r="Y121" i="16"/>
  <c r="Y122" i="16" s="1"/>
  <c r="X121" i="16"/>
  <c r="X122" i="16" s="1"/>
  <c r="R121" i="16"/>
  <c r="R122" i="16" s="1"/>
  <c r="J121" i="16"/>
  <c r="J122" i="16" s="1"/>
  <c r="I121" i="16"/>
  <c r="I122" i="16" s="1"/>
  <c r="H121" i="16"/>
  <c r="H122" i="16" s="1"/>
  <c r="G121" i="16"/>
  <c r="G122" i="16" s="1"/>
  <c r="F121" i="16"/>
  <c r="F122" i="16" s="1"/>
  <c r="E121" i="16"/>
  <c r="E122" i="16" s="1"/>
  <c r="D121" i="16"/>
  <c r="D122" i="16" s="1"/>
  <c r="C121" i="16"/>
  <c r="C122" i="16" s="1"/>
  <c r="AZ117" i="16"/>
  <c r="AZ118" i="16" s="1"/>
  <c r="AY117" i="16"/>
  <c r="AY118" i="16" s="1"/>
  <c r="AX117" i="16"/>
  <c r="AX118" i="16" s="1"/>
  <c r="AK117" i="16"/>
  <c r="AJ117" i="16"/>
  <c r="AI117" i="16"/>
  <c r="AH117" i="16"/>
  <c r="AE117" i="16"/>
  <c r="AE118" i="16" s="1"/>
  <c r="AD117" i="16"/>
  <c r="AD118" i="16" s="1"/>
  <c r="AC117" i="16"/>
  <c r="AC118" i="16" s="1"/>
  <c r="AB117" i="16"/>
  <c r="AB118" i="16" s="1"/>
  <c r="AA117" i="16"/>
  <c r="AA118" i="16" s="1"/>
  <c r="Z117" i="16"/>
  <c r="Z118" i="16" s="1"/>
  <c r="Y117" i="16"/>
  <c r="Y118" i="16" s="1"/>
  <c r="X117" i="16"/>
  <c r="X118" i="16" s="1"/>
  <c r="R117" i="16"/>
  <c r="R118" i="16" s="1"/>
  <c r="J117" i="16"/>
  <c r="J118" i="16" s="1"/>
  <c r="I117" i="16"/>
  <c r="I118" i="16" s="1"/>
  <c r="H117" i="16"/>
  <c r="H118" i="16" s="1"/>
  <c r="G117" i="16"/>
  <c r="G118" i="16" s="1"/>
  <c r="F117" i="16"/>
  <c r="F118" i="16" s="1"/>
  <c r="E117" i="16"/>
  <c r="E118" i="16" s="1"/>
  <c r="D117" i="16"/>
  <c r="D118" i="16" s="1"/>
  <c r="C117" i="16"/>
  <c r="C118" i="16" s="1"/>
  <c r="AZ113" i="16"/>
  <c r="AZ114" i="16" s="1"/>
  <c r="AY113" i="16"/>
  <c r="AY114" i="16" s="1"/>
  <c r="AX113" i="16"/>
  <c r="AX114" i="16" s="1"/>
  <c r="AK113" i="16"/>
  <c r="AJ113" i="16"/>
  <c r="AI113" i="16"/>
  <c r="AH113" i="16"/>
  <c r="AE113" i="16"/>
  <c r="AE114" i="16" s="1"/>
  <c r="AD113" i="16"/>
  <c r="AD114" i="16" s="1"/>
  <c r="AC113" i="16"/>
  <c r="AC114" i="16" s="1"/>
  <c r="AB113" i="16"/>
  <c r="AB114" i="16" s="1"/>
  <c r="AA113" i="16"/>
  <c r="AA114" i="16" s="1"/>
  <c r="Z113" i="16"/>
  <c r="Z114" i="16" s="1"/>
  <c r="Y113" i="16"/>
  <c r="Y114" i="16" s="1"/>
  <c r="X113" i="16"/>
  <c r="X114" i="16" s="1"/>
  <c r="R113" i="16"/>
  <c r="R114" i="16" s="1"/>
  <c r="J113" i="16"/>
  <c r="J114" i="16" s="1"/>
  <c r="I113" i="16"/>
  <c r="I114" i="16" s="1"/>
  <c r="H113" i="16"/>
  <c r="H114" i="16" s="1"/>
  <c r="G113" i="16"/>
  <c r="G114" i="16" s="1"/>
  <c r="F113" i="16"/>
  <c r="F114" i="16" s="1"/>
  <c r="E113" i="16"/>
  <c r="E114" i="16" s="1"/>
  <c r="D113" i="16"/>
  <c r="D114" i="16" s="1"/>
  <c r="C113" i="16"/>
  <c r="C114" i="16" s="1"/>
  <c r="K112" i="16" s="1"/>
  <c r="AZ109" i="16"/>
  <c r="AZ110" i="16" s="1"/>
  <c r="AY109" i="16"/>
  <c r="AY110" i="16" s="1"/>
  <c r="AX109" i="16"/>
  <c r="AX110" i="16" s="1"/>
  <c r="AK109" i="16"/>
  <c r="AJ109" i="16"/>
  <c r="AI109" i="16"/>
  <c r="AH109" i="16"/>
  <c r="AE109" i="16"/>
  <c r="AE110" i="16" s="1"/>
  <c r="AD109" i="16"/>
  <c r="AD110" i="16" s="1"/>
  <c r="AC109" i="16"/>
  <c r="AC110" i="16" s="1"/>
  <c r="AB109" i="16"/>
  <c r="AB110" i="16" s="1"/>
  <c r="AA109" i="16"/>
  <c r="AA110" i="16" s="1"/>
  <c r="Z109" i="16"/>
  <c r="Z110" i="16" s="1"/>
  <c r="Y109" i="16"/>
  <c r="Y110" i="16" s="1"/>
  <c r="X109" i="16"/>
  <c r="X110" i="16" s="1"/>
  <c r="R109" i="16"/>
  <c r="R110" i="16" s="1"/>
  <c r="J109" i="16"/>
  <c r="J110" i="16" s="1"/>
  <c r="I109" i="16"/>
  <c r="I110" i="16" s="1"/>
  <c r="H109" i="16"/>
  <c r="H110" i="16" s="1"/>
  <c r="G109" i="16"/>
  <c r="G110" i="16" s="1"/>
  <c r="F109" i="16"/>
  <c r="F110" i="16" s="1"/>
  <c r="E109" i="16"/>
  <c r="E110" i="16" s="1"/>
  <c r="D109" i="16"/>
  <c r="D110" i="16" s="1"/>
  <c r="C109" i="16"/>
  <c r="C110" i="16" s="1"/>
  <c r="AZ105" i="16"/>
  <c r="AZ106" i="16" s="1"/>
  <c r="AY105" i="16"/>
  <c r="AY106" i="16" s="1"/>
  <c r="AX105" i="16"/>
  <c r="AX106" i="16" s="1"/>
  <c r="AK105" i="16"/>
  <c r="AJ105" i="16"/>
  <c r="AI105" i="16"/>
  <c r="AH105" i="16"/>
  <c r="AE105" i="16"/>
  <c r="AE106" i="16" s="1"/>
  <c r="AD105" i="16"/>
  <c r="AD106" i="16" s="1"/>
  <c r="AC105" i="16"/>
  <c r="AC106" i="16" s="1"/>
  <c r="AB105" i="16"/>
  <c r="AB106" i="16" s="1"/>
  <c r="AA105" i="16"/>
  <c r="AA106" i="16" s="1"/>
  <c r="Z105" i="16"/>
  <c r="Z106" i="16" s="1"/>
  <c r="Y105" i="16"/>
  <c r="Y106" i="16" s="1"/>
  <c r="X105" i="16"/>
  <c r="X106" i="16" s="1"/>
  <c r="R105" i="16"/>
  <c r="R106" i="16" s="1"/>
  <c r="J105" i="16"/>
  <c r="J106" i="16" s="1"/>
  <c r="I105" i="16"/>
  <c r="I106" i="16" s="1"/>
  <c r="H105" i="16"/>
  <c r="H106" i="16" s="1"/>
  <c r="G105" i="16"/>
  <c r="G106" i="16" s="1"/>
  <c r="F105" i="16"/>
  <c r="F106" i="16" s="1"/>
  <c r="E105" i="16"/>
  <c r="E106" i="16" s="1"/>
  <c r="D105" i="16"/>
  <c r="D106" i="16" s="1"/>
  <c r="C105" i="16"/>
  <c r="C106" i="16" s="1"/>
  <c r="AZ101" i="16"/>
  <c r="AZ102" i="16" s="1"/>
  <c r="AY101" i="16"/>
  <c r="AY102" i="16" s="1"/>
  <c r="AX101" i="16"/>
  <c r="AX102" i="16" s="1"/>
  <c r="AK101" i="16"/>
  <c r="AJ101" i="16"/>
  <c r="AI101" i="16"/>
  <c r="AH101" i="16"/>
  <c r="AE101" i="16"/>
  <c r="AE102" i="16" s="1"/>
  <c r="AD101" i="16"/>
  <c r="AD102" i="16" s="1"/>
  <c r="AC101" i="16"/>
  <c r="AC102" i="16" s="1"/>
  <c r="AB101" i="16"/>
  <c r="AB102" i="16" s="1"/>
  <c r="AA101" i="16"/>
  <c r="AA102" i="16" s="1"/>
  <c r="Z101" i="16"/>
  <c r="Z102" i="16" s="1"/>
  <c r="Y101" i="16"/>
  <c r="Y102" i="16" s="1"/>
  <c r="X101" i="16"/>
  <c r="X102" i="16" s="1"/>
  <c r="R101" i="16"/>
  <c r="R102" i="16" s="1"/>
  <c r="J101" i="16"/>
  <c r="J102" i="16" s="1"/>
  <c r="I101" i="16"/>
  <c r="I102" i="16" s="1"/>
  <c r="H101" i="16"/>
  <c r="H102" i="16" s="1"/>
  <c r="G101" i="16"/>
  <c r="G102" i="16" s="1"/>
  <c r="F101" i="16"/>
  <c r="F102" i="16" s="1"/>
  <c r="E101" i="16"/>
  <c r="E102" i="16" s="1"/>
  <c r="D101" i="16"/>
  <c r="D102" i="16" s="1"/>
  <c r="C101" i="16"/>
  <c r="C102" i="16" s="1"/>
  <c r="AZ97" i="16"/>
  <c r="AZ98" i="16" s="1"/>
  <c r="AY97" i="16"/>
  <c r="AY98" i="16" s="1"/>
  <c r="AX97" i="16"/>
  <c r="AX98" i="16" s="1"/>
  <c r="AK97" i="16"/>
  <c r="AJ97" i="16"/>
  <c r="AI97" i="16"/>
  <c r="AH97" i="16"/>
  <c r="AE97" i="16"/>
  <c r="AE98" i="16" s="1"/>
  <c r="AD97" i="16"/>
  <c r="AD98" i="16" s="1"/>
  <c r="AC97" i="16"/>
  <c r="AC98" i="16" s="1"/>
  <c r="AB97" i="16"/>
  <c r="AB98" i="16" s="1"/>
  <c r="AA97" i="16"/>
  <c r="AA98" i="16" s="1"/>
  <c r="Z97" i="16"/>
  <c r="Z98" i="16" s="1"/>
  <c r="Y97" i="16"/>
  <c r="Y98" i="16" s="1"/>
  <c r="X97" i="16"/>
  <c r="X98" i="16" s="1"/>
  <c r="R97" i="16"/>
  <c r="R98" i="16" s="1"/>
  <c r="J97" i="16"/>
  <c r="J98" i="16" s="1"/>
  <c r="I97" i="16"/>
  <c r="I98" i="16" s="1"/>
  <c r="H97" i="16"/>
  <c r="H98" i="16" s="1"/>
  <c r="G97" i="16"/>
  <c r="G98" i="16" s="1"/>
  <c r="F97" i="16"/>
  <c r="F98" i="16" s="1"/>
  <c r="E97" i="16"/>
  <c r="E98" i="16" s="1"/>
  <c r="D97" i="16"/>
  <c r="D98" i="16" s="1"/>
  <c r="C97" i="16"/>
  <c r="C98" i="16" s="1"/>
  <c r="AZ93" i="16"/>
  <c r="AZ94" i="16" s="1"/>
  <c r="AY93" i="16"/>
  <c r="AY94" i="16" s="1"/>
  <c r="AX93" i="16"/>
  <c r="AX94" i="16" s="1"/>
  <c r="AK93" i="16"/>
  <c r="AJ93" i="16"/>
  <c r="AI93" i="16"/>
  <c r="AH93" i="16"/>
  <c r="AE93" i="16"/>
  <c r="AE94" i="16" s="1"/>
  <c r="AD93" i="16"/>
  <c r="AD94" i="16" s="1"/>
  <c r="AC93" i="16"/>
  <c r="AC94" i="16" s="1"/>
  <c r="AB93" i="16"/>
  <c r="AB94" i="16" s="1"/>
  <c r="AA93" i="16"/>
  <c r="AA94" i="16" s="1"/>
  <c r="Z93" i="16"/>
  <c r="Z94" i="16" s="1"/>
  <c r="Y93" i="16"/>
  <c r="Y94" i="16" s="1"/>
  <c r="X93" i="16"/>
  <c r="X94" i="16" s="1"/>
  <c r="R93" i="16"/>
  <c r="R94" i="16" s="1"/>
  <c r="J93" i="16"/>
  <c r="J94" i="16" s="1"/>
  <c r="I93" i="16"/>
  <c r="I94" i="16" s="1"/>
  <c r="H93" i="16"/>
  <c r="H94" i="16" s="1"/>
  <c r="G93" i="16"/>
  <c r="G94" i="16" s="1"/>
  <c r="F93" i="16"/>
  <c r="F94" i="16" s="1"/>
  <c r="E93" i="16"/>
  <c r="E94" i="16" s="1"/>
  <c r="D93" i="16"/>
  <c r="D94" i="16" s="1"/>
  <c r="C93" i="16"/>
  <c r="C94" i="16" s="1"/>
  <c r="AZ89" i="16"/>
  <c r="AZ90" i="16" s="1"/>
  <c r="AY89" i="16"/>
  <c r="AY90" i="16" s="1"/>
  <c r="AX89" i="16"/>
  <c r="AX90" i="16" s="1"/>
  <c r="AK89" i="16"/>
  <c r="AJ89" i="16"/>
  <c r="AI89" i="16"/>
  <c r="AH89" i="16"/>
  <c r="AE89" i="16"/>
  <c r="AE90" i="16" s="1"/>
  <c r="AD89" i="16"/>
  <c r="AD90" i="16" s="1"/>
  <c r="AC89" i="16"/>
  <c r="AC90" i="16" s="1"/>
  <c r="AB89" i="16"/>
  <c r="AB90" i="16" s="1"/>
  <c r="AA89" i="16"/>
  <c r="AA90" i="16" s="1"/>
  <c r="Z89" i="16"/>
  <c r="Z90" i="16" s="1"/>
  <c r="Y89" i="16"/>
  <c r="Y90" i="16" s="1"/>
  <c r="X89" i="16"/>
  <c r="X90" i="16" s="1"/>
  <c r="R89" i="16"/>
  <c r="R90" i="16" s="1"/>
  <c r="J89" i="16"/>
  <c r="J90" i="16" s="1"/>
  <c r="I89" i="16"/>
  <c r="I90" i="16" s="1"/>
  <c r="H89" i="16"/>
  <c r="H90" i="16" s="1"/>
  <c r="G89" i="16"/>
  <c r="G90" i="16" s="1"/>
  <c r="F89" i="16"/>
  <c r="F90" i="16" s="1"/>
  <c r="E89" i="16"/>
  <c r="E90" i="16" s="1"/>
  <c r="D89" i="16"/>
  <c r="D90" i="16" s="1"/>
  <c r="C89" i="16"/>
  <c r="C90" i="16" s="1"/>
  <c r="AZ85" i="16"/>
  <c r="AZ86" i="16" s="1"/>
  <c r="AY85" i="16"/>
  <c r="AY86" i="16" s="1"/>
  <c r="AX85" i="16"/>
  <c r="AX86" i="16" s="1"/>
  <c r="AK85" i="16"/>
  <c r="AJ85" i="16"/>
  <c r="AI85" i="16"/>
  <c r="AH85" i="16"/>
  <c r="AE85" i="16"/>
  <c r="AE86" i="16" s="1"/>
  <c r="AD85" i="16"/>
  <c r="AD86" i="16" s="1"/>
  <c r="AC85" i="16"/>
  <c r="AC86" i="16" s="1"/>
  <c r="AB85" i="16"/>
  <c r="AB86" i="16" s="1"/>
  <c r="AA85" i="16"/>
  <c r="AA86" i="16" s="1"/>
  <c r="Z85" i="16"/>
  <c r="Z86" i="16" s="1"/>
  <c r="Y85" i="16"/>
  <c r="Y86" i="16" s="1"/>
  <c r="X85" i="16"/>
  <c r="X86" i="16" s="1"/>
  <c r="R85" i="16"/>
  <c r="R86" i="16" s="1"/>
  <c r="J85" i="16"/>
  <c r="J86" i="16" s="1"/>
  <c r="I85" i="16"/>
  <c r="I86" i="16" s="1"/>
  <c r="H85" i="16"/>
  <c r="H86" i="16" s="1"/>
  <c r="G85" i="16"/>
  <c r="G86" i="16" s="1"/>
  <c r="F85" i="16"/>
  <c r="F86" i="16" s="1"/>
  <c r="E85" i="16"/>
  <c r="E86" i="16" s="1"/>
  <c r="D85" i="16"/>
  <c r="D86" i="16" s="1"/>
  <c r="C85" i="16"/>
  <c r="C86" i="16" s="1"/>
  <c r="AZ81" i="16"/>
  <c r="AZ82" i="16" s="1"/>
  <c r="AY81" i="16"/>
  <c r="AY82" i="16" s="1"/>
  <c r="AX81" i="16"/>
  <c r="AX82" i="16" s="1"/>
  <c r="AK81" i="16"/>
  <c r="AJ81" i="16"/>
  <c r="AI81" i="16"/>
  <c r="AH81" i="16"/>
  <c r="AE81" i="16"/>
  <c r="AE82" i="16" s="1"/>
  <c r="AD81" i="16"/>
  <c r="AD82" i="16" s="1"/>
  <c r="AC81" i="16"/>
  <c r="AC82" i="16" s="1"/>
  <c r="AB81" i="16"/>
  <c r="AB82" i="16" s="1"/>
  <c r="AA81" i="16"/>
  <c r="AA82" i="16" s="1"/>
  <c r="Z81" i="16"/>
  <c r="Z82" i="16" s="1"/>
  <c r="Y81" i="16"/>
  <c r="Y82" i="16" s="1"/>
  <c r="X81" i="16"/>
  <c r="X82" i="16" s="1"/>
  <c r="R81" i="16"/>
  <c r="R82" i="16" s="1"/>
  <c r="J81" i="16"/>
  <c r="J82" i="16" s="1"/>
  <c r="I81" i="16"/>
  <c r="I82" i="16" s="1"/>
  <c r="H81" i="16"/>
  <c r="H82" i="16" s="1"/>
  <c r="G81" i="16"/>
  <c r="G82" i="16" s="1"/>
  <c r="F81" i="16"/>
  <c r="F82" i="16" s="1"/>
  <c r="E81" i="16"/>
  <c r="E82" i="16" s="1"/>
  <c r="D81" i="16"/>
  <c r="D82" i="16" s="1"/>
  <c r="C81" i="16"/>
  <c r="C82" i="16" s="1"/>
  <c r="F78" i="16"/>
  <c r="AZ77" i="16"/>
  <c r="AZ78" i="16" s="1"/>
  <c r="AY77" i="16"/>
  <c r="AY78" i="16" s="1"/>
  <c r="AX77" i="16"/>
  <c r="AX78" i="16" s="1"/>
  <c r="AK77" i="16"/>
  <c r="AJ77" i="16"/>
  <c r="AI77" i="16"/>
  <c r="AH77" i="16"/>
  <c r="AE77" i="16"/>
  <c r="AE78" i="16" s="1"/>
  <c r="AD77" i="16"/>
  <c r="AD78" i="16" s="1"/>
  <c r="AC77" i="16"/>
  <c r="AC78" i="16" s="1"/>
  <c r="AB77" i="16"/>
  <c r="AB78" i="16" s="1"/>
  <c r="AA77" i="16"/>
  <c r="AA78" i="16" s="1"/>
  <c r="Z77" i="16"/>
  <c r="Z78" i="16" s="1"/>
  <c r="Y77" i="16"/>
  <c r="Y78" i="16" s="1"/>
  <c r="X77" i="16"/>
  <c r="X78" i="16" s="1"/>
  <c r="R77" i="16"/>
  <c r="R78" i="16" s="1"/>
  <c r="J77" i="16"/>
  <c r="J78" i="16" s="1"/>
  <c r="I77" i="16"/>
  <c r="I78" i="16" s="1"/>
  <c r="H77" i="16"/>
  <c r="H78" i="16" s="1"/>
  <c r="G77" i="16"/>
  <c r="G78" i="16" s="1"/>
  <c r="F77" i="16"/>
  <c r="E77" i="16"/>
  <c r="E78" i="16" s="1"/>
  <c r="D77" i="16"/>
  <c r="D78" i="16" s="1"/>
  <c r="C77" i="16"/>
  <c r="C78" i="16" s="1"/>
  <c r="AZ73" i="16"/>
  <c r="AZ74" i="16" s="1"/>
  <c r="AY73" i="16"/>
  <c r="AY74" i="16" s="1"/>
  <c r="AX73" i="16"/>
  <c r="AX74" i="16" s="1"/>
  <c r="AK73" i="16"/>
  <c r="AJ73" i="16"/>
  <c r="AI73" i="16"/>
  <c r="AH73" i="16"/>
  <c r="AE73" i="16"/>
  <c r="AE74" i="16" s="1"/>
  <c r="AD73" i="16"/>
  <c r="AD74" i="16" s="1"/>
  <c r="AC73" i="16"/>
  <c r="AC74" i="16" s="1"/>
  <c r="AB73" i="16"/>
  <c r="AB74" i="16" s="1"/>
  <c r="AA73" i="16"/>
  <c r="AA74" i="16" s="1"/>
  <c r="Z73" i="16"/>
  <c r="Z74" i="16" s="1"/>
  <c r="Y73" i="16"/>
  <c r="Y74" i="16" s="1"/>
  <c r="X73" i="16"/>
  <c r="X74" i="16" s="1"/>
  <c r="R73" i="16"/>
  <c r="R74" i="16" s="1"/>
  <c r="J73" i="16"/>
  <c r="J74" i="16" s="1"/>
  <c r="I73" i="16"/>
  <c r="I74" i="16" s="1"/>
  <c r="H73" i="16"/>
  <c r="H74" i="16" s="1"/>
  <c r="G73" i="16"/>
  <c r="G74" i="16" s="1"/>
  <c r="F73" i="16"/>
  <c r="F74" i="16" s="1"/>
  <c r="E73" i="16"/>
  <c r="E74" i="16" s="1"/>
  <c r="D73" i="16"/>
  <c r="D74" i="16" s="1"/>
  <c r="C73" i="16"/>
  <c r="C74" i="16" s="1"/>
  <c r="AZ69" i="16"/>
  <c r="AZ70" i="16" s="1"/>
  <c r="AY69" i="16"/>
  <c r="AY70" i="16" s="1"/>
  <c r="AX69" i="16"/>
  <c r="AX70" i="16" s="1"/>
  <c r="AK69" i="16"/>
  <c r="AJ69" i="16"/>
  <c r="AI69" i="16"/>
  <c r="AH69" i="16"/>
  <c r="AE69" i="16"/>
  <c r="AE70" i="16" s="1"/>
  <c r="AD69" i="16"/>
  <c r="AD70" i="16" s="1"/>
  <c r="AC69" i="16"/>
  <c r="AC70" i="16" s="1"/>
  <c r="AB69" i="16"/>
  <c r="AB70" i="16" s="1"/>
  <c r="AA69" i="16"/>
  <c r="AA70" i="16" s="1"/>
  <c r="Z69" i="16"/>
  <c r="Z70" i="16" s="1"/>
  <c r="Y69" i="16"/>
  <c r="Y70" i="16" s="1"/>
  <c r="X69" i="16"/>
  <c r="X70" i="16" s="1"/>
  <c r="R69" i="16"/>
  <c r="R70" i="16" s="1"/>
  <c r="J69" i="16"/>
  <c r="J70" i="16" s="1"/>
  <c r="I69" i="16"/>
  <c r="I70" i="16" s="1"/>
  <c r="H69" i="16"/>
  <c r="H70" i="16" s="1"/>
  <c r="G69" i="16"/>
  <c r="G70" i="16" s="1"/>
  <c r="F69" i="16"/>
  <c r="F70" i="16" s="1"/>
  <c r="E69" i="16"/>
  <c r="E70" i="16" s="1"/>
  <c r="D69" i="16"/>
  <c r="D70" i="16" s="1"/>
  <c r="C69" i="16"/>
  <c r="C70" i="16" s="1"/>
  <c r="AZ65" i="16"/>
  <c r="AZ66" i="16" s="1"/>
  <c r="AY65" i="16"/>
  <c r="AY66" i="16" s="1"/>
  <c r="AX65" i="16"/>
  <c r="AX66" i="16" s="1"/>
  <c r="AK65" i="16"/>
  <c r="AJ65" i="16"/>
  <c r="AI65" i="16"/>
  <c r="AH65" i="16"/>
  <c r="AE65" i="16"/>
  <c r="AE66" i="16" s="1"/>
  <c r="AD65" i="16"/>
  <c r="AD66" i="16" s="1"/>
  <c r="AC65" i="16"/>
  <c r="AC66" i="16" s="1"/>
  <c r="AB65" i="16"/>
  <c r="AB66" i="16" s="1"/>
  <c r="AA65" i="16"/>
  <c r="AA66" i="16" s="1"/>
  <c r="Z65" i="16"/>
  <c r="Z66" i="16" s="1"/>
  <c r="Y65" i="16"/>
  <c r="Y66" i="16" s="1"/>
  <c r="X65" i="16"/>
  <c r="X66" i="16" s="1"/>
  <c r="R65" i="16"/>
  <c r="R66" i="16" s="1"/>
  <c r="J65" i="16"/>
  <c r="J66" i="16" s="1"/>
  <c r="I65" i="16"/>
  <c r="I66" i="16" s="1"/>
  <c r="H65" i="16"/>
  <c r="H66" i="16" s="1"/>
  <c r="G65" i="16"/>
  <c r="G66" i="16" s="1"/>
  <c r="F65" i="16"/>
  <c r="F66" i="16" s="1"/>
  <c r="E65" i="16"/>
  <c r="E66" i="16" s="1"/>
  <c r="D65" i="16"/>
  <c r="D66" i="16" s="1"/>
  <c r="C65" i="16"/>
  <c r="C66" i="16" s="1"/>
  <c r="AZ61" i="16"/>
  <c r="AZ62" i="16" s="1"/>
  <c r="AY61" i="16"/>
  <c r="AY62" i="16" s="1"/>
  <c r="AX61" i="16"/>
  <c r="AX62" i="16" s="1"/>
  <c r="AK61" i="16"/>
  <c r="AJ61" i="16"/>
  <c r="AI61" i="16"/>
  <c r="AH61" i="16"/>
  <c r="AE61" i="16"/>
  <c r="AE62" i="16" s="1"/>
  <c r="AD61" i="16"/>
  <c r="AD62" i="16" s="1"/>
  <c r="AC61" i="16"/>
  <c r="AC62" i="16" s="1"/>
  <c r="AB61" i="16"/>
  <c r="AB62" i="16" s="1"/>
  <c r="AA61" i="16"/>
  <c r="AA62" i="16" s="1"/>
  <c r="Z61" i="16"/>
  <c r="Z62" i="16" s="1"/>
  <c r="Y61" i="16"/>
  <c r="Y62" i="16" s="1"/>
  <c r="X61" i="16"/>
  <c r="X62" i="16" s="1"/>
  <c r="R61" i="16"/>
  <c r="R62" i="16" s="1"/>
  <c r="J61" i="16"/>
  <c r="J62" i="16" s="1"/>
  <c r="I61" i="16"/>
  <c r="I62" i="16" s="1"/>
  <c r="H61" i="16"/>
  <c r="H62" i="16" s="1"/>
  <c r="G61" i="16"/>
  <c r="G62" i="16" s="1"/>
  <c r="F61" i="16"/>
  <c r="F62" i="16" s="1"/>
  <c r="E61" i="16"/>
  <c r="E62" i="16" s="1"/>
  <c r="D61" i="16"/>
  <c r="D62" i="16" s="1"/>
  <c r="C61" i="16"/>
  <c r="C62" i="16" s="1"/>
  <c r="AZ57" i="16"/>
  <c r="AZ58" i="16" s="1"/>
  <c r="AY57" i="16"/>
  <c r="AY58" i="16" s="1"/>
  <c r="AX57" i="16"/>
  <c r="AX58" i="16" s="1"/>
  <c r="AK57" i="16"/>
  <c r="AJ57" i="16"/>
  <c r="AI57" i="16"/>
  <c r="AH57" i="16"/>
  <c r="AE57" i="16"/>
  <c r="AE58" i="16" s="1"/>
  <c r="AD57" i="16"/>
  <c r="AD58" i="16" s="1"/>
  <c r="AC57" i="16"/>
  <c r="AC58" i="16" s="1"/>
  <c r="AB57" i="16"/>
  <c r="AB58" i="16" s="1"/>
  <c r="AA57" i="16"/>
  <c r="AA58" i="16" s="1"/>
  <c r="Z57" i="16"/>
  <c r="Z58" i="16" s="1"/>
  <c r="Y57" i="16"/>
  <c r="Y58" i="16" s="1"/>
  <c r="X57" i="16"/>
  <c r="X58" i="16" s="1"/>
  <c r="R57" i="16"/>
  <c r="R58" i="16" s="1"/>
  <c r="J57" i="16"/>
  <c r="J58" i="16" s="1"/>
  <c r="I57" i="16"/>
  <c r="I58" i="16" s="1"/>
  <c r="H57" i="16"/>
  <c r="H58" i="16" s="1"/>
  <c r="G57" i="16"/>
  <c r="G58" i="16" s="1"/>
  <c r="F57" i="16"/>
  <c r="F58" i="16" s="1"/>
  <c r="E57" i="16"/>
  <c r="E58" i="16" s="1"/>
  <c r="D57" i="16"/>
  <c r="D58" i="16" s="1"/>
  <c r="C57" i="16"/>
  <c r="C58" i="16" s="1"/>
  <c r="AZ53" i="16"/>
  <c r="AZ54" i="16" s="1"/>
  <c r="AY53" i="16"/>
  <c r="AY54" i="16" s="1"/>
  <c r="AX53" i="16"/>
  <c r="AX54" i="16" s="1"/>
  <c r="AK53" i="16"/>
  <c r="AJ53" i="16"/>
  <c r="AI53" i="16"/>
  <c r="AH53" i="16"/>
  <c r="AE53" i="16"/>
  <c r="AE54" i="16" s="1"/>
  <c r="AD53" i="16"/>
  <c r="AD54" i="16" s="1"/>
  <c r="AC53" i="16"/>
  <c r="AC54" i="16" s="1"/>
  <c r="AB53" i="16"/>
  <c r="AB54" i="16" s="1"/>
  <c r="AA53" i="16"/>
  <c r="AA54" i="16" s="1"/>
  <c r="Z53" i="16"/>
  <c r="Z54" i="16" s="1"/>
  <c r="Y53" i="16"/>
  <c r="Y54" i="16" s="1"/>
  <c r="X53" i="16"/>
  <c r="X54" i="16" s="1"/>
  <c r="R53" i="16"/>
  <c r="R54" i="16" s="1"/>
  <c r="J53" i="16"/>
  <c r="J54" i="16" s="1"/>
  <c r="I53" i="16"/>
  <c r="I54" i="16" s="1"/>
  <c r="H53" i="16"/>
  <c r="H54" i="16" s="1"/>
  <c r="G53" i="16"/>
  <c r="G54" i="16" s="1"/>
  <c r="F53" i="16"/>
  <c r="F54" i="16" s="1"/>
  <c r="E53" i="16"/>
  <c r="E54" i="16" s="1"/>
  <c r="D53" i="16"/>
  <c r="D54" i="16" s="1"/>
  <c r="C53" i="16"/>
  <c r="C54" i="16" s="1"/>
  <c r="AZ49" i="16"/>
  <c r="AZ50" i="16" s="1"/>
  <c r="AY49" i="16"/>
  <c r="AY50" i="16" s="1"/>
  <c r="AX49" i="16"/>
  <c r="AX50" i="16" s="1"/>
  <c r="AK49" i="16"/>
  <c r="AJ49" i="16"/>
  <c r="AI49" i="16"/>
  <c r="AH49" i="16"/>
  <c r="AE49" i="16"/>
  <c r="AE50" i="16" s="1"/>
  <c r="AD49" i="16"/>
  <c r="AD50" i="16" s="1"/>
  <c r="AC49" i="16"/>
  <c r="AC50" i="16" s="1"/>
  <c r="AB49" i="16"/>
  <c r="AB50" i="16" s="1"/>
  <c r="AA49" i="16"/>
  <c r="AA50" i="16" s="1"/>
  <c r="Z49" i="16"/>
  <c r="Z50" i="16" s="1"/>
  <c r="Y49" i="16"/>
  <c r="Y50" i="16" s="1"/>
  <c r="X49" i="16"/>
  <c r="X50" i="16" s="1"/>
  <c r="R49" i="16"/>
  <c r="R50" i="16" s="1"/>
  <c r="J49" i="16"/>
  <c r="J50" i="16" s="1"/>
  <c r="I49" i="16"/>
  <c r="I50" i="16" s="1"/>
  <c r="H49" i="16"/>
  <c r="H50" i="16" s="1"/>
  <c r="G49" i="16"/>
  <c r="G50" i="16" s="1"/>
  <c r="F49" i="16"/>
  <c r="F50" i="16" s="1"/>
  <c r="E49" i="16"/>
  <c r="E50" i="16" s="1"/>
  <c r="D49" i="16"/>
  <c r="D50" i="16" s="1"/>
  <c r="C49" i="16"/>
  <c r="C50" i="16" s="1"/>
  <c r="E46" i="16"/>
  <c r="AZ45" i="16"/>
  <c r="AZ46" i="16" s="1"/>
  <c r="AY45" i="16"/>
  <c r="AY46" i="16" s="1"/>
  <c r="AX45" i="16"/>
  <c r="AX46" i="16" s="1"/>
  <c r="AK45" i="16"/>
  <c r="AJ45" i="16"/>
  <c r="AI45" i="16"/>
  <c r="AH45" i="16"/>
  <c r="AE45" i="16"/>
  <c r="AE46" i="16" s="1"/>
  <c r="AD45" i="16"/>
  <c r="AD46" i="16" s="1"/>
  <c r="AC45" i="16"/>
  <c r="AC46" i="16" s="1"/>
  <c r="AB45" i="16"/>
  <c r="AB46" i="16" s="1"/>
  <c r="AA45" i="16"/>
  <c r="AA46" i="16" s="1"/>
  <c r="Z45" i="16"/>
  <c r="Z46" i="16" s="1"/>
  <c r="Y45" i="16"/>
  <c r="Y46" i="16" s="1"/>
  <c r="X45" i="16"/>
  <c r="X46" i="16" s="1"/>
  <c r="R45" i="16"/>
  <c r="R46" i="16" s="1"/>
  <c r="J45" i="16"/>
  <c r="J46" i="16" s="1"/>
  <c r="I45" i="16"/>
  <c r="I46" i="16" s="1"/>
  <c r="H45" i="16"/>
  <c r="H46" i="16" s="1"/>
  <c r="G45" i="16"/>
  <c r="G46" i="16" s="1"/>
  <c r="F45" i="16"/>
  <c r="F46" i="16" s="1"/>
  <c r="E45" i="16"/>
  <c r="D45" i="16"/>
  <c r="D46" i="16" s="1"/>
  <c r="C45" i="16"/>
  <c r="C46" i="16" s="1"/>
  <c r="AZ41" i="16"/>
  <c r="AZ42" i="16" s="1"/>
  <c r="AY41" i="16"/>
  <c r="AY42" i="16" s="1"/>
  <c r="AX41" i="16"/>
  <c r="AX42" i="16" s="1"/>
  <c r="AK41" i="16"/>
  <c r="AJ41" i="16"/>
  <c r="AI41" i="16"/>
  <c r="AH41" i="16"/>
  <c r="AE41" i="16"/>
  <c r="AE42" i="16" s="1"/>
  <c r="AD41" i="16"/>
  <c r="AD42" i="16" s="1"/>
  <c r="AC41" i="16"/>
  <c r="AC42" i="16" s="1"/>
  <c r="AB41" i="16"/>
  <c r="AB42" i="16" s="1"/>
  <c r="AA41" i="16"/>
  <c r="AA42" i="16" s="1"/>
  <c r="Z41" i="16"/>
  <c r="Z42" i="16" s="1"/>
  <c r="Y41" i="16"/>
  <c r="Y42" i="16" s="1"/>
  <c r="X41" i="16"/>
  <c r="X42" i="16" s="1"/>
  <c r="R41" i="16"/>
  <c r="R42" i="16" s="1"/>
  <c r="J41" i="16"/>
  <c r="J42" i="16" s="1"/>
  <c r="I41" i="16"/>
  <c r="I42" i="16" s="1"/>
  <c r="H41" i="16"/>
  <c r="H42" i="16" s="1"/>
  <c r="G41" i="16"/>
  <c r="G42" i="16" s="1"/>
  <c r="F41" i="16"/>
  <c r="F42" i="16" s="1"/>
  <c r="E41" i="16"/>
  <c r="E42" i="16" s="1"/>
  <c r="D41" i="16"/>
  <c r="D42" i="16" s="1"/>
  <c r="C41" i="16"/>
  <c r="C42" i="16" s="1"/>
  <c r="AB38" i="16"/>
  <c r="AZ37" i="16"/>
  <c r="AZ38" i="16" s="1"/>
  <c r="AY37" i="16"/>
  <c r="AY38" i="16" s="1"/>
  <c r="AX37" i="16"/>
  <c r="AX38" i="16" s="1"/>
  <c r="AK37" i="16"/>
  <c r="AJ37" i="16"/>
  <c r="AI37" i="16"/>
  <c r="AH37" i="16"/>
  <c r="AE37" i="16"/>
  <c r="AE38" i="16" s="1"/>
  <c r="AD37" i="16"/>
  <c r="AD38" i="16" s="1"/>
  <c r="AC37" i="16"/>
  <c r="AC38" i="16" s="1"/>
  <c r="AB37" i="16"/>
  <c r="AA37" i="16"/>
  <c r="AA38" i="16" s="1"/>
  <c r="Z37" i="16"/>
  <c r="Z38" i="16" s="1"/>
  <c r="Y37" i="16"/>
  <c r="Y38" i="16" s="1"/>
  <c r="X37" i="16"/>
  <c r="X38" i="16" s="1"/>
  <c r="R37" i="16"/>
  <c r="R38" i="16" s="1"/>
  <c r="J37" i="16"/>
  <c r="J38" i="16" s="1"/>
  <c r="I37" i="16"/>
  <c r="I38" i="16" s="1"/>
  <c r="H37" i="16"/>
  <c r="H38" i="16" s="1"/>
  <c r="G37" i="16"/>
  <c r="G38" i="16" s="1"/>
  <c r="F37" i="16"/>
  <c r="F38" i="16" s="1"/>
  <c r="E37" i="16"/>
  <c r="E38" i="16" s="1"/>
  <c r="D37" i="16"/>
  <c r="D38" i="16" s="1"/>
  <c r="C37" i="16"/>
  <c r="C38" i="16" s="1"/>
  <c r="AZ33" i="16"/>
  <c r="AZ34" i="16" s="1"/>
  <c r="AY33" i="16"/>
  <c r="AY34" i="16" s="1"/>
  <c r="AX33" i="16"/>
  <c r="AX34" i="16" s="1"/>
  <c r="AK33" i="16"/>
  <c r="AJ33" i="16"/>
  <c r="AI33" i="16"/>
  <c r="AH33" i="16"/>
  <c r="AE33" i="16"/>
  <c r="AE34" i="16" s="1"/>
  <c r="AD33" i="16"/>
  <c r="AD34" i="16" s="1"/>
  <c r="AC33" i="16"/>
  <c r="AC34" i="16" s="1"/>
  <c r="AB33" i="16"/>
  <c r="AB34" i="16" s="1"/>
  <c r="AA33" i="16"/>
  <c r="AA34" i="16" s="1"/>
  <c r="Z33" i="16"/>
  <c r="Z34" i="16" s="1"/>
  <c r="Y33" i="16"/>
  <c r="Y34" i="16" s="1"/>
  <c r="X33" i="16"/>
  <c r="X34" i="16" s="1"/>
  <c r="R33" i="16"/>
  <c r="R34" i="16" s="1"/>
  <c r="J33" i="16"/>
  <c r="J34" i="16" s="1"/>
  <c r="I33" i="16"/>
  <c r="I34" i="16" s="1"/>
  <c r="H33" i="16"/>
  <c r="H34" i="16" s="1"/>
  <c r="G33" i="16"/>
  <c r="G34" i="16" s="1"/>
  <c r="F33" i="16"/>
  <c r="F34" i="16" s="1"/>
  <c r="E33" i="16"/>
  <c r="E34" i="16" s="1"/>
  <c r="D33" i="16"/>
  <c r="D34" i="16" s="1"/>
  <c r="C33" i="16"/>
  <c r="C34" i="16" s="1"/>
  <c r="AZ29" i="16"/>
  <c r="AZ30" i="16" s="1"/>
  <c r="AY29" i="16"/>
  <c r="AY30" i="16" s="1"/>
  <c r="AX29" i="16"/>
  <c r="AX30" i="16" s="1"/>
  <c r="AK29" i="16"/>
  <c r="AJ29" i="16"/>
  <c r="AI29" i="16"/>
  <c r="AH29" i="16"/>
  <c r="AE29" i="16"/>
  <c r="AE30" i="16" s="1"/>
  <c r="AD29" i="16"/>
  <c r="AD30" i="16" s="1"/>
  <c r="AC29" i="16"/>
  <c r="AC30" i="16" s="1"/>
  <c r="AB29" i="16"/>
  <c r="AB30" i="16" s="1"/>
  <c r="AA29" i="16"/>
  <c r="AA30" i="16" s="1"/>
  <c r="Z29" i="16"/>
  <c r="Z30" i="16" s="1"/>
  <c r="Y29" i="16"/>
  <c r="Y30" i="16" s="1"/>
  <c r="X29" i="16"/>
  <c r="X30" i="16" s="1"/>
  <c r="R29" i="16"/>
  <c r="R30" i="16" s="1"/>
  <c r="J29" i="16"/>
  <c r="J30" i="16" s="1"/>
  <c r="I29" i="16"/>
  <c r="I30" i="16" s="1"/>
  <c r="H29" i="16"/>
  <c r="H30" i="16" s="1"/>
  <c r="G29" i="16"/>
  <c r="G30" i="16" s="1"/>
  <c r="F29" i="16"/>
  <c r="F30" i="16" s="1"/>
  <c r="E29" i="16"/>
  <c r="E30" i="16" s="1"/>
  <c r="D29" i="16"/>
  <c r="D30" i="16" s="1"/>
  <c r="C29" i="16"/>
  <c r="C30" i="16" s="1"/>
  <c r="AY26" i="16"/>
  <c r="AZ25" i="16"/>
  <c r="AZ26" i="16" s="1"/>
  <c r="AY25" i="16"/>
  <c r="AX25" i="16"/>
  <c r="AX26" i="16" s="1"/>
  <c r="AK25" i="16"/>
  <c r="AJ25" i="16"/>
  <c r="AI25" i="16"/>
  <c r="AH25" i="16"/>
  <c r="AE25" i="16"/>
  <c r="AE26" i="16" s="1"/>
  <c r="AD25" i="16"/>
  <c r="AD26" i="16" s="1"/>
  <c r="AC25" i="16"/>
  <c r="AC26" i="16" s="1"/>
  <c r="AB25" i="16"/>
  <c r="AB26" i="16" s="1"/>
  <c r="AA25" i="16"/>
  <c r="AA26" i="16" s="1"/>
  <c r="Z25" i="16"/>
  <c r="Z26" i="16" s="1"/>
  <c r="Y25" i="16"/>
  <c r="Y26" i="16" s="1"/>
  <c r="X25" i="16"/>
  <c r="X26" i="16" s="1"/>
  <c r="R25" i="16"/>
  <c r="R26" i="16" s="1"/>
  <c r="J25" i="16"/>
  <c r="J26" i="16" s="1"/>
  <c r="I25" i="16"/>
  <c r="I26" i="16" s="1"/>
  <c r="H25" i="16"/>
  <c r="H26" i="16" s="1"/>
  <c r="G25" i="16"/>
  <c r="G26" i="16" s="1"/>
  <c r="F25" i="16"/>
  <c r="F26" i="16" s="1"/>
  <c r="E25" i="16"/>
  <c r="E26" i="16" s="1"/>
  <c r="D25" i="16"/>
  <c r="D26" i="16" s="1"/>
  <c r="C25" i="16"/>
  <c r="C26" i="16" s="1"/>
  <c r="AZ21" i="16"/>
  <c r="AZ22" i="16" s="1"/>
  <c r="AY21" i="16"/>
  <c r="AY22" i="16" s="1"/>
  <c r="AX21" i="16"/>
  <c r="AX22" i="16" s="1"/>
  <c r="AK21" i="16"/>
  <c r="AJ21" i="16"/>
  <c r="AI21" i="16"/>
  <c r="AH21" i="16"/>
  <c r="AE21" i="16"/>
  <c r="AE22" i="16" s="1"/>
  <c r="AD21" i="16"/>
  <c r="AD22" i="16" s="1"/>
  <c r="AC21" i="16"/>
  <c r="AC22" i="16" s="1"/>
  <c r="AB21" i="16"/>
  <c r="AB22" i="16" s="1"/>
  <c r="AA21" i="16"/>
  <c r="AA22" i="16" s="1"/>
  <c r="Z21" i="16"/>
  <c r="Z22" i="16" s="1"/>
  <c r="Y21" i="16"/>
  <c r="Y22" i="16" s="1"/>
  <c r="X21" i="16"/>
  <c r="X22" i="16" s="1"/>
  <c r="R21" i="16"/>
  <c r="R22" i="16" s="1"/>
  <c r="J21" i="16"/>
  <c r="J22" i="16" s="1"/>
  <c r="I21" i="16"/>
  <c r="I22" i="16" s="1"/>
  <c r="H21" i="16"/>
  <c r="H22" i="16" s="1"/>
  <c r="G21" i="16"/>
  <c r="G22" i="16" s="1"/>
  <c r="F21" i="16"/>
  <c r="F22" i="16" s="1"/>
  <c r="E21" i="16"/>
  <c r="E22" i="16" s="1"/>
  <c r="D21" i="16"/>
  <c r="D22" i="16" s="1"/>
  <c r="C21" i="16"/>
  <c r="C22" i="16" s="1"/>
  <c r="AZ17" i="16"/>
  <c r="AZ18" i="16" s="1"/>
  <c r="AY17" i="16"/>
  <c r="AY18" i="16" s="1"/>
  <c r="AX17" i="16"/>
  <c r="AX18" i="16" s="1"/>
  <c r="AK17" i="16"/>
  <c r="AJ17" i="16"/>
  <c r="AI17" i="16"/>
  <c r="AH17" i="16"/>
  <c r="AE17" i="16"/>
  <c r="AE18" i="16" s="1"/>
  <c r="AD17" i="16"/>
  <c r="AD18" i="16" s="1"/>
  <c r="AC17" i="16"/>
  <c r="AC18" i="16" s="1"/>
  <c r="AB17" i="16"/>
  <c r="AB18" i="16" s="1"/>
  <c r="AA17" i="16"/>
  <c r="AA18" i="16" s="1"/>
  <c r="Z17" i="16"/>
  <c r="Z18" i="16" s="1"/>
  <c r="Y17" i="16"/>
  <c r="Y18" i="16" s="1"/>
  <c r="X17" i="16"/>
  <c r="X18" i="16" s="1"/>
  <c r="R17" i="16"/>
  <c r="R18" i="16" s="1"/>
  <c r="J17" i="16"/>
  <c r="J18" i="16" s="1"/>
  <c r="I17" i="16"/>
  <c r="I18" i="16" s="1"/>
  <c r="H17" i="16"/>
  <c r="H18" i="16" s="1"/>
  <c r="G17" i="16"/>
  <c r="G18" i="16" s="1"/>
  <c r="F17" i="16"/>
  <c r="F18" i="16" s="1"/>
  <c r="E17" i="16"/>
  <c r="E18" i="16" s="1"/>
  <c r="D17" i="16"/>
  <c r="D18" i="16" s="1"/>
  <c r="C17" i="16"/>
  <c r="C18" i="16" s="1"/>
  <c r="AZ13" i="16"/>
  <c r="AZ14" i="16" s="1"/>
  <c r="AY13" i="16"/>
  <c r="AY14" i="16" s="1"/>
  <c r="AX13" i="16"/>
  <c r="AX14" i="16" s="1"/>
  <c r="AK13" i="16"/>
  <c r="AJ13" i="16"/>
  <c r="AI13" i="16"/>
  <c r="AH13" i="16"/>
  <c r="AE13" i="16"/>
  <c r="AE14" i="16" s="1"/>
  <c r="AD13" i="16"/>
  <c r="AD14" i="16" s="1"/>
  <c r="AC13" i="16"/>
  <c r="AC14" i="16" s="1"/>
  <c r="AB13" i="16"/>
  <c r="AB14" i="16" s="1"/>
  <c r="AA13" i="16"/>
  <c r="AA14" i="16" s="1"/>
  <c r="Z13" i="16"/>
  <c r="Z14" i="16" s="1"/>
  <c r="Y13" i="16"/>
  <c r="Y14" i="16" s="1"/>
  <c r="X13" i="16"/>
  <c r="X14" i="16" s="1"/>
  <c r="R13" i="16"/>
  <c r="R14" i="16" s="1"/>
  <c r="J13" i="16"/>
  <c r="J14" i="16" s="1"/>
  <c r="I13" i="16"/>
  <c r="I14" i="16" s="1"/>
  <c r="H13" i="16"/>
  <c r="H14" i="16" s="1"/>
  <c r="G13" i="16"/>
  <c r="G14" i="16" s="1"/>
  <c r="F13" i="16"/>
  <c r="F14" i="16" s="1"/>
  <c r="E13" i="16"/>
  <c r="E14" i="16" s="1"/>
  <c r="D13" i="16"/>
  <c r="D14" i="16" s="1"/>
  <c r="C13" i="16"/>
  <c r="C14" i="16" s="1"/>
  <c r="AZ9" i="16"/>
  <c r="AZ10" i="16" s="1"/>
  <c r="AY9" i="16"/>
  <c r="AY10" i="16" s="1"/>
  <c r="AX9" i="16"/>
  <c r="AX10" i="16" s="1"/>
  <c r="AK9" i="16"/>
  <c r="AJ9" i="16"/>
  <c r="AI9" i="16"/>
  <c r="AH9" i="16"/>
  <c r="AE9" i="16"/>
  <c r="AE10" i="16" s="1"/>
  <c r="AD9" i="16"/>
  <c r="AD10" i="16" s="1"/>
  <c r="AC9" i="16"/>
  <c r="AC10" i="16" s="1"/>
  <c r="AB9" i="16"/>
  <c r="AB10" i="16" s="1"/>
  <c r="AA9" i="16"/>
  <c r="AA10" i="16" s="1"/>
  <c r="Z9" i="16"/>
  <c r="Z10" i="16" s="1"/>
  <c r="Y9" i="16"/>
  <c r="Y10" i="16" s="1"/>
  <c r="X9" i="16"/>
  <c r="X10" i="16" s="1"/>
  <c r="R9" i="16"/>
  <c r="R10" i="16" s="1"/>
  <c r="J9" i="16"/>
  <c r="J10" i="16" s="1"/>
  <c r="I9" i="16"/>
  <c r="I10" i="16" s="1"/>
  <c r="H9" i="16"/>
  <c r="H10" i="16" s="1"/>
  <c r="G9" i="16"/>
  <c r="G10" i="16" s="1"/>
  <c r="F9" i="16"/>
  <c r="F10" i="16" s="1"/>
  <c r="E9" i="16"/>
  <c r="E10" i="16" s="1"/>
  <c r="D9" i="16"/>
  <c r="D10" i="16" s="1"/>
  <c r="C9" i="16"/>
  <c r="C10" i="16" s="1"/>
  <c r="AD6" i="16"/>
  <c r="AX6" i="16"/>
  <c r="AK5" i="16"/>
  <c r="AJ5" i="16"/>
  <c r="AI5" i="16"/>
  <c r="AH5" i="16"/>
  <c r="Y6" i="16"/>
  <c r="R6" i="16"/>
  <c r="J6" i="16"/>
  <c r="I6" i="16"/>
  <c r="H6" i="16"/>
  <c r="C6" i="16"/>
  <c r="AZ5" i="15"/>
  <c r="AY5" i="15"/>
  <c r="AX5" i="15"/>
  <c r="AE5" i="15"/>
  <c r="AD5" i="15"/>
  <c r="AC5" i="15"/>
  <c r="AC6" i="15" s="1"/>
  <c r="AB5" i="15"/>
  <c r="AA5" i="15"/>
  <c r="Z5" i="15"/>
  <c r="Y5" i="15"/>
  <c r="Y6" i="15" s="1"/>
  <c r="X5" i="15"/>
  <c r="X6" i="15" s="1"/>
  <c r="R5" i="15"/>
  <c r="J5" i="15"/>
  <c r="I5" i="15"/>
  <c r="I6" i="15" s="1"/>
  <c r="H5" i="15"/>
  <c r="G5" i="15"/>
  <c r="F5" i="15"/>
  <c r="E5" i="15"/>
  <c r="D5" i="15"/>
  <c r="C5" i="15"/>
  <c r="C9" i="15"/>
  <c r="D9" i="15"/>
  <c r="D10" i="15" s="1"/>
  <c r="E9" i="15"/>
  <c r="F9" i="15"/>
  <c r="F10" i="15" s="1"/>
  <c r="G9" i="15"/>
  <c r="H9" i="15"/>
  <c r="I9" i="15"/>
  <c r="I10" i="15" s="1"/>
  <c r="J9" i="15"/>
  <c r="R9" i="15"/>
  <c r="X9" i="15"/>
  <c r="Y9" i="15"/>
  <c r="Y10" i="15" s="1"/>
  <c r="Z9" i="15"/>
  <c r="AA9" i="15"/>
  <c r="AB9" i="15"/>
  <c r="AB10" i="15" s="1"/>
  <c r="AC9" i="15"/>
  <c r="AD9" i="15"/>
  <c r="AD10" i="15" s="1"/>
  <c r="AE9" i="15"/>
  <c r="AE10" i="15" s="1"/>
  <c r="Z13" i="15"/>
  <c r="Z14" i="15" s="1"/>
  <c r="X13" i="15"/>
  <c r="X14" i="15" s="1"/>
  <c r="E13" i="15"/>
  <c r="E14" i="15" s="1"/>
  <c r="C13" i="15"/>
  <c r="C14" i="15" s="1"/>
  <c r="AT128" i="15"/>
  <c r="AP128" i="15"/>
  <c r="AO128" i="15"/>
  <c r="U128" i="15"/>
  <c r="T128" i="15"/>
  <c r="R128" i="15"/>
  <c r="AZ125" i="15"/>
  <c r="AZ126" i="15" s="1"/>
  <c r="AY125" i="15"/>
  <c r="AY126" i="15" s="1"/>
  <c r="AX125" i="15"/>
  <c r="AX126" i="15" s="1"/>
  <c r="AK125" i="15"/>
  <c r="AJ125" i="15"/>
  <c r="AI125" i="15"/>
  <c r="AH125" i="15"/>
  <c r="AE125" i="15"/>
  <c r="AE126" i="15" s="1"/>
  <c r="AD125" i="15"/>
  <c r="AD126" i="15" s="1"/>
  <c r="AC125" i="15"/>
  <c r="AC126" i="15" s="1"/>
  <c r="AB125" i="15"/>
  <c r="AB126" i="15" s="1"/>
  <c r="AA125" i="15"/>
  <c r="AA126" i="15" s="1"/>
  <c r="Z125" i="15"/>
  <c r="Z126" i="15" s="1"/>
  <c r="Y125" i="15"/>
  <c r="Y126" i="15" s="1"/>
  <c r="X125" i="15"/>
  <c r="X126" i="15" s="1"/>
  <c r="R125" i="15"/>
  <c r="R126" i="15" s="1"/>
  <c r="J125" i="15"/>
  <c r="J126" i="15" s="1"/>
  <c r="I125" i="15"/>
  <c r="I126" i="15" s="1"/>
  <c r="H125" i="15"/>
  <c r="H126" i="15" s="1"/>
  <c r="G125" i="15"/>
  <c r="G126" i="15" s="1"/>
  <c r="F125" i="15"/>
  <c r="F126" i="15" s="1"/>
  <c r="E125" i="15"/>
  <c r="E126" i="15" s="1"/>
  <c r="D125" i="15"/>
  <c r="D126" i="15" s="1"/>
  <c r="C125" i="15"/>
  <c r="C126" i="15" s="1"/>
  <c r="Z122" i="15"/>
  <c r="G122" i="15"/>
  <c r="AZ121" i="15"/>
  <c r="AZ122" i="15" s="1"/>
  <c r="AY121" i="15"/>
  <c r="AY122" i="15" s="1"/>
  <c r="AX121" i="15"/>
  <c r="AX122" i="15" s="1"/>
  <c r="AK121" i="15"/>
  <c r="AJ121" i="15"/>
  <c r="AI121" i="15"/>
  <c r="AH121" i="15"/>
  <c r="AE121" i="15"/>
  <c r="AE122" i="15" s="1"/>
  <c r="AD121" i="15"/>
  <c r="AD122" i="15" s="1"/>
  <c r="AC121" i="15"/>
  <c r="AC122" i="15" s="1"/>
  <c r="AB121" i="15"/>
  <c r="AB122" i="15" s="1"/>
  <c r="AA121" i="15"/>
  <c r="AA122" i="15" s="1"/>
  <c r="Z121" i="15"/>
  <c r="Y121" i="15"/>
  <c r="Y122" i="15" s="1"/>
  <c r="X121" i="15"/>
  <c r="X122" i="15" s="1"/>
  <c r="R121" i="15"/>
  <c r="R122" i="15" s="1"/>
  <c r="J121" i="15"/>
  <c r="J122" i="15" s="1"/>
  <c r="I121" i="15"/>
  <c r="I122" i="15" s="1"/>
  <c r="H121" i="15"/>
  <c r="H122" i="15" s="1"/>
  <c r="G121" i="15"/>
  <c r="F121" i="15"/>
  <c r="F122" i="15" s="1"/>
  <c r="E121" i="15"/>
  <c r="E122" i="15" s="1"/>
  <c r="D121" i="15"/>
  <c r="D122" i="15" s="1"/>
  <c r="C121" i="15"/>
  <c r="C122" i="15" s="1"/>
  <c r="AZ117" i="15"/>
  <c r="AZ118" i="15" s="1"/>
  <c r="AY117" i="15"/>
  <c r="AY118" i="15" s="1"/>
  <c r="AX117" i="15"/>
  <c r="AX118" i="15" s="1"/>
  <c r="AK117" i="15"/>
  <c r="AJ117" i="15"/>
  <c r="AI117" i="15"/>
  <c r="AH117" i="15"/>
  <c r="AE117" i="15"/>
  <c r="AE118" i="15" s="1"/>
  <c r="AD117" i="15"/>
  <c r="AD118" i="15" s="1"/>
  <c r="AC117" i="15"/>
  <c r="AC118" i="15" s="1"/>
  <c r="AB117" i="15"/>
  <c r="AB118" i="15" s="1"/>
  <c r="AA117" i="15"/>
  <c r="AA118" i="15" s="1"/>
  <c r="Z117" i="15"/>
  <c r="Z118" i="15" s="1"/>
  <c r="Y117" i="15"/>
  <c r="Y118" i="15" s="1"/>
  <c r="X117" i="15"/>
  <c r="X118" i="15" s="1"/>
  <c r="R117" i="15"/>
  <c r="R118" i="15" s="1"/>
  <c r="J117" i="15"/>
  <c r="J118" i="15" s="1"/>
  <c r="I117" i="15"/>
  <c r="I118" i="15" s="1"/>
  <c r="H117" i="15"/>
  <c r="H118" i="15" s="1"/>
  <c r="G117" i="15"/>
  <c r="G118" i="15" s="1"/>
  <c r="F117" i="15"/>
  <c r="F118" i="15" s="1"/>
  <c r="E117" i="15"/>
  <c r="E118" i="15" s="1"/>
  <c r="D117" i="15"/>
  <c r="D118" i="15" s="1"/>
  <c r="C117" i="15"/>
  <c r="C118" i="15" s="1"/>
  <c r="K116" i="15" s="1"/>
  <c r="AZ113" i="15"/>
  <c r="AZ114" i="15" s="1"/>
  <c r="AY113" i="15"/>
  <c r="AY114" i="15" s="1"/>
  <c r="AX113" i="15"/>
  <c r="AX114" i="15" s="1"/>
  <c r="AK113" i="15"/>
  <c r="AJ113" i="15"/>
  <c r="AI113" i="15"/>
  <c r="AH113" i="15"/>
  <c r="AE113" i="15"/>
  <c r="AE114" i="15" s="1"/>
  <c r="AD113" i="15"/>
  <c r="AD114" i="15" s="1"/>
  <c r="AC113" i="15"/>
  <c r="AC114" i="15" s="1"/>
  <c r="AB113" i="15"/>
  <c r="AB114" i="15" s="1"/>
  <c r="AA113" i="15"/>
  <c r="AA114" i="15" s="1"/>
  <c r="Z113" i="15"/>
  <c r="Z114" i="15" s="1"/>
  <c r="Y113" i="15"/>
  <c r="Y114" i="15" s="1"/>
  <c r="X113" i="15"/>
  <c r="X114" i="15" s="1"/>
  <c r="R113" i="15"/>
  <c r="R114" i="15" s="1"/>
  <c r="J113" i="15"/>
  <c r="J114" i="15" s="1"/>
  <c r="I113" i="15"/>
  <c r="I114" i="15" s="1"/>
  <c r="H113" i="15"/>
  <c r="H114" i="15" s="1"/>
  <c r="G113" i="15"/>
  <c r="G114" i="15" s="1"/>
  <c r="F113" i="15"/>
  <c r="F114" i="15" s="1"/>
  <c r="E113" i="15"/>
  <c r="E114" i="15" s="1"/>
  <c r="D113" i="15"/>
  <c r="D114" i="15" s="1"/>
  <c r="C113" i="15"/>
  <c r="C114" i="15" s="1"/>
  <c r="AZ109" i="15"/>
  <c r="AZ110" i="15" s="1"/>
  <c r="AY109" i="15"/>
  <c r="AY110" i="15" s="1"/>
  <c r="AX109" i="15"/>
  <c r="AX110" i="15" s="1"/>
  <c r="AK109" i="15"/>
  <c r="AJ109" i="15"/>
  <c r="AI109" i="15"/>
  <c r="AH109" i="15"/>
  <c r="AE109" i="15"/>
  <c r="AE110" i="15" s="1"/>
  <c r="AD109" i="15"/>
  <c r="AD110" i="15" s="1"/>
  <c r="AC109" i="15"/>
  <c r="AC110" i="15" s="1"/>
  <c r="AB109" i="15"/>
  <c r="AB110" i="15" s="1"/>
  <c r="AA109" i="15"/>
  <c r="AA110" i="15" s="1"/>
  <c r="Z109" i="15"/>
  <c r="Z110" i="15" s="1"/>
  <c r="Y109" i="15"/>
  <c r="Y110" i="15" s="1"/>
  <c r="X109" i="15"/>
  <c r="X110" i="15" s="1"/>
  <c r="R109" i="15"/>
  <c r="R110" i="15" s="1"/>
  <c r="J109" i="15"/>
  <c r="J110" i="15" s="1"/>
  <c r="I109" i="15"/>
  <c r="I110" i="15" s="1"/>
  <c r="H109" i="15"/>
  <c r="H110" i="15" s="1"/>
  <c r="G109" i="15"/>
  <c r="G110" i="15" s="1"/>
  <c r="F109" i="15"/>
  <c r="F110" i="15" s="1"/>
  <c r="E109" i="15"/>
  <c r="E110" i="15" s="1"/>
  <c r="D109" i="15"/>
  <c r="D110" i="15" s="1"/>
  <c r="C109" i="15"/>
  <c r="C110" i="15" s="1"/>
  <c r="X106" i="15"/>
  <c r="AZ105" i="15"/>
  <c r="AZ106" i="15" s="1"/>
  <c r="AY105" i="15"/>
  <c r="AY106" i="15" s="1"/>
  <c r="AX105" i="15"/>
  <c r="AX106" i="15" s="1"/>
  <c r="AK105" i="15"/>
  <c r="AJ105" i="15"/>
  <c r="AI105" i="15"/>
  <c r="AH105" i="15"/>
  <c r="AE105" i="15"/>
  <c r="AE106" i="15" s="1"/>
  <c r="AD105" i="15"/>
  <c r="AD106" i="15" s="1"/>
  <c r="AC105" i="15"/>
  <c r="AC106" i="15" s="1"/>
  <c r="AB105" i="15"/>
  <c r="AB106" i="15" s="1"/>
  <c r="AA105" i="15"/>
  <c r="AA106" i="15" s="1"/>
  <c r="Z105" i="15"/>
  <c r="Z106" i="15" s="1"/>
  <c r="Y105" i="15"/>
  <c r="Y106" i="15" s="1"/>
  <c r="X105" i="15"/>
  <c r="R105" i="15"/>
  <c r="R106" i="15" s="1"/>
  <c r="J105" i="15"/>
  <c r="J106" i="15" s="1"/>
  <c r="I105" i="15"/>
  <c r="I106" i="15" s="1"/>
  <c r="H105" i="15"/>
  <c r="H106" i="15" s="1"/>
  <c r="G105" i="15"/>
  <c r="G106" i="15" s="1"/>
  <c r="F105" i="15"/>
  <c r="F106" i="15" s="1"/>
  <c r="E105" i="15"/>
  <c r="E106" i="15" s="1"/>
  <c r="D105" i="15"/>
  <c r="D106" i="15" s="1"/>
  <c r="C105" i="15"/>
  <c r="C106" i="15" s="1"/>
  <c r="AZ101" i="15"/>
  <c r="AZ102" i="15" s="1"/>
  <c r="AY101" i="15"/>
  <c r="AY102" i="15" s="1"/>
  <c r="AX101" i="15"/>
  <c r="AX102" i="15" s="1"/>
  <c r="AK101" i="15"/>
  <c r="AJ101" i="15"/>
  <c r="AI101" i="15"/>
  <c r="AH101" i="15"/>
  <c r="AE101" i="15"/>
  <c r="AE102" i="15" s="1"/>
  <c r="AD101" i="15"/>
  <c r="AD102" i="15" s="1"/>
  <c r="AC101" i="15"/>
  <c r="AC102" i="15" s="1"/>
  <c r="AB101" i="15"/>
  <c r="AB102" i="15" s="1"/>
  <c r="AA101" i="15"/>
  <c r="AA102" i="15" s="1"/>
  <c r="Z101" i="15"/>
  <c r="Z102" i="15" s="1"/>
  <c r="Y101" i="15"/>
  <c r="Y102" i="15" s="1"/>
  <c r="X101" i="15"/>
  <c r="X102" i="15" s="1"/>
  <c r="R101" i="15"/>
  <c r="R102" i="15" s="1"/>
  <c r="J101" i="15"/>
  <c r="J102" i="15" s="1"/>
  <c r="I101" i="15"/>
  <c r="I102" i="15" s="1"/>
  <c r="H101" i="15"/>
  <c r="H102" i="15" s="1"/>
  <c r="G101" i="15"/>
  <c r="G102" i="15" s="1"/>
  <c r="F101" i="15"/>
  <c r="F102" i="15" s="1"/>
  <c r="E101" i="15"/>
  <c r="E102" i="15" s="1"/>
  <c r="D101" i="15"/>
  <c r="D102" i="15" s="1"/>
  <c r="C101" i="15"/>
  <c r="C102" i="15" s="1"/>
  <c r="R98" i="15"/>
  <c r="I98" i="15"/>
  <c r="AZ97" i="15"/>
  <c r="AZ98" i="15" s="1"/>
  <c r="AY97" i="15"/>
  <c r="AY98" i="15" s="1"/>
  <c r="AX97" i="15"/>
  <c r="AX98" i="15" s="1"/>
  <c r="AK97" i="15"/>
  <c r="AJ97" i="15"/>
  <c r="AI97" i="15"/>
  <c r="AH97" i="15"/>
  <c r="AE97" i="15"/>
  <c r="AE98" i="15" s="1"/>
  <c r="AD97" i="15"/>
  <c r="AD98" i="15" s="1"/>
  <c r="AC97" i="15"/>
  <c r="AC98" i="15" s="1"/>
  <c r="AB97" i="15"/>
  <c r="AB98" i="15" s="1"/>
  <c r="AA97" i="15"/>
  <c r="AA98" i="15" s="1"/>
  <c r="Z97" i="15"/>
  <c r="Z98" i="15" s="1"/>
  <c r="Y97" i="15"/>
  <c r="Y98" i="15" s="1"/>
  <c r="X97" i="15"/>
  <c r="X98" i="15" s="1"/>
  <c r="R97" i="15"/>
  <c r="J97" i="15"/>
  <c r="J98" i="15" s="1"/>
  <c r="I97" i="15"/>
  <c r="H97" i="15"/>
  <c r="H98" i="15" s="1"/>
  <c r="G97" i="15"/>
  <c r="G98" i="15" s="1"/>
  <c r="F97" i="15"/>
  <c r="F98" i="15" s="1"/>
  <c r="E97" i="15"/>
  <c r="E98" i="15" s="1"/>
  <c r="D97" i="15"/>
  <c r="D98" i="15" s="1"/>
  <c r="C97" i="15"/>
  <c r="C98" i="15" s="1"/>
  <c r="K96" i="15" s="1"/>
  <c r="AE94" i="15"/>
  <c r="X94" i="15"/>
  <c r="AZ93" i="15"/>
  <c r="AZ94" i="15" s="1"/>
  <c r="AY93" i="15"/>
  <c r="AY94" i="15" s="1"/>
  <c r="AX93" i="15"/>
  <c r="AX94" i="15" s="1"/>
  <c r="AK93" i="15"/>
  <c r="AJ93" i="15"/>
  <c r="AI93" i="15"/>
  <c r="AH93" i="15"/>
  <c r="AE93" i="15"/>
  <c r="AD93" i="15"/>
  <c r="AD94" i="15" s="1"/>
  <c r="AC93" i="15"/>
  <c r="AC94" i="15" s="1"/>
  <c r="AB93" i="15"/>
  <c r="AB94" i="15" s="1"/>
  <c r="AA93" i="15"/>
  <c r="AA94" i="15" s="1"/>
  <c r="Z93" i="15"/>
  <c r="Z94" i="15" s="1"/>
  <c r="Y93" i="15"/>
  <c r="Y94" i="15" s="1"/>
  <c r="X93" i="15"/>
  <c r="R93" i="15"/>
  <c r="R94" i="15" s="1"/>
  <c r="J93" i="15"/>
  <c r="J94" i="15" s="1"/>
  <c r="I93" i="15"/>
  <c r="I94" i="15" s="1"/>
  <c r="H93" i="15"/>
  <c r="H94" i="15" s="1"/>
  <c r="G93" i="15"/>
  <c r="G94" i="15" s="1"/>
  <c r="F93" i="15"/>
  <c r="F94" i="15" s="1"/>
  <c r="E93" i="15"/>
  <c r="E94" i="15" s="1"/>
  <c r="D93" i="15"/>
  <c r="D94" i="15" s="1"/>
  <c r="C93" i="15"/>
  <c r="C94" i="15" s="1"/>
  <c r="I90" i="15"/>
  <c r="H90" i="15"/>
  <c r="F90" i="15"/>
  <c r="AZ89" i="15"/>
  <c r="AZ90" i="15" s="1"/>
  <c r="AY89" i="15"/>
  <c r="AY90" i="15" s="1"/>
  <c r="AX89" i="15"/>
  <c r="AX90" i="15" s="1"/>
  <c r="AK89" i="15"/>
  <c r="AJ89" i="15"/>
  <c r="AI89" i="15"/>
  <c r="AH89" i="15"/>
  <c r="AE89" i="15"/>
  <c r="AE90" i="15" s="1"/>
  <c r="AD89" i="15"/>
  <c r="AD90" i="15" s="1"/>
  <c r="AC89" i="15"/>
  <c r="AC90" i="15" s="1"/>
  <c r="AB89" i="15"/>
  <c r="AB90" i="15" s="1"/>
  <c r="AA89" i="15"/>
  <c r="AA90" i="15" s="1"/>
  <c r="Z89" i="15"/>
  <c r="Z90" i="15" s="1"/>
  <c r="Y89" i="15"/>
  <c r="Y90" i="15" s="1"/>
  <c r="X89" i="15"/>
  <c r="X90" i="15" s="1"/>
  <c r="R89" i="15"/>
  <c r="R90" i="15" s="1"/>
  <c r="J89" i="15"/>
  <c r="J90" i="15" s="1"/>
  <c r="I89" i="15"/>
  <c r="H89" i="15"/>
  <c r="G89" i="15"/>
  <c r="G90" i="15" s="1"/>
  <c r="F89" i="15"/>
  <c r="E89" i="15"/>
  <c r="E90" i="15" s="1"/>
  <c r="D89" i="15"/>
  <c r="D90" i="15" s="1"/>
  <c r="C89" i="15"/>
  <c r="C90" i="15" s="1"/>
  <c r="AZ85" i="15"/>
  <c r="AZ86" i="15" s="1"/>
  <c r="AY85" i="15"/>
  <c r="AY86" i="15" s="1"/>
  <c r="AX85" i="15"/>
  <c r="AX86" i="15" s="1"/>
  <c r="AK85" i="15"/>
  <c r="AJ85" i="15"/>
  <c r="AI85" i="15"/>
  <c r="AH85" i="15"/>
  <c r="AE85" i="15"/>
  <c r="AE86" i="15" s="1"/>
  <c r="AD85" i="15"/>
  <c r="AD86" i="15" s="1"/>
  <c r="AC85" i="15"/>
  <c r="AC86" i="15" s="1"/>
  <c r="AB85" i="15"/>
  <c r="AB86" i="15" s="1"/>
  <c r="AA85" i="15"/>
  <c r="AA86" i="15" s="1"/>
  <c r="Z85" i="15"/>
  <c r="Z86" i="15" s="1"/>
  <c r="Y85" i="15"/>
  <c r="Y86" i="15" s="1"/>
  <c r="X85" i="15"/>
  <c r="X86" i="15" s="1"/>
  <c r="R85" i="15"/>
  <c r="R86" i="15" s="1"/>
  <c r="J85" i="15"/>
  <c r="J86" i="15" s="1"/>
  <c r="I85" i="15"/>
  <c r="I86" i="15" s="1"/>
  <c r="H85" i="15"/>
  <c r="H86" i="15" s="1"/>
  <c r="G85" i="15"/>
  <c r="G86" i="15" s="1"/>
  <c r="F85" i="15"/>
  <c r="F86" i="15" s="1"/>
  <c r="E85" i="15"/>
  <c r="E86" i="15" s="1"/>
  <c r="D85" i="15"/>
  <c r="D86" i="15" s="1"/>
  <c r="C85" i="15"/>
  <c r="C86" i="15" s="1"/>
  <c r="AZ81" i="15"/>
  <c r="AZ82" i="15" s="1"/>
  <c r="AY81" i="15"/>
  <c r="AY82" i="15" s="1"/>
  <c r="AX81" i="15"/>
  <c r="AX82" i="15" s="1"/>
  <c r="AK81" i="15"/>
  <c r="AJ81" i="15"/>
  <c r="AI81" i="15"/>
  <c r="AH81" i="15"/>
  <c r="AE81" i="15"/>
  <c r="AE82" i="15" s="1"/>
  <c r="AD81" i="15"/>
  <c r="AD82" i="15" s="1"/>
  <c r="AC81" i="15"/>
  <c r="AC82" i="15" s="1"/>
  <c r="AB81" i="15"/>
  <c r="AB82" i="15" s="1"/>
  <c r="AA81" i="15"/>
  <c r="AA82" i="15" s="1"/>
  <c r="Z81" i="15"/>
  <c r="Z82" i="15" s="1"/>
  <c r="Y81" i="15"/>
  <c r="Y82" i="15" s="1"/>
  <c r="X81" i="15"/>
  <c r="X82" i="15" s="1"/>
  <c r="R81" i="15"/>
  <c r="R82" i="15" s="1"/>
  <c r="J81" i="15"/>
  <c r="J82" i="15" s="1"/>
  <c r="I81" i="15"/>
  <c r="I82" i="15" s="1"/>
  <c r="H81" i="15"/>
  <c r="H82" i="15" s="1"/>
  <c r="G81" i="15"/>
  <c r="G82" i="15" s="1"/>
  <c r="F81" i="15"/>
  <c r="F82" i="15" s="1"/>
  <c r="E81" i="15"/>
  <c r="E82" i="15" s="1"/>
  <c r="D81" i="15"/>
  <c r="D82" i="15" s="1"/>
  <c r="C81" i="15"/>
  <c r="C82" i="15" s="1"/>
  <c r="AZ77" i="15"/>
  <c r="AZ78" i="15" s="1"/>
  <c r="AY77" i="15"/>
  <c r="AY78" i="15" s="1"/>
  <c r="AX77" i="15"/>
  <c r="AX78" i="15" s="1"/>
  <c r="AK77" i="15"/>
  <c r="AJ77" i="15"/>
  <c r="AI77" i="15"/>
  <c r="AH77" i="15"/>
  <c r="AE77" i="15"/>
  <c r="AE78" i="15" s="1"/>
  <c r="AD77" i="15"/>
  <c r="AD78" i="15" s="1"/>
  <c r="AC77" i="15"/>
  <c r="AC78" i="15" s="1"/>
  <c r="AB77" i="15"/>
  <c r="AB78" i="15" s="1"/>
  <c r="AA77" i="15"/>
  <c r="AA78" i="15" s="1"/>
  <c r="Z77" i="15"/>
  <c r="Z78" i="15" s="1"/>
  <c r="Y77" i="15"/>
  <c r="Y78" i="15" s="1"/>
  <c r="X77" i="15"/>
  <c r="X78" i="15" s="1"/>
  <c r="R77" i="15"/>
  <c r="R78" i="15" s="1"/>
  <c r="J77" i="15"/>
  <c r="J78" i="15" s="1"/>
  <c r="I77" i="15"/>
  <c r="I78" i="15" s="1"/>
  <c r="H77" i="15"/>
  <c r="H78" i="15" s="1"/>
  <c r="G77" i="15"/>
  <c r="G78" i="15" s="1"/>
  <c r="F77" i="15"/>
  <c r="F78" i="15" s="1"/>
  <c r="E77" i="15"/>
  <c r="E78" i="15" s="1"/>
  <c r="D77" i="15"/>
  <c r="D78" i="15" s="1"/>
  <c r="C77" i="15"/>
  <c r="C78" i="15" s="1"/>
  <c r="AZ73" i="15"/>
  <c r="AZ74" i="15" s="1"/>
  <c r="AY73" i="15"/>
  <c r="AY74" i="15" s="1"/>
  <c r="AX73" i="15"/>
  <c r="AX74" i="15" s="1"/>
  <c r="AK73" i="15"/>
  <c r="AJ73" i="15"/>
  <c r="AI73" i="15"/>
  <c r="AH73" i="15"/>
  <c r="AE73" i="15"/>
  <c r="AE74" i="15" s="1"/>
  <c r="AD73" i="15"/>
  <c r="AD74" i="15" s="1"/>
  <c r="AC73" i="15"/>
  <c r="AC74" i="15" s="1"/>
  <c r="AB73" i="15"/>
  <c r="AB74" i="15" s="1"/>
  <c r="AA73" i="15"/>
  <c r="AA74" i="15" s="1"/>
  <c r="Z73" i="15"/>
  <c r="Z74" i="15" s="1"/>
  <c r="Y73" i="15"/>
  <c r="Y74" i="15" s="1"/>
  <c r="X73" i="15"/>
  <c r="X74" i="15" s="1"/>
  <c r="R73" i="15"/>
  <c r="R74" i="15" s="1"/>
  <c r="J73" i="15"/>
  <c r="J74" i="15" s="1"/>
  <c r="I73" i="15"/>
  <c r="I74" i="15" s="1"/>
  <c r="H73" i="15"/>
  <c r="H74" i="15" s="1"/>
  <c r="G73" i="15"/>
  <c r="G74" i="15" s="1"/>
  <c r="F73" i="15"/>
  <c r="F74" i="15" s="1"/>
  <c r="E73" i="15"/>
  <c r="E74" i="15" s="1"/>
  <c r="D73" i="15"/>
  <c r="D74" i="15" s="1"/>
  <c r="C73" i="15"/>
  <c r="C74" i="15" s="1"/>
  <c r="AZ69" i="15"/>
  <c r="AZ70" i="15" s="1"/>
  <c r="AY69" i="15"/>
  <c r="AY70" i="15" s="1"/>
  <c r="AX69" i="15"/>
  <c r="AX70" i="15" s="1"/>
  <c r="AK69" i="15"/>
  <c r="AJ69" i="15"/>
  <c r="AI69" i="15"/>
  <c r="AH69" i="15"/>
  <c r="AE69" i="15"/>
  <c r="AE70" i="15" s="1"/>
  <c r="AD69" i="15"/>
  <c r="AD70" i="15" s="1"/>
  <c r="AC69" i="15"/>
  <c r="AC70" i="15" s="1"/>
  <c r="AB69" i="15"/>
  <c r="AB70" i="15" s="1"/>
  <c r="AA69" i="15"/>
  <c r="AA70" i="15" s="1"/>
  <c r="Z69" i="15"/>
  <c r="Z70" i="15" s="1"/>
  <c r="Y69" i="15"/>
  <c r="Y70" i="15" s="1"/>
  <c r="X69" i="15"/>
  <c r="X70" i="15" s="1"/>
  <c r="R69" i="15"/>
  <c r="R70" i="15" s="1"/>
  <c r="J69" i="15"/>
  <c r="J70" i="15" s="1"/>
  <c r="I69" i="15"/>
  <c r="I70" i="15" s="1"/>
  <c r="H69" i="15"/>
  <c r="H70" i="15" s="1"/>
  <c r="G69" i="15"/>
  <c r="G70" i="15" s="1"/>
  <c r="F69" i="15"/>
  <c r="F70" i="15" s="1"/>
  <c r="E69" i="15"/>
  <c r="E70" i="15" s="1"/>
  <c r="D69" i="15"/>
  <c r="D70" i="15" s="1"/>
  <c r="C69" i="15"/>
  <c r="C70" i="15" s="1"/>
  <c r="Z66" i="15"/>
  <c r="AZ65" i="15"/>
  <c r="AZ66" i="15" s="1"/>
  <c r="AY65" i="15"/>
  <c r="AY66" i="15" s="1"/>
  <c r="AX65" i="15"/>
  <c r="AX66" i="15" s="1"/>
  <c r="AK65" i="15"/>
  <c r="AJ65" i="15"/>
  <c r="AI65" i="15"/>
  <c r="AH65" i="15"/>
  <c r="AE65" i="15"/>
  <c r="AE66" i="15" s="1"/>
  <c r="AD65" i="15"/>
  <c r="AD66" i="15" s="1"/>
  <c r="AC65" i="15"/>
  <c r="AC66" i="15" s="1"/>
  <c r="AB65" i="15"/>
  <c r="AB66" i="15" s="1"/>
  <c r="AA65" i="15"/>
  <c r="AA66" i="15" s="1"/>
  <c r="Z65" i="15"/>
  <c r="Y65" i="15"/>
  <c r="Y66" i="15" s="1"/>
  <c r="X65" i="15"/>
  <c r="X66" i="15" s="1"/>
  <c r="R65" i="15"/>
  <c r="R66" i="15" s="1"/>
  <c r="J65" i="15"/>
  <c r="J66" i="15" s="1"/>
  <c r="I65" i="15"/>
  <c r="I66" i="15" s="1"/>
  <c r="H65" i="15"/>
  <c r="H66" i="15" s="1"/>
  <c r="G65" i="15"/>
  <c r="G66" i="15" s="1"/>
  <c r="F65" i="15"/>
  <c r="F66" i="15" s="1"/>
  <c r="E65" i="15"/>
  <c r="E66" i="15" s="1"/>
  <c r="D65" i="15"/>
  <c r="D66" i="15" s="1"/>
  <c r="C65" i="15"/>
  <c r="C66" i="15" s="1"/>
  <c r="AY62" i="15"/>
  <c r="AZ61" i="15"/>
  <c r="AZ62" i="15" s="1"/>
  <c r="AY61" i="15"/>
  <c r="AX61" i="15"/>
  <c r="AX62" i="15" s="1"/>
  <c r="AK61" i="15"/>
  <c r="AJ61" i="15"/>
  <c r="AI61" i="15"/>
  <c r="AH61" i="15"/>
  <c r="AE61" i="15"/>
  <c r="AE62" i="15" s="1"/>
  <c r="AD61" i="15"/>
  <c r="AD62" i="15" s="1"/>
  <c r="AC61" i="15"/>
  <c r="AC62" i="15" s="1"/>
  <c r="AB61" i="15"/>
  <c r="AB62" i="15" s="1"/>
  <c r="AA61" i="15"/>
  <c r="AA62" i="15" s="1"/>
  <c r="Z61" i="15"/>
  <c r="Z62" i="15" s="1"/>
  <c r="Y61" i="15"/>
  <c r="Y62" i="15" s="1"/>
  <c r="X61" i="15"/>
  <c r="X62" i="15" s="1"/>
  <c r="R61" i="15"/>
  <c r="R62" i="15" s="1"/>
  <c r="J61" i="15"/>
  <c r="J62" i="15" s="1"/>
  <c r="I61" i="15"/>
  <c r="I62" i="15" s="1"/>
  <c r="H61" i="15"/>
  <c r="H62" i="15" s="1"/>
  <c r="G61" i="15"/>
  <c r="G62" i="15" s="1"/>
  <c r="F61" i="15"/>
  <c r="F62" i="15" s="1"/>
  <c r="E61" i="15"/>
  <c r="E62" i="15" s="1"/>
  <c r="D61" i="15"/>
  <c r="D62" i="15" s="1"/>
  <c r="C61" i="15"/>
  <c r="C62" i="15" s="1"/>
  <c r="H58" i="15"/>
  <c r="G58" i="15"/>
  <c r="AZ57" i="15"/>
  <c r="AZ58" i="15" s="1"/>
  <c r="AY57" i="15"/>
  <c r="AY58" i="15" s="1"/>
  <c r="AX57" i="15"/>
  <c r="AX58" i="15" s="1"/>
  <c r="AK57" i="15"/>
  <c r="AJ57" i="15"/>
  <c r="AI57" i="15"/>
  <c r="AH57" i="15"/>
  <c r="AE57" i="15"/>
  <c r="AE58" i="15" s="1"/>
  <c r="AD57" i="15"/>
  <c r="AD58" i="15" s="1"/>
  <c r="AC57" i="15"/>
  <c r="AC58" i="15" s="1"/>
  <c r="AB57" i="15"/>
  <c r="AB58" i="15" s="1"/>
  <c r="AA57" i="15"/>
  <c r="AA58" i="15" s="1"/>
  <c r="Z57" i="15"/>
  <c r="Z58" i="15" s="1"/>
  <c r="Y57" i="15"/>
  <c r="Y58" i="15" s="1"/>
  <c r="X57" i="15"/>
  <c r="X58" i="15" s="1"/>
  <c r="R57" i="15"/>
  <c r="R58" i="15" s="1"/>
  <c r="J57" i="15"/>
  <c r="J58" i="15" s="1"/>
  <c r="I57" i="15"/>
  <c r="I58" i="15" s="1"/>
  <c r="H57" i="15"/>
  <c r="G57" i="15"/>
  <c r="F57" i="15"/>
  <c r="F58" i="15" s="1"/>
  <c r="E57" i="15"/>
  <c r="E58" i="15" s="1"/>
  <c r="D57" i="15"/>
  <c r="D58" i="15" s="1"/>
  <c r="C57" i="15"/>
  <c r="C58" i="15" s="1"/>
  <c r="AY54" i="15"/>
  <c r="Z54" i="15"/>
  <c r="AZ53" i="15"/>
  <c r="AZ54" i="15" s="1"/>
  <c r="AY53" i="15"/>
  <c r="AX53" i="15"/>
  <c r="AX54" i="15" s="1"/>
  <c r="AK53" i="15"/>
  <c r="AJ53" i="15"/>
  <c r="AI53" i="15"/>
  <c r="AH53" i="15"/>
  <c r="AE53" i="15"/>
  <c r="AE54" i="15" s="1"/>
  <c r="AD53" i="15"/>
  <c r="AD54" i="15" s="1"/>
  <c r="AC53" i="15"/>
  <c r="AC54" i="15" s="1"/>
  <c r="AB53" i="15"/>
  <c r="AB54" i="15" s="1"/>
  <c r="AA53" i="15"/>
  <c r="AA54" i="15" s="1"/>
  <c r="Z53" i="15"/>
  <c r="Y53" i="15"/>
  <c r="Y54" i="15" s="1"/>
  <c r="X53" i="15"/>
  <c r="X54" i="15" s="1"/>
  <c r="R53" i="15"/>
  <c r="R54" i="15" s="1"/>
  <c r="J53" i="15"/>
  <c r="J54" i="15" s="1"/>
  <c r="I53" i="15"/>
  <c r="I54" i="15" s="1"/>
  <c r="H53" i="15"/>
  <c r="H54" i="15" s="1"/>
  <c r="G53" i="15"/>
  <c r="G54" i="15" s="1"/>
  <c r="F53" i="15"/>
  <c r="F54" i="15" s="1"/>
  <c r="E53" i="15"/>
  <c r="E54" i="15" s="1"/>
  <c r="D53" i="15"/>
  <c r="D54" i="15" s="1"/>
  <c r="C53" i="15"/>
  <c r="C54" i="15" s="1"/>
  <c r="AZ49" i="15"/>
  <c r="AZ50" i="15" s="1"/>
  <c r="AY49" i="15"/>
  <c r="AY50" i="15" s="1"/>
  <c r="AX49" i="15"/>
  <c r="AX50" i="15" s="1"/>
  <c r="AK49" i="15"/>
  <c r="AJ49" i="15"/>
  <c r="AI49" i="15"/>
  <c r="AH49" i="15"/>
  <c r="AE49" i="15"/>
  <c r="AE50" i="15" s="1"/>
  <c r="AD49" i="15"/>
  <c r="AD50" i="15" s="1"/>
  <c r="AC49" i="15"/>
  <c r="AC50" i="15" s="1"/>
  <c r="AB49" i="15"/>
  <c r="AB50" i="15" s="1"/>
  <c r="AA49" i="15"/>
  <c r="AA50" i="15" s="1"/>
  <c r="Z49" i="15"/>
  <c r="Z50" i="15" s="1"/>
  <c r="Y49" i="15"/>
  <c r="Y50" i="15" s="1"/>
  <c r="X49" i="15"/>
  <c r="X50" i="15" s="1"/>
  <c r="R49" i="15"/>
  <c r="R50" i="15" s="1"/>
  <c r="J49" i="15"/>
  <c r="J50" i="15" s="1"/>
  <c r="I49" i="15"/>
  <c r="I50" i="15" s="1"/>
  <c r="H49" i="15"/>
  <c r="H50" i="15" s="1"/>
  <c r="G49" i="15"/>
  <c r="G50" i="15" s="1"/>
  <c r="F49" i="15"/>
  <c r="F50" i="15" s="1"/>
  <c r="E49" i="15"/>
  <c r="E50" i="15" s="1"/>
  <c r="D49" i="15"/>
  <c r="D50" i="15" s="1"/>
  <c r="C49" i="15"/>
  <c r="C50" i="15" s="1"/>
  <c r="G46" i="15"/>
  <c r="AZ45" i="15"/>
  <c r="AZ46" i="15" s="1"/>
  <c r="AY45" i="15"/>
  <c r="AY46" i="15" s="1"/>
  <c r="AX45" i="15"/>
  <c r="AX46" i="15" s="1"/>
  <c r="AK45" i="15"/>
  <c r="AJ45" i="15"/>
  <c r="AI45" i="15"/>
  <c r="AH45" i="15"/>
  <c r="AE45" i="15"/>
  <c r="AE46" i="15" s="1"/>
  <c r="AD45" i="15"/>
  <c r="AD46" i="15" s="1"/>
  <c r="AC45" i="15"/>
  <c r="AC46" i="15" s="1"/>
  <c r="AB45" i="15"/>
  <c r="AB46" i="15" s="1"/>
  <c r="AA45" i="15"/>
  <c r="AA46" i="15" s="1"/>
  <c r="Z45" i="15"/>
  <c r="Z46" i="15" s="1"/>
  <c r="Y45" i="15"/>
  <c r="Y46" i="15" s="1"/>
  <c r="X45" i="15"/>
  <c r="X46" i="15" s="1"/>
  <c r="R45" i="15"/>
  <c r="R46" i="15" s="1"/>
  <c r="J45" i="15"/>
  <c r="J46" i="15" s="1"/>
  <c r="I45" i="15"/>
  <c r="I46" i="15" s="1"/>
  <c r="H45" i="15"/>
  <c r="H46" i="15" s="1"/>
  <c r="G45" i="15"/>
  <c r="F45" i="15"/>
  <c r="F46" i="15" s="1"/>
  <c r="E45" i="15"/>
  <c r="E46" i="15" s="1"/>
  <c r="D45" i="15"/>
  <c r="D46" i="15" s="1"/>
  <c r="C45" i="15"/>
  <c r="C46" i="15" s="1"/>
  <c r="K44" i="15" s="1"/>
  <c r="AA42" i="15"/>
  <c r="AZ41" i="15"/>
  <c r="AZ42" i="15" s="1"/>
  <c r="AY41" i="15"/>
  <c r="AY42" i="15" s="1"/>
  <c r="AX41" i="15"/>
  <c r="AX42" i="15" s="1"/>
  <c r="AK41" i="15"/>
  <c r="AJ41" i="15"/>
  <c r="AI41" i="15"/>
  <c r="AH41" i="15"/>
  <c r="AE41" i="15"/>
  <c r="AE42" i="15" s="1"/>
  <c r="AD41" i="15"/>
  <c r="AD42" i="15" s="1"/>
  <c r="AC41" i="15"/>
  <c r="AC42" i="15" s="1"/>
  <c r="AB41" i="15"/>
  <c r="AB42" i="15" s="1"/>
  <c r="AA41" i="15"/>
  <c r="Z41" i="15"/>
  <c r="Z42" i="15" s="1"/>
  <c r="Y41" i="15"/>
  <c r="Y42" i="15" s="1"/>
  <c r="X41" i="15"/>
  <c r="X42" i="15" s="1"/>
  <c r="R41" i="15"/>
  <c r="R42" i="15" s="1"/>
  <c r="J41" i="15"/>
  <c r="J42" i="15" s="1"/>
  <c r="I41" i="15"/>
  <c r="I42" i="15" s="1"/>
  <c r="H41" i="15"/>
  <c r="H42" i="15" s="1"/>
  <c r="G41" i="15"/>
  <c r="G42" i="15" s="1"/>
  <c r="F41" i="15"/>
  <c r="F42" i="15" s="1"/>
  <c r="E41" i="15"/>
  <c r="E42" i="15" s="1"/>
  <c r="D41" i="15"/>
  <c r="D42" i="15" s="1"/>
  <c r="C41" i="15"/>
  <c r="C42" i="15" s="1"/>
  <c r="F38" i="15"/>
  <c r="AZ37" i="15"/>
  <c r="AZ38" i="15" s="1"/>
  <c r="AY37" i="15"/>
  <c r="AY38" i="15" s="1"/>
  <c r="AX37" i="15"/>
  <c r="AX38" i="15" s="1"/>
  <c r="AK37" i="15"/>
  <c r="AJ37" i="15"/>
  <c r="AI37" i="15"/>
  <c r="AH37" i="15"/>
  <c r="AE37" i="15"/>
  <c r="AE38" i="15" s="1"/>
  <c r="AD37" i="15"/>
  <c r="AD38" i="15" s="1"/>
  <c r="AC37" i="15"/>
  <c r="AC38" i="15" s="1"/>
  <c r="AB37" i="15"/>
  <c r="AB38" i="15" s="1"/>
  <c r="AA37" i="15"/>
  <c r="AA38" i="15" s="1"/>
  <c r="Z37" i="15"/>
  <c r="Z38" i="15" s="1"/>
  <c r="Y37" i="15"/>
  <c r="Y38" i="15" s="1"/>
  <c r="X37" i="15"/>
  <c r="X38" i="15" s="1"/>
  <c r="R37" i="15"/>
  <c r="R38" i="15" s="1"/>
  <c r="J37" i="15"/>
  <c r="J38" i="15" s="1"/>
  <c r="I37" i="15"/>
  <c r="I38" i="15" s="1"/>
  <c r="H37" i="15"/>
  <c r="H38" i="15" s="1"/>
  <c r="G37" i="15"/>
  <c r="G38" i="15" s="1"/>
  <c r="F37" i="15"/>
  <c r="E37" i="15"/>
  <c r="E38" i="15" s="1"/>
  <c r="D37" i="15"/>
  <c r="D38" i="15" s="1"/>
  <c r="C37" i="15"/>
  <c r="C38" i="15" s="1"/>
  <c r="AZ33" i="15"/>
  <c r="AZ34" i="15" s="1"/>
  <c r="AY33" i="15"/>
  <c r="AY34" i="15" s="1"/>
  <c r="AX33" i="15"/>
  <c r="AX34" i="15" s="1"/>
  <c r="AK33" i="15"/>
  <c r="AJ33" i="15"/>
  <c r="AI33" i="15"/>
  <c r="AH33" i="15"/>
  <c r="AE33" i="15"/>
  <c r="AE34" i="15" s="1"/>
  <c r="AD33" i="15"/>
  <c r="AD34" i="15" s="1"/>
  <c r="AC33" i="15"/>
  <c r="AC34" i="15" s="1"/>
  <c r="AB33" i="15"/>
  <c r="AB34" i="15" s="1"/>
  <c r="AA33" i="15"/>
  <c r="AA34" i="15" s="1"/>
  <c r="Z33" i="15"/>
  <c r="Z34" i="15" s="1"/>
  <c r="Y33" i="15"/>
  <c r="Y34" i="15" s="1"/>
  <c r="X33" i="15"/>
  <c r="X34" i="15" s="1"/>
  <c r="R33" i="15"/>
  <c r="R34" i="15" s="1"/>
  <c r="J33" i="15"/>
  <c r="J34" i="15" s="1"/>
  <c r="I33" i="15"/>
  <c r="I34" i="15" s="1"/>
  <c r="H33" i="15"/>
  <c r="H34" i="15" s="1"/>
  <c r="G33" i="15"/>
  <c r="G34" i="15" s="1"/>
  <c r="F33" i="15"/>
  <c r="F34" i="15" s="1"/>
  <c r="E33" i="15"/>
  <c r="E34" i="15" s="1"/>
  <c r="D33" i="15"/>
  <c r="D34" i="15" s="1"/>
  <c r="C33" i="15"/>
  <c r="C34" i="15" s="1"/>
  <c r="AC30" i="15"/>
  <c r="I30" i="15"/>
  <c r="AZ29" i="15"/>
  <c r="AZ30" i="15" s="1"/>
  <c r="AY29" i="15"/>
  <c r="AY30" i="15" s="1"/>
  <c r="AX29" i="15"/>
  <c r="AX30" i="15" s="1"/>
  <c r="AK29" i="15"/>
  <c r="AJ29" i="15"/>
  <c r="AI29" i="15"/>
  <c r="AH29" i="15"/>
  <c r="AE29" i="15"/>
  <c r="AE30" i="15" s="1"/>
  <c r="AD29" i="15"/>
  <c r="AD30" i="15" s="1"/>
  <c r="AC29" i="15"/>
  <c r="AB29" i="15"/>
  <c r="AB30" i="15" s="1"/>
  <c r="AA29" i="15"/>
  <c r="AA30" i="15" s="1"/>
  <c r="Z29" i="15"/>
  <c r="Z30" i="15" s="1"/>
  <c r="Y29" i="15"/>
  <c r="Y30" i="15" s="1"/>
  <c r="X29" i="15"/>
  <c r="X30" i="15" s="1"/>
  <c r="R29" i="15"/>
  <c r="R30" i="15" s="1"/>
  <c r="J29" i="15"/>
  <c r="J30" i="15" s="1"/>
  <c r="I29" i="15"/>
  <c r="H29" i="15"/>
  <c r="H30" i="15" s="1"/>
  <c r="G29" i="15"/>
  <c r="G30" i="15" s="1"/>
  <c r="F29" i="15"/>
  <c r="F30" i="15" s="1"/>
  <c r="E29" i="15"/>
  <c r="E30" i="15" s="1"/>
  <c r="D29" i="15"/>
  <c r="D30" i="15" s="1"/>
  <c r="C29" i="15"/>
  <c r="C30" i="15" s="1"/>
  <c r="AC26" i="15"/>
  <c r="AZ25" i="15"/>
  <c r="AZ26" i="15" s="1"/>
  <c r="AY25" i="15"/>
  <c r="AY26" i="15" s="1"/>
  <c r="AX25" i="15"/>
  <c r="AX26" i="15" s="1"/>
  <c r="AK25" i="15"/>
  <c r="AJ25" i="15"/>
  <c r="AI25" i="15"/>
  <c r="AH25" i="15"/>
  <c r="AE25" i="15"/>
  <c r="AE26" i="15" s="1"/>
  <c r="AD25" i="15"/>
  <c r="AD26" i="15" s="1"/>
  <c r="AC25" i="15"/>
  <c r="AB25" i="15"/>
  <c r="AB26" i="15" s="1"/>
  <c r="AA25" i="15"/>
  <c r="AA26" i="15" s="1"/>
  <c r="Z25" i="15"/>
  <c r="Z26" i="15" s="1"/>
  <c r="Y25" i="15"/>
  <c r="Y26" i="15" s="1"/>
  <c r="X25" i="15"/>
  <c r="X26" i="15" s="1"/>
  <c r="R25" i="15"/>
  <c r="R26" i="15" s="1"/>
  <c r="J25" i="15"/>
  <c r="J26" i="15" s="1"/>
  <c r="I25" i="15"/>
  <c r="I26" i="15" s="1"/>
  <c r="H25" i="15"/>
  <c r="H26" i="15" s="1"/>
  <c r="G25" i="15"/>
  <c r="G26" i="15" s="1"/>
  <c r="F25" i="15"/>
  <c r="F26" i="15" s="1"/>
  <c r="E25" i="15"/>
  <c r="E26" i="15" s="1"/>
  <c r="D25" i="15"/>
  <c r="D26" i="15" s="1"/>
  <c r="C25" i="15"/>
  <c r="C26" i="15" s="1"/>
  <c r="AZ21" i="15"/>
  <c r="AZ22" i="15" s="1"/>
  <c r="AY21" i="15"/>
  <c r="AY22" i="15" s="1"/>
  <c r="AX21" i="15"/>
  <c r="AX22" i="15" s="1"/>
  <c r="AK21" i="15"/>
  <c r="AJ21" i="15"/>
  <c r="AI21" i="15"/>
  <c r="AH21" i="15"/>
  <c r="AE21" i="15"/>
  <c r="AE22" i="15" s="1"/>
  <c r="AD21" i="15"/>
  <c r="AD22" i="15" s="1"/>
  <c r="AC21" i="15"/>
  <c r="AC22" i="15" s="1"/>
  <c r="AB21" i="15"/>
  <c r="AB22" i="15" s="1"/>
  <c r="AA21" i="15"/>
  <c r="AA22" i="15" s="1"/>
  <c r="Z21" i="15"/>
  <c r="Z22" i="15" s="1"/>
  <c r="Y21" i="15"/>
  <c r="Y22" i="15" s="1"/>
  <c r="X21" i="15"/>
  <c r="X22" i="15" s="1"/>
  <c r="R21" i="15"/>
  <c r="R22" i="15" s="1"/>
  <c r="J21" i="15"/>
  <c r="J22" i="15" s="1"/>
  <c r="I21" i="15"/>
  <c r="I22" i="15" s="1"/>
  <c r="H21" i="15"/>
  <c r="H22" i="15" s="1"/>
  <c r="G21" i="15"/>
  <c r="G22" i="15" s="1"/>
  <c r="F21" i="15"/>
  <c r="F22" i="15" s="1"/>
  <c r="E21" i="15"/>
  <c r="E22" i="15" s="1"/>
  <c r="D21" i="15"/>
  <c r="D22" i="15" s="1"/>
  <c r="C21" i="15"/>
  <c r="C22" i="15" s="1"/>
  <c r="AZ17" i="15"/>
  <c r="AZ18" i="15" s="1"/>
  <c r="AY17" i="15"/>
  <c r="AY18" i="15" s="1"/>
  <c r="AX17" i="15"/>
  <c r="AX18" i="15" s="1"/>
  <c r="AK17" i="15"/>
  <c r="AJ17" i="15"/>
  <c r="AI17" i="15"/>
  <c r="AH17" i="15"/>
  <c r="AE17" i="15"/>
  <c r="AE18" i="15" s="1"/>
  <c r="AD17" i="15"/>
  <c r="AD18" i="15" s="1"/>
  <c r="AC17" i="15"/>
  <c r="AC18" i="15" s="1"/>
  <c r="AB17" i="15"/>
  <c r="AB18" i="15" s="1"/>
  <c r="AA17" i="15"/>
  <c r="AA18" i="15" s="1"/>
  <c r="Z17" i="15"/>
  <c r="Z18" i="15" s="1"/>
  <c r="Y17" i="15"/>
  <c r="Y18" i="15" s="1"/>
  <c r="X17" i="15"/>
  <c r="X18" i="15" s="1"/>
  <c r="R17" i="15"/>
  <c r="R18" i="15" s="1"/>
  <c r="J17" i="15"/>
  <c r="J18" i="15" s="1"/>
  <c r="I17" i="15"/>
  <c r="I18" i="15" s="1"/>
  <c r="H17" i="15"/>
  <c r="H18" i="15" s="1"/>
  <c r="G17" i="15"/>
  <c r="G18" i="15" s="1"/>
  <c r="F17" i="15"/>
  <c r="F18" i="15" s="1"/>
  <c r="E17" i="15"/>
  <c r="E18" i="15" s="1"/>
  <c r="D17" i="15"/>
  <c r="D18" i="15" s="1"/>
  <c r="C17" i="15"/>
  <c r="C18" i="15" s="1"/>
  <c r="AZ13" i="15"/>
  <c r="AZ14" i="15" s="1"/>
  <c r="AY13" i="15"/>
  <c r="AY14" i="15" s="1"/>
  <c r="AX13" i="15"/>
  <c r="AX14" i="15" s="1"/>
  <c r="AK13" i="15"/>
  <c r="AJ13" i="15"/>
  <c r="AI13" i="15"/>
  <c r="AH13" i="15"/>
  <c r="AE13" i="15"/>
  <c r="AE14" i="15" s="1"/>
  <c r="AD13" i="15"/>
  <c r="AD14" i="15" s="1"/>
  <c r="AC13" i="15"/>
  <c r="AC14" i="15" s="1"/>
  <c r="AB13" i="15"/>
  <c r="AB14" i="15" s="1"/>
  <c r="AA13" i="15"/>
  <c r="AA14" i="15" s="1"/>
  <c r="Y13" i="15"/>
  <c r="Y14" i="15" s="1"/>
  <c r="R13" i="15"/>
  <c r="R14" i="15" s="1"/>
  <c r="J13" i="15"/>
  <c r="J14" i="15" s="1"/>
  <c r="H13" i="15"/>
  <c r="H14" i="15" s="1"/>
  <c r="G13" i="15"/>
  <c r="G14" i="15" s="1"/>
  <c r="F13" i="15"/>
  <c r="F14" i="15" s="1"/>
  <c r="D13" i="15"/>
  <c r="D14" i="15" s="1"/>
  <c r="AZ9" i="15"/>
  <c r="AZ10" i="15" s="1"/>
  <c r="AY9" i="15"/>
  <c r="AY10" i="15" s="1"/>
  <c r="AX9" i="15"/>
  <c r="AX10" i="15" s="1"/>
  <c r="AK9" i="15"/>
  <c r="AJ9" i="15"/>
  <c r="AI9" i="15"/>
  <c r="AH9" i="15"/>
  <c r="AC10" i="15"/>
  <c r="AA10" i="15"/>
  <c r="R10" i="15"/>
  <c r="J10" i="15"/>
  <c r="H10" i="15"/>
  <c r="G10" i="15"/>
  <c r="AZ6" i="15"/>
  <c r="AY6" i="15"/>
  <c r="AX6" i="15"/>
  <c r="AE6" i="15"/>
  <c r="R6" i="15"/>
  <c r="E6" i="15"/>
  <c r="D6" i="15"/>
  <c r="C6" i="15"/>
  <c r="AK5" i="15"/>
  <c r="AJ5" i="15"/>
  <c r="AI5" i="15"/>
  <c r="AH5" i="15"/>
  <c r="AD6" i="15"/>
  <c r="AB128" i="15"/>
  <c r="AA6" i="15"/>
  <c r="Z6" i="15"/>
  <c r="J6" i="15"/>
  <c r="H6" i="15"/>
  <c r="G6" i="15"/>
  <c r="F6" i="15"/>
  <c r="AE5" i="14"/>
  <c r="AE6" i="14" s="1"/>
  <c r="AD5" i="14"/>
  <c r="AC5" i="14"/>
  <c r="AC125" i="14" s="1"/>
  <c r="AB5" i="14"/>
  <c r="AA5" i="14"/>
  <c r="Z5" i="14"/>
  <c r="Z6" i="14" s="1"/>
  <c r="Y5" i="14"/>
  <c r="X5" i="14"/>
  <c r="X6" i="14" s="1"/>
  <c r="R5" i="14"/>
  <c r="J5" i="14"/>
  <c r="I5" i="14"/>
  <c r="H5" i="14"/>
  <c r="G5" i="14"/>
  <c r="F5" i="14"/>
  <c r="E5" i="14"/>
  <c r="D5" i="14"/>
  <c r="C5" i="14"/>
  <c r="AT125" i="14"/>
  <c r="AP125" i="14"/>
  <c r="AO125" i="14"/>
  <c r="AB125" i="14"/>
  <c r="U125" i="14"/>
  <c r="R125" i="14"/>
  <c r="T125" i="14"/>
  <c r="AZ121" i="14"/>
  <c r="AZ122" i="14" s="1"/>
  <c r="AY121" i="14"/>
  <c r="AY122" i="14" s="1"/>
  <c r="AX121" i="14"/>
  <c r="AX122" i="14" s="1"/>
  <c r="AK121" i="14"/>
  <c r="AJ121" i="14"/>
  <c r="AI121" i="14"/>
  <c r="AH121" i="14"/>
  <c r="AE121" i="14"/>
  <c r="AE122" i="14" s="1"/>
  <c r="AD121" i="14"/>
  <c r="AD122" i="14" s="1"/>
  <c r="AC121" i="14"/>
  <c r="AC122" i="14" s="1"/>
  <c r="AB121" i="14"/>
  <c r="AB122" i="14" s="1"/>
  <c r="AA121" i="14"/>
  <c r="AA122" i="14" s="1"/>
  <c r="Z121" i="14"/>
  <c r="Z122" i="14" s="1"/>
  <c r="Y121" i="14"/>
  <c r="Y122" i="14" s="1"/>
  <c r="X121" i="14"/>
  <c r="X122" i="14" s="1"/>
  <c r="R121" i="14"/>
  <c r="R122" i="14" s="1"/>
  <c r="J121" i="14"/>
  <c r="J122" i="14" s="1"/>
  <c r="I121" i="14"/>
  <c r="I122" i="14" s="1"/>
  <c r="H121" i="14"/>
  <c r="H122" i="14" s="1"/>
  <c r="G121" i="14"/>
  <c r="G122" i="14" s="1"/>
  <c r="F121" i="14"/>
  <c r="F122" i="14" s="1"/>
  <c r="E121" i="14"/>
  <c r="E122" i="14" s="1"/>
  <c r="D121" i="14"/>
  <c r="D122" i="14" s="1"/>
  <c r="C121" i="14"/>
  <c r="C122" i="14" s="1"/>
  <c r="AZ117" i="14"/>
  <c r="AZ118" i="14" s="1"/>
  <c r="AY117" i="14"/>
  <c r="AY118" i="14" s="1"/>
  <c r="AX117" i="14"/>
  <c r="AX118" i="14" s="1"/>
  <c r="AK117" i="14"/>
  <c r="AJ117" i="14"/>
  <c r="AI117" i="14"/>
  <c r="AH117" i="14"/>
  <c r="AE117" i="14"/>
  <c r="AE118" i="14" s="1"/>
  <c r="AD117" i="14"/>
  <c r="AD118" i="14" s="1"/>
  <c r="AC117" i="14"/>
  <c r="AC118" i="14" s="1"/>
  <c r="AB117" i="14"/>
  <c r="AB118" i="14" s="1"/>
  <c r="AA117" i="14"/>
  <c r="AA118" i="14" s="1"/>
  <c r="Z117" i="14"/>
  <c r="Z118" i="14" s="1"/>
  <c r="Y117" i="14"/>
  <c r="Y118" i="14" s="1"/>
  <c r="X117" i="14"/>
  <c r="X118" i="14" s="1"/>
  <c r="R117" i="14"/>
  <c r="R118" i="14" s="1"/>
  <c r="J117" i="14"/>
  <c r="J118" i="14" s="1"/>
  <c r="I117" i="14"/>
  <c r="I118" i="14" s="1"/>
  <c r="H117" i="14"/>
  <c r="H118" i="14" s="1"/>
  <c r="G117" i="14"/>
  <c r="G118" i="14" s="1"/>
  <c r="F117" i="14"/>
  <c r="F118" i="14" s="1"/>
  <c r="E117" i="14"/>
  <c r="E118" i="14" s="1"/>
  <c r="D117" i="14"/>
  <c r="D118" i="14" s="1"/>
  <c r="C117" i="14"/>
  <c r="C118" i="14" s="1"/>
  <c r="AZ113" i="14"/>
  <c r="AZ114" i="14" s="1"/>
  <c r="AY113" i="14"/>
  <c r="AY114" i="14" s="1"/>
  <c r="AX113" i="14"/>
  <c r="AX114" i="14" s="1"/>
  <c r="AK113" i="14"/>
  <c r="AJ113" i="14"/>
  <c r="AI113" i="14"/>
  <c r="AH113" i="14"/>
  <c r="AE113" i="14"/>
  <c r="AE114" i="14" s="1"/>
  <c r="AD113" i="14"/>
  <c r="AD114" i="14" s="1"/>
  <c r="AC113" i="14"/>
  <c r="AC114" i="14" s="1"/>
  <c r="AB113" i="14"/>
  <c r="AB114" i="14" s="1"/>
  <c r="AA113" i="14"/>
  <c r="AA114" i="14" s="1"/>
  <c r="Z113" i="14"/>
  <c r="Z114" i="14" s="1"/>
  <c r="Y113" i="14"/>
  <c r="Y114" i="14" s="1"/>
  <c r="X113" i="14"/>
  <c r="X114" i="14" s="1"/>
  <c r="R113" i="14"/>
  <c r="R114" i="14" s="1"/>
  <c r="J113" i="14"/>
  <c r="J114" i="14" s="1"/>
  <c r="I113" i="14"/>
  <c r="I114" i="14" s="1"/>
  <c r="H113" i="14"/>
  <c r="H114" i="14" s="1"/>
  <c r="G113" i="14"/>
  <c r="G114" i="14" s="1"/>
  <c r="F113" i="14"/>
  <c r="F114" i="14" s="1"/>
  <c r="E113" i="14"/>
  <c r="E114" i="14" s="1"/>
  <c r="D113" i="14"/>
  <c r="D114" i="14" s="1"/>
  <c r="C113" i="14"/>
  <c r="C114" i="14" s="1"/>
  <c r="AZ109" i="14"/>
  <c r="AZ110" i="14" s="1"/>
  <c r="AY109" i="14"/>
  <c r="AY110" i="14" s="1"/>
  <c r="AX109" i="14"/>
  <c r="AX110" i="14" s="1"/>
  <c r="AK109" i="14"/>
  <c r="AJ109" i="14"/>
  <c r="AI109" i="14"/>
  <c r="AH109" i="14"/>
  <c r="AE109" i="14"/>
  <c r="AE110" i="14" s="1"/>
  <c r="AD109" i="14"/>
  <c r="AD110" i="14" s="1"/>
  <c r="AC109" i="14"/>
  <c r="AC110" i="14" s="1"/>
  <c r="AB109" i="14"/>
  <c r="AB110" i="14" s="1"/>
  <c r="AA109" i="14"/>
  <c r="AA110" i="14" s="1"/>
  <c r="Z109" i="14"/>
  <c r="Z110" i="14" s="1"/>
  <c r="Y109" i="14"/>
  <c r="Y110" i="14" s="1"/>
  <c r="X109" i="14"/>
  <c r="X110" i="14" s="1"/>
  <c r="R109" i="14"/>
  <c r="R110" i="14" s="1"/>
  <c r="J109" i="14"/>
  <c r="J110" i="14" s="1"/>
  <c r="I109" i="14"/>
  <c r="I110" i="14" s="1"/>
  <c r="H109" i="14"/>
  <c r="H110" i="14" s="1"/>
  <c r="G109" i="14"/>
  <c r="G110" i="14" s="1"/>
  <c r="F109" i="14"/>
  <c r="F110" i="14" s="1"/>
  <c r="E109" i="14"/>
  <c r="E110" i="14" s="1"/>
  <c r="D109" i="14"/>
  <c r="D110" i="14" s="1"/>
  <c r="C109" i="14"/>
  <c r="C110" i="14" s="1"/>
  <c r="AZ105" i="14"/>
  <c r="AZ106" i="14" s="1"/>
  <c r="AY105" i="14"/>
  <c r="AY106" i="14" s="1"/>
  <c r="AX105" i="14"/>
  <c r="AX106" i="14" s="1"/>
  <c r="AK105" i="14"/>
  <c r="AJ105" i="14"/>
  <c r="AI105" i="14"/>
  <c r="AH105" i="14"/>
  <c r="AE105" i="14"/>
  <c r="AE106" i="14" s="1"/>
  <c r="AD105" i="14"/>
  <c r="AD106" i="14" s="1"/>
  <c r="AC105" i="14"/>
  <c r="AC106" i="14" s="1"/>
  <c r="AB105" i="14"/>
  <c r="AB106" i="14" s="1"/>
  <c r="AA105" i="14"/>
  <c r="AA106" i="14" s="1"/>
  <c r="Z105" i="14"/>
  <c r="Z106" i="14" s="1"/>
  <c r="Y105" i="14"/>
  <c r="Y106" i="14" s="1"/>
  <c r="X105" i="14"/>
  <c r="X106" i="14" s="1"/>
  <c r="R105" i="14"/>
  <c r="R106" i="14" s="1"/>
  <c r="J105" i="14"/>
  <c r="J106" i="14" s="1"/>
  <c r="I105" i="14"/>
  <c r="I106" i="14" s="1"/>
  <c r="H105" i="14"/>
  <c r="H106" i="14" s="1"/>
  <c r="G105" i="14"/>
  <c r="G106" i="14" s="1"/>
  <c r="F105" i="14"/>
  <c r="F106" i="14" s="1"/>
  <c r="E105" i="14"/>
  <c r="E106" i="14" s="1"/>
  <c r="D105" i="14"/>
  <c r="D106" i="14" s="1"/>
  <c r="C105" i="14"/>
  <c r="C106" i="14" s="1"/>
  <c r="AZ101" i="14"/>
  <c r="AZ102" i="14" s="1"/>
  <c r="AY101" i="14"/>
  <c r="AY102" i="14" s="1"/>
  <c r="AX101" i="14"/>
  <c r="AX102" i="14" s="1"/>
  <c r="AK101" i="14"/>
  <c r="AJ101" i="14"/>
  <c r="AI101" i="14"/>
  <c r="AH101" i="14"/>
  <c r="AE101" i="14"/>
  <c r="AE102" i="14" s="1"/>
  <c r="AD101" i="14"/>
  <c r="AD102" i="14" s="1"/>
  <c r="AC101" i="14"/>
  <c r="AC102" i="14" s="1"/>
  <c r="AB101" i="14"/>
  <c r="AB102" i="14" s="1"/>
  <c r="AA101" i="14"/>
  <c r="AA102" i="14" s="1"/>
  <c r="Z101" i="14"/>
  <c r="Z102" i="14" s="1"/>
  <c r="Y101" i="14"/>
  <c r="Y102" i="14" s="1"/>
  <c r="X101" i="14"/>
  <c r="X102" i="14" s="1"/>
  <c r="R101" i="14"/>
  <c r="R102" i="14" s="1"/>
  <c r="J101" i="14"/>
  <c r="J102" i="14" s="1"/>
  <c r="I101" i="14"/>
  <c r="I102" i="14" s="1"/>
  <c r="H101" i="14"/>
  <c r="H102" i="14" s="1"/>
  <c r="G101" i="14"/>
  <c r="G102" i="14" s="1"/>
  <c r="F101" i="14"/>
  <c r="F102" i="14" s="1"/>
  <c r="E101" i="14"/>
  <c r="E102" i="14" s="1"/>
  <c r="D101" i="14"/>
  <c r="D102" i="14" s="1"/>
  <c r="C101" i="14"/>
  <c r="C102" i="14" s="1"/>
  <c r="AZ97" i="14"/>
  <c r="AZ98" i="14" s="1"/>
  <c r="AY97" i="14"/>
  <c r="AY98" i="14" s="1"/>
  <c r="AX97" i="14"/>
  <c r="AX98" i="14" s="1"/>
  <c r="AK97" i="14"/>
  <c r="AJ97" i="14"/>
  <c r="AI97" i="14"/>
  <c r="AH97" i="14"/>
  <c r="AE97" i="14"/>
  <c r="AE98" i="14" s="1"/>
  <c r="AD97" i="14"/>
  <c r="AD98" i="14" s="1"/>
  <c r="AC97" i="14"/>
  <c r="AC98" i="14" s="1"/>
  <c r="AB97" i="14"/>
  <c r="AB98" i="14" s="1"/>
  <c r="AA97" i="14"/>
  <c r="AA98" i="14" s="1"/>
  <c r="Z97" i="14"/>
  <c r="Z98" i="14" s="1"/>
  <c r="Y97" i="14"/>
  <c r="Y98" i="14" s="1"/>
  <c r="X97" i="14"/>
  <c r="X98" i="14" s="1"/>
  <c r="R97" i="14"/>
  <c r="R98" i="14" s="1"/>
  <c r="J97" i="14"/>
  <c r="J98" i="14" s="1"/>
  <c r="I97" i="14"/>
  <c r="I98" i="14" s="1"/>
  <c r="H97" i="14"/>
  <c r="H98" i="14" s="1"/>
  <c r="G97" i="14"/>
  <c r="G98" i="14" s="1"/>
  <c r="F97" i="14"/>
  <c r="F98" i="14" s="1"/>
  <c r="E97" i="14"/>
  <c r="E98" i="14" s="1"/>
  <c r="D97" i="14"/>
  <c r="D98" i="14" s="1"/>
  <c r="C97" i="14"/>
  <c r="C98" i="14" s="1"/>
  <c r="AZ93" i="14"/>
  <c r="AZ94" i="14" s="1"/>
  <c r="AY93" i="14"/>
  <c r="AY94" i="14" s="1"/>
  <c r="AX93" i="14"/>
  <c r="AX94" i="14" s="1"/>
  <c r="AK93" i="14"/>
  <c r="AJ93" i="14"/>
  <c r="AI93" i="14"/>
  <c r="AH93" i="14"/>
  <c r="AE93" i="14"/>
  <c r="AE94" i="14" s="1"/>
  <c r="AD93" i="14"/>
  <c r="AD94" i="14" s="1"/>
  <c r="AC93" i="14"/>
  <c r="AC94" i="14" s="1"/>
  <c r="AB93" i="14"/>
  <c r="AB94" i="14" s="1"/>
  <c r="AA93" i="14"/>
  <c r="AA94" i="14" s="1"/>
  <c r="Z93" i="14"/>
  <c r="Z94" i="14" s="1"/>
  <c r="Y93" i="14"/>
  <c r="Y94" i="14" s="1"/>
  <c r="X93" i="14"/>
  <c r="X94" i="14" s="1"/>
  <c r="R93" i="14"/>
  <c r="R94" i="14" s="1"/>
  <c r="J93" i="14"/>
  <c r="J94" i="14" s="1"/>
  <c r="I93" i="14"/>
  <c r="I94" i="14" s="1"/>
  <c r="H93" i="14"/>
  <c r="H94" i="14" s="1"/>
  <c r="G93" i="14"/>
  <c r="G94" i="14" s="1"/>
  <c r="F93" i="14"/>
  <c r="F94" i="14" s="1"/>
  <c r="E93" i="14"/>
  <c r="E94" i="14" s="1"/>
  <c r="D93" i="14"/>
  <c r="D94" i="14" s="1"/>
  <c r="C93" i="14"/>
  <c r="C94" i="14" s="1"/>
  <c r="AZ89" i="14"/>
  <c r="AZ90" i="14" s="1"/>
  <c r="AY89" i="14"/>
  <c r="AY90" i="14" s="1"/>
  <c r="AX89" i="14"/>
  <c r="AX90" i="14" s="1"/>
  <c r="AK89" i="14"/>
  <c r="AJ89" i="14"/>
  <c r="AI89" i="14"/>
  <c r="AH89" i="14"/>
  <c r="AE89" i="14"/>
  <c r="AE90" i="14" s="1"/>
  <c r="AD89" i="14"/>
  <c r="AD90" i="14" s="1"/>
  <c r="AC89" i="14"/>
  <c r="AC90" i="14" s="1"/>
  <c r="AB89" i="14"/>
  <c r="AB90" i="14" s="1"/>
  <c r="AA89" i="14"/>
  <c r="AA90" i="14" s="1"/>
  <c r="Z89" i="14"/>
  <c r="Z90" i="14" s="1"/>
  <c r="Y89" i="14"/>
  <c r="Y90" i="14" s="1"/>
  <c r="X89" i="14"/>
  <c r="X90" i="14" s="1"/>
  <c r="R89" i="14"/>
  <c r="R90" i="14" s="1"/>
  <c r="J89" i="14"/>
  <c r="J90" i="14" s="1"/>
  <c r="I89" i="14"/>
  <c r="I90" i="14" s="1"/>
  <c r="H89" i="14"/>
  <c r="H90" i="14" s="1"/>
  <c r="G89" i="14"/>
  <c r="G90" i="14" s="1"/>
  <c r="F89" i="14"/>
  <c r="F90" i="14" s="1"/>
  <c r="E89" i="14"/>
  <c r="E90" i="14" s="1"/>
  <c r="D89" i="14"/>
  <c r="D90" i="14" s="1"/>
  <c r="C89" i="14"/>
  <c r="C90" i="14" s="1"/>
  <c r="AZ85" i="14"/>
  <c r="AZ86" i="14" s="1"/>
  <c r="AY85" i="14"/>
  <c r="AY86" i="14" s="1"/>
  <c r="AX85" i="14"/>
  <c r="AX86" i="14" s="1"/>
  <c r="AK85" i="14"/>
  <c r="AJ85" i="14"/>
  <c r="AI85" i="14"/>
  <c r="AH85" i="14"/>
  <c r="AE85" i="14"/>
  <c r="AE86" i="14" s="1"/>
  <c r="AD85" i="14"/>
  <c r="AD86" i="14" s="1"/>
  <c r="AC85" i="14"/>
  <c r="AC86" i="14" s="1"/>
  <c r="AB85" i="14"/>
  <c r="AB86" i="14" s="1"/>
  <c r="AA85" i="14"/>
  <c r="AA86" i="14" s="1"/>
  <c r="Z85" i="14"/>
  <c r="Z86" i="14" s="1"/>
  <c r="Y85" i="14"/>
  <c r="Y86" i="14" s="1"/>
  <c r="X85" i="14"/>
  <c r="X86" i="14" s="1"/>
  <c r="R85" i="14"/>
  <c r="R86" i="14" s="1"/>
  <c r="J85" i="14"/>
  <c r="J86" i="14" s="1"/>
  <c r="I85" i="14"/>
  <c r="I86" i="14" s="1"/>
  <c r="H85" i="14"/>
  <c r="H86" i="14" s="1"/>
  <c r="G85" i="14"/>
  <c r="G86" i="14" s="1"/>
  <c r="F85" i="14"/>
  <c r="F86" i="14" s="1"/>
  <c r="E85" i="14"/>
  <c r="E86" i="14" s="1"/>
  <c r="D85" i="14"/>
  <c r="D86" i="14" s="1"/>
  <c r="C85" i="14"/>
  <c r="C86" i="14" s="1"/>
  <c r="AZ81" i="14"/>
  <c r="AZ82" i="14" s="1"/>
  <c r="AY81" i="14"/>
  <c r="AY82" i="14" s="1"/>
  <c r="AX81" i="14"/>
  <c r="AX82" i="14" s="1"/>
  <c r="AK81" i="14"/>
  <c r="AJ81" i="14"/>
  <c r="AI81" i="14"/>
  <c r="AH81" i="14"/>
  <c r="AE81" i="14"/>
  <c r="AE82" i="14" s="1"/>
  <c r="AD81" i="14"/>
  <c r="AD82" i="14" s="1"/>
  <c r="AC81" i="14"/>
  <c r="AC82" i="14" s="1"/>
  <c r="AB81" i="14"/>
  <c r="AB82" i="14" s="1"/>
  <c r="AA81" i="14"/>
  <c r="AA82" i="14" s="1"/>
  <c r="Z81" i="14"/>
  <c r="Z82" i="14" s="1"/>
  <c r="Y81" i="14"/>
  <c r="Y82" i="14" s="1"/>
  <c r="X81" i="14"/>
  <c r="X82" i="14" s="1"/>
  <c r="R81" i="14"/>
  <c r="R82" i="14" s="1"/>
  <c r="J81" i="14"/>
  <c r="J82" i="14" s="1"/>
  <c r="I81" i="14"/>
  <c r="I82" i="14" s="1"/>
  <c r="H81" i="14"/>
  <c r="H82" i="14" s="1"/>
  <c r="G81" i="14"/>
  <c r="G82" i="14" s="1"/>
  <c r="F81" i="14"/>
  <c r="F82" i="14" s="1"/>
  <c r="E81" i="14"/>
  <c r="E82" i="14" s="1"/>
  <c r="D81" i="14"/>
  <c r="D82" i="14" s="1"/>
  <c r="C81" i="14"/>
  <c r="C82" i="14" s="1"/>
  <c r="AZ77" i="14"/>
  <c r="AZ78" i="14" s="1"/>
  <c r="AY77" i="14"/>
  <c r="AY78" i="14" s="1"/>
  <c r="AX77" i="14"/>
  <c r="AX78" i="14" s="1"/>
  <c r="AK77" i="14"/>
  <c r="AJ77" i="14"/>
  <c r="AI77" i="14"/>
  <c r="AH77" i="14"/>
  <c r="AE77" i="14"/>
  <c r="AE78" i="14" s="1"/>
  <c r="AD77" i="14"/>
  <c r="AD78" i="14" s="1"/>
  <c r="AC77" i="14"/>
  <c r="AC78" i="14" s="1"/>
  <c r="AB77" i="14"/>
  <c r="AB78" i="14" s="1"/>
  <c r="AA77" i="14"/>
  <c r="AA78" i="14" s="1"/>
  <c r="Z77" i="14"/>
  <c r="Z78" i="14" s="1"/>
  <c r="Y77" i="14"/>
  <c r="Y78" i="14" s="1"/>
  <c r="X77" i="14"/>
  <c r="X78" i="14" s="1"/>
  <c r="R77" i="14"/>
  <c r="R78" i="14" s="1"/>
  <c r="J77" i="14"/>
  <c r="J78" i="14" s="1"/>
  <c r="I77" i="14"/>
  <c r="I78" i="14" s="1"/>
  <c r="H77" i="14"/>
  <c r="H78" i="14" s="1"/>
  <c r="G77" i="14"/>
  <c r="G78" i="14" s="1"/>
  <c r="F77" i="14"/>
  <c r="F78" i="14" s="1"/>
  <c r="E77" i="14"/>
  <c r="E78" i="14" s="1"/>
  <c r="D77" i="14"/>
  <c r="D78" i="14" s="1"/>
  <c r="C77" i="14"/>
  <c r="C78" i="14" s="1"/>
  <c r="AZ73" i="14"/>
  <c r="AZ74" i="14" s="1"/>
  <c r="AY73" i="14"/>
  <c r="AY74" i="14" s="1"/>
  <c r="AX73" i="14"/>
  <c r="AX74" i="14" s="1"/>
  <c r="AK73" i="14"/>
  <c r="AJ73" i="14"/>
  <c r="AI73" i="14"/>
  <c r="AH73" i="14"/>
  <c r="AE73" i="14"/>
  <c r="AE74" i="14" s="1"/>
  <c r="AD73" i="14"/>
  <c r="AD74" i="14" s="1"/>
  <c r="AC73" i="14"/>
  <c r="AC74" i="14" s="1"/>
  <c r="AB73" i="14"/>
  <c r="AB74" i="14" s="1"/>
  <c r="AA73" i="14"/>
  <c r="AA74" i="14" s="1"/>
  <c r="Z73" i="14"/>
  <c r="Z74" i="14" s="1"/>
  <c r="Y73" i="14"/>
  <c r="Y74" i="14" s="1"/>
  <c r="X73" i="14"/>
  <c r="X74" i="14" s="1"/>
  <c r="R73" i="14"/>
  <c r="R74" i="14" s="1"/>
  <c r="J73" i="14"/>
  <c r="J74" i="14" s="1"/>
  <c r="I73" i="14"/>
  <c r="I74" i="14" s="1"/>
  <c r="H73" i="14"/>
  <c r="H74" i="14" s="1"/>
  <c r="G73" i="14"/>
  <c r="G74" i="14" s="1"/>
  <c r="F73" i="14"/>
  <c r="F74" i="14" s="1"/>
  <c r="E73" i="14"/>
  <c r="E74" i="14" s="1"/>
  <c r="D73" i="14"/>
  <c r="D74" i="14" s="1"/>
  <c r="C73" i="14"/>
  <c r="C74" i="14" s="1"/>
  <c r="AZ69" i="14"/>
  <c r="AZ70" i="14" s="1"/>
  <c r="AY69" i="14"/>
  <c r="AY70" i="14" s="1"/>
  <c r="AX69" i="14"/>
  <c r="AX70" i="14" s="1"/>
  <c r="AK69" i="14"/>
  <c r="AJ69" i="14"/>
  <c r="AI69" i="14"/>
  <c r="AH69" i="14"/>
  <c r="AE69" i="14"/>
  <c r="AE70" i="14" s="1"/>
  <c r="AD69" i="14"/>
  <c r="AD70" i="14" s="1"/>
  <c r="AC69" i="14"/>
  <c r="AC70" i="14" s="1"/>
  <c r="AB69" i="14"/>
  <c r="AB70" i="14" s="1"/>
  <c r="AA69" i="14"/>
  <c r="AA70" i="14" s="1"/>
  <c r="Z69" i="14"/>
  <c r="Z70" i="14" s="1"/>
  <c r="Y69" i="14"/>
  <c r="Y70" i="14" s="1"/>
  <c r="X69" i="14"/>
  <c r="X70" i="14" s="1"/>
  <c r="R69" i="14"/>
  <c r="R70" i="14" s="1"/>
  <c r="J69" i="14"/>
  <c r="J70" i="14" s="1"/>
  <c r="I69" i="14"/>
  <c r="I70" i="14" s="1"/>
  <c r="H69" i="14"/>
  <c r="H70" i="14" s="1"/>
  <c r="G69" i="14"/>
  <c r="G70" i="14" s="1"/>
  <c r="F69" i="14"/>
  <c r="F70" i="14" s="1"/>
  <c r="E69" i="14"/>
  <c r="E70" i="14" s="1"/>
  <c r="D69" i="14"/>
  <c r="D70" i="14" s="1"/>
  <c r="C69" i="14"/>
  <c r="C70" i="14" s="1"/>
  <c r="AZ65" i="14"/>
  <c r="AZ66" i="14" s="1"/>
  <c r="AY65" i="14"/>
  <c r="AY66" i="14" s="1"/>
  <c r="AX65" i="14"/>
  <c r="AX66" i="14" s="1"/>
  <c r="AK65" i="14"/>
  <c r="AJ65" i="14"/>
  <c r="AI65" i="14"/>
  <c r="AH65" i="14"/>
  <c r="AE65" i="14"/>
  <c r="AE66" i="14" s="1"/>
  <c r="AD65" i="14"/>
  <c r="AD66" i="14" s="1"/>
  <c r="AC65" i="14"/>
  <c r="AC66" i="14" s="1"/>
  <c r="AB65" i="14"/>
  <c r="AB66" i="14" s="1"/>
  <c r="AA65" i="14"/>
  <c r="AA66" i="14" s="1"/>
  <c r="Z65" i="14"/>
  <c r="Z66" i="14" s="1"/>
  <c r="Y65" i="14"/>
  <c r="Y66" i="14" s="1"/>
  <c r="X65" i="14"/>
  <c r="X66" i="14" s="1"/>
  <c r="R65" i="14"/>
  <c r="R66" i="14" s="1"/>
  <c r="J65" i="14"/>
  <c r="J66" i="14" s="1"/>
  <c r="I65" i="14"/>
  <c r="I66" i="14" s="1"/>
  <c r="H65" i="14"/>
  <c r="H66" i="14" s="1"/>
  <c r="G65" i="14"/>
  <c r="G66" i="14" s="1"/>
  <c r="F65" i="14"/>
  <c r="F66" i="14" s="1"/>
  <c r="E65" i="14"/>
  <c r="E66" i="14" s="1"/>
  <c r="D65" i="14"/>
  <c r="D66" i="14" s="1"/>
  <c r="C65" i="14"/>
  <c r="C66" i="14" s="1"/>
  <c r="AZ61" i="14"/>
  <c r="AZ62" i="14" s="1"/>
  <c r="AY61" i="14"/>
  <c r="AY62" i="14" s="1"/>
  <c r="AX61" i="14"/>
  <c r="AX62" i="14" s="1"/>
  <c r="AK61" i="14"/>
  <c r="AJ61" i="14"/>
  <c r="AI61" i="14"/>
  <c r="AH61" i="14"/>
  <c r="AE61" i="14"/>
  <c r="AE62" i="14" s="1"/>
  <c r="AD61" i="14"/>
  <c r="AD62" i="14" s="1"/>
  <c r="AC61" i="14"/>
  <c r="AC62" i="14" s="1"/>
  <c r="AB61" i="14"/>
  <c r="AB62" i="14" s="1"/>
  <c r="AA61" i="14"/>
  <c r="AA62" i="14" s="1"/>
  <c r="Z61" i="14"/>
  <c r="Z62" i="14" s="1"/>
  <c r="Y61" i="14"/>
  <c r="Y62" i="14" s="1"/>
  <c r="X61" i="14"/>
  <c r="X62" i="14" s="1"/>
  <c r="R61" i="14"/>
  <c r="R62" i="14" s="1"/>
  <c r="J61" i="14"/>
  <c r="J62" i="14" s="1"/>
  <c r="I61" i="14"/>
  <c r="I62" i="14" s="1"/>
  <c r="H61" i="14"/>
  <c r="H62" i="14" s="1"/>
  <c r="G61" i="14"/>
  <c r="G62" i="14" s="1"/>
  <c r="F61" i="14"/>
  <c r="F62" i="14" s="1"/>
  <c r="E61" i="14"/>
  <c r="E62" i="14" s="1"/>
  <c r="D61" i="14"/>
  <c r="D62" i="14" s="1"/>
  <c r="C61" i="14"/>
  <c r="C62" i="14" s="1"/>
  <c r="AZ57" i="14"/>
  <c r="AZ58" i="14" s="1"/>
  <c r="AY57" i="14"/>
  <c r="AY58" i="14" s="1"/>
  <c r="AX57" i="14"/>
  <c r="AX58" i="14" s="1"/>
  <c r="AK57" i="14"/>
  <c r="AJ57" i="14"/>
  <c r="AI57" i="14"/>
  <c r="AH57" i="14"/>
  <c r="AE57" i="14"/>
  <c r="AE58" i="14" s="1"/>
  <c r="AD57" i="14"/>
  <c r="AD58" i="14" s="1"/>
  <c r="AC57" i="14"/>
  <c r="AC58" i="14" s="1"/>
  <c r="AB57" i="14"/>
  <c r="AB58" i="14" s="1"/>
  <c r="AA57" i="14"/>
  <c r="AA58" i="14" s="1"/>
  <c r="Z57" i="14"/>
  <c r="Z58" i="14" s="1"/>
  <c r="Y57" i="14"/>
  <c r="Y58" i="14" s="1"/>
  <c r="X57" i="14"/>
  <c r="X58" i="14" s="1"/>
  <c r="R57" i="14"/>
  <c r="R58" i="14" s="1"/>
  <c r="J57" i="14"/>
  <c r="J58" i="14" s="1"/>
  <c r="I57" i="14"/>
  <c r="I58" i="14" s="1"/>
  <c r="H57" i="14"/>
  <c r="H58" i="14" s="1"/>
  <c r="G57" i="14"/>
  <c r="G58" i="14" s="1"/>
  <c r="F57" i="14"/>
  <c r="F58" i="14" s="1"/>
  <c r="E57" i="14"/>
  <c r="E58" i="14" s="1"/>
  <c r="D57" i="14"/>
  <c r="D58" i="14" s="1"/>
  <c r="C57" i="14"/>
  <c r="C58" i="14" s="1"/>
  <c r="AZ53" i="14"/>
  <c r="AZ54" i="14" s="1"/>
  <c r="AY53" i="14"/>
  <c r="AY54" i="14" s="1"/>
  <c r="AX53" i="14"/>
  <c r="AX54" i="14" s="1"/>
  <c r="AK53" i="14"/>
  <c r="AJ53" i="14"/>
  <c r="AI53" i="14"/>
  <c r="AH53" i="14"/>
  <c r="AE53" i="14"/>
  <c r="AE54" i="14" s="1"/>
  <c r="AD53" i="14"/>
  <c r="AD54" i="14" s="1"/>
  <c r="AC53" i="14"/>
  <c r="AC54" i="14" s="1"/>
  <c r="AB53" i="14"/>
  <c r="AB54" i="14" s="1"/>
  <c r="AA53" i="14"/>
  <c r="AA54" i="14" s="1"/>
  <c r="Z53" i="14"/>
  <c r="Z54" i="14" s="1"/>
  <c r="Y53" i="14"/>
  <c r="Y54" i="14" s="1"/>
  <c r="X53" i="14"/>
  <c r="X54" i="14" s="1"/>
  <c r="R53" i="14"/>
  <c r="R54" i="14" s="1"/>
  <c r="J53" i="14"/>
  <c r="J54" i="14" s="1"/>
  <c r="I53" i="14"/>
  <c r="I54" i="14" s="1"/>
  <c r="H53" i="14"/>
  <c r="H54" i="14" s="1"/>
  <c r="G53" i="14"/>
  <c r="G54" i="14" s="1"/>
  <c r="F53" i="14"/>
  <c r="F54" i="14" s="1"/>
  <c r="E53" i="14"/>
  <c r="E54" i="14" s="1"/>
  <c r="D53" i="14"/>
  <c r="D54" i="14" s="1"/>
  <c r="C53" i="14"/>
  <c r="C54" i="14" s="1"/>
  <c r="AZ49" i="14"/>
  <c r="AZ50" i="14" s="1"/>
  <c r="AY49" i="14"/>
  <c r="AY50" i="14" s="1"/>
  <c r="AX49" i="14"/>
  <c r="AX50" i="14" s="1"/>
  <c r="AK49" i="14"/>
  <c r="AJ49" i="14"/>
  <c r="AI49" i="14"/>
  <c r="AH49" i="14"/>
  <c r="AE49" i="14"/>
  <c r="AE50" i="14" s="1"/>
  <c r="AD49" i="14"/>
  <c r="AD50" i="14" s="1"/>
  <c r="AC49" i="14"/>
  <c r="AC50" i="14" s="1"/>
  <c r="AB49" i="14"/>
  <c r="AB50" i="14" s="1"/>
  <c r="AA49" i="14"/>
  <c r="AA50" i="14" s="1"/>
  <c r="Z49" i="14"/>
  <c r="Z50" i="14" s="1"/>
  <c r="Y49" i="14"/>
  <c r="Y50" i="14" s="1"/>
  <c r="X49" i="14"/>
  <c r="X50" i="14" s="1"/>
  <c r="R49" i="14"/>
  <c r="R50" i="14" s="1"/>
  <c r="J49" i="14"/>
  <c r="J50" i="14" s="1"/>
  <c r="I49" i="14"/>
  <c r="I50" i="14" s="1"/>
  <c r="H49" i="14"/>
  <c r="H50" i="14" s="1"/>
  <c r="G49" i="14"/>
  <c r="G50" i="14" s="1"/>
  <c r="F49" i="14"/>
  <c r="F50" i="14" s="1"/>
  <c r="E49" i="14"/>
  <c r="E50" i="14" s="1"/>
  <c r="D49" i="14"/>
  <c r="D50" i="14" s="1"/>
  <c r="C49" i="14"/>
  <c r="C50" i="14" s="1"/>
  <c r="AZ45" i="14"/>
  <c r="AZ46" i="14" s="1"/>
  <c r="AY45" i="14"/>
  <c r="AY46" i="14" s="1"/>
  <c r="AX45" i="14"/>
  <c r="AX46" i="14" s="1"/>
  <c r="AK45" i="14"/>
  <c r="AJ45" i="14"/>
  <c r="AI45" i="14"/>
  <c r="AH45" i="14"/>
  <c r="AE45" i="14"/>
  <c r="AE46" i="14" s="1"/>
  <c r="AD45" i="14"/>
  <c r="AD46" i="14" s="1"/>
  <c r="AC45" i="14"/>
  <c r="AC46" i="14" s="1"/>
  <c r="AB45" i="14"/>
  <c r="AB46" i="14" s="1"/>
  <c r="AA45" i="14"/>
  <c r="AA46" i="14" s="1"/>
  <c r="Z45" i="14"/>
  <c r="Z46" i="14" s="1"/>
  <c r="Y45" i="14"/>
  <c r="Y46" i="14" s="1"/>
  <c r="X45" i="14"/>
  <c r="X46" i="14" s="1"/>
  <c r="R45" i="14"/>
  <c r="R46" i="14" s="1"/>
  <c r="J45" i="14"/>
  <c r="J46" i="14" s="1"/>
  <c r="I45" i="14"/>
  <c r="I46" i="14" s="1"/>
  <c r="H45" i="14"/>
  <c r="H46" i="14" s="1"/>
  <c r="G45" i="14"/>
  <c r="G46" i="14" s="1"/>
  <c r="F45" i="14"/>
  <c r="F46" i="14" s="1"/>
  <c r="E45" i="14"/>
  <c r="E46" i="14" s="1"/>
  <c r="D45" i="14"/>
  <c r="D46" i="14" s="1"/>
  <c r="C45" i="14"/>
  <c r="C46" i="14" s="1"/>
  <c r="AZ41" i="14"/>
  <c r="AZ42" i="14" s="1"/>
  <c r="AY41" i="14"/>
  <c r="AY42" i="14" s="1"/>
  <c r="AX41" i="14"/>
  <c r="AX42" i="14" s="1"/>
  <c r="AK41" i="14"/>
  <c r="AJ41" i="14"/>
  <c r="AI41" i="14"/>
  <c r="AH41" i="14"/>
  <c r="AE41" i="14"/>
  <c r="AE42" i="14" s="1"/>
  <c r="AD41" i="14"/>
  <c r="AD42" i="14" s="1"/>
  <c r="AC41" i="14"/>
  <c r="AC42" i="14" s="1"/>
  <c r="AB41" i="14"/>
  <c r="AB42" i="14" s="1"/>
  <c r="AA41" i="14"/>
  <c r="AA42" i="14" s="1"/>
  <c r="Z41" i="14"/>
  <c r="Z42" i="14" s="1"/>
  <c r="Y41" i="14"/>
  <c r="Y42" i="14" s="1"/>
  <c r="X41" i="14"/>
  <c r="X42" i="14" s="1"/>
  <c r="R41" i="14"/>
  <c r="R42" i="14" s="1"/>
  <c r="J41" i="14"/>
  <c r="J42" i="14" s="1"/>
  <c r="I41" i="14"/>
  <c r="I42" i="14" s="1"/>
  <c r="H41" i="14"/>
  <c r="H42" i="14" s="1"/>
  <c r="G41" i="14"/>
  <c r="G42" i="14" s="1"/>
  <c r="F41" i="14"/>
  <c r="F42" i="14" s="1"/>
  <c r="E41" i="14"/>
  <c r="E42" i="14" s="1"/>
  <c r="D41" i="14"/>
  <c r="D42" i="14" s="1"/>
  <c r="C41" i="14"/>
  <c r="C42" i="14" s="1"/>
  <c r="AZ37" i="14"/>
  <c r="AZ38" i="14" s="1"/>
  <c r="AY37" i="14"/>
  <c r="AY38" i="14" s="1"/>
  <c r="AX37" i="14"/>
  <c r="AX38" i="14" s="1"/>
  <c r="AK37" i="14"/>
  <c r="AJ37" i="14"/>
  <c r="AI37" i="14"/>
  <c r="AH37" i="14"/>
  <c r="AE37" i="14"/>
  <c r="AE38" i="14" s="1"/>
  <c r="AD37" i="14"/>
  <c r="AD38" i="14" s="1"/>
  <c r="AC37" i="14"/>
  <c r="AC38" i="14" s="1"/>
  <c r="AB37" i="14"/>
  <c r="AB38" i="14" s="1"/>
  <c r="AA37" i="14"/>
  <c r="AA38" i="14" s="1"/>
  <c r="Z37" i="14"/>
  <c r="Z38" i="14" s="1"/>
  <c r="Y37" i="14"/>
  <c r="Y38" i="14" s="1"/>
  <c r="X37" i="14"/>
  <c r="X38" i="14" s="1"/>
  <c r="R37" i="14"/>
  <c r="R38" i="14" s="1"/>
  <c r="J37" i="14"/>
  <c r="J38" i="14" s="1"/>
  <c r="I37" i="14"/>
  <c r="I38" i="14" s="1"/>
  <c r="H37" i="14"/>
  <c r="H38" i="14" s="1"/>
  <c r="G37" i="14"/>
  <c r="G38" i="14" s="1"/>
  <c r="F37" i="14"/>
  <c r="F38" i="14" s="1"/>
  <c r="E37" i="14"/>
  <c r="E38" i="14" s="1"/>
  <c r="D37" i="14"/>
  <c r="D38" i="14" s="1"/>
  <c r="C37" i="14"/>
  <c r="C38" i="14" s="1"/>
  <c r="AZ33" i="14"/>
  <c r="AZ34" i="14" s="1"/>
  <c r="AY33" i="14"/>
  <c r="AY34" i="14" s="1"/>
  <c r="AX33" i="14"/>
  <c r="AX34" i="14" s="1"/>
  <c r="AK33" i="14"/>
  <c r="AJ33" i="14"/>
  <c r="AI33" i="14"/>
  <c r="AH33" i="14"/>
  <c r="AE33" i="14"/>
  <c r="AE34" i="14" s="1"/>
  <c r="AD33" i="14"/>
  <c r="AD34" i="14" s="1"/>
  <c r="AC33" i="14"/>
  <c r="AC34" i="14" s="1"/>
  <c r="AB33" i="14"/>
  <c r="AB34" i="14" s="1"/>
  <c r="AA33" i="14"/>
  <c r="AA34" i="14" s="1"/>
  <c r="Z33" i="14"/>
  <c r="Z34" i="14" s="1"/>
  <c r="Y33" i="14"/>
  <c r="Y34" i="14" s="1"/>
  <c r="X33" i="14"/>
  <c r="X34" i="14" s="1"/>
  <c r="R33" i="14"/>
  <c r="R34" i="14" s="1"/>
  <c r="J33" i="14"/>
  <c r="J34" i="14" s="1"/>
  <c r="I33" i="14"/>
  <c r="I34" i="14" s="1"/>
  <c r="H33" i="14"/>
  <c r="H34" i="14" s="1"/>
  <c r="G33" i="14"/>
  <c r="G34" i="14" s="1"/>
  <c r="F33" i="14"/>
  <c r="F34" i="14" s="1"/>
  <c r="E33" i="14"/>
  <c r="E34" i="14" s="1"/>
  <c r="D33" i="14"/>
  <c r="D34" i="14" s="1"/>
  <c r="C33" i="14"/>
  <c r="C34" i="14" s="1"/>
  <c r="AZ29" i="14"/>
  <c r="AZ30" i="14" s="1"/>
  <c r="AY29" i="14"/>
  <c r="AY30" i="14" s="1"/>
  <c r="AX29" i="14"/>
  <c r="AX30" i="14" s="1"/>
  <c r="AK29" i="14"/>
  <c r="AJ29" i="14"/>
  <c r="AI29" i="14"/>
  <c r="AH29" i="14"/>
  <c r="AE29" i="14"/>
  <c r="AE30" i="14" s="1"/>
  <c r="AD29" i="14"/>
  <c r="AD30" i="14" s="1"/>
  <c r="AC29" i="14"/>
  <c r="AC30" i="14" s="1"/>
  <c r="AB29" i="14"/>
  <c r="AB30" i="14" s="1"/>
  <c r="AA29" i="14"/>
  <c r="AA30" i="14" s="1"/>
  <c r="Z29" i="14"/>
  <c r="Z30" i="14" s="1"/>
  <c r="Y29" i="14"/>
  <c r="Y30" i="14" s="1"/>
  <c r="X29" i="14"/>
  <c r="X30" i="14" s="1"/>
  <c r="R29" i="14"/>
  <c r="R30" i="14" s="1"/>
  <c r="J29" i="14"/>
  <c r="J30" i="14" s="1"/>
  <c r="I29" i="14"/>
  <c r="I30" i="14" s="1"/>
  <c r="H29" i="14"/>
  <c r="H30" i="14" s="1"/>
  <c r="G29" i="14"/>
  <c r="G30" i="14" s="1"/>
  <c r="F29" i="14"/>
  <c r="F30" i="14" s="1"/>
  <c r="E29" i="14"/>
  <c r="E30" i="14" s="1"/>
  <c r="D29" i="14"/>
  <c r="D30" i="14" s="1"/>
  <c r="C29" i="14"/>
  <c r="C30" i="14" s="1"/>
  <c r="AZ25" i="14"/>
  <c r="AZ26" i="14" s="1"/>
  <c r="AY25" i="14"/>
  <c r="AY26" i="14" s="1"/>
  <c r="AX25" i="14"/>
  <c r="AX26" i="14" s="1"/>
  <c r="AK25" i="14"/>
  <c r="AJ25" i="14"/>
  <c r="AI25" i="14"/>
  <c r="AH25" i="14"/>
  <c r="AE25" i="14"/>
  <c r="AE26" i="14" s="1"/>
  <c r="AD25" i="14"/>
  <c r="AD26" i="14" s="1"/>
  <c r="AC25" i="14"/>
  <c r="AC26" i="14" s="1"/>
  <c r="AB25" i="14"/>
  <c r="AB26" i="14" s="1"/>
  <c r="AA25" i="14"/>
  <c r="AA26" i="14" s="1"/>
  <c r="Z25" i="14"/>
  <c r="Z26" i="14" s="1"/>
  <c r="Y25" i="14"/>
  <c r="Y26" i="14" s="1"/>
  <c r="X25" i="14"/>
  <c r="X26" i="14" s="1"/>
  <c r="R25" i="14"/>
  <c r="R26" i="14" s="1"/>
  <c r="J25" i="14"/>
  <c r="J26" i="14" s="1"/>
  <c r="I25" i="14"/>
  <c r="I26" i="14" s="1"/>
  <c r="H25" i="14"/>
  <c r="H26" i="14" s="1"/>
  <c r="G25" i="14"/>
  <c r="G26" i="14" s="1"/>
  <c r="F25" i="14"/>
  <c r="F26" i="14" s="1"/>
  <c r="E25" i="14"/>
  <c r="E26" i="14" s="1"/>
  <c r="D25" i="14"/>
  <c r="D26" i="14" s="1"/>
  <c r="C25" i="14"/>
  <c r="C26" i="14" s="1"/>
  <c r="AZ21" i="14"/>
  <c r="AZ22" i="14" s="1"/>
  <c r="AY21" i="14"/>
  <c r="AY22" i="14" s="1"/>
  <c r="AX21" i="14"/>
  <c r="AX22" i="14" s="1"/>
  <c r="AK21" i="14"/>
  <c r="AJ21" i="14"/>
  <c r="AI21" i="14"/>
  <c r="AH21" i="14"/>
  <c r="AE21" i="14"/>
  <c r="AE22" i="14" s="1"/>
  <c r="AD21" i="14"/>
  <c r="AD22" i="14" s="1"/>
  <c r="AC21" i="14"/>
  <c r="AC22" i="14" s="1"/>
  <c r="AB21" i="14"/>
  <c r="AB22" i="14" s="1"/>
  <c r="AA21" i="14"/>
  <c r="AA22" i="14" s="1"/>
  <c r="Z21" i="14"/>
  <c r="Z22" i="14" s="1"/>
  <c r="Y21" i="14"/>
  <c r="Y22" i="14" s="1"/>
  <c r="X21" i="14"/>
  <c r="X22" i="14" s="1"/>
  <c r="R21" i="14"/>
  <c r="R22" i="14" s="1"/>
  <c r="J21" i="14"/>
  <c r="J22" i="14" s="1"/>
  <c r="I21" i="14"/>
  <c r="I22" i="14" s="1"/>
  <c r="H21" i="14"/>
  <c r="H22" i="14" s="1"/>
  <c r="G21" i="14"/>
  <c r="G22" i="14" s="1"/>
  <c r="F21" i="14"/>
  <c r="F22" i="14" s="1"/>
  <c r="E21" i="14"/>
  <c r="E22" i="14" s="1"/>
  <c r="D21" i="14"/>
  <c r="D22" i="14" s="1"/>
  <c r="C21" i="14"/>
  <c r="C22" i="14" s="1"/>
  <c r="AZ17" i="14"/>
  <c r="AZ18" i="14" s="1"/>
  <c r="AY17" i="14"/>
  <c r="AY18" i="14" s="1"/>
  <c r="AX17" i="14"/>
  <c r="AX18" i="14" s="1"/>
  <c r="AK17" i="14"/>
  <c r="AJ17" i="14"/>
  <c r="AI17" i="14"/>
  <c r="AH17" i="14"/>
  <c r="AE17" i="14"/>
  <c r="AE18" i="14" s="1"/>
  <c r="AD17" i="14"/>
  <c r="AD18" i="14" s="1"/>
  <c r="AC17" i="14"/>
  <c r="AC18" i="14" s="1"/>
  <c r="AB17" i="14"/>
  <c r="AB18" i="14" s="1"/>
  <c r="AA17" i="14"/>
  <c r="AA18" i="14" s="1"/>
  <c r="Z17" i="14"/>
  <c r="Z18" i="14" s="1"/>
  <c r="Y17" i="14"/>
  <c r="Y18" i="14" s="1"/>
  <c r="X17" i="14"/>
  <c r="X18" i="14" s="1"/>
  <c r="R17" i="14"/>
  <c r="R18" i="14" s="1"/>
  <c r="J17" i="14"/>
  <c r="J18" i="14" s="1"/>
  <c r="I17" i="14"/>
  <c r="I18" i="14" s="1"/>
  <c r="H17" i="14"/>
  <c r="H18" i="14" s="1"/>
  <c r="G17" i="14"/>
  <c r="G18" i="14" s="1"/>
  <c r="F17" i="14"/>
  <c r="F18" i="14" s="1"/>
  <c r="E17" i="14"/>
  <c r="E18" i="14" s="1"/>
  <c r="D17" i="14"/>
  <c r="D18" i="14" s="1"/>
  <c r="C17" i="14"/>
  <c r="C18" i="14" s="1"/>
  <c r="AZ13" i="14"/>
  <c r="AZ14" i="14" s="1"/>
  <c r="AY13" i="14"/>
  <c r="AY14" i="14" s="1"/>
  <c r="AX13" i="14"/>
  <c r="AX14" i="14" s="1"/>
  <c r="AK13" i="14"/>
  <c r="AJ13" i="14"/>
  <c r="AI13" i="14"/>
  <c r="AH13" i="14"/>
  <c r="AE13" i="14"/>
  <c r="AE14" i="14" s="1"/>
  <c r="AD13" i="14"/>
  <c r="AD14" i="14" s="1"/>
  <c r="AC13" i="14"/>
  <c r="AC14" i="14" s="1"/>
  <c r="AB13" i="14"/>
  <c r="AB14" i="14" s="1"/>
  <c r="AA13" i="14"/>
  <c r="AA14" i="14" s="1"/>
  <c r="Z13" i="14"/>
  <c r="Z14" i="14" s="1"/>
  <c r="Y13" i="14"/>
  <c r="Y14" i="14" s="1"/>
  <c r="X13" i="14"/>
  <c r="X14" i="14" s="1"/>
  <c r="R13" i="14"/>
  <c r="R14" i="14" s="1"/>
  <c r="J13" i="14"/>
  <c r="J14" i="14" s="1"/>
  <c r="I13" i="14"/>
  <c r="I14" i="14" s="1"/>
  <c r="H13" i="14"/>
  <c r="H14" i="14" s="1"/>
  <c r="G13" i="14"/>
  <c r="G14" i="14" s="1"/>
  <c r="F13" i="14"/>
  <c r="F14" i="14" s="1"/>
  <c r="E13" i="14"/>
  <c r="E14" i="14" s="1"/>
  <c r="D13" i="14"/>
  <c r="D14" i="14" s="1"/>
  <c r="C13" i="14"/>
  <c r="C14" i="14" s="1"/>
  <c r="AZ9" i="14"/>
  <c r="AZ10" i="14" s="1"/>
  <c r="AY9" i="14"/>
  <c r="AY10" i="14" s="1"/>
  <c r="AX9" i="14"/>
  <c r="AX10" i="14" s="1"/>
  <c r="AK9" i="14"/>
  <c r="AJ9" i="14"/>
  <c r="AI9" i="14"/>
  <c r="AH9" i="14"/>
  <c r="AE9" i="14"/>
  <c r="AE10" i="14" s="1"/>
  <c r="AD9" i="14"/>
  <c r="AD10" i="14" s="1"/>
  <c r="AC9" i="14"/>
  <c r="AC10" i="14" s="1"/>
  <c r="AB9" i="14"/>
  <c r="AB10" i="14" s="1"/>
  <c r="AA9" i="14"/>
  <c r="AA10" i="14" s="1"/>
  <c r="Z9" i="14"/>
  <c r="Z10" i="14" s="1"/>
  <c r="Y9" i="14"/>
  <c r="Y10" i="14" s="1"/>
  <c r="X9" i="14"/>
  <c r="X10" i="14" s="1"/>
  <c r="R9" i="14"/>
  <c r="R10" i="14" s="1"/>
  <c r="J9" i="14"/>
  <c r="J10" i="14" s="1"/>
  <c r="I9" i="14"/>
  <c r="I10" i="14" s="1"/>
  <c r="H9" i="14"/>
  <c r="H10" i="14" s="1"/>
  <c r="G9" i="14"/>
  <c r="G10" i="14" s="1"/>
  <c r="F9" i="14"/>
  <c r="F10" i="14" s="1"/>
  <c r="E9" i="14"/>
  <c r="E10" i="14" s="1"/>
  <c r="D9" i="14"/>
  <c r="D10" i="14" s="1"/>
  <c r="C9" i="14"/>
  <c r="C10" i="14" s="1"/>
  <c r="AZ6" i="14"/>
  <c r="AY6" i="14"/>
  <c r="AX6" i="14"/>
  <c r="AK5" i="14"/>
  <c r="AK125" i="14" s="1"/>
  <c r="AJ5" i="14"/>
  <c r="AI5" i="14"/>
  <c r="AH5" i="14"/>
  <c r="AD6" i="14"/>
  <c r="AA6" i="14"/>
  <c r="Y6" i="14"/>
  <c r="R6" i="14"/>
  <c r="J6" i="14"/>
  <c r="I6" i="14"/>
  <c r="H6" i="14"/>
  <c r="G6" i="14"/>
  <c r="F6" i="14"/>
  <c r="E6" i="14"/>
  <c r="D6" i="14"/>
  <c r="C6" i="14"/>
  <c r="AZ125" i="12"/>
  <c r="AZ126" i="12" s="1"/>
  <c r="AY125" i="12"/>
  <c r="AY126" i="12" s="1"/>
  <c r="AX125" i="12"/>
  <c r="AX126" i="12" s="1"/>
  <c r="AZ121" i="12"/>
  <c r="AZ122" i="12" s="1"/>
  <c r="AY121" i="12"/>
  <c r="AY122" i="12" s="1"/>
  <c r="AX121" i="12"/>
  <c r="AZ117" i="12"/>
  <c r="AY117" i="12"/>
  <c r="AY118" i="12" s="1"/>
  <c r="AX117" i="12"/>
  <c r="AX118" i="12" s="1"/>
  <c r="AZ113" i="12"/>
  <c r="AY113" i="12"/>
  <c r="AY114" i="12" s="1"/>
  <c r="AX113" i="12"/>
  <c r="AX114" i="12" s="1"/>
  <c r="AZ109" i="12"/>
  <c r="AZ110" i="12" s="1"/>
  <c r="AY109" i="12"/>
  <c r="AX109" i="12"/>
  <c r="AX110" i="12" s="1"/>
  <c r="AZ105" i="12"/>
  <c r="AZ106" i="12" s="1"/>
  <c r="AY105" i="12"/>
  <c r="AX105" i="12"/>
  <c r="AZ101" i="12"/>
  <c r="AZ102" i="12" s="1"/>
  <c r="AY101" i="12"/>
  <c r="AX101" i="12"/>
  <c r="AX102" i="12" s="1"/>
  <c r="AZ97" i="12"/>
  <c r="AZ98" i="12" s="1"/>
  <c r="AY97" i="12"/>
  <c r="AY98" i="12" s="1"/>
  <c r="AX97" i="12"/>
  <c r="AX98" i="12" s="1"/>
  <c r="AZ93" i="12"/>
  <c r="AY93" i="12"/>
  <c r="AX93" i="12"/>
  <c r="AX94" i="12" s="1"/>
  <c r="AZ89" i="12"/>
  <c r="AZ90" i="12" s="1"/>
  <c r="AY89" i="12"/>
  <c r="AY90" i="12" s="1"/>
  <c r="AX89" i="12"/>
  <c r="AX90" i="12" s="1"/>
  <c r="AZ85" i="12"/>
  <c r="AZ86" i="12" s="1"/>
  <c r="AY85" i="12"/>
  <c r="AX85" i="12"/>
  <c r="AX86" i="12" s="1"/>
  <c r="AZ81" i="12"/>
  <c r="AZ82" i="12" s="1"/>
  <c r="AY81" i="12"/>
  <c r="AY82" i="12" s="1"/>
  <c r="AX81" i="12"/>
  <c r="AX82" i="12" s="1"/>
  <c r="AZ77" i="12"/>
  <c r="AZ78" i="12" s="1"/>
  <c r="AY77" i="12"/>
  <c r="AY78" i="12" s="1"/>
  <c r="AX77" i="12"/>
  <c r="AX78" i="12" s="1"/>
  <c r="AZ73" i="12"/>
  <c r="AZ74" i="12" s="1"/>
  <c r="AY73" i="12"/>
  <c r="AX73" i="12"/>
  <c r="AX74" i="12" s="1"/>
  <c r="AZ69" i="12"/>
  <c r="AZ70" i="12" s="1"/>
  <c r="AY69" i="12"/>
  <c r="AY70" i="12" s="1"/>
  <c r="AX69" i="12"/>
  <c r="AX70" i="12" s="1"/>
  <c r="AZ65" i="12"/>
  <c r="AZ66" i="12" s="1"/>
  <c r="AY65" i="12"/>
  <c r="AY66" i="12" s="1"/>
  <c r="AX65" i="12"/>
  <c r="AX66" i="12" s="1"/>
  <c r="AZ61" i="12"/>
  <c r="AY61" i="12"/>
  <c r="AY62" i="12" s="1"/>
  <c r="AX61" i="12"/>
  <c r="AX62" i="12" s="1"/>
  <c r="AZ57" i="12"/>
  <c r="AZ58" i="12" s="1"/>
  <c r="AY57" i="12"/>
  <c r="AX57" i="12"/>
  <c r="AX58" i="12" s="1"/>
  <c r="AZ53" i="12"/>
  <c r="AZ54" i="12" s="1"/>
  <c r="AY53" i="12"/>
  <c r="AY54" i="12" s="1"/>
  <c r="AX53" i="12"/>
  <c r="AZ49" i="12"/>
  <c r="AY49" i="12"/>
  <c r="AY50" i="12" s="1"/>
  <c r="AX49" i="12"/>
  <c r="AX50" i="12" s="1"/>
  <c r="AZ45" i="12"/>
  <c r="AY45" i="12"/>
  <c r="AY46" i="12" s="1"/>
  <c r="AX45" i="12"/>
  <c r="AX46" i="12" s="1"/>
  <c r="AZ41" i="12"/>
  <c r="AZ42" i="12" s="1"/>
  <c r="AY41" i="12"/>
  <c r="AY42" i="12" s="1"/>
  <c r="AX41" i="12"/>
  <c r="AX42" i="12" s="1"/>
  <c r="AZ37" i="12"/>
  <c r="AZ38" i="12" s="1"/>
  <c r="AY37" i="12"/>
  <c r="AY38" i="12" s="1"/>
  <c r="AX37" i="12"/>
  <c r="AX38" i="12" s="1"/>
  <c r="AZ33" i="12"/>
  <c r="AZ34" i="12" s="1"/>
  <c r="AY33" i="12"/>
  <c r="AY34" i="12" s="1"/>
  <c r="AX33" i="12"/>
  <c r="AX34" i="12" s="1"/>
  <c r="AZ29" i="12"/>
  <c r="AZ30" i="12" s="1"/>
  <c r="AY29" i="12"/>
  <c r="AX29" i="12"/>
  <c r="AX30" i="12" s="1"/>
  <c r="AZ25" i="12"/>
  <c r="AY25" i="12"/>
  <c r="AY26" i="12" s="1"/>
  <c r="AX25" i="12"/>
  <c r="AX26" i="12" s="1"/>
  <c r="AZ21" i="12"/>
  <c r="AZ22" i="12" s="1"/>
  <c r="AY21" i="12"/>
  <c r="AY22" i="12" s="1"/>
  <c r="AX21" i="12"/>
  <c r="AZ17" i="12"/>
  <c r="AZ18" i="12" s="1"/>
  <c r="AY17" i="12"/>
  <c r="AY18" i="12" s="1"/>
  <c r="AX17" i="12"/>
  <c r="AX18" i="12" s="1"/>
  <c r="AY102" i="12"/>
  <c r="AY86" i="12"/>
  <c r="AY58" i="12"/>
  <c r="AZ46" i="12"/>
  <c r="AZ26" i="12"/>
  <c r="AX13" i="12"/>
  <c r="AZ13" i="12"/>
  <c r="AZ14" i="12" s="1"/>
  <c r="AY13" i="12"/>
  <c r="AY14" i="12" s="1"/>
  <c r="AZ9" i="12"/>
  <c r="AZ10" i="12" s="1"/>
  <c r="AY9" i="12"/>
  <c r="AX9" i="12"/>
  <c r="AX10" i="12" s="1"/>
  <c r="AX122" i="12"/>
  <c r="AZ118" i="12"/>
  <c r="AZ114" i="12"/>
  <c r="AY110" i="12"/>
  <c r="AY106" i="12"/>
  <c r="AX106" i="12"/>
  <c r="AZ94" i="12"/>
  <c r="AY94" i="12"/>
  <c r="AY74" i="12"/>
  <c r="AZ62" i="12"/>
  <c r="AX54" i="12"/>
  <c r="AZ50" i="12"/>
  <c r="AY30" i="12"/>
  <c r="AX22" i="12"/>
  <c r="AX14" i="12"/>
  <c r="AY10" i="12"/>
  <c r="AZ6" i="12"/>
  <c r="AY6" i="12"/>
  <c r="AX6" i="12"/>
  <c r="AE5" i="12"/>
  <c r="AE6" i="12" s="1"/>
  <c r="AD5" i="12"/>
  <c r="AC5" i="12"/>
  <c r="AB5" i="12"/>
  <c r="AB128" i="12" s="1"/>
  <c r="AA5" i="12"/>
  <c r="AA6" i="12" s="1"/>
  <c r="Z5" i="12"/>
  <c r="Z6" i="12" s="1"/>
  <c r="Y5" i="12"/>
  <c r="Y6" i="12" s="1"/>
  <c r="X5" i="12"/>
  <c r="X6" i="12" s="1"/>
  <c r="R5" i="12"/>
  <c r="R6" i="12" s="1"/>
  <c r="J5" i="12"/>
  <c r="I5" i="12"/>
  <c r="I6" i="12" s="1"/>
  <c r="H5" i="12"/>
  <c r="G5" i="12"/>
  <c r="F5" i="12"/>
  <c r="E5" i="12"/>
  <c r="D5" i="12"/>
  <c r="D6" i="12" s="1"/>
  <c r="C5" i="12"/>
  <c r="AT128" i="12"/>
  <c r="AP128" i="12"/>
  <c r="AO128" i="12"/>
  <c r="U128" i="12"/>
  <c r="T128" i="12"/>
  <c r="AK125" i="12"/>
  <c r="AJ125" i="12"/>
  <c r="AI125" i="12"/>
  <c r="AH125" i="12"/>
  <c r="AE125" i="12"/>
  <c r="AE126" i="12" s="1"/>
  <c r="AD125" i="12"/>
  <c r="AD126" i="12" s="1"/>
  <c r="AC125" i="12"/>
  <c r="AC126" i="12" s="1"/>
  <c r="AB125" i="12"/>
  <c r="AB126" i="12" s="1"/>
  <c r="AA125" i="12"/>
  <c r="AA126" i="12" s="1"/>
  <c r="Z125" i="12"/>
  <c r="Z126" i="12" s="1"/>
  <c r="Y125" i="12"/>
  <c r="Y126" i="12" s="1"/>
  <c r="X125" i="12"/>
  <c r="X126" i="12" s="1"/>
  <c r="R125" i="12"/>
  <c r="R126" i="12" s="1"/>
  <c r="J125" i="12"/>
  <c r="J126" i="12" s="1"/>
  <c r="I125" i="12"/>
  <c r="I126" i="12" s="1"/>
  <c r="H125" i="12"/>
  <c r="H126" i="12" s="1"/>
  <c r="G125" i="12"/>
  <c r="G126" i="12" s="1"/>
  <c r="F125" i="12"/>
  <c r="F126" i="12" s="1"/>
  <c r="E125" i="12"/>
  <c r="E126" i="12" s="1"/>
  <c r="D125" i="12"/>
  <c r="D126" i="12" s="1"/>
  <c r="C125" i="12"/>
  <c r="C126" i="12" s="1"/>
  <c r="AK121" i="12"/>
  <c r="AJ121" i="12"/>
  <c r="AI121" i="12"/>
  <c r="AH121" i="12"/>
  <c r="AE121" i="12"/>
  <c r="AE122" i="12" s="1"/>
  <c r="AD121" i="12"/>
  <c r="AD122" i="12" s="1"/>
  <c r="AC121" i="12"/>
  <c r="AC122" i="12" s="1"/>
  <c r="AB121" i="12"/>
  <c r="AB122" i="12" s="1"/>
  <c r="AA121" i="12"/>
  <c r="AA122" i="12" s="1"/>
  <c r="Z121" i="12"/>
  <c r="Z122" i="12" s="1"/>
  <c r="Y121" i="12"/>
  <c r="Y122" i="12" s="1"/>
  <c r="X121" i="12"/>
  <c r="X122" i="12" s="1"/>
  <c r="R121" i="12"/>
  <c r="R122" i="12" s="1"/>
  <c r="J121" i="12"/>
  <c r="J122" i="12" s="1"/>
  <c r="I121" i="12"/>
  <c r="I122" i="12" s="1"/>
  <c r="H121" i="12"/>
  <c r="H122" i="12" s="1"/>
  <c r="G121" i="12"/>
  <c r="G122" i="12" s="1"/>
  <c r="F121" i="12"/>
  <c r="F122" i="12" s="1"/>
  <c r="E121" i="12"/>
  <c r="E122" i="12" s="1"/>
  <c r="D121" i="12"/>
  <c r="D122" i="12" s="1"/>
  <c r="C121" i="12"/>
  <c r="C122" i="12" s="1"/>
  <c r="AK117" i="12"/>
  <c r="AJ117" i="12"/>
  <c r="AI117" i="12"/>
  <c r="AH117" i="12"/>
  <c r="AE117" i="12"/>
  <c r="AE118" i="12" s="1"/>
  <c r="AD117" i="12"/>
  <c r="AD118" i="12" s="1"/>
  <c r="AC117" i="12"/>
  <c r="AC118" i="12" s="1"/>
  <c r="AB117" i="12"/>
  <c r="AB118" i="12" s="1"/>
  <c r="AA117" i="12"/>
  <c r="AA118" i="12" s="1"/>
  <c r="Z117" i="12"/>
  <c r="Z118" i="12" s="1"/>
  <c r="Y117" i="12"/>
  <c r="Y118" i="12" s="1"/>
  <c r="X117" i="12"/>
  <c r="X118" i="12" s="1"/>
  <c r="R117" i="12"/>
  <c r="R118" i="12" s="1"/>
  <c r="J117" i="12"/>
  <c r="J118" i="12" s="1"/>
  <c r="I117" i="12"/>
  <c r="I118" i="12" s="1"/>
  <c r="H117" i="12"/>
  <c r="H118" i="12" s="1"/>
  <c r="G117" i="12"/>
  <c r="G118" i="12" s="1"/>
  <c r="F117" i="12"/>
  <c r="F118" i="12" s="1"/>
  <c r="E117" i="12"/>
  <c r="E118" i="12" s="1"/>
  <c r="D117" i="12"/>
  <c r="D118" i="12" s="1"/>
  <c r="C117" i="12"/>
  <c r="C118" i="12" s="1"/>
  <c r="AK113" i="12"/>
  <c r="AJ113" i="12"/>
  <c r="AI113" i="12"/>
  <c r="AH113" i="12"/>
  <c r="AE113" i="12"/>
  <c r="AE114" i="12" s="1"/>
  <c r="AD113" i="12"/>
  <c r="AD114" i="12" s="1"/>
  <c r="AC113" i="12"/>
  <c r="AC114" i="12" s="1"/>
  <c r="AB113" i="12"/>
  <c r="AB114" i="12" s="1"/>
  <c r="AA113" i="12"/>
  <c r="AA114" i="12" s="1"/>
  <c r="Z113" i="12"/>
  <c r="Z114" i="12" s="1"/>
  <c r="Y113" i="12"/>
  <c r="Y114" i="12" s="1"/>
  <c r="X113" i="12"/>
  <c r="X114" i="12" s="1"/>
  <c r="R113" i="12"/>
  <c r="R114" i="12" s="1"/>
  <c r="J113" i="12"/>
  <c r="J114" i="12" s="1"/>
  <c r="I113" i="12"/>
  <c r="I114" i="12" s="1"/>
  <c r="H113" i="12"/>
  <c r="H114" i="12" s="1"/>
  <c r="G113" i="12"/>
  <c r="G114" i="12" s="1"/>
  <c r="F113" i="12"/>
  <c r="F114" i="12" s="1"/>
  <c r="E113" i="12"/>
  <c r="E114" i="12" s="1"/>
  <c r="D113" i="12"/>
  <c r="D114" i="12" s="1"/>
  <c r="C113" i="12"/>
  <c r="C114" i="12" s="1"/>
  <c r="AK109" i="12"/>
  <c r="AJ109" i="12"/>
  <c r="AI109" i="12"/>
  <c r="AH109" i="12"/>
  <c r="AE109" i="12"/>
  <c r="AE110" i="12" s="1"/>
  <c r="AD109" i="12"/>
  <c r="AD110" i="12" s="1"/>
  <c r="AC109" i="12"/>
  <c r="AC110" i="12" s="1"/>
  <c r="AB109" i="12"/>
  <c r="AB110" i="12" s="1"/>
  <c r="AA109" i="12"/>
  <c r="AA110" i="12" s="1"/>
  <c r="Z109" i="12"/>
  <c r="Z110" i="12" s="1"/>
  <c r="Y109" i="12"/>
  <c r="Y110" i="12" s="1"/>
  <c r="X109" i="12"/>
  <c r="X110" i="12" s="1"/>
  <c r="R109" i="12"/>
  <c r="R110" i="12" s="1"/>
  <c r="J109" i="12"/>
  <c r="J110" i="12" s="1"/>
  <c r="I109" i="12"/>
  <c r="I110" i="12" s="1"/>
  <c r="H109" i="12"/>
  <c r="H110" i="12" s="1"/>
  <c r="G109" i="12"/>
  <c r="G110" i="12" s="1"/>
  <c r="F109" i="12"/>
  <c r="F110" i="12" s="1"/>
  <c r="E109" i="12"/>
  <c r="E110" i="12" s="1"/>
  <c r="D109" i="12"/>
  <c r="D110" i="12" s="1"/>
  <c r="C109" i="12"/>
  <c r="C110" i="12" s="1"/>
  <c r="AK105" i="12"/>
  <c r="AJ105" i="12"/>
  <c r="AI105" i="12"/>
  <c r="AH105" i="12"/>
  <c r="AE105" i="12"/>
  <c r="AE106" i="12" s="1"/>
  <c r="AD105" i="12"/>
  <c r="AD106" i="12" s="1"/>
  <c r="AC105" i="12"/>
  <c r="AC106" i="12" s="1"/>
  <c r="AB105" i="12"/>
  <c r="AB106" i="12" s="1"/>
  <c r="AA105" i="12"/>
  <c r="AA106" i="12" s="1"/>
  <c r="Z105" i="12"/>
  <c r="Z106" i="12" s="1"/>
  <c r="Y105" i="12"/>
  <c r="Y106" i="12" s="1"/>
  <c r="X105" i="12"/>
  <c r="X106" i="12" s="1"/>
  <c r="R105" i="12"/>
  <c r="R106" i="12" s="1"/>
  <c r="J105" i="12"/>
  <c r="J106" i="12" s="1"/>
  <c r="I105" i="12"/>
  <c r="I106" i="12" s="1"/>
  <c r="H105" i="12"/>
  <c r="H106" i="12" s="1"/>
  <c r="G105" i="12"/>
  <c r="G106" i="12" s="1"/>
  <c r="F105" i="12"/>
  <c r="F106" i="12" s="1"/>
  <c r="E105" i="12"/>
  <c r="E106" i="12" s="1"/>
  <c r="D105" i="12"/>
  <c r="D106" i="12" s="1"/>
  <c r="C105" i="12"/>
  <c r="C106" i="12" s="1"/>
  <c r="AK101" i="12"/>
  <c r="AJ101" i="12"/>
  <c r="AI101" i="12"/>
  <c r="AH101" i="12"/>
  <c r="AE101" i="12"/>
  <c r="AE102" i="12" s="1"/>
  <c r="AD101" i="12"/>
  <c r="AD102" i="12" s="1"/>
  <c r="AC101" i="12"/>
  <c r="AC102" i="12" s="1"/>
  <c r="AB101" i="12"/>
  <c r="AB102" i="12" s="1"/>
  <c r="AA101" i="12"/>
  <c r="AA102" i="12" s="1"/>
  <c r="Z101" i="12"/>
  <c r="Z102" i="12" s="1"/>
  <c r="Y101" i="12"/>
  <c r="Y102" i="12" s="1"/>
  <c r="X101" i="12"/>
  <c r="X102" i="12" s="1"/>
  <c r="R101" i="12"/>
  <c r="R102" i="12" s="1"/>
  <c r="J101" i="12"/>
  <c r="J102" i="12" s="1"/>
  <c r="I101" i="12"/>
  <c r="I102" i="12" s="1"/>
  <c r="H101" i="12"/>
  <c r="H102" i="12" s="1"/>
  <c r="G101" i="12"/>
  <c r="G102" i="12" s="1"/>
  <c r="F101" i="12"/>
  <c r="F102" i="12" s="1"/>
  <c r="E101" i="12"/>
  <c r="E102" i="12" s="1"/>
  <c r="D101" i="12"/>
  <c r="D102" i="12" s="1"/>
  <c r="C101" i="12"/>
  <c r="C102" i="12" s="1"/>
  <c r="AK97" i="12"/>
  <c r="AJ97" i="12"/>
  <c r="AI97" i="12"/>
  <c r="AH97" i="12"/>
  <c r="AE97" i="12"/>
  <c r="AE98" i="12" s="1"/>
  <c r="AD97" i="12"/>
  <c r="AD98" i="12" s="1"/>
  <c r="AC97" i="12"/>
  <c r="AC98" i="12" s="1"/>
  <c r="AB97" i="12"/>
  <c r="AB98" i="12" s="1"/>
  <c r="AA97" i="12"/>
  <c r="AA98" i="12" s="1"/>
  <c r="Z97" i="12"/>
  <c r="Z98" i="12" s="1"/>
  <c r="Y97" i="12"/>
  <c r="Y98" i="12" s="1"/>
  <c r="X97" i="12"/>
  <c r="X98" i="12" s="1"/>
  <c r="R97" i="12"/>
  <c r="R98" i="12" s="1"/>
  <c r="J97" i="12"/>
  <c r="J98" i="12" s="1"/>
  <c r="I97" i="12"/>
  <c r="I98" i="12" s="1"/>
  <c r="H97" i="12"/>
  <c r="H98" i="12" s="1"/>
  <c r="G97" i="12"/>
  <c r="G98" i="12" s="1"/>
  <c r="F97" i="12"/>
  <c r="F98" i="12" s="1"/>
  <c r="E97" i="12"/>
  <c r="E98" i="12" s="1"/>
  <c r="D97" i="12"/>
  <c r="D98" i="12" s="1"/>
  <c r="C97" i="12"/>
  <c r="C98" i="12" s="1"/>
  <c r="AK93" i="12"/>
  <c r="AJ93" i="12"/>
  <c r="AI93" i="12"/>
  <c r="AH93" i="12"/>
  <c r="AE93" i="12"/>
  <c r="AE94" i="12" s="1"/>
  <c r="AD93" i="12"/>
  <c r="AD94" i="12" s="1"/>
  <c r="AC93" i="12"/>
  <c r="AC94" i="12" s="1"/>
  <c r="AB93" i="12"/>
  <c r="AB94" i="12" s="1"/>
  <c r="AA93" i="12"/>
  <c r="AA94" i="12" s="1"/>
  <c r="Z93" i="12"/>
  <c r="Z94" i="12" s="1"/>
  <c r="Y93" i="12"/>
  <c r="Y94" i="12" s="1"/>
  <c r="X93" i="12"/>
  <c r="X94" i="12" s="1"/>
  <c r="R93" i="12"/>
  <c r="R94" i="12" s="1"/>
  <c r="J93" i="12"/>
  <c r="J94" i="12" s="1"/>
  <c r="I93" i="12"/>
  <c r="I94" i="12" s="1"/>
  <c r="H93" i="12"/>
  <c r="H94" i="12" s="1"/>
  <c r="G93" i="12"/>
  <c r="G94" i="12" s="1"/>
  <c r="F93" i="12"/>
  <c r="F94" i="12" s="1"/>
  <c r="E93" i="12"/>
  <c r="E94" i="12" s="1"/>
  <c r="D93" i="12"/>
  <c r="D94" i="12" s="1"/>
  <c r="C93" i="12"/>
  <c r="C94" i="12" s="1"/>
  <c r="AK89" i="12"/>
  <c r="AJ89" i="12"/>
  <c r="AI89" i="12"/>
  <c r="AH89" i="12"/>
  <c r="AE89" i="12"/>
  <c r="AE90" i="12" s="1"/>
  <c r="AD89" i="12"/>
  <c r="AD90" i="12" s="1"/>
  <c r="AC89" i="12"/>
  <c r="AC90" i="12" s="1"/>
  <c r="AB89" i="12"/>
  <c r="AB90" i="12" s="1"/>
  <c r="AA89" i="12"/>
  <c r="AA90" i="12" s="1"/>
  <c r="Z89" i="12"/>
  <c r="Z90" i="12" s="1"/>
  <c r="Y89" i="12"/>
  <c r="Y90" i="12" s="1"/>
  <c r="X89" i="12"/>
  <c r="X90" i="12" s="1"/>
  <c r="R89" i="12"/>
  <c r="R90" i="12" s="1"/>
  <c r="J89" i="12"/>
  <c r="J90" i="12" s="1"/>
  <c r="I89" i="12"/>
  <c r="I90" i="12" s="1"/>
  <c r="H89" i="12"/>
  <c r="H90" i="12" s="1"/>
  <c r="G89" i="12"/>
  <c r="G90" i="12" s="1"/>
  <c r="F89" i="12"/>
  <c r="F90" i="12" s="1"/>
  <c r="E89" i="12"/>
  <c r="E90" i="12" s="1"/>
  <c r="D89" i="12"/>
  <c r="D90" i="12" s="1"/>
  <c r="C89" i="12"/>
  <c r="C90" i="12" s="1"/>
  <c r="AK85" i="12"/>
  <c r="AJ85" i="12"/>
  <c r="AI85" i="12"/>
  <c r="AH85" i="12"/>
  <c r="AE85" i="12"/>
  <c r="AE86" i="12" s="1"/>
  <c r="AD85" i="12"/>
  <c r="AD86" i="12" s="1"/>
  <c r="AC85" i="12"/>
  <c r="AC86" i="12" s="1"/>
  <c r="AB85" i="12"/>
  <c r="AB86" i="12" s="1"/>
  <c r="AA85" i="12"/>
  <c r="AA86" i="12" s="1"/>
  <c r="Z85" i="12"/>
  <c r="Z86" i="12" s="1"/>
  <c r="Y85" i="12"/>
  <c r="Y86" i="12" s="1"/>
  <c r="X85" i="12"/>
  <c r="X86" i="12" s="1"/>
  <c r="R85" i="12"/>
  <c r="R86" i="12" s="1"/>
  <c r="J85" i="12"/>
  <c r="J86" i="12" s="1"/>
  <c r="I85" i="12"/>
  <c r="I86" i="12" s="1"/>
  <c r="H85" i="12"/>
  <c r="H86" i="12" s="1"/>
  <c r="G85" i="12"/>
  <c r="G86" i="12" s="1"/>
  <c r="F85" i="12"/>
  <c r="F86" i="12" s="1"/>
  <c r="E85" i="12"/>
  <c r="E86" i="12" s="1"/>
  <c r="D85" i="12"/>
  <c r="D86" i="12" s="1"/>
  <c r="C85" i="12"/>
  <c r="C86" i="12" s="1"/>
  <c r="AK81" i="12"/>
  <c r="AJ81" i="12"/>
  <c r="AI81" i="12"/>
  <c r="AH81" i="12"/>
  <c r="AE81" i="12"/>
  <c r="AE82" i="12" s="1"/>
  <c r="AD81" i="12"/>
  <c r="AD82" i="12" s="1"/>
  <c r="AC81" i="12"/>
  <c r="AC82" i="12" s="1"/>
  <c r="AB81" i="12"/>
  <c r="AB82" i="12" s="1"/>
  <c r="AA81" i="12"/>
  <c r="AA82" i="12" s="1"/>
  <c r="Z81" i="12"/>
  <c r="Z82" i="12" s="1"/>
  <c r="Y81" i="12"/>
  <c r="Y82" i="12" s="1"/>
  <c r="X81" i="12"/>
  <c r="X82" i="12" s="1"/>
  <c r="R81" i="12"/>
  <c r="R82" i="12" s="1"/>
  <c r="J81" i="12"/>
  <c r="J82" i="12" s="1"/>
  <c r="I81" i="12"/>
  <c r="I82" i="12" s="1"/>
  <c r="H81" i="12"/>
  <c r="H82" i="12" s="1"/>
  <c r="G81" i="12"/>
  <c r="G82" i="12" s="1"/>
  <c r="F81" i="12"/>
  <c r="F82" i="12" s="1"/>
  <c r="E81" i="12"/>
  <c r="E82" i="12" s="1"/>
  <c r="D81" i="12"/>
  <c r="D82" i="12" s="1"/>
  <c r="C81" i="12"/>
  <c r="C82" i="12" s="1"/>
  <c r="AK77" i="12"/>
  <c r="AJ77" i="12"/>
  <c r="AI77" i="12"/>
  <c r="AH77" i="12"/>
  <c r="AE77" i="12"/>
  <c r="AE78" i="12" s="1"/>
  <c r="AD77" i="12"/>
  <c r="AD78" i="12" s="1"/>
  <c r="AC77" i="12"/>
  <c r="AC78" i="12" s="1"/>
  <c r="AB77" i="12"/>
  <c r="AB78" i="12" s="1"/>
  <c r="AA77" i="12"/>
  <c r="AA78" i="12" s="1"/>
  <c r="Z77" i="12"/>
  <c r="Z78" i="12" s="1"/>
  <c r="Y77" i="12"/>
  <c r="Y78" i="12" s="1"/>
  <c r="X77" i="12"/>
  <c r="X78" i="12" s="1"/>
  <c r="R77" i="12"/>
  <c r="R78" i="12" s="1"/>
  <c r="J77" i="12"/>
  <c r="J78" i="12" s="1"/>
  <c r="I77" i="12"/>
  <c r="I78" i="12" s="1"/>
  <c r="H77" i="12"/>
  <c r="H78" i="12" s="1"/>
  <c r="G77" i="12"/>
  <c r="G78" i="12" s="1"/>
  <c r="F77" i="12"/>
  <c r="F78" i="12" s="1"/>
  <c r="E77" i="12"/>
  <c r="E78" i="12" s="1"/>
  <c r="D77" i="12"/>
  <c r="D78" i="12" s="1"/>
  <c r="C77" i="12"/>
  <c r="C78" i="12" s="1"/>
  <c r="AK73" i="12"/>
  <c r="AJ73" i="12"/>
  <c r="AI73" i="12"/>
  <c r="AH73" i="12"/>
  <c r="AE73" i="12"/>
  <c r="AE74" i="12" s="1"/>
  <c r="AD73" i="12"/>
  <c r="AD74" i="12" s="1"/>
  <c r="AC73" i="12"/>
  <c r="AC74" i="12" s="1"/>
  <c r="AB73" i="12"/>
  <c r="AB74" i="12" s="1"/>
  <c r="AA73" i="12"/>
  <c r="AA74" i="12" s="1"/>
  <c r="Z73" i="12"/>
  <c r="Z74" i="12" s="1"/>
  <c r="Y73" i="12"/>
  <c r="Y74" i="12" s="1"/>
  <c r="X73" i="12"/>
  <c r="X74" i="12" s="1"/>
  <c r="R73" i="12"/>
  <c r="R74" i="12" s="1"/>
  <c r="J73" i="12"/>
  <c r="J74" i="12" s="1"/>
  <c r="I73" i="12"/>
  <c r="I74" i="12" s="1"/>
  <c r="H73" i="12"/>
  <c r="H74" i="12" s="1"/>
  <c r="G73" i="12"/>
  <c r="G74" i="12" s="1"/>
  <c r="F73" i="12"/>
  <c r="F74" i="12" s="1"/>
  <c r="E73" i="12"/>
  <c r="E74" i="12" s="1"/>
  <c r="D73" i="12"/>
  <c r="D74" i="12" s="1"/>
  <c r="C73" i="12"/>
  <c r="C74" i="12" s="1"/>
  <c r="AK69" i="12"/>
  <c r="AJ69" i="12"/>
  <c r="AI69" i="12"/>
  <c r="AH69" i="12"/>
  <c r="AE69" i="12"/>
  <c r="AE70" i="12" s="1"/>
  <c r="AD69" i="12"/>
  <c r="AD70" i="12" s="1"/>
  <c r="AC69" i="12"/>
  <c r="AC70" i="12" s="1"/>
  <c r="AB69" i="12"/>
  <c r="AB70" i="12" s="1"/>
  <c r="AA69" i="12"/>
  <c r="AA70" i="12" s="1"/>
  <c r="Z69" i="12"/>
  <c r="Z70" i="12" s="1"/>
  <c r="Y69" i="12"/>
  <c r="Y70" i="12" s="1"/>
  <c r="X69" i="12"/>
  <c r="X70" i="12" s="1"/>
  <c r="R69" i="12"/>
  <c r="R70" i="12" s="1"/>
  <c r="J69" i="12"/>
  <c r="J70" i="12" s="1"/>
  <c r="I69" i="12"/>
  <c r="I70" i="12" s="1"/>
  <c r="H69" i="12"/>
  <c r="H70" i="12" s="1"/>
  <c r="G69" i="12"/>
  <c r="G70" i="12" s="1"/>
  <c r="F69" i="12"/>
  <c r="F70" i="12" s="1"/>
  <c r="E69" i="12"/>
  <c r="E70" i="12" s="1"/>
  <c r="D69" i="12"/>
  <c r="D70" i="12" s="1"/>
  <c r="C69" i="12"/>
  <c r="C70" i="12" s="1"/>
  <c r="AK65" i="12"/>
  <c r="AJ65" i="12"/>
  <c r="AI65" i="12"/>
  <c r="AH65" i="12"/>
  <c r="AE65" i="12"/>
  <c r="AE66" i="12" s="1"/>
  <c r="AD65" i="12"/>
  <c r="AD66" i="12" s="1"/>
  <c r="AC65" i="12"/>
  <c r="AC66" i="12" s="1"/>
  <c r="AB65" i="12"/>
  <c r="AB66" i="12" s="1"/>
  <c r="AA65" i="12"/>
  <c r="AA66" i="12" s="1"/>
  <c r="Z65" i="12"/>
  <c r="Z66" i="12" s="1"/>
  <c r="Y65" i="12"/>
  <c r="Y66" i="12" s="1"/>
  <c r="X65" i="12"/>
  <c r="X66" i="12" s="1"/>
  <c r="R65" i="12"/>
  <c r="R66" i="12" s="1"/>
  <c r="J65" i="12"/>
  <c r="J66" i="12" s="1"/>
  <c r="I65" i="12"/>
  <c r="I66" i="12" s="1"/>
  <c r="H65" i="12"/>
  <c r="H66" i="12" s="1"/>
  <c r="G65" i="12"/>
  <c r="G66" i="12" s="1"/>
  <c r="F65" i="12"/>
  <c r="F66" i="12" s="1"/>
  <c r="E65" i="12"/>
  <c r="E66" i="12" s="1"/>
  <c r="D65" i="12"/>
  <c r="D66" i="12" s="1"/>
  <c r="C65" i="12"/>
  <c r="C66" i="12" s="1"/>
  <c r="AK61" i="12"/>
  <c r="AJ61" i="12"/>
  <c r="AI61" i="12"/>
  <c r="AH61" i="12"/>
  <c r="AE61" i="12"/>
  <c r="AE62" i="12" s="1"/>
  <c r="AD61" i="12"/>
  <c r="AD62" i="12" s="1"/>
  <c r="AC61" i="12"/>
  <c r="AC62" i="12" s="1"/>
  <c r="AB61" i="12"/>
  <c r="AB62" i="12" s="1"/>
  <c r="AA61" i="12"/>
  <c r="AA62" i="12" s="1"/>
  <c r="Z61" i="12"/>
  <c r="Z62" i="12" s="1"/>
  <c r="Y61" i="12"/>
  <c r="Y62" i="12" s="1"/>
  <c r="X61" i="12"/>
  <c r="X62" i="12" s="1"/>
  <c r="R61" i="12"/>
  <c r="R62" i="12" s="1"/>
  <c r="J61" i="12"/>
  <c r="J62" i="12" s="1"/>
  <c r="I61" i="12"/>
  <c r="I62" i="12" s="1"/>
  <c r="H61" i="12"/>
  <c r="H62" i="12" s="1"/>
  <c r="G61" i="12"/>
  <c r="G62" i="12" s="1"/>
  <c r="F61" i="12"/>
  <c r="F62" i="12" s="1"/>
  <c r="E61" i="12"/>
  <c r="E62" i="12" s="1"/>
  <c r="D61" i="12"/>
  <c r="D62" i="12" s="1"/>
  <c r="C61" i="12"/>
  <c r="C62" i="12" s="1"/>
  <c r="AK57" i="12"/>
  <c r="AJ57" i="12"/>
  <c r="AI57" i="12"/>
  <c r="AH57" i="12"/>
  <c r="AE57" i="12"/>
  <c r="AE58" i="12" s="1"/>
  <c r="AD57" i="12"/>
  <c r="AD58" i="12" s="1"/>
  <c r="AC57" i="12"/>
  <c r="AC58" i="12" s="1"/>
  <c r="AB57" i="12"/>
  <c r="AB58" i="12" s="1"/>
  <c r="AA57" i="12"/>
  <c r="AA58" i="12" s="1"/>
  <c r="Z57" i="12"/>
  <c r="Z58" i="12" s="1"/>
  <c r="Y57" i="12"/>
  <c r="Y58" i="12" s="1"/>
  <c r="X57" i="12"/>
  <c r="X58" i="12" s="1"/>
  <c r="R57" i="12"/>
  <c r="R58" i="12" s="1"/>
  <c r="J57" i="12"/>
  <c r="J58" i="12" s="1"/>
  <c r="I57" i="12"/>
  <c r="I58" i="12" s="1"/>
  <c r="H57" i="12"/>
  <c r="H58" i="12" s="1"/>
  <c r="G57" i="12"/>
  <c r="G58" i="12" s="1"/>
  <c r="F57" i="12"/>
  <c r="F58" i="12" s="1"/>
  <c r="E57" i="12"/>
  <c r="E58" i="12" s="1"/>
  <c r="D57" i="12"/>
  <c r="D58" i="12" s="1"/>
  <c r="C57" i="12"/>
  <c r="C58" i="12" s="1"/>
  <c r="AK53" i="12"/>
  <c r="AJ53" i="12"/>
  <c r="AI53" i="12"/>
  <c r="AH53" i="12"/>
  <c r="AE53" i="12"/>
  <c r="AE54" i="12" s="1"/>
  <c r="AD53" i="12"/>
  <c r="AD54" i="12" s="1"/>
  <c r="AC53" i="12"/>
  <c r="AC54" i="12" s="1"/>
  <c r="AB53" i="12"/>
  <c r="AB54" i="12" s="1"/>
  <c r="AA53" i="12"/>
  <c r="AA54" i="12" s="1"/>
  <c r="Z53" i="12"/>
  <c r="Z54" i="12" s="1"/>
  <c r="Y53" i="12"/>
  <c r="Y54" i="12" s="1"/>
  <c r="X53" i="12"/>
  <c r="X54" i="12" s="1"/>
  <c r="R53" i="12"/>
  <c r="R54" i="12" s="1"/>
  <c r="J53" i="12"/>
  <c r="J54" i="12" s="1"/>
  <c r="I53" i="12"/>
  <c r="I54" i="12" s="1"/>
  <c r="H53" i="12"/>
  <c r="H54" i="12" s="1"/>
  <c r="G53" i="12"/>
  <c r="G54" i="12" s="1"/>
  <c r="F53" i="12"/>
  <c r="F54" i="12" s="1"/>
  <c r="E53" i="12"/>
  <c r="E54" i="12" s="1"/>
  <c r="D53" i="12"/>
  <c r="D54" i="12" s="1"/>
  <c r="C53" i="12"/>
  <c r="C54" i="12" s="1"/>
  <c r="AK49" i="12"/>
  <c r="AJ49" i="12"/>
  <c r="AI49" i="12"/>
  <c r="AH49" i="12"/>
  <c r="AE49" i="12"/>
  <c r="AE50" i="12" s="1"/>
  <c r="AD49" i="12"/>
  <c r="AD50" i="12" s="1"/>
  <c r="AC49" i="12"/>
  <c r="AC50" i="12" s="1"/>
  <c r="AB49" i="12"/>
  <c r="AB50" i="12" s="1"/>
  <c r="AA49" i="12"/>
  <c r="AA50" i="12" s="1"/>
  <c r="Z49" i="12"/>
  <c r="Z50" i="12" s="1"/>
  <c r="Y49" i="12"/>
  <c r="Y50" i="12" s="1"/>
  <c r="X49" i="12"/>
  <c r="X50" i="12" s="1"/>
  <c r="R49" i="12"/>
  <c r="R50" i="12" s="1"/>
  <c r="J49" i="12"/>
  <c r="J50" i="12" s="1"/>
  <c r="I49" i="12"/>
  <c r="I50" i="12" s="1"/>
  <c r="H49" i="12"/>
  <c r="H50" i="12" s="1"/>
  <c r="G49" i="12"/>
  <c r="G50" i="12" s="1"/>
  <c r="F49" i="12"/>
  <c r="F50" i="12" s="1"/>
  <c r="E49" i="12"/>
  <c r="E50" i="12" s="1"/>
  <c r="D49" i="12"/>
  <c r="D50" i="12" s="1"/>
  <c r="C49" i="12"/>
  <c r="C50" i="12" s="1"/>
  <c r="AK45" i="12"/>
  <c r="AJ45" i="12"/>
  <c r="AI45" i="12"/>
  <c r="AH45" i="12"/>
  <c r="AE45" i="12"/>
  <c r="AE46" i="12" s="1"/>
  <c r="AD45" i="12"/>
  <c r="AD46" i="12" s="1"/>
  <c r="AC45" i="12"/>
  <c r="AC46" i="12" s="1"/>
  <c r="AB45" i="12"/>
  <c r="AB46" i="12" s="1"/>
  <c r="AA45" i="12"/>
  <c r="AA46" i="12" s="1"/>
  <c r="Z45" i="12"/>
  <c r="Z46" i="12" s="1"/>
  <c r="Y45" i="12"/>
  <c r="Y46" i="12" s="1"/>
  <c r="X45" i="12"/>
  <c r="X46" i="12" s="1"/>
  <c r="R45" i="12"/>
  <c r="R46" i="12" s="1"/>
  <c r="J45" i="12"/>
  <c r="J46" i="12" s="1"/>
  <c r="I45" i="12"/>
  <c r="I46" i="12" s="1"/>
  <c r="H45" i="12"/>
  <c r="H46" i="12" s="1"/>
  <c r="G45" i="12"/>
  <c r="G46" i="12" s="1"/>
  <c r="F45" i="12"/>
  <c r="F46" i="12" s="1"/>
  <c r="E45" i="12"/>
  <c r="E46" i="12" s="1"/>
  <c r="D45" i="12"/>
  <c r="D46" i="12" s="1"/>
  <c r="C45" i="12"/>
  <c r="C46" i="12" s="1"/>
  <c r="AK41" i="12"/>
  <c r="AJ41" i="12"/>
  <c r="AI41" i="12"/>
  <c r="AH41" i="12"/>
  <c r="AE41" i="12"/>
  <c r="AE42" i="12" s="1"/>
  <c r="AD41" i="12"/>
  <c r="AD42" i="12" s="1"/>
  <c r="AC41" i="12"/>
  <c r="AC42" i="12" s="1"/>
  <c r="AB41" i="12"/>
  <c r="AB42" i="12" s="1"/>
  <c r="AA41" i="12"/>
  <c r="AA42" i="12" s="1"/>
  <c r="Z41" i="12"/>
  <c r="Z42" i="12" s="1"/>
  <c r="Y41" i="12"/>
  <c r="Y42" i="12" s="1"/>
  <c r="X41" i="12"/>
  <c r="X42" i="12" s="1"/>
  <c r="R41" i="12"/>
  <c r="R42" i="12" s="1"/>
  <c r="J41" i="12"/>
  <c r="J42" i="12" s="1"/>
  <c r="I41" i="12"/>
  <c r="I42" i="12" s="1"/>
  <c r="H41" i="12"/>
  <c r="H42" i="12" s="1"/>
  <c r="G41" i="12"/>
  <c r="G42" i="12" s="1"/>
  <c r="F41" i="12"/>
  <c r="F42" i="12" s="1"/>
  <c r="E41" i="12"/>
  <c r="E42" i="12" s="1"/>
  <c r="D41" i="12"/>
  <c r="D42" i="12" s="1"/>
  <c r="C41" i="12"/>
  <c r="C42" i="12" s="1"/>
  <c r="AK37" i="12"/>
  <c r="AJ37" i="12"/>
  <c r="AI37" i="12"/>
  <c r="AH37" i="12"/>
  <c r="AE37" i="12"/>
  <c r="AE38" i="12" s="1"/>
  <c r="AD37" i="12"/>
  <c r="AD38" i="12" s="1"/>
  <c r="AC37" i="12"/>
  <c r="AC38" i="12" s="1"/>
  <c r="AB37" i="12"/>
  <c r="AB38" i="12" s="1"/>
  <c r="AA37" i="12"/>
  <c r="AA38" i="12" s="1"/>
  <c r="Z37" i="12"/>
  <c r="Z38" i="12" s="1"/>
  <c r="Y37" i="12"/>
  <c r="Y38" i="12" s="1"/>
  <c r="X37" i="12"/>
  <c r="X38" i="12" s="1"/>
  <c r="R37" i="12"/>
  <c r="R38" i="12" s="1"/>
  <c r="J37" i="12"/>
  <c r="J38" i="12" s="1"/>
  <c r="I37" i="12"/>
  <c r="I38" i="12" s="1"/>
  <c r="H37" i="12"/>
  <c r="H38" i="12" s="1"/>
  <c r="G37" i="12"/>
  <c r="G38" i="12" s="1"/>
  <c r="F37" i="12"/>
  <c r="F38" i="12" s="1"/>
  <c r="E37" i="12"/>
  <c r="E38" i="12" s="1"/>
  <c r="D37" i="12"/>
  <c r="D38" i="12" s="1"/>
  <c r="C37" i="12"/>
  <c r="C38" i="12" s="1"/>
  <c r="AK33" i="12"/>
  <c r="AJ33" i="12"/>
  <c r="AI33" i="12"/>
  <c r="AH33" i="12"/>
  <c r="AE33" i="12"/>
  <c r="AE34" i="12" s="1"/>
  <c r="AD33" i="12"/>
  <c r="AD34" i="12" s="1"/>
  <c r="AC33" i="12"/>
  <c r="AC34" i="12" s="1"/>
  <c r="AB33" i="12"/>
  <c r="AB34" i="12" s="1"/>
  <c r="AA33" i="12"/>
  <c r="AA34" i="12" s="1"/>
  <c r="Z33" i="12"/>
  <c r="Z34" i="12" s="1"/>
  <c r="Y33" i="12"/>
  <c r="Y34" i="12" s="1"/>
  <c r="X33" i="12"/>
  <c r="X34" i="12" s="1"/>
  <c r="R33" i="12"/>
  <c r="R34" i="12" s="1"/>
  <c r="J33" i="12"/>
  <c r="J34" i="12" s="1"/>
  <c r="I33" i="12"/>
  <c r="I34" i="12" s="1"/>
  <c r="H33" i="12"/>
  <c r="H34" i="12" s="1"/>
  <c r="G33" i="12"/>
  <c r="G34" i="12" s="1"/>
  <c r="F33" i="12"/>
  <c r="F34" i="12" s="1"/>
  <c r="E33" i="12"/>
  <c r="E34" i="12" s="1"/>
  <c r="D33" i="12"/>
  <c r="D34" i="12" s="1"/>
  <c r="C33" i="12"/>
  <c r="C34" i="12" s="1"/>
  <c r="AK29" i="12"/>
  <c r="AJ29" i="12"/>
  <c r="AI29" i="12"/>
  <c r="AH29" i="12"/>
  <c r="AE29" i="12"/>
  <c r="AE30" i="12" s="1"/>
  <c r="AD29" i="12"/>
  <c r="AD30" i="12" s="1"/>
  <c r="AC29" i="12"/>
  <c r="AC30" i="12" s="1"/>
  <c r="AB29" i="12"/>
  <c r="AB30" i="12" s="1"/>
  <c r="AA29" i="12"/>
  <c r="AA30" i="12" s="1"/>
  <c r="Z29" i="12"/>
  <c r="Z30" i="12" s="1"/>
  <c r="Y29" i="12"/>
  <c r="Y30" i="12" s="1"/>
  <c r="X29" i="12"/>
  <c r="X30" i="12" s="1"/>
  <c r="R29" i="12"/>
  <c r="R30" i="12" s="1"/>
  <c r="J29" i="12"/>
  <c r="J30" i="12" s="1"/>
  <c r="I29" i="12"/>
  <c r="I30" i="12" s="1"/>
  <c r="H29" i="12"/>
  <c r="H30" i="12" s="1"/>
  <c r="G29" i="12"/>
  <c r="G30" i="12" s="1"/>
  <c r="F29" i="12"/>
  <c r="F30" i="12" s="1"/>
  <c r="E29" i="12"/>
  <c r="E30" i="12" s="1"/>
  <c r="D29" i="12"/>
  <c r="D30" i="12" s="1"/>
  <c r="C29" i="12"/>
  <c r="C30" i="12" s="1"/>
  <c r="AK25" i="12"/>
  <c r="AJ25" i="12"/>
  <c r="AI25" i="12"/>
  <c r="AH25" i="12"/>
  <c r="AE25" i="12"/>
  <c r="AE26" i="12" s="1"/>
  <c r="AD25" i="12"/>
  <c r="AD26" i="12" s="1"/>
  <c r="AC25" i="12"/>
  <c r="AC26" i="12" s="1"/>
  <c r="AB25" i="12"/>
  <c r="AB26" i="12" s="1"/>
  <c r="AA25" i="12"/>
  <c r="AA26" i="12" s="1"/>
  <c r="Z25" i="12"/>
  <c r="Z26" i="12" s="1"/>
  <c r="Y25" i="12"/>
  <c r="Y26" i="12" s="1"/>
  <c r="X25" i="12"/>
  <c r="X26" i="12" s="1"/>
  <c r="R25" i="12"/>
  <c r="R26" i="12" s="1"/>
  <c r="J25" i="12"/>
  <c r="J26" i="12" s="1"/>
  <c r="I25" i="12"/>
  <c r="I26" i="12" s="1"/>
  <c r="H25" i="12"/>
  <c r="H26" i="12" s="1"/>
  <c r="G25" i="12"/>
  <c r="G26" i="12" s="1"/>
  <c r="F25" i="12"/>
  <c r="F26" i="12" s="1"/>
  <c r="E25" i="12"/>
  <c r="E26" i="12" s="1"/>
  <c r="D25" i="12"/>
  <c r="D26" i="12" s="1"/>
  <c r="C25" i="12"/>
  <c r="C26" i="12" s="1"/>
  <c r="AK21" i="12"/>
  <c r="AJ21" i="12"/>
  <c r="AI21" i="12"/>
  <c r="AH21" i="12"/>
  <c r="AE21" i="12"/>
  <c r="AE22" i="12" s="1"/>
  <c r="AD21" i="12"/>
  <c r="AD22" i="12" s="1"/>
  <c r="AC21" i="12"/>
  <c r="AC22" i="12" s="1"/>
  <c r="AB21" i="12"/>
  <c r="AB22" i="12" s="1"/>
  <c r="AA21" i="12"/>
  <c r="AA22" i="12" s="1"/>
  <c r="Z21" i="12"/>
  <c r="Z22" i="12" s="1"/>
  <c r="Y21" i="12"/>
  <c r="Y22" i="12" s="1"/>
  <c r="X21" i="12"/>
  <c r="X22" i="12" s="1"/>
  <c r="R21" i="12"/>
  <c r="R22" i="12" s="1"/>
  <c r="J21" i="12"/>
  <c r="J22" i="12" s="1"/>
  <c r="I21" i="12"/>
  <c r="I22" i="12" s="1"/>
  <c r="H21" i="12"/>
  <c r="H22" i="12" s="1"/>
  <c r="G21" i="12"/>
  <c r="G22" i="12" s="1"/>
  <c r="F21" i="12"/>
  <c r="F22" i="12" s="1"/>
  <c r="E21" i="12"/>
  <c r="E22" i="12" s="1"/>
  <c r="D21" i="12"/>
  <c r="D22" i="12" s="1"/>
  <c r="C21" i="12"/>
  <c r="C22" i="12" s="1"/>
  <c r="AK17" i="12"/>
  <c r="AJ17" i="12"/>
  <c r="AI17" i="12"/>
  <c r="AH17" i="12"/>
  <c r="AE17" i="12"/>
  <c r="AE18" i="12" s="1"/>
  <c r="AD17" i="12"/>
  <c r="AD18" i="12" s="1"/>
  <c r="AC17" i="12"/>
  <c r="AC18" i="12" s="1"/>
  <c r="AB17" i="12"/>
  <c r="AB18" i="12" s="1"/>
  <c r="AA17" i="12"/>
  <c r="AA18" i="12" s="1"/>
  <c r="Z17" i="12"/>
  <c r="Z18" i="12" s="1"/>
  <c r="Y17" i="12"/>
  <c r="Y18" i="12" s="1"/>
  <c r="X17" i="12"/>
  <c r="X18" i="12" s="1"/>
  <c r="R17" i="12"/>
  <c r="R18" i="12" s="1"/>
  <c r="J17" i="12"/>
  <c r="J18" i="12" s="1"/>
  <c r="I17" i="12"/>
  <c r="I18" i="12" s="1"/>
  <c r="H17" i="12"/>
  <c r="H18" i="12" s="1"/>
  <c r="G17" i="12"/>
  <c r="G18" i="12" s="1"/>
  <c r="F17" i="12"/>
  <c r="F18" i="12" s="1"/>
  <c r="E17" i="12"/>
  <c r="E18" i="12" s="1"/>
  <c r="D17" i="12"/>
  <c r="D18" i="12" s="1"/>
  <c r="C17" i="12"/>
  <c r="C18" i="12" s="1"/>
  <c r="AK13" i="12"/>
  <c r="AJ13" i="12"/>
  <c r="AI13" i="12"/>
  <c r="AH13" i="12"/>
  <c r="AE13" i="12"/>
  <c r="AE14" i="12" s="1"/>
  <c r="AD13" i="12"/>
  <c r="AD14" i="12" s="1"/>
  <c r="AC13" i="12"/>
  <c r="AC14" i="12" s="1"/>
  <c r="AB13" i="12"/>
  <c r="AB14" i="12" s="1"/>
  <c r="AA13" i="12"/>
  <c r="AA14" i="12" s="1"/>
  <c r="Z13" i="12"/>
  <c r="Z14" i="12" s="1"/>
  <c r="Y13" i="12"/>
  <c r="Y14" i="12" s="1"/>
  <c r="X13" i="12"/>
  <c r="X14" i="12" s="1"/>
  <c r="R13" i="12"/>
  <c r="R14" i="12" s="1"/>
  <c r="J13" i="12"/>
  <c r="J14" i="12" s="1"/>
  <c r="I13" i="12"/>
  <c r="I14" i="12" s="1"/>
  <c r="H13" i="12"/>
  <c r="H14" i="12" s="1"/>
  <c r="G13" i="12"/>
  <c r="G14" i="12" s="1"/>
  <c r="F13" i="12"/>
  <c r="F14" i="12" s="1"/>
  <c r="E13" i="12"/>
  <c r="E14" i="12" s="1"/>
  <c r="D13" i="12"/>
  <c r="D14" i="12" s="1"/>
  <c r="C13" i="12"/>
  <c r="C14" i="12" s="1"/>
  <c r="AK9" i="12"/>
  <c r="AJ9" i="12"/>
  <c r="AI9" i="12"/>
  <c r="AH9" i="12"/>
  <c r="AE9" i="12"/>
  <c r="AE10" i="12" s="1"/>
  <c r="AD9" i="12"/>
  <c r="AD10" i="12" s="1"/>
  <c r="AC9" i="12"/>
  <c r="AC10" i="12" s="1"/>
  <c r="AB9" i="12"/>
  <c r="AB10" i="12" s="1"/>
  <c r="AA9" i="12"/>
  <c r="AA10" i="12" s="1"/>
  <c r="Z9" i="12"/>
  <c r="Z10" i="12" s="1"/>
  <c r="Y9" i="12"/>
  <c r="Y10" i="12" s="1"/>
  <c r="X9" i="12"/>
  <c r="X10" i="12" s="1"/>
  <c r="R9" i="12"/>
  <c r="R10" i="12" s="1"/>
  <c r="J9" i="12"/>
  <c r="J10" i="12" s="1"/>
  <c r="I9" i="12"/>
  <c r="I10" i="12" s="1"/>
  <c r="H9" i="12"/>
  <c r="H10" i="12" s="1"/>
  <c r="G9" i="12"/>
  <c r="G10" i="12" s="1"/>
  <c r="F9" i="12"/>
  <c r="F10" i="12" s="1"/>
  <c r="E9" i="12"/>
  <c r="E10" i="12" s="1"/>
  <c r="D9" i="12"/>
  <c r="D10" i="12" s="1"/>
  <c r="C9" i="12"/>
  <c r="C10" i="12" s="1"/>
  <c r="AC6" i="12"/>
  <c r="H6" i="12"/>
  <c r="G6" i="12"/>
  <c r="F6" i="12"/>
  <c r="AK5" i="12"/>
  <c r="AJ5" i="12"/>
  <c r="AI5" i="12"/>
  <c r="AH5" i="12"/>
  <c r="AD6" i="12"/>
  <c r="AC128" i="12"/>
  <c r="J6" i="12"/>
  <c r="E6" i="12"/>
  <c r="C6" i="12"/>
  <c r="AE5" i="11"/>
  <c r="AE6" i="11" s="1"/>
  <c r="AD5" i="11"/>
  <c r="AC5" i="11"/>
  <c r="AC6" i="11" s="1"/>
  <c r="AB5" i="11"/>
  <c r="AB128" i="11" s="1"/>
  <c r="AA5" i="11"/>
  <c r="AA6" i="11" s="1"/>
  <c r="Z5" i="11"/>
  <c r="Y5" i="11"/>
  <c r="Y6" i="11" s="1"/>
  <c r="X5" i="11"/>
  <c r="R5" i="11"/>
  <c r="R128" i="11" s="1"/>
  <c r="J5" i="11"/>
  <c r="I5" i="11"/>
  <c r="I6" i="11" s="1"/>
  <c r="H5" i="11"/>
  <c r="G5" i="11"/>
  <c r="F5" i="11"/>
  <c r="E5" i="11"/>
  <c r="E6" i="11" s="1"/>
  <c r="D5" i="11"/>
  <c r="C5" i="11"/>
  <c r="C6" i="11" s="1"/>
  <c r="AT128" i="11"/>
  <c r="AP128" i="11"/>
  <c r="AO128" i="11"/>
  <c r="U128" i="11"/>
  <c r="T128" i="11"/>
  <c r="AK125" i="11"/>
  <c r="AJ125" i="11"/>
  <c r="AI125" i="11"/>
  <c r="AH125" i="11"/>
  <c r="AE125" i="11"/>
  <c r="AE126" i="11" s="1"/>
  <c r="AD125" i="11"/>
  <c r="AD126" i="11" s="1"/>
  <c r="AC125" i="11"/>
  <c r="AC126" i="11" s="1"/>
  <c r="AB125" i="11"/>
  <c r="AB126" i="11" s="1"/>
  <c r="AA125" i="11"/>
  <c r="AA126" i="11" s="1"/>
  <c r="Z125" i="11"/>
  <c r="Z126" i="11" s="1"/>
  <c r="Y125" i="11"/>
  <c r="Y126" i="11" s="1"/>
  <c r="X125" i="11"/>
  <c r="X126" i="11" s="1"/>
  <c r="R125" i="11"/>
  <c r="R126" i="11" s="1"/>
  <c r="J125" i="11"/>
  <c r="J126" i="11" s="1"/>
  <c r="I125" i="11"/>
  <c r="I126" i="11" s="1"/>
  <c r="H125" i="11"/>
  <c r="H126" i="11" s="1"/>
  <c r="G125" i="11"/>
  <c r="G126" i="11" s="1"/>
  <c r="F125" i="11"/>
  <c r="F126" i="11" s="1"/>
  <c r="E125" i="11"/>
  <c r="E126" i="11" s="1"/>
  <c r="D125" i="11"/>
  <c r="D126" i="11" s="1"/>
  <c r="C125" i="11"/>
  <c r="C126" i="11" s="1"/>
  <c r="Z122" i="11"/>
  <c r="AK121" i="11"/>
  <c r="AJ121" i="11"/>
  <c r="AI121" i="11"/>
  <c r="AH121" i="11"/>
  <c r="AE121" i="11"/>
  <c r="AE122" i="11" s="1"/>
  <c r="AD121" i="11"/>
  <c r="AD122" i="11" s="1"/>
  <c r="AC121" i="11"/>
  <c r="AC122" i="11" s="1"/>
  <c r="AB121" i="11"/>
  <c r="AB122" i="11" s="1"/>
  <c r="AA121" i="11"/>
  <c r="AA122" i="11" s="1"/>
  <c r="Z121" i="11"/>
  <c r="Y121" i="11"/>
  <c r="Y122" i="11" s="1"/>
  <c r="X121" i="11"/>
  <c r="X122" i="11" s="1"/>
  <c r="R121" i="11"/>
  <c r="R122" i="11" s="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E122" i="11" s="1"/>
  <c r="D121" i="11"/>
  <c r="D122" i="11" s="1"/>
  <c r="C121" i="11"/>
  <c r="C122" i="11" s="1"/>
  <c r="AE118" i="11"/>
  <c r="AK117" i="11"/>
  <c r="AJ117" i="11"/>
  <c r="AI117" i="11"/>
  <c r="AH117" i="11"/>
  <c r="AE117" i="11"/>
  <c r="AD117" i="11"/>
  <c r="AD118" i="11" s="1"/>
  <c r="AC117" i="11"/>
  <c r="AC118" i="11" s="1"/>
  <c r="AB117" i="11"/>
  <c r="AB118" i="11" s="1"/>
  <c r="AA117" i="11"/>
  <c r="AA118" i="11" s="1"/>
  <c r="Z117" i="11"/>
  <c r="Z118" i="11" s="1"/>
  <c r="Y117" i="11"/>
  <c r="Y118" i="11" s="1"/>
  <c r="X117" i="11"/>
  <c r="X118" i="11" s="1"/>
  <c r="R117" i="11"/>
  <c r="R118" i="11" s="1"/>
  <c r="J117" i="11"/>
  <c r="J118" i="11" s="1"/>
  <c r="I117" i="11"/>
  <c r="I118" i="11" s="1"/>
  <c r="H117" i="11"/>
  <c r="H118" i="11" s="1"/>
  <c r="G117" i="11"/>
  <c r="G118" i="11" s="1"/>
  <c r="F117" i="11"/>
  <c r="F118" i="11" s="1"/>
  <c r="E117" i="11"/>
  <c r="E118" i="11" s="1"/>
  <c r="D117" i="11"/>
  <c r="D118" i="11" s="1"/>
  <c r="C117" i="11"/>
  <c r="C118" i="11" s="1"/>
  <c r="AK113" i="11"/>
  <c r="AJ113" i="11"/>
  <c r="AI113" i="11"/>
  <c r="AH113" i="11"/>
  <c r="AE113" i="11"/>
  <c r="AE114" i="11" s="1"/>
  <c r="AD113" i="11"/>
  <c r="AD114" i="11" s="1"/>
  <c r="AC113" i="11"/>
  <c r="AC114" i="11" s="1"/>
  <c r="AB113" i="11"/>
  <c r="AB114" i="11" s="1"/>
  <c r="AA113" i="11"/>
  <c r="AA114" i="11" s="1"/>
  <c r="Z113" i="11"/>
  <c r="Z114" i="11" s="1"/>
  <c r="Y113" i="11"/>
  <c r="Y114" i="11" s="1"/>
  <c r="X113" i="11"/>
  <c r="X114" i="11" s="1"/>
  <c r="R113" i="11"/>
  <c r="R114" i="11" s="1"/>
  <c r="J113" i="11"/>
  <c r="J114" i="11" s="1"/>
  <c r="I113" i="11"/>
  <c r="I114" i="11" s="1"/>
  <c r="H113" i="11"/>
  <c r="H114" i="11" s="1"/>
  <c r="G113" i="11"/>
  <c r="G114" i="11" s="1"/>
  <c r="F113" i="11"/>
  <c r="F114" i="11" s="1"/>
  <c r="E113" i="11"/>
  <c r="E114" i="11" s="1"/>
  <c r="D113" i="11"/>
  <c r="D114" i="11" s="1"/>
  <c r="C113" i="11"/>
  <c r="C114" i="11" s="1"/>
  <c r="AK109" i="11"/>
  <c r="AJ109" i="11"/>
  <c r="AI109" i="11"/>
  <c r="AH109" i="11"/>
  <c r="AE109" i="11"/>
  <c r="AE110" i="11" s="1"/>
  <c r="AD109" i="11"/>
  <c r="AD110" i="11" s="1"/>
  <c r="AC109" i="11"/>
  <c r="AC110" i="11" s="1"/>
  <c r="AB109" i="11"/>
  <c r="AB110" i="11" s="1"/>
  <c r="AA109" i="11"/>
  <c r="AA110" i="11" s="1"/>
  <c r="Z109" i="11"/>
  <c r="Z110" i="11" s="1"/>
  <c r="Y109" i="11"/>
  <c r="Y110" i="11" s="1"/>
  <c r="X109" i="11"/>
  <c r="X110" i="11" s="1"/>
  <c r="R109" i="11"/>
  <c r="R110" i="11" s="1"/>
  <c r="J109" i="11"/>
  <c r="J110" i="11" s="1"/>
  <c r="I109" i="11"/>
  <c r="I110" i="11" s="1"/>
  <c r="H109" i="11"/>
  <c r="H110" i="11" s="1"/>
  <c r="G109" i="11"/>
  <c r="G110" i="11" s="1"/>
  <c r="F109" i="11"/>
  <c r="F110" i="11" s="1"/>
  <c r="E109" i="11"/>
  <c r="E110" i="11" s="1"/>
  <c r="D109" i="11"/>
  <c r="D110" i="11" s="1"/>
  <c r="C109" i="11"/>
  <c r="C110" i="11" s="1"/>
  <c r="AK105" i="11"/>
  <c r="AJ105" i="11"/>
  <c r="AI105" i="11"/>
  <c r="AH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R105" i="11"/>
  <c r="R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E106" i="11" s="1"/>
  <c r="D105" i="11"/>
  <c r="D106" i="11" s="1"/>
  <c r="C105" i="11"/>
  <c r="C106" i="11" s="1"/>
  <c r="Z102" i="11"/>
  <c r="Y102" i="11"/>
  <c r="R102" i="11"/>
  <c r="AK101" i="11"/>
  <c r="AJ101" i="11"/>
  <c r="AI101" i="11"/>
  <c r="AH101" i="11"/>
  <c r="AE101" i="11"/>
  <c r="AE102" i="11" s="1"/>
  <c r="AD101" i="11"/>
  <c r="AD102" i="11" s="1"/>
  <c r="AC101" i="11"/>
  <c r="AC102" i="11" s="1"/>
  <c r="AB101" i="11"/>
  <c r="AB102" i="11" s="1"/>
  <c r="AA101" i="11"/>
  <c r="AA102" i="11" s="1"/>
  <c r="Z101" i="11"/>
  <c r="Y101" i="11"/>
  <c r="X101" i="11"/>
  <c r="X102" i="11" s="1"/>
  <c r="R101" i="11"/>
  <c r="J101" i="11"/>
  <c r="J102" i="11" s="1"/>
  <c r="I101" i="11"/>
  <c r="I102" i="11" s="1"/>
  <c r="H101" i="11"/>
  <c r="H102" i="11" s="1"/>
  <c r="G101" i="11"/>
  <c r="G102" i="11" s="1"/>
  <c r="F101" i="11"/>
  <c r="F102" i="11" s="1"/>
  <c r="E101" i="11"/>
  <c r="E102" i="11" s="1"/>
  <c r="D101" i="11"/>
  <c r="D102" i="11" s="1"/>
  <c r="C101" i="11"/>
  <c r="C102" i="11" s="1"/>
  <c r="X98" i="11"/>
  <c r="E98" i="11"/>
  <c r="AK97" i="11"/>
  <c r="AJ97" i="11"/>
  <c r="AI97" i="11"/>
  <c r="AH97" i="11"/>
  <c r="AE97" i="11"/>
  <c r="AE98" i="11" s="1"/>
  <c r="AD97" i="11"/>
  <c r="AD98" i="11" s="1"/>
  <c r="AC97" i="11"/>
  <c r="AC98" i="11" s="1"/>
  <c r="AB97" i="11"/>
  <c r="AB98" i="11" s="1"/>
  <c r="AA97" i="11"/>
  <c r="AA98" i="11" s="1"/>
  <c r="Z97" i="11"/>
  <c r="Z98" i="11" s="1"/>
  <c r="Y97" i="11"/>
  <c r="Y98" i="11" s="1"/>
  <c r="X97" i="11"/>
  <c r="R97" i="11"/>
  <c r="R98" i="11" s="1"/>
  <c r="J97" i="11"/>
  <c r="J98" i="11" s="1"/>
  <c r="I97" i="11"/>
  <c r="I98" i="11" s="1"/>
  <c r="H97" i="11"/>
  <c r="H98" i="11" s="1"/>
  <c r="G97" i="11"/>
  <c r="G98" i="11" s="1"/>
  <c r="F97" i="11"/>
  <c r="F98" i="11" s="1"/>
  <c r="E97" i="11"/>
  <c r="D97" i="11"/>
  <c r="D98" i="11" s="1"/>
  <c r="C97" i="11"/>
  <c r="C98" i="11" s="1"/>
  <c r="Z94" i="11"/>
  <c r="AK93" i="11"/>
  <c r="AJ93" i="11"/>
  <c r="AI93" i="11"/>
  <c r="AH93" i="11"/>
  <c r="AE93" i="11"/>
  <c r="AE94" i="11" s="1"/>
  <c r="AD93" i="11"/>
  <c r="AD94" i="11" s="1"/>
  <c r="AC93" i="11"/>
  <c r="AC94" i="11" s="1"/>
  <c r="AB93" i="11"/>
  <c r="AB94" i="11" s="1"/>
  <c r="AA93" i="11"/>
  <c r="AA94" i="11" s="1"/>
  <c r="Z93" i="11"/>
  <c r="Y93" i="11"/>
  <c r="Y94" i="11" s="1"/>
  <c r="X93" i="11"/>
  <c r="X94" i="11" s="1"/>
  <c r="R93" i="11"/>
  <c r="R94" i="11" s="1"/>
  <c r="J93" i="11"/>
  <c r="J94" i="11" s="1"/>
  <c r="I93" i="11"/>
  <c r="I94" i="11" s="1"/>
  <c r="H93" i="11"/>
  <c r="H94" i="11" s="1"/>
  <c r="G93" i="11"/>
  <c r="G94" i="11" s="1"/>
  <c r="F93" i="11"/>
  <c r="F94" i="11" s="1"/>
  <c r="E93" i="11"/>
  <c r="E94" i="11" s="1"/>
  <c r="D93" i="11"/>
  <c r="D94" i="11" s="1"/>
  <c r="C93" i="11"/>
  <c r="C94" i="11" s="1"/>
  <c r="AD90" i="11"/>
  <c r="AK89" i="11"/>
  <c r="AJ89" i="11"/>
  <c r="AI89" i="11"/>
  <c r="AH89" i="11"/>
  <c r="AE89" i="11"/>
  <c r="AE90" i="11" s="1"/>
  <c r="AD89" i="1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R89" i="11"/>
  <c r="R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E90" i="11" s="1"/>
  <c r="D89" i="11"/>
  <c r="D90" i="11" s="1"/>
  <c r="C89" i="11"/>
  <c r="C90" i="11" s="1"/>
  <c r="AK85" i="11"/>
  <c r="AJ85" i="11"/>
  <c r="AI85" i="11"/>
  <c r="AH85" i="11"/>
  <c r="AE85" i="11"/>
  <c r="AE86" i="11" s="1"/>
  <c r="AD85" i="11"/>
  <c r="AD86" i="11" s="1"/>
  <c r="AC85" i="11"/>
  <c r="AC86" i="11" s="1"/>
  <c r="AB85" i="11"/>
  <c r="AB86" i="11" s="1"/>
  <c r="AA85" i="11"/>
  <c r="AA86" i="11" s="1"/>
  <c r="Z85" i="11"/>
  <c r="Z86" i="11" s="1"/>
  <c r="Y85" i="11"/>
  <c r="Y86" i="11" s="1"/>
  <c r="X85" i="11"/>
  <c r="X86" i="11" s="1"/>
  <c r="R85" i="11"/>
  <c r="R86" i="11" s="1"/>
  <c r="J85" i="11"/>
  <c r="J86" i="11" s="1"/>
  <c r="I85" i="11"/>
  <c r="I86" i="11" s="1"/>
  <c r="H85" i="11"/>
  <c r="H86" i="11" s="1"/>
  <c r="G85" i="11"/>
  <c r="G86" i="11" s="1"/>
  <c r="F85" i="11"/>
  <c r="F86" i="11" s="1"/>
  <c r="E85" i="11"/>
  <c r="E86" i="11" s="1"/>
  <c r="D85" i="11"/>
  <c r="D86" i="11" s="1"/>
  <c r="C85" i="11"/>
  <c r="C86" i="11" s="1"/>
  <c r="AK81" i="11"/>
  <c r="AJ81" i="11"/>
  <c r="AI81" i="11"/>
  <c r="AH81" i="11"/>
  <c r="AE81" i="11"/>
  <c r="AE82" i="11" s="1"/>
  <c r="AD81" i="11"/>
  <c r="AD82" i="11" s="1"/>
  <c r="AC81" i="11"/>
  <c r="AC82" i="11" s="1"/>
  <c r="AB81" i="11"/>
  <c r="AB82" i="11" s="1"/>
  <c r="AA81" i="11"/>
  <c r="AA82" i="11" s="1"/>
  <c r="Z81" i="11"/>
  <c r="Z82" i="11" s="1"/>
  <c r="Y81" i="11"/>
  <c r="Y82" i="11" s="1"/>
  <c r="X81" i="11"/>
  <c r="X82" i="11" s="1"/>
  <c r="R81" i="11"/>
  <c r="R82" i="11" s="1"/>
  <c r="J81" i="11"/>
  <c r="J82" i="11" s="1"/>
  <c r="I81" i="11"/>
  <c r="I82" i="11" s="1"/>
  <c r="H81" i="11"/>
  <c r="H82" i="11" s="1"/>
  <c r="G81" i="11"/>
  <c r="G82" i="11" s="1"/>
  <c r="F81" i="11"/>
  <c r="F82" i="11" s="1"/>
  <c r="E81" i="11"/>
  <c r="E82" i="11" s="1"/>
  <c r="D81" i="11"/>
  <c r="D82" i="11" s="1"/>
  <c r="C81" i="11"/>
  <c r="C82" i="11" s="1"/>
  <c r="I78" i="11"/>
  <c r="AK77" i="11"/>
  <c r="AJ77" i="11"/>
  <c r="AI77" i="11"/>
  <c r="AH77" i="11"/>
  <c r="AE77" i="11"/>
  <c r="AE78" i="11" s="1"/>
  <c r="AD77" i="11"/>
  <c r="AD78" i="11" s="1"/>
  <c r="AC77" i="11"/>
  <c r="AC78" i="11" s="1"/>
  <c r="AB77" i="11"/>
  <c r="AB78" i="11" s="1"/>
  <c r="AA77" i="11"/>
  <c r="AA78" i="11" s="1"/>
  <c r="Z77" i="11"/>
  <c r="Z78" i="11" s="1"/>
  <c r="Y77" i="11"/>
  <c r="Y78" i="11" s="1"/>
  <c r="X77" i="11"/>
  <c r="X78" i="11" s="1"/>
  <c r="R77" i="11"/>
  <c r="R78" i="11" s="1"/>
  <c r="J77" i="11"/>
  <c r="J78" i="11" s="1"/>
  <c r="I77" i="11"/>
  <c r="H77" i="11"/>
  <c r="H78" i="11" s="1"/>
  <c r="G77" i="11"/>
  <c r="G78" i="11" s="1"/>
  <c r="F77" i="11"/>
  <c r="F78" i="11" s="1"/>
  <c r="E77" i="11"/>
  <c r="E78" i="11" s="1"/>
  <c r="D77" i="11"/>
  <c r="D78" i="11" s="1"/>
  <c r="C77" i="11"/>
  <c r="C78" i="11" s="1"/>
  <c r="AK73" i="11"/>
  <c r="AJ73" i="11"/>
  <c r="AI73" i="11"/>
  <c r="AH73" i="1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R73" i="11"/>
  <c r="R74" i="11" s="1"/>
  <c r="J73" i="11"/>
  <c r="J74" i="11" s="1"/>
  <c r="I73" i="11"/>
  <c r="I74" i="11" s="1"/>
  <c r="H73" i="11"/>
  <c r="H74" i="11" s="1"/>
  <c r="G73" i="11"/>
  <c r="G74" i="11" s="1"/>
  <c r="F73" i="11"/>
  <c r="F74" i="11" s="1"/>
  <c r="E73" i="11"/>
  <c r="E74" i="11" s="1"/>
  <c r="D73" i="11"/>
  <c r="D74" i="11" s="1"/>
  <c r="C73" i="11"/>
  <c r="C74" i="11" s="1"/>
  <c r="AE70" i="11"/>
  <c r="G70" i="11"/>
  <c r="AK69" i="11"/>
  <c r="AJ69" i="11"/>
  <c r="AI69" i="11"/>
  <c r="AH69" i="11"/>
  <c r="AE69" i="11"/>
  <c r="AD69" i="11"/>
  <c r="AD70" i="11" s="1"/>
  <c r="AC69" i="11"/>
  <c r="AC70" i="11" s="1"/>
  <c r="AB69" i="11"/>
  <c r="AB70" i="11" s="1"/>
  <c r="AA69" i="11"/>
  <c r="AA70" i="11" s="1"/>
  <c r="Z69" i="11"/>
  <c r="Z70" i="11" s="1"/>
  <c r="Y69" i="11"/>
  <c r="Y70" i="11" s="1"/>
  <c r="X69" i="11"/>
  <c r="X70" i="11" s="1"/>
  <c r="R69" i="11"/>
  <c r="R70" i="11" s="1"/>
  <c r="J69" i="11"/>
  <c r="J70" i="11" s="1"/>
  <c r="I69" i="11"/>
  <c r="I70" i="11" s="1"/>
  <c r="H69" i="11"/>
  <c r="H70" i="11" s="1"/>
  <c r="G69" i="11"/>
  <c r="F69" i="11"/>
  <c r="F70" i="11" s="1"/>
  <c r="E69" i="11"/>
  <c r="E70" i="11" s="1"/>
  <c r="D69" i="11"/>
  <c r="D70" i="11" s="1"/>
  <c r="C69" i="11"/>
  <c r="C70" i="11" s="1"/>
  <c r="AK65" i="11"/>
  <c r="AJ65" i="11"/>
  <c r="AI65" i="11"/>
  <c r="AH65" i="11"/>
  <c r="AE65" i="11"/>
  <c r="AE66" i="11" s="1"/>
  <c r="AD65" i="11"/>
  <c r="AD66" i="11" s="1"/>
  <c r="AC65" i="11"/>
  <c r="AC66" i="11" s="1"/>
  <c r="AB65" i="11"/>
  <c r="AB66" i="11" s="1"/>
  <c r="AA65" i="11"/>
  <c r="AA66" i="11" s="1"/>
  <c r="Z65" i="11"/>
  <c r="Z66" i="11" s="1"/>
  <c r="Y65" i="11"/>
  <c r="Y66" i="11" s="1"/>
  <c r="X65" i="11"/>
  <c r="X66" i="11" s="1"/>
  <c r="R65" i="11"/>
  <c r="R66" i="11" s="1"/>
  <c r="J65" i="11"/>
  <c r="J66" i="11" s="1"/>
  <c r="I65" i="11"/>
  <c r="I66" i="11" s="1"/>
  <c r="H65" i="11"/>
  <c r="H66" i="11" s="1"/>
  <c r="G65" i="11"/>
  <c r="G66" i="11" s="1"/>
  <c r="F65" i="11"/>
  <c r="F66" i="11" s="1"/>
  <c r="E65" i="11"/>
  <c r="E66" i="11" s="1"/>
  <c r="D65" i="11"/>
  <c r="D66" i="11" s="1"/>
  <c r="C65" i="11"/>
  <c r="C66" i="11" s="1"/>
  <c r="AK61" i="11"/>
  <c r="AJ61" i="11"/>
  <c r="AI61" i="11"/>
  <c r="AH61" i="11"/>
  <c r="AE61" i="11"/>
  <c r="AE62" i="11" s="1"/>
  <c r="AD61" i="11"/>
  <c r="AD62" i="11" s="1"/>
  <c r="AC61" i="11"/>
  <c r="AC62" i="11" s="1"/>
  <c r="AB61" i="11"/>
  <c r="AB62" i="11" s="1"/>
  <c r="AA61" i="11"/>
  <c r="AA62" i="11" s="1"/>
  <c r="Z61" i="11"/>
  <c r="Z62" i="11" s="1"/>
  <c r="Y61" i="11"/>
  <c r="Y62" i="11" s="1"/>
  <c r="X61" i="11"/>
  <c r="X62" i="11" s="1"/>
  <c r="R61" i="11"/>
  <c r="R62" i="11" s="1"/>
  <c r="J61" i="11"/>
  <c r="J62" i="11" s="1"/>
  <c r="I61" i="11"/>
  <c r="I62" i="11" s="1"/>
  <c r="H61" i="11"/>
  <c r="H62" i="11" s="1"/>
  <c r="G61" i="11"/>
  <c r="G62" i="11" s="1"/>
  <c r="F61" i="11"/>
  <c r="F62" i="11" s="1"/>
  <c r="E61" i="11"/>
  <c r="E62" i="11" s="1"/>
  <c r="D61" i="11"/>
  <c r="D62" i="11" s="1"/>
  <c r="C61" i="11"/>
  <c r="C62" i="11" s="1"/>
  <c r="AD58" i="11"/>
  <c r="D58" i="11"/>
  <c r="AK57" i="11"/>
  <c r="AJ57" i="11"/>
  <c r="AI57" i="11"/>
  <c r="AH57" i="11"/>
  <c r="AE57" i="11"/>
  <c r="AE58" i="11" s="1"/>
  <c r="AD57" i="1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R57" i="11"/>
  <c r="R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E58" i="11" s="1"/>
  <c r="D57" i="11"/>
  <c r="C57" i="11"/>
  <c r="C58" i="11" s="1"/>
  <c r="AK53" i="11"/>
  <c r="AJ53" i="11"/>
  <c r="AI53" i="11"/>
  <c r="AH53" i="11"/>
  <c r="AE53" i="11"/>
  <c r="AE54" i="11" s="1"/>
  <c r="AD53" i="11"/>
  <c r="AD54" i="11" s="1"/>
  <c r="AC53" i="11"/>
  <c r="AC54" i="11" s="1"/>
  <c r="AB53" i="11"/>
  <c r="AB54" i="11" s="1"/>
  <c r="AA53" i="11"/>
  <c r="AA54" i="11" s="1"/>
  <c r="Z53" i="11"/>
  <c r="Z54" i="11" s="1"/>
  <c r="Y53" i="11"/>
  <c r="Y54" i="11" s="1"/>
  <c r="X53" i="11"/>
  <c r="X54" i="11" s="1"/>
  <c r="R53" i="11"/>
  <c r="R54" i="11" s="1"/>
  <c r="J53" i="11"/>
  <c r="J54" i="11" s="1"/>
  <c r="I53" i="11"/>
  <c r="I54" i="11" s="1"/>
  <c r="H53" i="11"/>
  <c r="H54" i="11" s="1"/>
  <c r="G53" i="11"/>
  <c r="G54" i="11" s="1"/>
  <c r="F53" i="11"/>
  <c r="F54" i="11" s="1"/>
  <c r="E53" i="11"/>
  <c r="E54" i="11" s="1"/>
  <c r="D53" i="11"/>
  <c r="D54" i="11" s="1"/>
  <c r="C53" i="11"/>
  <c r="C54" i="11" s="1"/>
  <c r="AK49" i="11"/>
  <c r="AJ49" i="11"/>
  <c r="AI49" i="11"/>
  <c r="AH49" i="11"/>
  <c r="AE49" i="11"/>
  <c r="AE50" i="11" s="1"/>
  <c r="AD49" i="11"/>
  <c r="AD50" i="11" s="1"/>
  <c r="AC49" i="11"/>
  <c r="AC50" i="11" s="1"/>
  <c r="AB49" i="11"/>
  <c r="AB50" i="11" s="1"/>
  <c r="AA49" i="11"/>
  <c r="AA50" i="11" s="1"/>
  <c r="Z49" i="11"/>
  <c r="Z50" i="11" s="1"/>
  <c r="Y49" i="11"/>
  <c r="Y50" i="11" s="1"/>
  <c r="X49" i="11"/>
  <c r="X50" i="11" s="1"/>
  <c r="R49" i="11"/>
  <c r="R50" i="11" s="1"/>
  <c r="J49" i="11"/>
  <c r="J50" i="11" s="1"/>
  <c r="I49" i="11"/>
  <c r="I50" i="11" s="1"/>
  <c r="H49" i="11"/>
  <c r="H50" i="11" s="1"/>
  <c r="G49" i="11"/>
  <c r="G50" i="11" s="1"/>
  <c r="F49" i="11"/>
  <c r="F50" i="11" s="1"/>
  <c r="E49" i="11"/>
  <c r="E50" i="11" s="1"/>
  <c r="D49" i="11"/>
  <c r="D50" i="11" s="1"/>
  <c r="C49" i="11"/>
  <c r="C50" i="11" s="1"/>
  <c r="I46" i="11"/>
  <c r="AK45" i="11"/>
  <c r="AJ45" i="11"/>
  <c r="AI45" i="11"/>
  <c r="AH45" i="11"/>
  <c r="AE45" i="11"/>
  <c r="AE46" i="11" s="1"/>
  <c r="AD45" i="11"/>
  <c r="AD46" i="11" s="1"/>
  <c r="AC45" i="11"/>
  <c r="AC46" i="11" s="1"/>
  <c r="AB45" i="11"/>
  <c r="AB46" i="11" s="1"/>
  <c r="AA45" i="11"/>
  <c r="AA46" i="11" s="1"/>
  <c r="Z45" i="11"/>
  <c r="Z46" i="11" s="1"/>
  <c r="Y45" i="11"/>
  <c r="Y46" i="11" s="1"/>
  <c r="X45" i="11"/>
  <c r="X46" i="11" s="1"/>
  <c r="R45" i="11"/>
  <c r="R46" i="11" s="1"/>
  <c r="J45" i="11"/>
  <c r="J46" i="11" s="1"/>
  <c r="I45" i="11"/>
  <c r="H45" i="11"/>
  <c r="H46" i="11" s="1"/>
  <c r="G45" i="11"/>
  <c r="G46" i="11" s="1"/>
  <c r="F45" i="11"/>
  <c r="F46" i="11" s="1"/>
  <c r="E45" i="11"/>
  <c r="E46" i="11" s="1"/>
  <c r="D45" i="11"/>
  <c r="D46" i="11" s="1"/>
  <c r="C45" i="11"/>
  <c r="C46" i="11" s="1"/>
  <c r="AK41" i="11"/>
  <c r="AJ41" i="11"/>
  <c r="AI41" i="11"/>
  <c r="AH41" i="11"/>
  <c r="AE41" i="11"/>
  <c r="AE42" i="11" s="1"/>
  <c r="AD41" i="11"/>
  <c r="AD42" i="11" s="1"/>
  <c r="AC41" i="11"/>
  <c r="AC42" i="11" s="1"/>
  <c r="AB41" i="11"/>
  <c r="AB42" i="11" s="1"/>
  <c r="AA41" i="11"/>
  <c r="AA42" i="11" s="1"/>
  <c r="Z41" i="11"/>
  <c r="Z42" i="11" s="1"/>
  <c r="Y41" i="11"/>
  <c r="Y42" i="11" s="1"/>
  <c r="X41" i="11"/>
  <c r="X42" i="11" s="1"/>
  <c r="R41" i="11"/>
  <c r="R42" i="11" s="1"/>
  <c r="J41" i="11"/>
  <c r="J42" i="11" s="1"/>
  <c r="I41" i="11"/>
  <c r="I42" i="11" s="1"/>
  <c r="H41" i="11"/>
  <c r="H42" i="11" s="1"/>
  <c r="G41" i="11"/>
  <c r="G42" i="11" s="1"/>
  <c r="F41" i="11"/>
  <c r="F42" i="11" s="1"/>
  <c r="E41" i="11"/>
  <c r="E42" i="11" s="1"/>
  <c r="D41" i="11"/>
  <c r="D42" i="11" s="1"/>
  <c r="C41" i="11"/>
  <c r="C42" i="11" s="1"/>
  <c r="AK37" i="11"/>
  <c r="AJ37" i="11"/>
  <c r="AI37" i="11"/>
  <c r="AH37" i="11"/>
  <c r="AE37" i="11"/>
  <c r="AE38" i="11" s="1"/>
  <c r="AD37" i="11"/>
  <c r="AD38" i="11" s="1"/>
  <c r="AC37" i="11"/>
  <c r="AC38" i="11" s="1"/>
  <c r="AB37" i="11"/>
  <c r="AB38" i="11" s="1"/>
  <c r="AA37" i="11"/>
  <c r="AA38" i="11" s="1"/>
  <c r="Z37" i="11"/>
  <c r="Z38" i="11" s="1"/>
  <c r="Y37" i="11"/>
  <c r="Y38" i="11" s="1"/>
  <c r="X37" i="11"/>
  <c r="X38" i="11" s="1"/>
  <c r="R37" i="11"/>
  <c r="R38" i="11" s="1"/>
  <c r="J37" i="11"/>
  <c r="J38" i="11" s="1"/>
  <c r="I37" i="11"/>
  <c r="I38" i="11" s="1"/>
  <c r="H37" i="11"/>
  <c r="H38" i="11" s="1"/>
  <c r="G37" i="11"/>
  <c r="G38" i="11" s="1"/>
  <c r="F37" i="11"/>
  <c r="F38" i="11" s="1"/>
  <c r="E37" i="11"/>
  <c r="E38" i="11" s="1"/>
  <c r="D37" i="11"/>
  <c r="D38" i="11" s="1"/>
  <c r="C37" i="11"/>
  <c r="C38" i="11" s="1"/>
  <c r="X34" i="11"/>
  <c r="AK33" i="11"/>
  <c r="AJ33" i="11"/>
  <c r="AI33" i="11"/>
  <c r="AH33" i="11"/>
  <c r="AE33" i="11"/>
  <c r="AE34" i="11" s="1"/>
  <c r="AD33" i="11"/>
  <c r="AD34" i="11" s="1"/>
  <c r="AC33" i="11"/>
  <c r="AC34" i="11" s="1"/>
  <c r="AB33" i="11"/>
  <c r="AB34" i="11" s="1"/>
  <c r="AA33" i="11"/>
  <c r="AA34" i="11" s="1"/>
  <c r="Z33" i="11"/>
  <c r="Z34" i="11" s="1"/>
  <c r="Y33" i="11"/>
  <c r="Y34" i="11" s="1"/>
  <c r="X33" i="11"/>
  <c r="R33" i="11"/>
  <c r="R34" i="11" s="1"/>
  <c r="J33" i="11"/>
  <c r="J34" i="11" s="1"/>
  <c r="I33" i="11"/>
  <c r="I34" i="11" s="1"/>
  <c r="H33" i="11"/>
  <c r="H34" i="11" s="1"/>
  <c r="G33" i="11"/>
  <c r="G34" i="11" s="1"/>
  <c r="F33" i="11"/>
  <c r="F34" i="11" s="1"/>
  <c r="E33" i="11"/>
  <c r="E34" i="11" s="1"/>
  <c r="D33" i="11"/>
  <c r="D34" i="11" s="1"/>
  <c r="C33" i="11"/>
  <c r="C34" i="11" s="1"/>
  <c r="F30" i="11"/>
  <c r="AK29" i="11"/>
  <c r="AJ29" i="11"/>
  <c r="AI29" i="11"/>
  <c r="AH29" i="11"/>
  <c r="AE29" i="11"/>
  <c r="AE30" i="11" s="1"/>
  <c r="AD29" i="11"/>
  <c r="AD30" i="11" s="1"/>
  <c r="AC29" i="11"/>
  <c r="AC30" i="11" s="1"/>
  <c r="AB29" i="11"/>
  <c r="AB30" i="11" s="1"/>
  <c r="AA29" i="11"/>
  <c r="AA30" i="11" s="1"/>
  <c r="Z29" i="11"/>
  <c r="Z30" i="11" s="1"/>
  <c r="Y29" i="11"/>
  <c r="Y30" i="11" s="1"/>
  <c r="X29" i="11"/>
  <c r="X30" i="11" s="1"/>
  <c r="R29" i="11"/>
  <c r="R30" i="11" s="1"/>
  <c r="J29" i="11"/>
  <c r="J30" i="11" s="1"/>
  <c r="I29" i="11"/>
  <c r="I30" i="11" s="1"/>
  <c r="H29" i="11"/>
  <c r="H30" i="11" s="1"/>
  <c r="G29" i="11"/>
  <c r="G30" i="11" s="1"/>
  <c r="F29" i="11"/>
  <c r="E29" i="11"/>
  <c r="E30" i="11" s="1"/>
  <c r="D29" i="11"/>
  <c r="D30" i="11" s="1"/>
  <c r="C29" i="11"/>
  <c r="C30" i="11" s="1"/>
  <c r="F26" i="11"/>
  <c r="AK25" i="11"/>
  <c r="AJ25" i="11"/>
  <c r="AI25" i="11"/>
  <c r="AH25" i="1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R25" i="11"/>
  <c r="R26" i="11" s="1"/>
  <c r="J25" i="11"/>
  <c r="J26" i="11" s="1"/>
  <c r="I25" i="11"/>
  <c r="I26" i="11" s="1"/>
  <c r="H25" i="11"/>
  <c r="H26" i="11" s="1"/>
  <c r="G25" i="11"/>
  <c r="G26" i="11" s="1"/>
  <c r="F25" i="11"/>
  <c r="E25" i="11"/>
  <c r="E26" i="11" s="1"/>
  <c r="D25" i="11"/>
  <c r="D26" i="11" s="1"/>
  <c r="C25" i="11"/>
  <c r="C26" i="11" s="1"/>
  <c r="AA22" i="11"/>
  <c r="AK21" i="11"/>
  <c r="AJ21" i="11"/>
  <c r="AI21" i="11"/>
  <c r="AH21" i="11"/>
  <c r="AE21" i="11"/>
  <c r="AE22" i="11" s="1"/>
  <c r="AD21" i="11"/>
  <c r="AD22" i="11" s="1"/>
  <c r="AC21" i="11"/>
  <c r="AC22" i="11" s="1"/>
  <c r="AB21" i="11"/>
  <c r="AB22" i="11" s="1"/>
  <c r="AA21" i="11"/>
  <c r="Z21" i="11"/>
  <c r="Z22" i="11" s="1"/>
  <c r="Y21" i="11"/>
  <c r="Y22" i="11" s="1"/>
  <c r="X21" i="11"/>
  <c r="X22" i="11" s="1"/>
  <c r="R21" i="11"/>
  <c r="R22" i="11" s="1"/>
  <c r="J21" i="11"/>
  <c r="J22" i="11" s="1"/>
  <c r="I21" i="11"/>
  <c r="I22" i="11" s="1"/>
  <c r="H21" i="11"/>
  <c r="H22" i="11" s="1"/>
  <c r="G21" i="11"/>
  <c r="G22" i="11" s="1"/>
  <c r="F21" i="11"/>
  <c r="F22" i="11" s="1"/>
  <c r="E21" i="11"/>
  <c r="E22" i="11" s="1"/>
  <c r="D21" i="11"/>
  <c r="D22" i="11" s="1"/>
  <c r="C21" i="11"/>
  <c r="C22" i="11" s="1"/>
  <c r="F18" i="11"/>
  <c r="AK17" i="11"/>
  <c r="AJ17" i="11"/>
  <c r="AI17" i="11"/>
  <c r="AH17" i="11"/>
  <c r="AE17" i="11"/>
  <c r="AE18" i="11" s="1"/>
  <c r="AD17" i="11"/>
  <c r="AD18" i="11" s="1"/>
  <c r="AC17" i="11"/>
  <c r="AC18" i="11" s="1"/>
  <c r="AB17" i="11"/>
  <c r="AB18" i="11" s="1"/>
  <c r="AA17" i="11"/>
  <c r="AA18" i="11" s="1"/>
  <c r="Z17" i="11"/>
  <c r="Z18" i="11" s="1"/>
  <c r="Y17" i="11"/>
  <c r="Y18" i="11" s="1"/>
  <c r="X17" i="11"/>
  <c r="X18" i="11" s="1"/>
  <c r="R17" i="11"/>
  <c r="R18" i="11" s="1"/>
  <c r="J17" i="11"/>
  <c r="J18" i="11" s="1"/>
  <c r="I17" i="11"/>
  <c r="I18" i="11" s="1"/>
  <c r="H17" i="11"/>
  <c r="H18" i="11" s="1"/>
  <c r="G17" i="11"/>
  <c r="G18" i="11" s="1"/>
  <c r="F17" i="11"/>
  <c r="E17" i="11"/>
  <c r="E18" i="11" s="1"/>
  <c r="D17" i="11"/>
  <c r="D18" i="11" s="1"/>
  <c r="C17" i="11"/>
  <c r="C18" i="11" s="1"/>
  <c r="F14" i="11"/>
  <c r="AK13" i="11"/>
  <c r="AJ13" i="11"/>
  <c r="AI13" i="11"/>
  <c r="AH13" i="11"/>
  <c r="AE13" i="11"/>
  <c r="AE14" i="11" s="1"/>
  <c r="AD13" i="11"/>
  <c r="AD14" i="11" s="1"/>
  <c r="AC13" i="11"/>
  <c r="AC14" i="11" s="1"/>
  <c r="AB13" i="11"/>
  <c r="AB14" i="11" s="1"/>
  <c r="AA13" i="11"/>
  <c r="AA14" i="11" s="1"/>
  <c r="Z13" i="11"/>
  <c r="Z14" i="11" s="1"/>
  <c r="Y13" i="11"/>
  <c r="Y14" i="11" s="1"/>
  <c r="X13" i="11"/>
  <c r="X14" i="11" s="1"/>
  <c r="R13" i="11"/>
  <c r="R14" i="11" s="1"/>
  <c r="J13" i="11"/>
  <c r="J14" i="11" s="1"/>
  <c r="I13" i="11"/>
  <c r="I14" i="11" s="1"/>
  <c r="H13" i="11"/>
  <c r="H14" i="11" s="1"/>
  <c r="G13" i="11"/>
  <c r="G14" i="11" s="1"/>
  <c r="F13" i="11"/>
  <c r="E13" i="11"/>
  <c r="E14" i="11" s="1"/>
  <c r="D13" i="11"/>
  <c r="D14" i="11" s="1"/>
  <c r="C13" i="11"/>
  <c r="C14" i="11" s="1"/>
  <c r="AK9" i="11"/>
  <c r="AJ9" i="11"/>
  <c r="AI9" i="11"/>
  <c r="AH9" i="11"/>
  <c r="AE9" i="11"/>
  <c r="AE10" i="11" s="1"/>
  <c r="AD9" i="11"/>
  <c r="AD10" i="11" s="1"/>
  <c r="AC9" i="11"/>
  <c r="AC10" i="11" s="1"/>
  <c r="AB9" i="11"/>
  <c r="AB10" i="11" s="1"/>
  <c r="AA9" i="11"/>
  <c r="AA10" i="11" s="1"/>
  <c r="Z9" i="11"/>
  <c r="Z10" i="11" s="1"/>
  <c r="Y9" i="11"/>
  <c r="Y10" i="11" s="1"/>
  <c r="X9" i="11"/>
  <c r="X10" i="11" s="1"/>
  <c r="R9" i="11"/>
  <c r="R10" i="11" s="1"/>
  <c r="J9" i="11"/>
  <c r="J10" i="11" s="1"/>
  <c r="I9" i="11"/>
  <c r="I10" i="11" s="1"/>
  <c r="H9" i="11"/>
  <c r="H10" i="11" s="1"/>
  <c r="G9" i="11"/>
  <c r="G10" i="11" s="1"/>
  <c r="F9" i="11"/>
  <c r="F10" i="11" s="1"/>
  <c r="E9" i="11"/>
  <c r="E10" i="11" s="1"/>
  <c r="D9" i="11"/>
  <c r="D10" i="11" s="1"/>
  <c r="C9" i="11"/>
  <c r="C10" i="11" s="1"/>
  <c r="Z6" i="11"/>
  <c r="X6" i="11"/>
  <c r="F6" i="11"/>
  <c r="D6" i="11"/>
  <c r="AK5" i="11"/>
  <c r="AJ5" i="11"/>
  <c r="AI5" i="11"/>
  <c r="AH5" i="11"/>
  <c r="AD6" i="11"/>
  <c r="J6" i="11"/>
  <c r="H6" i="11"/>
  <c r="G6" i="11"/>
  <c r="AE5" i="10"/>
  <c r="AE6" i="10" s="1"/>
  <c r="AD5" i="10"/>
  <c r="AC5" i="10"/>
  <c r="AB5" i="10"/>
  <c r="AA5" i="10"/>
  <c r="Z5" i="10"/>
  <c r="Y5" i="10"/>
  <c r="Y6" i="10" s="1"/>
  <c r="X5" i="10"/>
  <c r="X6" i="10" s="1"/>
  <c r="R5" i="10"/>
  <c r="R124" i="10" s="1"/>
  <c r="J5" i="10"/>
  <c r="J6" i="10" s="1"/>
  <c r="I5" i="10"/>
  <c r="H5" i="10"/>
  <c r="H6" i="10" s="1"/>
  <c r="G5" i="10"/>
  <c r="F5" i="10"/>
  <c r="E5" i="10"/>
  <c r="D5" i="10"/>
  <c r="C5" i="10"/>
  <c r="C6" i="10" s="1"/>
  <c r="AT124" i="10"/>
  <c r="AP124" i="10"/>
  <c r="AO124" i="10"/>
  <c r="U124" i="10"/>
  <c r="T124" i="10"/>
  <c r="AA122" i="10"/>
  <c r="AK121" i="10"/>
  <c r="AJ121" i="10"/>
  <c r="AI121" i="10"/>
  <c r="AH121" i="10"/>
  <c r="AE121" i="10"/>
  <c r="AE122" i="10" s="1"/>
  <c r="AD121" i="10"/>
  <c r="AD122" i="10" s="1"/>
  <c r="AC121" i="10"/>
  <c r="AC122" i="10" s="1"/>
  <c r="AB121" i="10"/>
  <c r="AB122" i="10" s="1"/>
  <c r="AA121" i="10"/>
  <c r="Z121" i="10"/>
  <c r="Z122" i="10" s="1"/>
  <c r="Y121" i="10"/>
  <c r="Y122" i="10" s="1"/>
  <c r="X121" i="10"/>
  <c r="X122" i="10" s="1"/>
  <c r="R121" i="10"/>
  <c r="R122" i="10" s="1"/>
  <c r="J121" i="10"/>
  <c r="J122" i="10" s="1"/>
  <c r="I121" i="10"/>
  <c r="I122" i="10" s="1"/>
  <c r="H121" i="10"/>
  <c r="H122" i="10" s="1"/>
  <c r="G121" i="10"/>
  <c r="G122" i="10" s="1"/>
  <c r="F121" i="10"/>
  <c r="F122" i="10" s="1"/>
  <c r="E121" i="10"/>
  <c r="E122" i="10" s="1"/>
  <c r="D121" i="10"/>
  <c r="D122" i="10" s="1"/>
  <c r="C121" i="10"/>
  <c r="C122" i="10" s="1"/>
  <c r="Y118" i="10"/>
  <c r="AK117" i="10"/>
  <c r="AJ117" i="10"/>
  <c r="AI117" i="10"/>
  <c r="AH117" i="10"/>
  <c r="AE117" i="10"/>
  <c r="AE118" i="10" s="1"/>
  <c r="AD117" i="10"/>
  <c r="AD118" i="10" s="1"/>
  <c r="AC117" i="10"/>
  <c r="AC118" i="10" s="1"/>
  <c r="AB117" i="10"/>
  <c r="AB118" i="10" s="1"/>
  <c r="AA117" i="10"/>
  <c r="AA118" i="10" s="1"/>
  <c r="Z117" i="10"/>
  <c r="Z118" i="10" s="1"/>
  <c r="Y117" i="10"/>
  <c r="X117" i="10"/>
  <c r="X118" i="10" s="1"/>
  <c r="R117" i="10"/>
  <c r="R118" i="10" s="1"/>
  <c r="J117" i="10"/>
  <c r="J118" i="10" s="1"/>
  <c r="I117" i="10"/>
  <c r="I118" i="10" s="1"/>
  <c r="H117" i="10"/>
  <c r="H118" i="10" s="1"/>
  <c r="G117" i="10"/>
  <c r="G118" i="10" s="1"/>
  <c r="F117" i="10"/>
  <c r="F118" i="10" s="1"/>
  <c r="E117" i="10"/>
  <c r="E118" i="10" s="1"/>
  <c r="D117" i="10"/>
  <c r="D118" i="10" s="1"/>
  <c r="C117" i="10"/>
  <c r="C118" i="10" s="1"/>
  <c r="AK113" i="10"/>
  <c r="AJ113" i="10"/>
  <c r="AI113" i="10"/>
  <c r="AH113" i="10"/>
  <c r="AE113" i="10"/>
  <c r="AE114" i="10" s="1"/>
  <c r="AD113" i="10"/>
  <c r="AD114" i="10" s="1"/>
  <c r="AC113" i="10"/>
  <c r="AC114" i="10" s="1"/>
  <c r="AB113" i="10"/>
  <c r="AB114" i="10" s="1"/>
  <c r="AA113" i="10"/>
  <c r="AA114" i="10" s="1"/>
  <c r="Z113" i="10"/>
  <c r="Z114" i="10" s="1"/>
  <c r="Y113" i="10"/>
  <c r="Y114" i="10" s="1"/>
  <c r="X113" i="10"/>
  <c r="X114" i="10" s="1"/>
  <c r="R113" i="10"/>
  <c r="R114" i="10" s="1"/>
  <c r="J113" i="10"/>
  <c r="J114" i="10" s="1"/>
  <c r="I113" i="10"/>
  <c r="I114" i="10" s="1"/>
  <c r="H113" i="10"/>
  <c r="H114" i="10" s="1"/>
  <c r="G113" i="10"/>
  <c r="G114" i="10" s="1"/>
  <c r="F113" i="10"/>
  <c r="F114" i="10" s="1"/>
  <c r="E113" i="10"/>
  <c r="E114" i="10" s="1"/>
  <c r="D113" i="10"/>
  <c r="D114" i="10" s="1"/>
  <c r="C113" i="10"/>
  <c r="C114" i="10" s="1"/>
  <c r="AK109" i="10"/>
  <c r="AJ109" i="10"/>
  <c r="AI109" i="10"/>
  <c r="AH109" i="10"/>
  <c r="AE109" i="10"/>
  <c r="AE110" i="10" s="1"/>
  <c r="AD109" i="10"/>
  <c r="AD110" i="10" s="1"/>
  <c r="AC109" i="10"/>
  <c r="AC110" i="10" s="1"/>
  <c r="AB109" i="10"/>
  <c r="AB110" i="10" s="1"/>
  <c r="AA109" i="10"/>
  <c r="AA110" i="10" s="1"/>
  <c r="Z109" i="10"/>
  <c r="Z110" i="10" s="1"/>
  <c r="Y109" i="10"/>
  <c r="Y110" i="10" s="1"/>
  <c r="X109" i="10"/>
  <c r="X110" i="10" s="1"/>
  <c r="R109" i="10"/>
  <c r="R110" i="10" s="1"/>
  <c r="J109" i="10"/>
  <c r="J110" i="10" s="1"/>
  <c r="I109" i="10"/>
  <c r="I110" i="10" s="1"/>
  <c r="H109" i="10"/>
  <c r="H110" i="10" s="1"/>
  <c r="G109" i="10"/>
  <c r="G110" i="10" s="1"/>
  <c r="F109" i="10"/>
  <c r="F110" i="10" s="1"/>
  <c r="E109" i="10"/>
  <c r="E110" i="10" s="1"/>
  <c r="D109" i="10"/>
  <c r="D110" i="10" s="1"/>
  <c r="C109" i="10"/>
  <c r="C110" i="10" s="1"/>
  <c r="C106" i="10"/>
  <c r="AK105" i="10"/>
  <c r="AJ105" i="10"/>
  <c r="AI105" i="10"/>
  <c r="AH105" i="10"/>
  <c r="AE105" i="10"/>
  <c r="AE106" i="10" s="1"/>
  <c r="AD105" i="10"/>
  <c r="AD106" i="10" s="1"/>
  <c r="AC105" i="10"/>
  <c r="AC106" i="10" s="1"/>
  <c r="AB105" i="10"/>
  <c r="AB106" i="10" s="1"/>
  <c r="AA105" i="10"/>
  <c r="AA106" i="10" s="1"/>
  <c r="Z105" i="10"/>
  <c r="Z106" i="10" s="1"/>
  <c r="Y105" i="10"/>
  <c r="Y106" i="10" s="1"/>
  <c r="X105" i="10"/>
  <c r="X106" i="10" s="1"/>
  <c r="R105" i="10"/>
  <c r="R106" i="10" s="1"/>
  <c r="J105" i="10"/>
  <c r="J106" i="10" s="1"/>
  <c r="I105" i="10"/>
  <c r="I106" i="10" s="1"/>
  <c r="H105" i="10"/>
  <c r="H106" i="10" s="1"/>
  <c r="G105" i="10"/>
  <c r="G106" i="10" s="1"/>
  <c r="F105" i="10"/>
  <c r="F106" i="10" s="1"/>
  <c r="E105" i="10"/>
  <c r="E106" i="10" s="1"/>
  <c r="D105" i="10"/>
  <c r="D106" i="10" s="1"/>
  <c r="C105" i="10"/>
  <c r="AA102" i="10"/>
  <c r="AK101" i="10"/>
  <c r="AJ101" i="10"/>
  <c r="AI101" i="10"/>
  <c r="AH101" i="10"/>
  <c r="AE101" i="10"/>
  <c r="AE102" i="10" s="1"/>
  <c r="AD101" i="10"/>
  <c r="AD102" i="10" s="1"/>
  <c r="AC101" i="10"/>
  <c r="AC102" i="10" s="1"/>
  <c r="AB101" i="10"/>
  <c r="AB102" i="10" s="1"/>
  <c r="AA101" i="10"/>
  <c r="Z101" i="10"/>
  <c r="Z102" i="10" s="1"/>
  <c r="Y101" i="10"/>
  <c r="Y102" i="10" s="1"/>
  <c r="X101" i="10"/>
  <c r="X102" i="10" s="1"/>
  <c r="R101" i="10"/>
  <c r="R102" i="10" s="1"/>
  <c r="J101" i="10"/>
  <c r="J102" i="10" s="1"/>
  <c r="I101" i="10"/>
  <c r="I102" i="10" s="1"/>
  <c r="H101" i="10"/>
  <c r="H102" i="10" s="1"/>
  <c r="G101" i="10"/>
  <c r="G102" i="10" s="1"/>
  <c r="F101" i="10"/>
  <c r="F102" i="10" s="1"/>
  <c r="E101" i="10"/>
  <c r="E102" i="10" s="1"/>
  <c r="D101" i="10"/>
  <c r="D102" i="10" s="1"/>
  <c r="C101" i="10"/>
  <c r="C102" i="10" s="1"/>
  <c r="Z98" i="10"/>
  <c r="D98" i="10"/>
  <c r="AK97" i="10"/>
  <c r="AJ97" i="10"/>
  <c r="AI97" i="10"/>
  <c r="AH97" i="10"/>
  <c r="AE97" i="10"/>
  <c r="AE98" i="10" s="1"/>
  <c r="AD97" i="10"/>
  <c r="AD98" i="10" s="1"/>
  <c r="AC97" i="10"/>
  <c r="AC98" i="10" s="1"/>
  <c r="AB97" i="10"/>
  <c r="AB98" i="10" s="1"/>
  <c r="AA97" i="10"/>
  <c r="AA98" i="10" s="1"/>
  <c r="Z97" i="10"/>
  <c r="Y97" i="10"/>
  <c r="Y98" i="10" s="1"/>
  <c r="X97" i="10"/>
  <c r="X98" i="10" s="1"/>
  <c r="R97" i="10"/>
  <c r="R98" i="10" s="1"/>
  <c r="J97" i="10"/>
  <c r="J98" i="10" s="1"/>
  <c r="I97" i="10"/>
  <c r="I98" i="10" s="1"/>
  <c r="H97" i="10"/>
  <c r="H98" i="10" s="1"/>
  <c r="G97" i="10"/>
  <c r="G98" i="10" s="1"/>
  <c r="F97" i="10"/>
  <c r="F98" i="10" s="1"/>
  <c r="E97" i="10"/>
  <c r="E98" i="10" s="1"/>
  <c r="D97" i="10"/>
  <c r="C97" i="10"/>
  <c r="C98" i="10" s="1"/>
  <c r="AK93" i="10"/>
  <c r="AJ93" i="10"/>
  <c r="AI93" i="10"/>
  <c r="AH93" i="10"/>
  <c r="AE93" i="10"/>
  <c r="AE94" i="10" s="1"/>
  <c r="AD93" i="10"/>
  <c r="AD94" i="10" s="1"/>
  <c r="AC93" i="10"/>
  <c r="AC94" i="10" s="1"/>
  <c r="AB93" i="10"/>
  <c r="AB94" i="10" s="1"/>
  <c r="AA93" i="10"/>
  <c r="AA94" i="10" s="1"/>
  <c r="Z93" i="10"/>
  <c r="Z94" i="10" s="1"/>
  <c r="Y93" i="10"/>
  <c r="Y94" i="10" s="1"/>
  <c r="X93" i="10"/>
  <c r="X94" i="10" s="1"/>
  <c r="R93" i="10"/>
  <c r="R94" i="10" s="1"/>
  <c r="J93" i="10"/>
  <c r="J94" i="10" s="1"/>
  <c r="I93" i="10"/>
  <c r="I94" i="10" s="1"/>
  <c r="H93" i="10"/>
  <c r="H94" i="10" s="1"/>
  <c r="G93" i="10"/>
  <c r="G94" i="10" s="1"/>
  <c r="F93" i="10"/>
  <c r="F94" i="10" s="1"/>
  <c r="E93" i="10"/>
  <c r="E94" i="10" s="1"/>
  <c r="D93" i="10"/>
  <c r="D94" i="10" s="1"/>
  <c r="C93" i="10"/>
  <c r="C94" i="10" s="1"/>
  <c r="AK89" i="10"/>
  <c r="AJ89" i="10"/>
  <c r="AI89" i="10"/>
  <c r="AH89" i="10"/>
  <c r="AE89" i="10"/>
  <c r="AE90" i="10" s="1"/>
  <c r="AD89" i="10"/>
  <c r="AD90" i="10" s="1"/>
  <c r="AC89" i="10"/>
  <c r="AC90" i="10" s="1"/>
  <c r="AB89" i="10"/>
  <c r="AB90" i="10" s="1"/>
  <c r="AA89" i="10"/>
  <c r="AA90" i="10" s="1"/>
  <c r="Z89" i="10"/>
  <c r="Z90" i="10" s="1"/>
  <c r="Y89" i="10"/>
  <c r="Y90" i="10" s="1"/>
  <c r="X89" i="10"/>
  <c r="X90" i="10" s="1"/>
  <c r="R89" i="10"/>
  <c r="R90" i="10" s="1"/>
  <c r="J89" i="10"/>
  <c r="J90" i="10" s="1"/>
  <c r="I89" i="10"/>
  <c r="I90" i="10" s="1"/>
  <c r="H89" i="10"/>
  <c r="H90" i="10" s="1"/>
  <c r="G89" i="10"/>
  <c r="G90" i="10" s="1"/>
  <c r="F89" i="10"/>
  <c r="F90" i="10" s="1"/>
  <c r="E89" i="10"/>
  <c r="E90" i="10" s="1"/>
  <c r="D89" i="10"/>
  <c r="D90" i="10" s="1"/>
  <c r="C89" i="10"/>
  <c r="C90" i="10" s="1"/>
  <c r="AK85" i="10"/>
  <c r="AJ85" i="10"/>
  <c r="AI85" i="10"/>
  <c r="AH85" i="10"/>
  <c r="AE85" i="10"/>
  <c r="AE86" i="10" s="1"/>
  <c r="AD85" i="10"/>
  <c r="AD86" i="10" s="1"/>
  <c r="AC85" i="10"/>
  <c r="AC86" i="10" s="1"/>
  <c r="AB85" i="10"/>
  <c r="AB86" i="10" s="1"/>
  <c r="AA85" i="10"/>
  <c r="AA86" i="10" s="1"/>
  <c r="Z85" i="10"/>
  <c r="Z86" i="10" s="1"/>
  <c r="Y85" i="10"/>
  <c r="Y86" i="10" s="1"/>
  <c r="X85" i="10"/>
  <c r="X86" i="10" s="1"/>
  <c r="R85" i="10"/>
  <c r="R86" i="10" s="1"/>
  <c r="J85" i="10"/>
  <c r="J86" i="10" s="1"/>
  <c r="I85" i="10"/>
  <c r="I86" i="10" s="1"/>
  <c r="H85" i="10"/>
  <c r="H86" i="10" s="1"/>
  <c r="G85" i="10"/>
  <c r="G86" i="10" s="1"/>
  <c r="F85" i="10"/>
  <c r="F86" i="10" s="1"/>
  <c r="E85" i="10"/>
  <c r="E86" i="10" s="1"/>
  <c r="D85" i="10"/>
  <c r="D86" i="10" s="1"/>
  <c r="C85" i="10"/>
  <c r="C86" i="10" s="1"/>
  <c r="AD82" i="10"/>
  <c r="AK81" i="10"/>
  <c r="AJ81" i="10"/>
  <c r="AI81" i="10"/>
  <c r="AH81" i="10"/>
  <c r="AE81" i="10"/>
  <c r="AE82" i="10" s="1"/>
  <c r="AD81" i="10"/>
  <c r="AC81" i="10"/>
  <c r="AC82" i="10" s="1"/>
  <c r="AB81" i="10"/>
  <c r="AB82" i="10" s="1"/>
  <c r="AA81" i="10"/>
  <c r="AA82" i="10" s="1"/>
  <c r="Z81" i="10"/>
  <c r="Z82" i="10" s="1"/>
  <c r="Y81" i="10"/>
  <c r="Y82" i="10" s="1"/>
  <c r="X81" i="10"/>
  <c r="X82" i="10" s="1"/>
  <c r="R81" i="10"/>
  <c r="R82" i="10" s="1"/>
  <c r="J81" i="10"/>
  <c r="J82" i="10" s="1"/>
  <c r="I81" i="10"/>
  <c r="I82" i="10" s="1"/>
  <c r="H81" i="10"/>
  <c r="H82" i="10" s="1"/>
  <c r="G81" i="10"/>
  <c r="G82" i="10" s="1"/>
  <c r="F81" i="10"/>
  <c r="F82" i="10" s="1"/>
  <c r="E81" i="10"/>
  <c r="E82" i="10" s="1"/>
  <c r="D81" i="10"/>
  <c r="D82" i="10" s="1"/>
  <c r="C81" i="10"/>
  <c r="C82" i="10" s="1"/>
  <c r="F78" i="10"/>
  <c r="E78" i="10"/>
  <c r="AK77" i="10"/>
  <c r="AJ77" i="10"/>
  <c r="AI77" i="10"/>
  <c r="AH77" i="10"/>
  <c r="AE77" i="10"/>
  <c r="AE78" i="10" s="1"/>
  <c r="AD77" i="10"/>
  <c r="AD78" i="10" s="1"/>
  <c r="AC77" i="10"/>
  <c r="AC78" i="10" s="1"/>
  <c r="AB77" i="10"/>
  <c r="AB78" i="10" s="1"/>
  <c r="AA77" i="10"/>
  <c r="AA78" i="10" s="1"/>
  <c r="Z77" i="10"/>
  <c r="Z78" i="10" s="1"/>
  <c r="Y77" i="10"/>
  <c r="Y78" i="10" s="1"/>
  <c r="X77" i="10"/>
  <c r="X78" i="10" s="1"/>
  <c r="R77" i="10"/>
  <c r="R78" i="10" s="1"/>
  <c r="J77" i="10"/>
  <c r="J78" i="10" s="1"/>
  <c r="I77" i="10"/>
  <c r="I78" i="10" s="1"/>
  <c r="H77" i="10"/>
  <c r="H78" i="10" s="1"/>
  <c r="G77" i="10"/>
  <c r="G78" i="10" s="1"/>
  <c r="F77" i="10"/>
  <c r="E77" i="10"/>
  <c r="D77" i="10"/>
  <c r="D78" i="10" s="1"/>
  <c r="C77" i="10"/>
  <c r="C78" i="10" s="1"/>
  <c r="R74" i="10"/>
  <c r="J74" i="10"/>
  <c r="AK73" i="10"/>
  <c r="AJ73" i="10"/>
  <c r="AI73" i="10"/>
  <c r="AH73" i="10"/>
  <c r="AE73" i="10"/>
  <c r="AE74" i="10" s="1"/>
  <c r="AD73" i="10"/>
  <c r="AD74" i="10" s="1"/>
  <c r="AC73" i="10"/>
  <c r="AC74" i="10" s="1"/>
  <c r="AB73" i="10"/>
  <c r="AB74" i="10" s="1"/>
  <c r="AA73" i="10"/>
  <c r="AA74" i="10" s="1"/>
  <c r="Z73" i="10"/>
  <c r="Z74" i="10" s="1"/>
  <c r="Y73" i="10"/>
  <c r="Y74" i="10" s="1"/>
  <c r="X73" i="10"/>
  <c r="X74" i="10" s="1"/>
  <c r="R73" i="10"/>
  <c r="J73" i="10"/>
  <c r="I73" i="10"/>
  <c r="I74" i="10" s="1"/>
  <c r="H73" i="10"/>
  <c r="H74" i="10" s="1"/>
  <c r="G73" i="10"/>
  <c r="G74" i="10" s="1"/>
  <c r="F73" i="10"/>
  <c r="F74" i="10" s="1"/>
  <c r="E73" i="10"/>
  <c r="E74" i="10" s="1"/>
  <c r="D73" i="10"/>
  <c r="D74" i="10" s="1"/>
  <c r="C73" i="10"/>
  <c r="C74" i="10" s="1"/>
  <c r="AK69" i="10"/>
  <c r="AJ69" i="10"/>
  <c r="AI69" i="10"/>
  <c r="AH69" i="10"/>
  <c r="AE69" i="10"/>
  <c r="AE70" i="10" s="1"/>
  <c r="AD69" i="10"/>
  <c r="AD70" i="10" s="1"/>
  <c r="AC69" i="10"/>
  <c r="AC70" i="10" s="1"/>
  <c r="AB69" i="10"/>
  <c r="AB70" i="10" s="1"/>
  <c r="AA69" i="10"/>
  <c r="AA70" i="10" s="1"/>
  <c r="Z69" i="10"/>
  <c r="Z70" i="10" s="1"/>
  <c r="Y69" i="10"/>
  <c r="Y70" i="10" s="1"/>
  <c r="X69" i="10"/>
  <c r="X70" i="10" s="1"/>
  <c r="R69" i="10"/>
  <c r="R70" i="10" s="1"/>
  <c r="J69" i="10"/>
  <c r="J70" i="10" s="1"/>
  <c r="I69" i="10"/>
  <c r="I70" i="10" s="1"/>
  <c r="H69" i="10"/>
  <c r="H70" i="10" s="1"/>
  <c r="G69" i="10"/>
  <c r="G70" i="10" s="1"/>
  <c r="F69" i="10"/>
  <c r="F70" i="10" s="1"/>
  <c r="E69" i="10"/>
  <c r="E70" i="10" s="1"/>
  <c r="D69" i="10"/>
  <c r="D70" i="10" s="1"/>
  <c r="C69" i="10"/>
  <c r="C70" i="10" s="1"/>
  <c r="AD66" i="10"/>
  <c r="AK65" i="10"/>
  <c r="AJ65" i="10"/>
  <c r="AI65" i="10"/>
  <c r="AH65" i="10"/>
  <c r="AE65" i="10"/>
  <c r="AE66" i="10" s="1"/>
  <c r="AD65" i="10"/>
  <c r="AC65" i="10"/>
  <c r="AC66" i="10" s="1"/>
  <c r="AB65" i="10"/>
  <c r="AB66" i="10" s="1"/>
  <c r="AA65" i="10"/>
  <c r="AA66" i="10" s="1"/>
  <c r="Z65" i="10"/>
  <c r="Z66" i="10" s="1"/>
  <c r="Y65" i="10"/>
  <c r="Y66" i="10" s="1"/>
  <c r="X65" i="10"/>
  <c r="X66" i="10" s="1"/>
  <c r="R65" i="10"/>
  <c r="R66" i="10" s="1"/>
  <c r="J65" i="10"/>
  <c r="J66" i="10" s="1"/>
  <c r="I65" i="10"/>
  <c r="I66" i="10" s="1"/>
  <c r="H65" i="10"/>
  <c r="H66" i="10" s="1"/>
  <c r="G65" i="10"/>
  <c r="G66" i="10" s="1"/>
  <c r="F65" i="10"/>
  <c r="F66" i="10" s="1"/>
  <c r="E65" i="10"/>
  <c r="E66" i="10" s="1"/>
  <c r="D65" i="10"/>
  <c r="D66" i="10" s="1"/>
  <c r="C65" i="10"/>
  <c r="C66" i="10" s="1"/>
  <c r="AE62" i="10"/>
  <c r="AK61" i="10"/>
  <c r="AJ61" i="10"/>
  <c r="AI61" i="10"/>
  <c r="AH61" i="10"/>
  <c r="AE61" i="10"/>
  <c r="AD61" i="10"/>
  <c r="AD62" i="10" s="1"/>
  <c r="AC61" i="10"/>
  <c r="AC62" i="10" s="1"/>
  <c r="AB61" i="10"/>
  <c r="AB62" i="10" s="1"/>
  <c r="AA61" i="10"/>
  <c r="AA62" i="10" s="1"/>
  <c r="Z61" i="10"/>
  <c r="Z62" i="10" s="1"/>
  <c r="Y61" i="10"/>
  <c r="Y62" i="10" s="1"/>
  <c r="X61" i="10"/>
  <c r="X62" i="10" s="1"/>
  <c r="R61" i="10"/>
  <c r="R62" i="10" s="1"/>
  <c r="J61" i="10"/>
  <c r="J62" i="10" s="1"/>
  <c r="I61" i="10"/>
  <c r="I62" i="10" s="1"/>
  <c r="H61" i="10"/>
  <c r="H62" i="10" s="1"/>
  <c r="G61" i="10"/>
  <c r="G62" i="10" s="1"/>
  <c r="F61" i="10"/>
  <c r="F62" i="10" s="1"/>
  <c r="E61" i="10"/>
  <c r="E62" i="10" s="1"/>
  <c r="D61" i="10"/>
  <c r="D62" i="10" s="1"/>
  <c r="C61" i="10"/>
  <c r="C62" i="10" s="1"/>
  <c r="Z58" i="10"/>
  <c r="G58" i="10"/>
  <c r="AK57" i="10"/>
  <c r="AJ57" i="10"/>
  <c r="AI57" i="10"/>
  <c r="AH57" i="10"/>
  <c r="AE57" i="10"/>
  <c r="AE58" i="10" s="1"/>
  <c r="AD57" i="10"/>
  <c r="AD58" i="10" s="1"/>
  <c r="AC57" i="10"/>
  <c r="AC58" i="10" s="1"/>
  <c r="AB57" i="10"/>
  <c r="AB58" i="10" s="1"/>
  <c r="AA57" i="10"/>
  <c r="AA58" i="10" s="1"/>
  <c r="Z57" i="10"/>
  <c r="Y57" i="10"/>
  <c r="Y58" i="10" s="1"/>
  <c r="X57" i="10"/>
  <c r="X58" i="10" s="1"/>
  <c r="R57" i="10"/>
  <c r="R58" i="10" s="1"/>
  <c r="J57" i="10"/>
  <c r="J58" i="10" s="1"/>
  <c r="I57" i="10"/>
  <c r="I58" i="10" s="1"/>
  <c r="H57" i="10"/>
  <c r="H58" i="10" s="1"/>
  <c r="G57" i="10"/>
  <c r="F57" i="10"/>
  <c r="F58" i="10" s="1"/>
  <c r="E57" i="10"/>
  <c r="E58" i="10" s="1"/>
  <c r="D57" i="10"/>
  <c r="D58" i="10" s="1"/>
  <c r="C57" i="10"/>
  <c r="C58" i="10" s="1"/>
  <c r="AK53" i="10"/>
  <c r="AJ53" i="10"/>
  <c r="AI53" i="10"/>
  <c r="AH53" i="10"/>
  <c r="AE53" i="10"/>
  <c r="AE54" i="10" s="1"/>
  <c r="AD53" i="10"/>
  <c r="AD54" i="10" s="1"/>
  <c r="AC53" i="10"/>
  <c r="AC54" i="10" s="1"/>
  <c r="AB53" i="10"/>
  <c r="AB54" i="10" s="1"/>
  <c r="AA53" i="10"/>
  <c r="AA54" i="10" s="1"/>
  <c r="Z53" i="10"/>
  <c r="Z54" i="10" s="1"/>
  <c r="Y53" i="10"/>
  <c r="Y54" i="10" s="1"/>
  <c r="X53" i="10"/>
  <c r="X54" i="10" s="1"/>
  <c r="R53" i="10"/>
  <c r="R54" i="10" s="1"/>
  <c r="J53" i="10"/>
  <c r="J54" i="10" s="1"/>
  <c r="I53" i="10"/>
  <c r="I54" i="10" s="1"/>
  <c r="H53" i="10"/>
  <c r="H54" i="10" s="1"/>
  <c r="G53" i="10"/>
  <c r="G54" i="10" s="1"/>
  <c r="F53" i="10"/>
  <c r="F54" i="10" s="1"/>
  <c r="E53" i="10"/>
  <c r="E54" i="10" s="1"/>
  <c r="D53" i="10"/>
  <c r="D54" i="10" s="1"/>
  <c r="C53" i="10"/>
  <c r="C54" i="10" s="1"/>
  <c r="AD50" i="10"/>
  <c r="AK49" i="10"/>
  <c r="AJ49" i="10"/>
  <c r="AI49" i="10"/>
  <c r="AH49" i="10"/>
  <c r="AE49" i="10"/>
  <c r="AE50" i="10" s="1"/>
  <c r="AD49" i="10"/>
  <c r="AC49" i="10"/>
  <c r="AC50" i="10" s="1"/>
  <c r="AB49" i="10"/>
  <c r="AB50" i="10" s="1"/>
  <c r="AA49" i="10"/>
  <c r="AA50" i="10" s="1"/>
  <c r="Z49" i="10"/>
  <c r="Z50" i="10" s="1"/>
  <c r="Y49" i="10"/>
  <c r="Y50" i="10" s="1"/>
  <c r="X49" i="10"/>
  <c r="X50" i="10" s="1"/>
  <c r="R49" i="10"/>
  <c r="R50" i="10" s="1"/>
  <c r="J49" i="10"/>
  <c r="J50" i="10" s="1"/>
  <c r="I49" i="10"/>
  <c r="I50" i="10" s="1"/>
  <c r="H49" i="10"/>
  <c r="H50" i="10" s="1"/>
  <c r="G49" i="10"/>
  <c r="G50" i="10" s="1"/>
  <c r="F49" i="10"/>
  <c r="F50" i="10" s="1"/>
  <c r="E49" i="10"/>
  <c r="E50" i="10" s="1"/>
  <c r="D49" i="10"/>
  <c r="D50" i="10" s="1"/>
  <c r="C49" i="10"/>
  <c r="C50" i="10" s="1"/>
  <c r="E46" i="10"/>
  <c r="AK45" i="10"/>
  <c r="AJ45" i="10"/>
  <c r="AI45" i="10"/>
  <c r="AH45" i="10"/>
  <c r="AE45" i="10"/>
  <c r="AE46" i="10" s="1"/>
  <c r="AD45" i="10"/>
  <c r="AD46" i="10" s="1"/>
  <c r="AC45" i="10"/>
  <c r="AC46" i="10" s="1"/>
  <c r="AB45" i="10"/>
  <c r="AB46" i="10" s="1"/>
  <c r="AA45" i="10"/>
  <c r="AA46" i="10" s="1"/>
  <c r="Z45" i="10"/>
  <c r="Z46" i="10" s="1"/>
  <c r="Y45" i="10"/>
  <c r="Y46" i="10" s="1"/>
  <c r="X45" i="10"/>
  <c r="X46" i="10" s="1"/>
  <c r="R45" i="10"/>
  <c r="R46" i="10" s="1"/>
  <c r="J45" i="10"/>
  <c r="J46" i="10" s="1"/>
  <c r="I45" i="10"/>
  <c r="I46" i="10" s="1"/>
  <c r="H45" i="10"/>
  <c r="H46" i="10" s="1"/>
  <c r="G45" i="10"/>
  <c r="G46" i="10" s="1"/>
  <c r="F45" i="10"/>
  <c r="F46" i="10" s="1"/>
  <c r="E45" i="10"/>
  <c r="D45" i="10"/>
  <c r="D46" i="10" s="1"/>
  <c r="C45" i="10"/>
  <c r="C46" i="10" s="1"/>
  <c r="D42" i="10"/>
  <c r="AK41" i="10"/>
  <c r="AJ41" i="10"/>
  <c r="AI41" i="10"/>
  <c r="AH41" i="10"/>
  <c r="AE41" i="10"/>
  <c r="AE42" i="10" s="1"/>
  <c r="AD41" i="10"/>
  <c r="AD42" i="10" s="1"/>
  <c r="AC41" i="10"/>
  <c r="AC42" i="10" s="1"/>
  <c r="AB41" i="10"/>
  <c r="AB42" i="10" s="1"/>
  <c r="AA41" i="10"/>
  <c r="AA42" i="10" s="1"/>
  <c r="Z41" i="10"/>
  <c r="Z42" i="10" s="1"/>
  <c r="Y41" i="10"/>
  <c r="Y42" i="10" s="1"/>
  <c r="X41" i="10"/>
  <c r="X42" i="10" s="1"/>
  <c r="R41" i="10"/>
  <c r="R42" i="10" s="1"/>
  <c r="J41" i="10"/>
  <c r="J42" i="10" s="1"/>
  <c r="I41" i="10"/>
  <c r="I42" i="10" s="1"/>
  <c r="H41" i="10"/>
  <c r="H42" i="10" s="1"/>
  <c r="G41" i="10"/>
  <c r="G42" i="10" s="1"/>
  <c r="F41" i="10"/>
  <c r="F42" i="10" s="1"/>
  <c r="E41" i="10"/>
  <c r="E42" i="10" s="1"/>
  <c r="D41" i="10"/>
  <c r="C41" i="10"/>
  <c r="C42" i="10" s="1"/>
  <c r="AA38" i="10"/>
  <c r="AK37" i="10"/>
  <c r="AJ37" i="10"/>
  <c r="AI37" i="10"/>
  <c r="AH37" i="10"/>
  <c r="AE37" i="10"/>
  <c r="AE38" i="10" s="1"/>
  <c r="AD37" i="10"/>
  <c r="AD38" i="10" s="1"/>
  <c r="AC37" i="10"/>
  <c r="AC38" i="10" s="1"/>
  <c r="AB37" i="10"/>
  <c r="AB38" i="10" s="1"/>
  <c r="AA37" i="10"/>
  <c r="Z37" i="10"/>
  <c r="Z38" i="10" s="1"/>
  <c r="Y37" i="10"/>
  <c r="Y38" i="10" s="1"/>
  <c r="X37" i="10"/>
  <c r="X38" i="10" s="1"/>
  <c r="R37" i="10"/>
  <c r="R38" i="10" s="1"/>
  <c r="J37" i="10"/>
  <c r="J38" i="10" s="1"/>
  <c r="I37" i="10"/>
  <c r="I38" i="10" s="1"/>
  <c r="H37" i="10"/>
  <c r="H38" i="10" s="1"/>
  <c r="G37" i="10"/>
  <c r="G38" i="10" s="1"/>
  <c r="F37" i="10"/>
  <c r="F38" i="10" s="1"/>
  <c r="E37" i="10"/>
  <c r="E38" i="10" s="1"/>
  <c r="D37" i="10"/>
  <c r="D38" i="10" s="1"/>
  <c r="C37" i="10"/>
  <c r="C38" i="10" s="1"/>
  <c r="Z34" i="10"/>
  <c r="Y34" i="10"/>
  <c r="D34" i="10"/>
  <c r="AK33" i="10"/>
  <c r="AJ33" i="10"/>
  <c r="AI33" i="10"/>
  <c r="AH33" i="10"/>
  <c r="AE33" i="10"/>
  <c r="AE34" i="10" s="1"/>
  <c r="AD33" i="10"/>
  <c r="AD34" i="10" s="1"/>
  <c r="AC33" i="10"/>
  <c r="AC34" i="10" s="1"/>
  <c r="AB33" i="10"/>
  <c r="AB34" i="10" s="1"/>
  <c r="AA33" i="10"/>
  <c r="AA34" i="10" s="1"/>
  <c r="Z33" i="10"/>
  <c r="Y33" i="10"/>
  <c r="X33" i="10"/>
  <c r="X34" i="10" s="1"/>
  <c r="R33" i="10"/>
  <c r="R34" i="10" s="1"/>
  <c r="J33" i="10"/>
  <c r="J34" i="10" s="1"/>
  <c r="I33" i="10"/>
  <c r="I34" i="10" s="1"/>
  <c r="H33" i="10"/>
  <c r="H34" i="10" s="1"/>
  <c r="G33" i="10"/>
  <c r="G34" i="10" s="1"/>
  <c r="F33" i="10"/>
  <c r="F34" i="10" s="1"/>
  <c r="E33" i="10"/>
  <c r="E34" i="10" s="1"/>
  <c r="D33" i="10"/>
  <c r="C33" i="10"/>
  <c r="C34" i="10" s="1"/>
  <c r="AD30" i="10"/>
  <c r="AK29" i="10"/>
  <c r="AJ29" i="10"/>
  <c r="AI29" i="10"/>
  <c r="AH29" i="10"/>
  <c r="AE29" i="10"/>
  <c r="AE30" i="10" s="1"/>
  <c r="AD29" i="10"/>
  <c r="AC29" i="10"/>
  <c r="AC30" i="10" s="1"/>
  <c r="AB29" i="10"/>
  <c r="AB30" i="10" s="1"/>
  <c r="AA29" i="10"/>
  <c r="AA30" i="10" s="1"/>
  <c r="Z29" i="10"/>
  <c r="Z30" i="10" s="1"/>
  <c r="Y29" i="10"/>
  <c r="Y30" i="10" s="1"/>
  <c r="X29" i="10"/>
  <c r="X30" i="10" s="1"/>
  <c r="R29" i="10"/>
  <c r="R30" i="10" s="1"/>
  <c r="J29" i="10"/>
  <c r="J30" i="10" s="1"/>
  <c r="I29" i="10"/>
  <c r="I30" i="10" s="1"/>
  <c r="H29" i="10"/>
  <c r="H30" i="10" s="1"/>
  <c r="G29" i="10"/>
  <c r="G30" i="10" s="1"/>
  <c r="F29" i="10"/>
  <c r="F30" i="10" s="1"/>
  <c r="E29" i="10"/>
  <c r="E30" i="10" s="1"/>
  <c r="D29" i="10"/>
  <c r="D30" i="10" s="1"/>
  <c r="C29" i="10"/>
  <c r="C30" i="10" s="1"/>
  <c r="AK25" i="10"/>
  <c r="AJ25" i="10"/>
  <c r="AI25" i="10"/>
  <c r="AH25" i="10"/>
  <c r="AE25" i="10"/>
  <c r="AE26" i="10" s="1"/>
  <c r="AD25" i="10"/>
  <c r="AD26" i="10" s="1"/>
  <c r="AC25" i="10"/>
  <c r="AC26" i="10" s="1"/>
  <c r="AB25" i="10"/>
  <c r="AB26" i="10" s="1"/>
  <c r="AA25" i="10"/>
  <c r="AA26" i="10" s="1"/>
  <c r="Z25" i="10"/>
  <c r="Z26" i="10" s="1"/>
  <c r="Y25" i="10"/>
  <c r="Y26" i="10" s="1"/>
  <c r="X25" i="10"/>
  <c r="X26" i="10" s="1"/>
  <c r="R25" i="10"/>
  <c r="R26" i="10" s="1"/>
  <c r="J25" i="10"/>
  <c r="J26" i="10" s="1"/>
  <c r="I25" i="10"/>
  <c r="I26" i="10" s="1"/>
  <c r="H25" i="10"/>
  <c r="H26" i="10" s="1"/>
  <c r="G25" i="10"/>
  <c r="G26" i="10" s="1"/>
  <c r="F25" i="10"/>
  <c r="F26" i="10" s="1"/>
  <c r="E25" i="10"/>
  <c r="E26" i="10" s="1"/>
  <c r="D25" i="10"/>
  <c r="D26" i="10" s="1"/>
  <c r="C25" i="10"/>
  <c r="C26" i="10" s="1"/>
  <c r="R22" i="10"/>
  <c r="AK21" i="10"/>
  <c r="AJ21" i="10"/>
  <c r="AI21" i="10"/>
  <c r="AH21" i="10"/>
  <c r="AE21" i="10"/>
  <c r="AE22" i="10" s="1"/>
  <c r="AD21" i="10"/>
  <c r="AD22" i="10" s="1"/>
  <c r="AC21" i="10"/>
  <c r="AC22" i="10" s="1"/>
  <c r="AB21" i="10"/>
  <c r="AB22" i="10" s="1"/>
  <c r="AA21" i="10"/>
  <c r="AA22" i="10" s="1"/>
  <c r="Z21" i="10"/>
  <c r="Z22" i="10" s="1"/>
  <c r="Y21" i="10"/>
  <c r="Y22" i="10" s="1"/>
  <c r="X21" i="10"/>
  <c r="X22" i="10" s="1"/>
  <c r="R21" i="10"/>
  <c r="J21" i="10"/>
  <c r="J22" i="10" s="1"/>
  <c r="I21" i="10"/>
  <c r="I22" i="10" s="1"/>
  <c r="H21" i="10"/>
  <c r="H22" i="10" s="1"/>
  <c r="G21" i="10"/>
  <c r="G22" i="10" s="1"/>
  <c r="F21" i="10"/>
  <c r="F22" i="10" s="1"/>
  <c r="E21" i="10"/>
  <c r="E22" i="10" s="1"/>
  <c r="D21" i="10"/>
  <c r="D22" i="10" s="1"/>
  <c r="C21" i="10"/>
  <c r="C22" i="10" s="1"/>
  <c r="D18" i="10"/>
  <c r="AK17" i="10"/>
  <c r="AJ17" i="10"/>
  <c r="AI17" i="10"/>
  <c r="AH17" i="10"/>
  <c r="AE17" i="10"/>
  <c r="AE18" i="10" s="1"/>
  <c r="AD17" i="10"/>
  <c r="AD18" i="10" s="1"/>
  <c r="AC17" i="10"/>
  <c r="AC18" i="10" s="1"/>
  <c r="AB17" i="10"/>
  <c r="AB18" i="10" s="1"/>
  <c r="AA17" i="10"/>
  <c r="AA18" i="10" s="1"/>
  <c r="Z17" i="10"/>
  <c r="Z18" i="10" s="1"/>
  <c r="Y17" i="10"/>
  <c r="Y18" i="10" s="1"/>
  <c r="X17" i="10"/>
  <c r="X18" i="10" s="1"/>
  <c r="R17" i="10"/>
  <c r="R18" i="10" s="1"/>
  <c r="J17" i="10"/>
  <c r="J18" i="10" s="1"/>
  <c r="I17" i="10"/>
  <c r="I18" i="10" s="1"/>
  <c r="H17" i="10"/>
  <c r="H18" i="10" s="1"/>
  <c r="G17" i="10"/>
  <c r="G18" i="10" s="1"/>
  <c r="F17" i="10"/>
  <c r="F18" i="10" s="1"/>
  <c r="E17" i="10"/>
  <c r="E18" i="10" s="1"/>
  <c r="D17" i="10"/>
  <c r="C17" i="10"/>
  <c r="C18" i="10" s="1"/>
  <c r="AK13" i="10"/>
  <c r="AJ13" i="10"/>
  <c r="AI13" i="10"/>
  <c r="AH13" i="10"/>
  <c r="AE13" i="10"/>
  <c r="AE14" i="10" s="1"/>
  <c r="AD13" i="10"/>
  <c r="AD14" i="10" s="1"/>
  <c r="AC13" i="10"/>
  <c r="AC14" i="10" s="1"/>
  <c r="AB13" i="10"/>
  <c r="AB14" i="10" s="1"/>
  <c r="AA13" i="10"/>
  <c r="AA14" i="10" s="1"/>
  <c r="Z13" i="10"/>
  <c r="Z14" i="10" s="1"/>
  <c r="Y13" i="10"/>
  <c r="Y14" i="10" s="1"/>
  <c r="X13" i="10"/>
  <c r="X14" i="10" s="1"/>
  <c r="R13" i="10"/>
  <c r="R14" i="10" s="1"/>
  <c r="J13" i="10"/>
  <c r="J14" i="10" s="1"/>
  <c r="I13" i="10"/>
  <c r="I14" i="10" s="1"/>
  <c r="H13" i="10"/>
  <c r="H14" i="10" s="1"/>
  <c r="G13" i="10"/>
  <c r="G14" i="10" s="1"/>
  <c r="F13" i="10"/>
  <c r="F14" i="10" s="1"/>
  <c r="E13" i="10"/>
  <c r="E14" i="10" s="1"/>
  <c r="D13" i="10"/>
  <c r="D14" i="10" s="1"/>
  <c r="C13" i="10"/>
  <c r="C14" i="10" s="1"/>
  <c r="AK9" i="10"/>
  <c r="AJ9" i="10"/>
  <c r="AI9" i="10"/>
  <c r="AH9" i="10"/>
  <c r="AE9" i="10"/>
  <c r="AE10" i="10" s="1"/>
  <c r="AD9" i="10"/>
  <c r="AD10" i="10" s="1"/>
  <c r="AC9" i="10"/>
  <c r="AC10" i="10" s="1"/>
  <c r="AB9" i="10"/>
  <c r="AB10" i="10" s="1"/>
  <c r="AA9" i="10"/>
  <c r="AA10" i="10" s="1"/>
  <c r="Z9" i="10"/>
  <c r="Z10" i="10" s="1"/>
  <c r="Y9" i="10"/>
  <c r="Y10" i="10" s="1"/>
  <c r="X9" i="10"/>
  <c r="X10" i="10" s="1"/>
  <c r="R9" i="10"/>
  <c r="R10" i="10" s="1"/>
  <c r="J9" i="10"/>
  <c r="J10" i="10" s="1"/>
  <c r="I9" i="10"/>
  <c r="I10" i="10" s="1"/>
  <c r="H9" i="10"/>
  <c r="H10" i="10" s="1"/>
  <c r="G9" i="10"/>
  <c r="G10" i="10" s="1"/>
  <c r="F9" i="10"/>
  <c r="F10" i="10" s="1"/>
  <c r="E9" i="10"/>
  <c r="E10" i="10" s="1"/>
  <c r="D9" i="10"/>
  <c r="D10" i="10" s="1"/>
  <c r="C9" i="10"/>
  <c r="C10" i="10" s="1"/>
  <c r="AK5" i="10"/>
  <c r="AJ5" i="10"/>
  <c r="AI5" i="10"/>
  <c r="AH5" i="10"/>
  <c r="AD6" i="10"/>
  <c r="AC124" i="10"/>
  <c r="AB124" i="10"/>
  <c r="AA6" i="10"/>
  <c r="Z6" i="10"/>
  <c r="I6" i="10"/>
  <c r="G6" i="10"/>
  <c r="F6" i="10"/>
  <c r="E6" i="10"/>
  <c r="D6" i="10"/>
  <c r="AE5" i="9"/>
  <c r="AD5" i="9"/>
  <c r="AD6" i="9" s="1"/>
  <c r="AC5" i="9"/>
  <c r="AB5" i="9"/>
  <c r="AA5" i="9"/>
  <c r="AA6" i="9" s="1"/>
  <c r="Z5" i="9"/>
  <c r="Z6" i="9" s="1"/>
  <c r="Y5" i="9"/>
  <c r="X5" i="9"/>
  <c r="X6" i="9" s="1"/>
  <c r="R5" i="9"/>
  <c r="J5" i="9"/>
  <c r="I5" i="9"/>
  <c r="I6" i="9" s="1"/>
  <c r="H5" i="9"/>
  <c r="G5" i="9"/>
  <c r="G6" i="9" s="1"/>
  <c r="F5" i="9"/>
  <c r="E5" i="9"/>
  <c r="D5" i="9"/>
  <c r="C5" i="9"/>
  <c r="AT128" i="9"/>
  <c r="AP128" i="9"/>
  <c r="AO128" i="9"/>
  <c r="U128" i="9"/>
  <c r="T128" i="9"/>
  <c r="AK125" i="9"/>
  <c r="AJ125" i="9"/>
  <c r="AI125" i="9"/>
  <c r="AH125" i="9"/>
  <c r="AE125" i="9"/>
  <c r="AE126" i="9" s="1"/>
  <c r="AD125" i="9"/>
  <c r="AD126" i="9" s="1"/>
  <c r="AC125" i="9"/>
  <c r="AC126" i="9" s="1"/>
  <c r="AB125" i="9"/>
  <c r="AB126" i="9" s="1"/>
  <c r="AA125" i="9"/>
  <c r="AA126" i="9" s="1"/>
  <c r="Z125" i="9"/>
  <c r="Z126" i="9" s="1"/>
  <c r="Y125" i="9"/>
  <c r="Y126" i="9" s="1"/>
  <c r="X125" i="9"/>
  <c r="X126" i="9" s="1"/>
  <c r="R125" i="9"/>
  <c r="R126" i="9" s="1"/>
  <c r="J125" i="9"/>
  <c r="J126" i="9" s="1"/>
  <c r="I125" i="9"/>
  <c r="I126" i="9" s="1"/>
  <c r="H125" i="9"/>
  <c r="H126" i="9" s="1"/>
  <c r="G125" i="9"/>
  <c r="G126" i="9" s="1"/>
  <c r="F125" i="9"/>
  <c r="F126" i="9" s="1"/>
  <c r="E125" i="9"/>
  <c r="E126" i="9" s="1"/>
  <c r="D125" i="9"/>
  <c r="D126" i="9" s="1"/>
  <c r="C125" i="9"/>
  <c r="C126" i="9" s="1"/>
  <c r="AK121" i="9"/>
  <c r="AJ121" i="9"/>
  <c r="AI121" i="9"/>
  <c r="AH121" i="9"/>
  <c r="AE121" i="9"/>
  <c r="AE122" i="9" s="1"/>
  <c r="AD121" i="9"/>
  <c r="AD122" i="9" s="1"/>
  <c r="AC121" i="9"/>
  <c r="AC122" i="9" s="1"/>
  <c r="AB121" i="9"/>
  <c r="AB122" i="9" s="1"/>
  <c r="AA121" i="9"/>
  <c r="AA122" i="9" s="1"/>
  <c r="Z121" i="9"/>
  <c r="Z122" i="9" s="1"/>
  <c r="Y121" i="9"/>
  <c r="Y122" i="9" s="1"/>
  <c r="X121" i="9"/>
  <c r="X122" i="9" s="1"/>
  <c r="R121" i="9"/>
  <c r="R122" i="9" s="1"/>
  <c r="J121" i="9"/>
  <c r="J122" i="9" s="1"/>
  <c r="I121" i="9"/>
  <c r="I122" i="9" s="1"/>
  <c r="H121" i="9"/>
  <c r="H122" i="9" s="1"/>
  <c r="G121" i="9"/>
  <c r="G122" i="9" s="1"/>
  <c r="F121" i="9"/>
  <c r="F122" i="9" s="1"/>
  <c r="E121" i="9"/>
  <c r="E122" i="9" s="1"/>
  <c r="D121" i="9"/>
  <c r="D122" i="9" s="1"/>
  <c r="C121" i="9"/>
  <c r="C122" i="9" s="1"/>
  <c r="AK117" i="9"/>
  <c r="AJ117" i="9"/>
  <c r="AI117" i="9"/>
  <c r="AH117" i="9"/>
  <c r="AE117" i="9"/>
  <c r="AE118" i="9" s="1"/>
  <c r="AD117" i="9"/>
  <c r="AD118" i="9" s="1"/>
  <c r="AC117" i="9"/>
  <c r="AC118" i="9" s="1"/>
  <c r="AB117" i="9"/>
  <c r="AB118" i="9" s="1"/>
  <c r="AA117" i="9"/>
  <c r="AA118" i="9" s="1"/>
  <c r="Z117" i="9"/>
  <c r="Z118" i="9" s="1"/>
  <c r="Y117" i="9"/>
  <c r="Y118" i="9" s="1"/>
  <c r="X117" i="9"/>
  <c r="X118" i="9" s="1"/>
  <c r="R117" i="9"/>
  <c r="R118" i="9" s="1"/>
  <c r="J117" i="9"/>
  <c r="J118" i="9" s="1"/>
  <c r="I117" i="9"/>
  <c r="I118" i="9" s="1"/>
  <c r="H117" i="9"/>
  <c r="H118" i="9" s="1"/>
  <c r="G117" i="9"/>
  <c r="G118" i="9" s="1"/>
  <c r="F117" i="9"/>
  <c r="F118" i="9" s="1"/>
  <c r="E117" i="9"/>
  <c r="E118" i="9" s="1"/>
  <c r="D117" i="9"/>
  <c r="D118" i="9" s="1"/>
  <c r="C117" i="9"/>
  <c r="C118" i="9" s="1"/>
  <c r="AC114" i="9"/>
  <c r="AK113" i="9"/>
  <c r="AJ113" i="9"/>
  <c r="AI113" i="9"/>
  <c r="AH113" i="9"/>
  <c r="AE113" i="9"/>
  <c r="AE114" i="9" s="1"/>
  <c r="AD113" i="9"/>
  <c r="AD114" i="9" s="1"/>
  <c r="AC113" i="9"/>
  <c r="AB113" i="9"/>
  <c r="AB114" i="9" s="1"/>
  <c r="AA113" i="9"/>
  <c r="AA114" i="9" s="1"/>
  <c r="Z113" i="9"/>
  <c r="Z114" i="9" s="1"/>
  <c r="Y113" i="9"/>
  <c r="Y114" i="9" s="1"/>
  <c r="X113" i="9"/>
  <c r="X114" i="9" s="1"/>
  <c r="R113" i="9"/>
  <c r="R114" i="9" s="1"/>
  <c r="J113" i="9"/>
  <c r="J114" i="9" s="1"/>
  <c r="I113" i="9"/>
  <c r="I114" i="9" s="1"/>
  <c r="H113" i="9"/>
  <c r="H114" i="9" s="1"/>
  <c r="G113" i="9"/>
  <c r="G114" i="9" s="1"/>
  <c r="F113" i="9"/>
  <c r="F114" i="9" s="1"/>
  <c r="E113" i="9"/>
  <c r="E114" i="9" s="1"/>
  <c r="D113" i="9"/>
  <c r="D114" i="9" s="1"/>
  <c r="C113" i="9"/>
  <c r="C114" i="9" s="1"/>
  <c r="Z110" i="9"/>
  <c r="AK109" i="9"/>
  <c r="AJ109" i="9"/>
  <c r="AI109" i="9"/>
  <c r="AH109" i="9"/>
  <c r="AE109" i="9"/>
  <c r="AE110" i="9" s="1"/>
  <c r="AD109" i="9"/>
  <c r="AD110" i="9" s="1"/>
  <c r="AC109" i="9"/>
  <c r="AC110" i="9" s="1"/>
  <c r="AB109" i="9"/>
  <c r="AB110" i="9" s="1"/>
  <c r="AA109" i="9"/>
  <c r="AA110" i="9" s="1"/>
  <c r="Z109" i="9"/>
  <c r="Y109" i="9"/>
  <c r="Y110" i="9" s="1"/>
  <c r="X109" i="9"/>
  <c r="X110" i="9" s="1"/>
  <c r="R109" i="9"/>
  <c r="R110" i="9" s="1"/>
  <c r="J109" i="9"/>
  <c r="J110" i="9" s="1"/>
  <c r="I109" i="9"/>
  <c r="I110" i="9" s="1"/>
  <c r="H109" i="9"/>
  <c r="H110" i="9" s="1"/>
  <c r="G109" i="9"/>
  <c r="G110" i="9" s="1"/>
  <c r="F109" i="9"/>
  <c r="F110" i="9" s="1"/>
  <c r="E109" i="9"/>
  <c r="E110" i="9" s="1"/>
  <c r="D109" i="9"/>
  <c r="D110" i="9" s="1"/>
  <c r="C109" i="9"/>
  <c r="C110" i="9" s="1"/>
  <c r="AK105" i="9"/>
  <c r="AJ105" i="9"/>
  <c r="AI105" i="9"/>
  <c r="AH105" i="9"/>
  <c r="AE105" i="9"/>
  <c r="AE106" i="9" s="1"/>
  <c r="AD105" i="9"/>
  <c r="AD106" i="9" s="1"/>
  <c r="AC105" i="9"/>
  <c r="AC106" i="9" s="1"/>
  <c r="AB105" i="9"/>
  <c r="AB106" i="9" s="1"/>
  <c r="AA105" i="9"/>
  <c r="AA106" i="9" s="1"/>
  <c r="Z105" i="9"/>
  <c r="Z106" i="9" s="1"/>
  <c r="Y105" i="9"/>
  <c r="Y106" i="9" s="1"/>
  <c r="X105" i="9"/>
  <c r="X106" i="9" s="1"/>
  <c r="R105" i="9"/>
  <c r="R106" i="9" s="1"/>
  <c r="J105" i="9"/>
  <c r="J106" i="9" s="1"/>
  <c r="I105" i="9"/>
  <c r="I106" i="9" s="1"/>
  <c r="H105" i="9"/>
  <c r="H106" i="9" s="1"/>
  <c r="G105" i="9"/>
  <c r="G106" i="9" s="1"/>
  <c r="F105" i="9"/>
  <c r="F106" i="9" s="1"/>
  <c r="E105" i="9"/>
  <c r="E106" i="9" s="1"/>
  <c r="D105" i="9"/>
  <c r="D106" i="9" s="1"/>
  <c r="C105" i="9"/>
  <c r="C106" i="9" s="1"/>
  <c r="H102" i="9"/>
  <c r="AK101" i="9"/>
  <c r="AJ101" i="9"/>
  <c r="AI101" i="9"/>
  <c r="AH101" i="9"/>
  <c r="AE101" i="9"/>
  <c r="AE102" i="9" s="1"/>
  <c r="AD101" i="9"/>
  <c r="AD102" i="9" s="1"/>
  <c r="AC101" i="9"/>
  <c r="AC102" i="9" s="1"/>
  <c r="AB101" i="9"/>
  <c r="AB102" i="9" s="1"/>
  <c r="AA101" i="9"/>
  <c r="AA102" i="9" s="1"/>
  <c r="Z101" i="9"/>
  <c r="Z102" i="9" s="1"/>
  <c r="Y101" i="9"/>
  <c r="Y102" i="9" s="1"/>
  <c r="X101" i="9"/>
  <c r="X102" i="9" s="1"/>
  <c r="R101" i="9"/>
  <c r="R102" i="9" s="1"/>
  <c r="J101" i="9"/>
  <c r="J102" i="9" s="1"/>
  <c r="I101" i="9"/>
  <c r="I102" i="9" s="1"/>
  <c r="H101" i="9"/>
  <c r="G101" i="9"/>
  <c r="G102" i="9" s="1"/>
  <c r="F101" i="9"/>
  <c r="F102" i="9" s="1"/>
  <c r="E101" i="9"/>
  <c r="E102" i="9" s="1"/>
  <c r="D101" i="9"/>
  <c r="D102" i="9" s="1"/>
  <c r="C101" i="9"/>
  <c r="C102" i="9" s="1"/>
  <c r="AK97" i="9"/>
  <c r="AJ97" i="9"/>
  <c r="AI97" i="9"/>
  <c r="AH97" i="9"/>
  <c r="AE97" i="9"/>
  <c r="AE98" i="9" s="1"/>
  <c r="AD97" i="9"/>
  <c r="AD98" i="9" s="1"/>
  <c r="AC97" i="9"/>
  <c r="AC98" i="9" s="1"/>
  <c r="AB97" i="9"/>
  <c r="AB98" i="9" s="1"/>
  <c r="AA97" i="9"/>
  <c r="AA98" i="9" s="1"/>
  <c r="Z97" i="9"/>
  <c r="Z98" i="9" s="1"/>
  <c r="Y97" i="9"/>
  <c r="Y98" i="9" s="1"/>
  <c r="X97" i="9"/>
  <c r="X98" i="9" s="1"/>
  <c r="R97" i="9"/>
  <c r="R98" i="9" s="1"/>
  <c r="J97" i="9"/>
  <c r="J98" i="9" s="1"/>
  <c r="I97" i="9"/>
  <c r="I98" i="9" s="1"/>
  <c r="H97" i="9"/>
  <c r="H98" i="9" s="1"/>
  <c r="G97" i="9"/>
  <c r="G98" i="9" s="1"/>
  <c r="F97" i="9"/>
  <c r="F98" i="9" s="1"/>
  <c r="E97" i="9"/>
  <c r="E98" i="9" s="1"/>
  <c r="D97" i="9"/>
  <c r="D98" i="9" s="1"/>
  <c r="C97" i="9"/>
  <c r="C98" i="9" s="1"/>
  <c r="AK93" i="9"/>
  <c r="AJ93" i="9"/>
  <c r="AI93" i="9"/>
  <c r="AH93" i="9"/>
  <c r="AE93" i="9"/>
  <c r="AE94" i="9" s="1"/>
  <c r="AD93" i="9"/>
  <c r="AD94" i="9" s="1"/>
  <c r="AC93" i="9"/>
  <c r="AC94" i="9" s="1"/>
  <c r="AB93" i="9"/>
  <c r="AB94" i="9" s="1"/>
  <c r="AA93" i="9"/>
  <c r="AA94" i="9" s="1"/>
  <c r="Z93" i="9"/>
  <c r="Z94" i="9" s="1"/>
  <c r="Y93" i="9"/>
  <c r="Y94" i="9" s="1"/>
  <c r="X93" i="9"/>
  <c r="X94" i="9" s="1"/>
  <c r="R93" i="9"/>
  <c r="R94" i="9" s="1"/>
  <c r="J93" i="9"/>
  <c r="J94" i="9" s="1"/>
  <c r="I93" i="9"/>
  <c r="I94" i="9" s="1"/>
  <c r="H93" i="9"/>
  <c r="H94" i="9" s="1"/>
  <c r="G93" i="9"/>
  <c r="G94" i="9" s="1"/>
  <c r="F93" i="9"/>
  <c r="F94" i="9" s="1"/>
  <c r="E93" i="9"/>
  <c r="E94" i="9" s="1"/>
  <c r="D93" i="9"/>
  <c r="D94" i="9" s="1"/>
  <c r="C93" i="9"/>
  <c r="C94" i="9" s="1"/>
  <c r="AA90" i="9"/>
  <c r="Z90" i="9"/>
  <c r="Y90" i="9"/>
  <c r="AK89" i="9"/>
  <c r="AJ89" i="9"/>
  <c r="AI89" i="9"/>
  <c r="AH89" i="9"/>
  <c r="AE89" i="9"/>
  <c r="AE90" i="9" s="1"/>
  <c r="AD89" i="9"/>
  <c r="AD90" i="9" s="1"/>
  <c r="AC89" i="9"/>
  <c r="AC90" i="9" s="1"/>
  <c r="AB89" i="9"/>
  <c r="AB90" i="9" s="1"/>
  <c r="AA89" i="9"/>
  <c r="Z89" i="9"/>
  <c r="Y89" i="9"/>
  <c r="X89" i="9"/>
  <c r="X90" i="9" s="1"/>
  <c r="R89" i="9"/>
  <c r="R90" i="9" s="1"/>
  <c r="J89" i="9"/>
  <c r="J90" i="9" s="1"/>
  <c r="I89" i="9"/>
  <c r="I90" i="9" s="1"/>
  <c r="H89" i="9"/>
  <c r="H90" i="9" s="1"/>
  <c r="G89" i="9"/>
  <c r="G90" i="9" s="1"/>
  <c r="F89" i="9"/>
  <c r="F90" i="9" s="1"/>
  <c r="E89" i="9"/>
  <c r="E90" i="9" s="1"/>
  <c r="D89" i="9"/>
  <c r="D90" i="9" s="1"/>
  <c r="C89" i="9"/>
  <c r="C90" i="9" s="1"/>
  <c r="C86" i="9"/>
  <c r="AK85" i="9"/>
  <c r="AJ85" i="9"/>
  <c r="AI85" i="9"/>
  <c r="AH85" i="9"/>
  <c r="AE85" i="9"/>
  <c r="AE86" i="9" s="1"/>
  <c r="AD85" i="9"/>
  <c r="AD86" i="9" s="1"/>
  <c r="AC85" i="9"/>
  <c r="AC86" i="9" s="1"/>
  <c r="AB85" i="9"/>
  <c r="AB86" i="9" s="1"/>
  <c r="AA85" i="9"/>
  <c r="AA86" i="9" s="1"/>
  <c r="Z85" i="9"/>
  <c r="Z86" i="9" s="1"/>
  <c r="Y85" i="9"/>
  <c r="Y86" i="9" s="1"/>
  <c r="X85" i="9"/>
  <c r="X86" i="9" s="1"/>
  <c r="R85" i="9"/>
  <c r="R86" i="9" s="1"/>
  <c r="J85" i="9"/>
  <c r="J86" i="9" s="1"/>
  <c r="I85" i="9"/>
  <c r="I86" i="9" s="1"/>
  <c r="H85" i="9"/>
  <c r="H86" i="9" s="1"/>
  <c r="G85" i="9"/>
  <c r="G86" i="9" s="1"/>
  <c r="F85" i="9"/>
  <c r="F86" i="9" s="1"/>
  <c r="E85" i="9"/>
  <c r="E86" i="9" s="1"/>
  <c r="D85" i="9"/>
  <c r="D86" i="9" s="1"/>
  <c r="C85" i="9"/>
  <c r="AK81" i="9"/>
  <c r="AJ81" i="9"/>
  <c r="AI81" i="9"/>
  <c r="AH81" i="9"/>
  <c r="AE81" i="9"/>
  <c r="AE82" i="9" s="1"/>
  <c r="AD81" i="9"/>
  <c r="AD82" i="9" s="1"/>
  <c r="AC81" i="9"/>
  <c r="AC82" i="9" s="1"/>
  <c r="AB81" i="9"/>
  <c r="AB82" i="9" s="1"/>
  <c r="AA81" i="9"/>
  <c r="AA82" i="9" s="1"/>
  <c r="Z81" i="9"/>
  <c r="Z82" i="9" s="1"/>
  <c r="Y81" i="9"/>
  <c r="Y82" i="9" s="1"/>
  <c r="X81" i="9"/>
  <c r="X82" i="9" s="1"/>
  <c r="R81" i="9"/>
  <c r="R82" i="9" s="1"/>
  <c r="J81" i="9"/>
  <c r="J82" i="9" s="1"/>
  <c r="I81" i="9"/>
  <c r="I82" i="9" s="1"/>
  <c r="H81" i="9"/>
  <c r="H82" i="9" s="1"/>
  <c r="G81" i="9"/>
  <c r="G82" i="9" s="1"/>
  <c r="F81" i="9"/>
  <c r="F82" i="9" s="1"/>
  <c r="E81" i="9"/>
  <c r="E82" i="9" s="1"/>
  <c r="D81" i="9"/>
  <c r="D82" i="9" s="1"/>
  <c r="C81" i="9"/>
  <c r="C82" i="9" s="1"/>
  <c r="Z78" i="9"/>
  <c r="AK77" i="9"/>
  <c r="AJ77" i="9"/>
  <c r="AI77" i="9"/>
  <c r="AH77" i="9"/>
  <c r="AE77" i="9"/>
  <c r="AE78" i="9" s="1"/>
  <c r="AD77" i="9"/>
  <c r="AD78" i="9" s="1"/>
  <c r="AC77" i="9"/>
  <c r="AC78" i="9" s="1"/>
  <c r="AB77" i="9"/>
  <c r="AB78" i="9" s="1"/>
  <c r="AA77" i="9"/>
  <c r="AA78" i="9" s="1"/>
  <c r="Z77" i="9"/>
  <c r="Y77" i="9"/>
  <c r="Y78" i="9" s="1"/>
  <c r="X77" i="9"/>
  <c r="X78" i="9" s="1"/>
  <c r="R77" i="9"/>
  <c r="R78" i="9" s="1"/>
  <c r="J77" i="9"/>
  <c r="J78" i="9" s="1"/>
  <c r="I77" i="9"/>
  <c r="I78" i="9" s="1"/>
  <c r="H77" i="9"/>
  <c r="H78" i="9" s="1"/>
  <c r="G77" i="9"/>
  <c r="G78" i="9" s="1"/>
  <c r="F77" i="9"/>
  <c r="F78" i="9" s="1"/>
  <c r="E77" i="9"/>
  <c r="E78" i="9" s="1"/>
  <c r="D77" i="9"/>
  <c r="D78" i="9" s="1"/>
  <c r="C77" i="9"/>
  <c r="C78" i="9" s="1"/>
  <c r="C74" i="9"/>
  <c r="AK73" i="9"/>
  <c r="AJ73" i="9"/>
  <c r="AI73" i="9"/>
  <c r="AH73" i="9"/>
  <c r="AE73" i="9"/>
  <c r="AE74" i="9" s="1"/>
  <c r="AD73" i="9"/>
  <c r="AD74" i="9" s="1"/>
  <c r="AC73" i="9"/>
  <c r="AC74" i="9" s="1"/>
  <c r="AB73" i="9"/>
  <c r="AB74" i="9" s="1"/>
  <c r="AA73" i="9"/>
  <c r="AA74" i="9" s="1"/>
  <c r="Z73" i="9"/>
  <c r="Z74" i="9" s="1"/>
  <c r="Y73" i="9"/>
  <c r="Y74" i="9" s="1"/>
  <c r="X73" i="9"/>
  <c r="X74" i="9" s="1"/>
  <c r="R73" i="9"/>
  <c r="R74" i="9" s="1"/>
  <c r="J73" i="9"/>
  <c r="J74" i="9" s="1"/>
  <c r="I73" i="9"/>
  <c r="I74" i="9" s="1"/>
  <c r="H73" i="9"/>
  <c r="H74" i="9" s="1"/>
  <c r="G73" i="9"/>
  <c r="G74" i="9" s="1"/>
  <c r="F73" i="9"/>
  <c r="F74" i="9" s="1"/>
  <c r="E73" i="9"/>
  <c r="E74" i="9" s="1"/>
  <c r="D73" i="9"/>
  <c r="D74" i="9" s="1"/>
  <c r="C73" i="9"/>
  <c r="AK69" i="9"/>
  <c r="AJ69" i="9"/>
  <c r="AI69" i="9"/>
  <c r="AH69" i="9"/>
  <c r="AE69" i="9"/>
  <c r="AE70" i="9" s="1"/>
  <c r="AD69" i="9"/>
  <c r="AD70" i="9" s="1"/>
  <c r="AC69" i="9"/>
  <c r="AC70" i="9" s="1"/>
  <c r="AB69" i="9"/>
  <c r="AB70" i="9" s="1"/>
  <c r="AA69" i="9"/>
  <c r="AA70" i="9" s="1"/>
  <c r="Z69" i="9"/>
  <c r="Z70" i="9" s="1"/>
  <c r="Y69" i="9"/>
  <c r="Y70" i="9" s="1"/>
  <c r="X69" i="9"/>
  <c r="X70" i="9" s="1"/>
  <c r="R69" i="9"/>
  <c r="R70" i="9" s="1"/>
  <c r="J69" i="9"/>
  <c r="J70" i="9" s="1"/>
  <c r="I69" i="9"/>
  <c r="I70" i="9" s="1"/>
  <c r="H69" i="9"/>
  <c r="H70" i="9" s="1"/>
  <c r="G69" i="9"/>
  <c r="G70" i="9" s="1"/>
  <c r="F69" i="9"/>
  <c r="F70" i="9" s="1"/>
  <c r="E69" i="9"/>
  <c r="E70" i="9" s="1"/>
  <c r="D69" i="9"/>
  <c r="D70" i="9" s="1"/>
  <c r="C69" i="9"/>
  <c r="C70" i="9" s="1"/>
  <c r="X66" i="9"/>
  <c r="AK65" i="9"/>
  <c r="AJ65" i="9"/>
  <c r="AI65" i="9"/>
  <c r="AH65" i="9"/>
  <c r="AE65" i="9"/>
  <c r="AE66" i="9" s="1"/>
  <c r="AD65" i="9"/>
  <c r="AD66" i="9" s="1"/>
  <c r="AC65" i="9"/>
  <c r="AC66" i="9" s="1"/>
  <c r="AB65" i="9"/>
  <c r="AB66" i="9" s="1"/>
  <c r="AA65" i="9"/>
  <c r="AA66" i="9" s="1"/>
  <c r="Z65" i="9"/>
  <c r="Z66" i="9" s="1"/>
  <c r="Y65" i="9"/>
  <c r="Y66" i="9" s="1"/>
  <c r="X65" i="9"/>
  <c r="R65" i="9"/>
  <c r="R66" i="9" s="1"/>
  <c r="J65" i="9"/>
  <c r="J66" i="9" s="1"/>
  <c r="I65" i="9"/>
  <c r="I66" i="9" s="1"/>
  <c r="H65" i="9"/>
  <c r="H66" i="9" s="1"/>
  <c r="G65" i="9"/>
  <c r="G66" i="9" s="1"/>
  <c r="F65" i="9"/>
  <c r="F66" i="9" s="1"/>
  <c r="E65" i="9"/>
  <c r="E66" i="9" s="1"/>
  <c r="D65" i="9"/>
  <c r="D66" i="9" s="1"/>
  <c r="C65" i="9"/>
  <c r="C66" i="9" s="1"/>
  <c r="AE62" i="9"/>
  <c r="I62" i="9"/>
  <c r="AK61" i="9"/>
  <c r="AJ61" i="9"/>
  <c r="AI61" i="9"/>
  <c r="AH61" i="9"/>
  <c r="AE61" i="9"/>
  <c r="AD61" i="9"/>
  <c r="AD62" i="9" s="1"/>
  <c r="AC61" i="9"/>
  <c r="AC62" i="9" s="1"/>
  <c r="AB61" i="9"/>
  <c r="AB62" i="9" s="1"/>
  <c r="AA61" i="9"/>
  <c r="AA62" i="9" s="1"/>
  <c r="Z61" i="9"/>
  <c r="Z62" i="9" s="1"/>
  <c r="Y61" i="9"/>
  <c r="Y62" i="9" s="1"/>
  <c r="X61" i="9"/>
  <c r="X62" i="9" s="1"/>
  <c r="R61" i="9"/>
  <c r="R62" i="9" s="1"/>
  <c r="J61" i="9"/>
  <c r="J62" i="9" s="1"/>
  <c r="I61" i="9"/>
  <c r="H61" i="9"/>
  <c r="H62" i="9" s="1"/>
  <c r="G61" i="9"/>
  <c r="G62" i="9" s="1"/>
  <c r="F61" i="9"/>
  <c r="F62" i="9" s="1"/>
  <c r="E61" i="9"/>
  <c r="E62" i="9" s="1"/>
  <c r="D61" i="9"/>
  <c r="D62" i="9" s="1"/>
  <c r="C61" i="9"/>
  <c r="C62" i="9" s="1"/>
  <c r="Z58" i="9"/>
  <c r="AK57" i="9"/>
  <c r="AJ57" i="9"/>
  <c r="AI57" i="9"/>
  <c r="AH57" i="9"/>
  <c r="AE57" i="9"/>
  <c r="AE58" i="9" s="1"/>
  <c r="AD57" i="9"/>
  <c r="AD58" i="9" s="1"/>
  <c r="AC57" i="9"/>
  <c r="AC58" i="9" s="1"/>
  <c r="AB57" i="9"/>
  <c r="AB58" i="9" s="1"/>
  <c r="AA57" i="9"/>
  <c r="AA58" i="9" s="1"/>
  <c r="Z57" i="9"/>
  <c r="Y57" i="9"/>
  <c r="Y58" i="9" s="1"/>
  <c r="X57" i="9"/>
  <c r="X58" i="9" s="1"/>
  <c r="R57" i="9"/>
  <c r="R58" i="9" s="1"/>
  <c r="J57" i="9"/>
  <c r="J58" i="9" s="1"/>
  <c r="I57" i="9"/>
  <c r="I58" i="9" s="1"/>
  <c r="H57" i="9"/>
  <c r="H58" i="9" s="1"/>
  <c r="G57" i="9"/>
  <c r="G58" i="9" s="1"/>
  <c r="F57" i="9"/>
  <c r="F58" i="9" s="1"/>
  <c r="E57" i="9"/>
  <c r="E58" i="9" s="1"/>
  <c r="D57" i="9"/>
  <c r="D58" i="9" s="1"/>
  <c r="C57" i="9"/>
  <c r="C58" i="9" s="1"/>
  <c r="X54" i="9"/>
  <c r="R54" i="9"/>
  <c r="C54" i="9"/>
  <c r="AK53" i="9"/>
  <c r="AJ53" i="9"/>
  <c r="AI53" i="9"/>
  <c r="AH53" i="9"/>
  <c r="AE53" i="9"/>
  <c r="AE54" i="9" s="1"/>
  <c r="AD53" i="9"/>
  <c r="AD54" i="9" s="1"/>
  <c r="AC53" i="9"/>
  <c r="AC54" i="9" s="1"/>
  <c r="AB53" i="9"/>
  <c r="AB54" i="9" s="1"/>
  <c r="AA53" i="9"/>
  <c r="AA54" i="9" s="1"/>
  <c r="Z53" i="9"/>
  <c r="Z54" i="9" s="1"/>
  <c r="Y53" i="9"/>
  <c r="Y54" i="9" s="1"/>
  <c r="X53" i="9"/>
  <c r="R53" i="9"/>
  <c r="J53" i="9"/>
  <c r="J54" i="9" s="1"/>
  <c r="I53" i="9"/>
  <c r="I54" i="9" s="1"/>
  <c r="H53" i="9"/>
  <c r="H54" i="9" s="1"/>
  <c r="G53" i="9"/>
  <c r="G54" i="9" s="1"/>
  <c r="F53" i="9"/>
  <c r="F54" i="9" s="1"/>
  <c r="E53" i="9"/>
  <c r="E54" i="9" s="1"/>
  <c r="D53" i="9"/>
  <c r="D54" i="9" s="1"/>
  <c r="C53" i="9"/>
  <c r="J50" i="9"/>
  <c r="AK49" i="9"/>
  <c r="AJ49" i="9"/>
  <c r="AI49" i="9"/>
  <c r="AH49" i="9"/>
  <c r="AE49" i="9"/>
  <c r="AE50" i="9" s="1"/>
  <c r="AD49" i="9"/>
  <c r="AD50" i="9" s="1"/>
  <c r="AC49" i="9"/>
  <c r="AC50" i="9" s="1"/>
  <c r="AB49" i="9"/>
  <c r="AB50" i="9" s="1"/>
  <c r="AA49" i="9"/>
  <c r="AA50" i="9" s="1"/>
  <c r="Z49" i="9"/>
  <c r="Z50" i="9" s="1"/>
  <c r="Y49" i="9"/>
  <c r="Y50" i="9" s="1"/>
  <c r="X49" i="9"/>
  <c r="X50" i="9" s="1"/>
  <c r="R49" i="9"/>
  <c r="R50" i="9" s="1"/>
  <c r="J49" i="9"/>
  <c r="I49" i="9"/>
  <c r="I50" i="9" s="1"/>
  <c r="H49" i="9"/>
  <c r="H50" i="9" s="1"/>
  <c r="G49" i="9"/>
  <c r="G50" i="9" s="1"/>
  <c r="F49" i="9"/>
  <c r="F50" i="9" s="1"/>
  <c r="E49" i="9"/>
  <c r="E50" i="9" s="1"/>
  <c r="D49" i="9"/>
  <c r="D50" i="9" s="1"/>
  <c r="C49" i="9"/>
  <c r="C50" i="9" s="1"/>
  <c r="AK45" i="9"/>
  <c r="AJ45" i="9"/>
  <c r="AI45" i="9"/>
  <c r="AH45" i="9"/>
  <c r="AE45" i="9"/>
  <c r="AE46" i="9" s="1"/>
  <c r="AD45" i="9"/>
  <c r="AD46" i="9" s="1"/>
  <c r="AC45" i="9"/>
  <c r="AC46" i="9" s="1"/>
  <c r="AB45" i="9"/>
  <c r="AB46" i="9" s="1"/>
  <c r="AA45" i="9"/>
  <c r="AA46" i="9" s="1"/>
  <c r="Z45" i="9"/>
  <c r="Z46" i="9" s="1"/>
  <c r="Y45" i="9"/>
  <c r="Y46" i="9" s="1"/>
  <c r="X45" i="9"/>
  <c r="X46" i="9" s="1"/>
  <c r="R45" i="9"/>
  <c r="R46" i="9" s="1"/>
  <c r="J45" i="9"/>
  <c r="J46" i="9" s="1"/>
  <c r="I45" i="9"/>
  <c r="I46" i="9" s="1"/>
  <c r="H45" i="9"/>
  <c r="H46" i="9" s="1"/>
  <c r="G45" i="9"/>
  <c r="G46" i="9" s="1"/>
  <c r="F45" i="9"/>
  <c r="F46" i="9" s="1"/>
  <c r="E45" i="9"/>
  <c r="E46" i="9" s="1"/>
  <c r="D45" i="9"/>
  <c r="D46" i="9" s="1"/>
  <c r="C45" i="9"/>
  <c r="C46" i="9" s="1"/>
  <c r="D42" i="9"/>
  <c r="AK41" i="9"/>
  <c r="AJ41" i="9"/>
  <c r="AI41" i="9"/>
  <c r="AH41" i="9"/>
  <c r="AE41" i="9"/>
  <c r="AE42" i="9" s="1"/>
  <c r="AD41" i="9"/>
  <c r="AD42" i="9" s="1"/>
  <c r="AC41" i="9"/>
  <c r="AC42" i="9" s="1"/>
  <c r="AB41" i="9"/>
  <c r="AB42" i="9" s="1"/>
  <c r="AA41" i="9"/>
  <c r="AA42" i="9" s="1"/>
  <c r="Z41" i="9"/>
  <c r="Z42" i="9" s="1"/>
  <c r="Y41" i="9"/>
  <c r="Y42" i="9" s="1"/>
  <c r="X41" i="9"/>
  <c r="X42" i="9" s="1"/>
  <c r="R41" i="9"/>
  <c r="R42" i="9" s="1"/>
  <c r="J41" i="9"/>
  <c r="J42" i="9" s="1"/>
  <c r="I41" i="9"/>
  <c r="I42" i="9" s="1"/>
  <c r="H41" i="9"/>
  <c r="H42" i="9" s="1"/>
  <c r="G41" i="9"/>
  <c r="G42" i="9" s="1"/>
  <c r="F41" i="9"/>
  <c r="F42" i="9" s="1"/>
  <c r="E41" i="9"/>
  <c r="E42" i="9" s="1"/>
  <c r="D41" i="9"/>
  <c r="C41" i="9"/>
  <c r="C42" i="9" s="1"/>
  <c r="AK37" i="9"/>
  <c r="AJ37" i="9"/>
  <c r="AI37" i="9"/>
  <c r="AH37" i="9"/>
  <c r="AE37" i="9"/>
  <c r="AE38" i="9" s="1"/>
  <c r="AD37" i="9"/>
  <c r="AD38" i="9" s="1"/>
  <c r="AC37" i="9"/>
  <c r="AC38" i="9" s="1"/>
  <c r="AB37" i="9"/>
  <c r="AB38" i="9" s="1"/>
  <c r="AA37" i="9"/>
  <c r="AA38" i="9" s="1"/>
  <c r="Z37" i="9"/>
  <c r="Z38" i="9" s="1"/>
  <c r="Y37" i="9"/>
  <c r="Y38" i="9" s="1"/>
  <c r="X37" i="9"/>
  <c r="X38" i="9" s="1"/>
  <c r="R37" i="9"/>
  <c r="R38" i="9" s="1"/>
  <c r="J37" i="9"/>
  <c r="J38" i="9" s="1"/>
  <c r="I37" i="9"/>
  <c r="I38" i="9" s="1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Y34" i="9"/>
  <c r="AK33" i="9"/>
  <c r="AJ33" i="9"/>
  <c r="AI33" i="9"/>
  <c r="AH33" i="9"/>
  <c r="AE33" i="9"/>
  <c r="AE34" i="9" s="1"/>
  <c r="AD33" i="9"/>
  <c r="AD34" i="9" s="1"/>
  <c r="AC33" i="9"/>
  <c r="AC34" i="9" s="1"/>
  <c r="AB33" i="9"/>
  <c r="AB34" i="9" s="1"/>
  <c r="AA33" i="9"/>
  <c r="AA34" i="9" s="1"/>
  <c r="Z33" i="9"/>
  <c r="Z34" i="9" s="1"/>
  <c r="Y33" i="9"/>
  <c r="X33" i="9"/>
  <c r="X34" i="9" s="1"/>
  <c r="R33" i="9"/>
  <c r="R34" i="9" s="1"/>
  <c r="J33" i="9"/>
  <c r="J34" i="9" s="1"/>
  <c r="I33" i="9"/>
  <c r="I34" i="9" s="1"/>
  <c r="H33" i="9"/>
  <c r="H34" i="9" s="1"/>
  <c r="G33" i="9"/>
  <c r="G34" i="9" s="1"/>
  <c r="F33" i="9"/>
  <c r="F34" i="9" s="1"/>
  <c r="E33" i="9"/>
  <c r="E34" i="9" s="1"/>
  <c r="D33" i="9"/>
  <c r="D34" i="9" s="1"/>
  <c r="C33" i="9"/>
  <c r="C34" i="9" s="1"/>
  <c r="R30" i="9"/>
  <c r="AK29" i="9"/>
  <c r="AJ29" i="9"/>
  <c r="AI29" i="9"/>
  <c r="AH29" i="9"/>
  <c r="AE29" i="9"/>
  <c r="AE30" i="9" s="1"/>
  <c r="AD29" i="9"/>
  <c r="AD30" i="9" s="1"/>
  <c r="AC29" i="9"/>
  <c r="AC30" i="9" s="1"/>
  <c r="AB29" i="9"/>
  <c r="AB30" i="9" s="1"/>
  <c r="AA29" i="9"/>
  <c r="AA30" i="9" s="1"/>
  <c r="Z29" i="9"/>
  <c r="Z30" i="9" s="1"/>
  <c r="Y29" i="9"/>
  <c r="Y30" i="9" s="1"/>
  <c r="X29" i="9"/>
  <c r="X30" i="9" s="1"/>
  <c r="R29" i="9"/>
  <c r="J29" i="9"/>
  <c r="J30" i="9" s="1"/>
  <c r="I29" i="9"/>
  <c r="I30" i="9" s="1"/>
  <c r="H29" i="9"/>
  <c r="H30" i="9" s="1"/>
  <c r="G29" i="9"/>
  <c r="G30" i="9" s="1"/>
  <c r="F29" i="9"/>
  <c r="F30" i="9" s="1"/>
  <c r="E29" i="9"/>
  <c r="E30" i="9" s="1"/>
  <c r="D29" i="9"/>
  <c r="D30" i="9" s="1"/>
  <c r="C29" i="9"/>
  <c r="C30" i="9" s="1"/>
  <c r="Z26" i="9"/>
  <c r="AK25" i="9"/>
  <c r="AJ25" i="9"/>
  <c r="AI25" i="9"/>
  <c r="AH25" i="9"/>
  <c r="AE25" i="9"/>
  <c r="AE26" i="9" s="1"/>
  <c r="AD25" i="9"/>
  <c r="AD26" i="9" s="1"/>
  <c r="AC25" i="9"/>
  <c r="AC26" i="9" s="1"/>
  <c r="AB25" i="9"/>
  <c r="AB26" i="9" s="1"/>
  <c r="AA25" i="9"/>
  <c r="AA26" i="9" s="1"/>
  <c r="Z25" i="9"/>
  <c r="Y25" i="9"/>
  <c r="Y26" i="9" s="1"/>
  <c r="X25" i="9"/>
  <c r="X26" i="9" s="1"/>
  <c r="R25" i="9"/>
  <c r="R26" i="9" s="1"/>
  <c r="J25" i="9"/>
  <c r="J26" i="9" s="1"/>
  <c r="I25" i="9"/>
  <c r="I26" i="9" s="1"/>
  <c r="H25" i="9"/>
  <c r="H26" i="9" s="1"/>
  <c r="G25" i="9"/>
  <c r="G26" i="9" s="1"/>
  <c r="F25" i="9"/>
  <c r="F26" i="9" s="1"/>
  <c r="E25" i="9"/>
  <c r="E26" i="9" s="1"/>
  <c r="D25" i="9"/>
  <c r="D26" i="9" s="1"/>
  <c r="C25" i="9"/>
  <c r="C26" i="9" s="1"/>
  <c r="AE22" i="9"/>
  <c r="AK21" i="9"/>
  <c r="AJ21" i="9"/>
  <c r="AI21" i="9"/>
  <c r="AH21" i="9"/>
  <c r="AE21" i="9"/>
  <c r="AD21" i="9"/>
  <c r="AD22" i="9" s="1"/>
  <c r="AC21" i="9"/>
  <c r="AC22" i="9" s="1"/>
  <c r="AB21" i="9"/>
  <c r="AB22" i="9" s="1"/>
  <c r="AA21" i="9"/>
  <c r="AA22" i="9" s="1"/>
  <c r="Z21" i="9"/>
  <c r="Z22" i="9" s="1"/>
  <c r="Y21" i="9"/>
  <c r="Y22" i="9" s="1"/>
  <c r="X21" i="9"/>
  <c r="X22" i="9" s="1"/>
  <c r="R21" i="9"/>
  <c r="R22" i="9" s="1"/>
  <c r="J21" i="9"/>
  <c r="J22" i="9" s="1"/>
  <c r="I21" i="9"/>
  <c r="I22" i="9" s="1"/>
  <c r="H21" i="9"/>
  <c r="H22" i="9" s="1"/>
  <c r="G21" i="9"/>
  <c r="G22" i="9" s="1"/>
  <c r="F21" i="9"/>
  <c r="F22" i="9" s="1"/>
  <c r="E21" i="9"/>
  <c r="E22" i="9" s="1"/>
  <c r="D21" i="9"/>
  <c r="D22" i="9" s="1"/>
  <c r="C21" i="9"/>
  <c r="C22" i="9" s="1"/>
  <c r="AK17" i="9"/>
  <c r="AJ17" i="9"/>
  <c r="AI17" i="9"/>
  <c r="AH17" i="9"/>
  <c r="AE17" i="9"/>
  <c r="AE18" i="9" s="1"/>
  <c r="AD17" i="9"/>
  <c r="AD18" i="9" s="1"/>
  <c r="AC17" i="9"/>
  <c r="AC18" i="9" s="1"/>
  <c r="AB17" i="9"/>
  <c r="AB18" i="9" s="1"/>
  <c r="AA17" i="9"/>
  <c r="AA18" i="9" s="1"/>
  <c r="Z17" i="9"/>
  <c r="Z18" i="9" s="1"/>
  <c r="Y17" i="9"/>
  <c r="Y18" i="9" s="1"/>
  <c r="X17" i="9"/>
  <c r="X18" i="9" s="1"/>
  <c r="R17" i="9"/>
  <c r="R18" i="9" s="1"/>
  <c r="J17" i="9"/>
  <c r="J18" i="9" s="1"/>
  <c r="I17" i="9"/>
  <c r="I18" i="9" s="1"/>
  <c r="H17" i="9"/>
  <c r="H18" i="9" s="1"/>
  <c r="G17" i="9"/>
  <c r="G18" i="9" s="1"/>
  <c r="F17" i="9"/>
  <c r="F18" i="9" s="1"/>
  <c r="E17" i="9"/>
  <c r="E18" i="9" s="1"/>
  <c r="D17" i="9"/>
  <c r="D18" i="9" s="1"/>
  <c r="C17" i="9"/>
  <c r="C18" i="9" s="1"/>
  <c r="R14" i="9"/>
  <c r="AK13" i="9"/>
  <c r="AJ13" i="9"/>
  <c r="AI13" i="9"/>
  <c r="AH13" i="9"/>
  <c r="AE13" i="9"/>
  <c r="AE14" i="9" s="1"/>
  <c r="AD13" i="9"/>
  <c r="AD14" i="9" s="1"/>
  <c r="AC13" i="9"/>
  <c r="AC14" i="9" s="1"/>
  <c r="AB13" i="9"/>
  <c r="AB14" i="9" s="1"/>
  <c r="AA13" i="9"/>
  <c r="AA14" i="9" s="1"/>
  <c r="Z13" i="9"/>
  <c r="Z14" i="9" s="1"/>
  <c r="Y13" i="9"/>
  <c r="Y14" i="9" s="1"/>
  <c r="X13" i="9"/>
  <c r="X14" i="9" s="1"/>
  <c r="R13" i="9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AK9" i="9"/>
  <c r="AJ9" i="9"/>
  <c r="AI9" i="9"/>
  <c r="AH9" i="9"/>
  <c r="AE9" i="9"/>
  <c r="AE10" i="9" s="1"/>
  <c r="AD9" i="9"/>
  <c r="AD10" i="9" s="1"/>
  <c r="AC9" i="9"/>
  <c r="AC10" i="9" s="1"/>
  <c r="AB9" i="9"/>
  <c r="AB10" i="9" s="1"/>
  <c r="AA9" i="9"/>
  <c r="AA10" i="9" s="1"/>
  <c r="Z9" i="9"/>
  <c r="Z10" i="9" s="1"/>
  <c r="Y9" i="9"/>
  <c r="Y10" i="9" s="1"/>
  <c r="X9" i="9"/>
  <c r="X10" i="9" s="1"/>
  <c r="R9" i="9"/>
  <c r="R10" i="9" s="1"/>
  <c r="J9" i="9"/>
  <c r="J10" i="9" s="1"/>
  <c r="I9" i="9"/>
  <c r="I10" i="9" s="1"/>
  <c r="H9" i="9"/>
  <c r="H10" i="9" s="1"/>
  <c r="G9" i="9"/>
  <c r="G10" i="9" s="1"/>
  <c r="F9" i="9"/>
  <c r="F10" i="9" s="1"/>
  <c r="E9" i="9"/>
  <c r="E10" i="9" s="1"/>
  <c r="D9" i="9"/>
  <c r="D10" i="9" s="1"/>
  <c r="C9" i="9"/>
  <c r="C10" i="9" s="1"/>
  <c r="AK5" i="9"/>
  <c r="AJ5" i="9"/>
  <c r="AI5" i="9"/>
  <c r="AH5" i="9"/>
  <c r="AE6" i="9"/>
  <c r="AC128" i="9"/>
  <c r="AB128" i="9"/>
  <c r="Y6" i="9"/>
  <c r="R128" i="9"/>
  <c r="J6" i="9"/>
  <c r="H6" i="9"/>
  <c r="F6" i="9"/>
  <c r="E6" i="9"/>
  <c r="D6" i="9"/>
  <c r="C6" i="9"/>
  <c r="AT124" i="8"/>
  <c r="AP124" i="8"/>
  <c r="AO124" i="8"/>
  <c r="AE5" i="8"/>
  <c r="AD5" i="8"/>
  <c r="AD6" i="8" s="1"/>
  <c r="AC5" i="8"/>
  <c r="AC124" i="8" s="1"/>
  <c r="AB5" i="8"/>
  <c r="AB124" i="8" s="1"/>
  <c r="AA5" i="8"/>
  <c r="AA6" i="8" s="1"/>
  <c r="Z5" i="8"/>
  <c r="Y5" i="8"/>
  <c r="X5" i="8"/>
  <c r="X6" i="8" s="1"/>
  <c r="AE6" i="8"/>
  <c r="R5" i="8"/>
  <c r="R124" i="8" s="1"/>
  <c r="J5" i="8"/>
  <c r="I5" i="8"/>
  <c r="I6" i="8" s="1"/>
  <c r="H5" i="8"/>
  <c r="H6" i="8" s="1"/>
  <c r="G5" i="8"/>
  <c r="F5" i="8"/>
  <c r="F6" i="8" s="1"/>
  <c r="E5" i="8"/>
  <c r="D5" i="8"/>
  <c r="D6" i="8" s="1"/>
  <c r="C5" i="8"/>
  <c r="C6" i="8"/>
  <c r="U124" i="8"/>
  <c r="T124" i="8"/>
  <c r="D122" i="8"/>
  <c r="AK121" i="8"/>
  <c r="AJ121" i="8"/>
  <c r="AI121" i="8"/>
  <c r="AH121" i="8"/>
  <c r="AE121" i="8"/>
  <c r="AE122" i="8" s="1"/>
  <c r="AD121" i="8"/>
  <c r="AD122" i="8" s="1"/>
  <c r="AC121" i="8"/>
  <c r="AC122" i="8" s="1"/>
  <c r="AB121" i="8"/>
  <c r="AB122" i="8" s="1"/>
  <c r="AA121" i="8"/>
  <c r="AA122" i="8" s="1"/>
  <c r="Z121" i="8"/>
  <c r="Z122" i="8" s="1"/>
  <c r="Y121" i="8"/>
  <c r="Y122" i="8" s="1"/>
  <c r="X121" i="8"/>
  <c r="X122" i="8" s="1"/>
  <c r="R121" i="8"/>
  <c r="R122" i="8" s="1"/>
  <c r="J121" i="8"/>
  <c r="J122" i="8" s="1"/>
  <c r="I121" i="8"/>
  <c r="I122" i="8" s="1"/>
  <c r="H121" i="8"/>
  <c r="H122" i="8" s="1"/>
  <c r="G121" i="8"/>
  <c r="G122" i="8" s="1"/>
  <c r="F121" i="8"/>
  <c r="F122" i="8" s="1"/>
  <c r="E121" i="8"/>
  <c r="E122" i="8" s="1"/>
  <c r="D121" i="8"/>
  <c r="C121" i="8"/>
  <c r="C122" i="8" s="1"/>
  <c r="AK117" i="8"/>
  <c r="AJ117" i="8"/>
  <c r="AI117" i="8"/>
  <c r="AH117" i="8"/>
  <c r="AE117" i="8"/>
  <c r="AE118" i="8" s="1"/>
  <c r="AD117" i="8"/>
  <c r="AD118" i="8" s="1"/>
  <c r="AC117" i="8"/>
  <c r="AC118" i="8" s="1"/>
  <c r="AB117" i="8"/>
  <c r="AB118" i="8" s="1"/>
  <c r="AA117" i="8"/>
  <c r="AA118" i="8" s="1"/>
  <c r="Z117" i="8"/>
  <c r="Z118" i="8" s="1"/>
  <c r="Y117" i="8"/>
  <c r="Y118" i="8" s="1"/>
  <c r="X117" i="8"/>
  <c r="X118" i="8" s="1"/>
  <c r="R117" i="8"/>
  <c r="R118" i="8" s="1"/>
  <c r="J117" i="8"/>
  <c r="J118" i="8" s="1"/>
  <c r="I117" i="8"/>
  <c r="I118" i="8" s="1"/>
  <c r="H117" i="8"/>
  <c r="H118" i="8" s="1"/>
  <c r="G117" i="8"/>
  <c r="G118" i="8" s="1"/>
  <c r="F117" i="8"/>
  <c r="F118" i="8" s="1"/>
  <c r="E117" i="8"/>
  <c r="E118" i="8" s="1"/>
  <c r="D117" i="8"/>
  <c r="D118" i="8" s="1"/>
  <c r="C117" i="8"/>
  <c r="C118" i="8" s="1"/>
  <c r="Z114" i="8"/>
  <c r="E114" i="8"/>
  <c r="AK113" i="8"/>
  <c r="AJ113" i="8"/>
  <c r="AI113" i="8"/>
  <c r="AH113" i="8"/>
  <c r="AE113" i="8"/>
  <c r="AE114" i="8" s="1"/>
  <c r="AD113" i="8"/>
  <c r="AD114" i="8" s="1"/>
  <c r="AC113" i="8"/>
  <c r="AC114" i="8" s="1"/>
  <c r="AB113" i="8"/>
  <c r="AB114" i="8" s="1"/>
  <c r="AA113" i="8"/>
  <c r="AA114" i="8" s="1"/>
  <c r="Z113" i="8"/>
  <c r="Y113" i="8"/>
  <c r="Y114" i="8" s="1"/>
  <c r="X113" i="8"/>
  <c r="X114" i="8" s="1"/>
  <c r="R113" i="8"/>
  <c r="R114" i="8" s="1"/>
  <c r="J113" i="8"/>
  <c r="J114" i="8" s="1"/>
  <c r="I113" i="8"/>
  <c r="I114" i="8" s="1"/>
  <c r="H113" i="8"/>
  <c r="H114" i="8" s="1"/>
  <c r="G113" i="8"/>
  <c r="G114" i="8" s="1"/>
  <c r="F113" i="8"/>
  <c r="F114" i="8" s="1"/>
  <c r="E113" i="8"/>
  <c r="D113" i="8"/>
  <c r="D114" i="8" s="1"/>
  <c r="C113" i="8"/>
  <c r="C114" i="8" s="1"/>
  <c r="X110" i="8"/>
  <c r="R110" i="8"/>
  <c r="D110" i="8"/>
  <c r="AK109" i="8"/>
  <c r="AJ109" i="8"/>
  <c r="AI109" i="8"/>
  <c r="AH109" i="8"/>
  <c r="AE109" i="8"/>
  <c r="AE110" i="8" s="1"/>
  <c r="AD109" i="8"/>
  <c r="AD110" i="8" s="1"/>
  <c r="AC109" i="8"/>
  <c r="AC110" i="8" s="1"/>
  <c r="AB109" i="8"/>
  <c r="AB110" i="8" s="1"/>
  <c r="AA109" i="8"/>
  <c r="AA110" i="8" s="1"/>
  <c r="Z109" i="8"/>
  <c r="Z110" i="8" s="1"/>
  <c r="Y109" i="8"/>
  <c r="Y110" i="8" s="1"/>
  <c r="X109" i="8"/>
  <c r="R109" i="8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C109" i="8"/>
  <c r="C110" i="8" s="1"/>
  <c r="AK105" i="8"/>
  <c r="AJ105" i="8"/>
  <c r="AI105" i="8"/>
  <c r="AH105" i="8"/>
  <c r="AE105" i="8"/>
  <c r="AE106" i="8" s="1"/>
  <c r="AD105" i="8"/>
  <c r="AD106" i="8" s="1"/>
  <c r="AC105" i="8"/>
  <c r="AC106" i="8" s="1"/>
  <c r="AB105" i="8"/>
  <c r="AB106" i="8" s="1"/>
  <c r="AA105" i="8"/>
  <c r="AA106" i="8" s="1"/>
  <c r="Z105" i="8"/>
  <c r="Z106" i="8" s="1"/>
  <c r="Y105" i="8"/>
  <c r="Y106" i="8" s="1"/>
  <c r="X105" i="8"/>
  <c r="X106" i="8" s="1"/>
  <c r="R105" i="8"/>
  <c r="R106" i="8" s="1"/>
  <c r="J105" i="8"/>
  <c r="J106" i="8" s="1"/>
  <c r="I105" i="8"/>
  <c r="I106" i="8" s="1"/>
  <c r="H105" i="8"/>
  <c r="H106" i="8" s="1"/>
  <c r="G105" i="8"/>
  <c r="G106" i="8" s="1"/>
  <c r="F105" i="8"/>
  <c r="F106" i="8" s="1"/>
  <c r="E105" i="8"/>
  <c r="E106" i="8" s="1"/>
  <c r="D105" i="8"/>
  <c r="D106" i="8" s="1"/>
  <c r="C105" i="8"/>
  <c r="C106" i="8" s="1"/>
  <c r="J102" i="8"/>
  <c r="E102" i="8"/>
  <c r="AK101" i="8"/>
  <c r="AJ101" i="8"/>
  <c r="AI101" i="8"/>
  <c r="AH101" i="8"/>
  <c r="AE101" i="8"/>
  <c r="AE102" i="8" s="1"/>
  <c r="AD101" i="8"/>
  <c r="AD102" i="8" s="1"/>
  <c r="AC101" i="8"/>
  <c r="AC102" i="8" s="1"/>
  <c r="AB101" i="8"/>
  <c r="AB102" i="8" s="1"/>
  <c r="AA101" i="8"/>
  <c r="AA102" i="8" s="1"/>
  <c r="Z101" i="8"/>
  <c r="Z102" i="8" s="1"/>
  <c r="Y101" i="8"/>
  <c r="Y102" i="8" s="1"/>
  <c r="X101" i="8"/>
  <c r="X102" i="8" s="1"/>
  <c r="R101" i="8"/>
  <c r="R102" i="8" s="1"/>
  <c r="J101" i="8"/>
  <c r="I101" i="8"/>
  <c r="I102" i="8" s="1"/>
  <c r="H101" i="8"/>
  <c r="H102" i="8" s="1"/>
  <c r="G101" i="8"/>
  <c r="G102" i="8" s="1"/>
  <c r="F101" i="8"/>
  <c r="F102" i="8" s="1"/>
  <c r="E101" i="8"/>
  <c r="D101" i="8"/>
  <c r="D102" i="8" s="1"/>
  <c r="C101" i="8"/>
  <c r="C102" i="8" s="1"/>
  <c r="AK97" i="8"/>
  <c r="AJ97" i="8"/>
  <c r="AI97" i="8"/>
  <c r="AH97" i="8"/>
  <c r="AE97" i="8"/>
  <c r="AE98" i="8" s="1"/>
  <c r="AD97" i="8"/>
  <c r="AD98" i="8" s="1"/>
  <c r="AC97" i="8"/>
  <c r="AC98" i="8" s="1"/>
  <c r="AB97" i="8"/>
  <c r="AB98" i="8" s="1"/>
  <c r="AA97" i="8"/>
  <c r="AA98" i="8" s="1"/>
  <c r="Z97" i="8"/>
  <c r="Z98" i="8" s="1"/>
  <c r="Y97" i="8"/>
  <c r="Y98" i="8" s="1"/>
  <c r="X97" i="8"/>
  <c r="X98" i="8" s="1"/>
  <c r="R97" i="8"/>
  <c r="R98" i="8" s="1"/>
  <c r="J97" i="8"/>
  <c r="J98" i="8" s="1"/>
  <c r="I97" i="8"/>
  <c r="I98" i="8" s="1"/>
  <c r="H97" i="8"/>
  <c r="H98" i="8" s="1"/>
  <c r="G97" i="8"/>
  <c r="G98" i="8" s="1"/>
  <c r="F97" i="8"/>
  <c r="F98" i="8" s="1"/>
  <c r="E97" i="8"/>
  <c r="E98" i="8" s="1"/>
  <c r="D97" i="8"/>
  <c r="D98" i="8" s="1"/>
  <c r="C97" i="8"/>
  <c r="C98" i="8" s="1"/>
  <c r="AK93" i="8"/>
  <c r="AJ93" i="8"/>
  <c r="AI93" i="8"/>
  <c r="AH93" i="8"/>
  <c r="AE93" i="8"/>
  <c r="AE94" i="8" s="1"/>
  <c r="AD93" i="8"/>
  <c r="AD94" i="8" s="1"/>
  <c r="AC93" i="8"/>
  <c r="AC94" i="8" s="1"/>
  <c r="AB93" i="8"/>
  <c r="AB94" i="8" s="1"/>
  <c r="AA93" i="8"/>
  <c r="AA94" i="8" s="1"/>
  <c r="Z93" i="8"/>
  <c r="Z94" i="8" s="1"/>
  <c r="Y93" i="8"/>
  <c r="Y94" i="8" s="1"/>
  <c r="X93" i="8"/>
  <c r="X94" i="8" s="1"/>
  <c r="R93" i="8"/>
  <c r="R94" i="8" s="1"/>
  <c r="J93" i="8"/>
  <c r="J94" i="8" s="1"/>
  <c r="I93" i="8"/>
  <c r="I94" i="8" s="1"/>
  <c r="H93" i="8"/>
  <c r="H94" i="8" s="1"/>
  <c r="G93" i="8"/>
  <c r="G94" i="8" s="1"/>
  <c r="F93" i="8"/>
  <c r="F94" i="8" s="1"/>
  <c r="E93" i="8"/>
  <c r="E94" i="8" s="1"/>
  <c r="D93" i="8"/>
  <c r="D94" i="8" s="1"/>
  <c r="C93" i="8"/>
  <c r="C94" i="8" s="1"/>
  <c r="R90" i="8"/>
  <c r="AK89" i="8"/>
  <c r="AJ89" i="8"/>
  <c r="AI89" i="8"/>
  <c r="AH89" i="8"/>
  <c r="AE89" i="8"/>
  <c r="AE90" i="8" s="1"/>
  <c r="AD89" i="8"/>
  <c r="AD90" i="8" s="1"/>
  <c r="AC89" i="8"/>
  <c r="AC90" i="8" s="1"/>
  <c r="AB89" i="8"/>
  <c r="AB90" i="8" s="1"/>
  <c r="AA89" i="8"/>
  <c r="AA90" i="8" s="1"/>
  <c r="Z89" i="8"/>
  <c r="Z90" i="8" s="1"/>
  <c r="Y89" i="8"/>
  <c r="Y90" i="8" s="1"/>
  <c r="X89" i="8"/>
  <c r="X90" i="8" s="1"/>
  <c r="R89" i="8"/>
  <c r="J89" i="8"/>
  <c r="J90" i="8" s="1"/>
  <c r="I89" i="8"/>
  <c r="I90" i="8" s="1"/>
  <c r="H89" i="8"/>
  <c r="H90" i="8" s="1"/>
  <c r="G89" i="8"/>
  <c r="G90" i="8" s="1"/>
  <c r="F89" i="8"/>
  <c r="F90" i="8" s="1"/>
  <c r="E89" i="8"/>
  <c r="E90" i="8" s="1"/>
  <c r="D89" i="8"/>
  <c r="D90" i="8" s="1"/>
  <c r="C89" i="8"/>
  <c r="C90" i="8" s="1"/>
  <c r="AK85" i="8"/>
  <c r="AJ85" i="8"/>
  <c r="AI85" i="8"/>
  <c r="AH85" i="8"/>
  <c r="AE85" i="8"/>
  <c r="AE86" i="8" s="1"/>
  <c r="AD85" i="8"/>
  <c r="AD86" i="8" s="1"/>
  <c r="AC85" i="8"/>
  <c r="AC86" i="8" s="1"/>
  <c r="AB85" i="8"/>
  <c r="AB86" i="8" s="1"/>
  <c r="AA85" i="8"/>
  <c r="AA86" i="8" s="1"/>
  <c r="Z85" i="8"/>
  <c r="Z86" i="8" s="1"/>
  <c r="Y85" i="8"/>
  <c r="Y86" i="8" s="1"/>
  <c r="X85" i="8"/>
  <c r="X86" i="8" s="1"/>
  <c r="R85" i="8"/>
  <c r="R86" i="8" s="1"/>
  <c r="J85" i="8"/>
  <c r="J86" i="8" s="1"/>
  <c r="I85" i="8"/>
  <c r="I86" i="8" s="1"/>
  <c r="H85" i="8"/>
  <c r="H86" i="8" s="1"/>
  <c r="G85" i="8"/>
  <c r="G86" i="8" s="1"/>
  <c r="F85" i="8"/>
  <c r="F86" i="8" s="1"/>
  <c r="E85" i="8"/>
  <c r="E86" i="8" s="1"/>
  <c r="D85" i="8"/>
  <c r="D86" i="8" s="1"/>
  <c r="C85" i="8"/>
  <c r="C86" i="8" s="1"/>
  <c r="AK81" i="8"/>
  <c r="AJ81" i="8"/>
  <c r="AI81" i="8"/>
  <c r="AH81" i="8"/>
  <c r="AE81" i="8"/>
  <c r="AE82" i="8" s="1"/>
  <c r="AD81" i="8"/>
  <c r="AD82" i="8" s="1"/>
  <c r="AC81" i="8"/>
  <c r="AC82" i="8" s="1"/>
  <c r="AB81" i="8"/>
  <c r="AB82" i="8" s="1"/>
  <c r="AA81" i="8"/>
  <c r="AA82" i="8" s="1"/>
  <c r="Z81" i="8"/>
  <c r="Z82" i="8" s="1"/>
  <c r="Y81" i="8"/>
  <c r="Y82" i="8" s="1"/>
  <c r="X81" i="8"/>
  <c r="X82" i="8" s="1"/>
  <c r="R81" i="8"/>
  <c r="R82" i="8" s="1"/>
  <c r="J81" i="8"/>
  <c r="J82" i="8" s="1"/>
  <c r="I81" i="8"/>
  <c r="I82" i="8" s="1"/>
  <c r="H81" i="8"/>
  <c r="H82" i="8" s="1"/>
  <c r="G81" i="8"/>
  <c r="G82" i="8" s="1"/>
  <c r="F81" i="8"/>
  <c r="F82" i="8" s="1"/>
  <c r="E81" i="8"/>
  <c r="E82" i="8" s="1"/>
  <c r="D81" i="8"/>
  <c r="D82" i="8" s="1"/>
  <c r="C81" i="8"/>
  <c r="C82" i="8" s="1"/>
  <c r="AK77" i="8"/>
  <c r="AJ77" i="8"/>
  <c r="AI77" i="8"/>
  <c r="AH77" i="8"/>
  <c r="AE77" i="8"/>
  <c r="AE78" i="8" s="1"/>
  <c r="AD77" i="8"/>
  <c r="AD78" i="8" s="1"/>
  <c r="AC77" i="8"/>
  <c r="AC78" i="8" s="1"/>
  <c r="AB77" i="8"/>
  <c r="AB78" i="8" s="1"/>
  <c r="AA77" i="8"/>
  <c r="AA78" i="8" s="1"/>
  <c r="Z77" i="8"/>
  <c r="Z78" i="8" s="1"/>
  <c r="Y77" i="8"/>
  <c r="Y78" i="8" s="1"/>
  <c r="X77" i="8"/>
  <c r="X78" i="8" s="1"/>
  <c r="R77" i="8"/>
  <c r="R78" i="8" s="1"/>
  <c r="J77" i="8"/>
  <c r="J78" i="8" s="1"/>
  <c r="I77" i="8"/>
  <c r="I78" i="8" s="1"/>
  <c r="H77" i="8"/>
  <c r="H78" i="8" s="1"/>
  <c r="G77" i="8"/>
  <c r="G78" i="8" s="1"/>
  <c r="F77" i="8"/>
  <c r="F78" i="8" s="1"/>
  <c r="E77" i="8"/>
  <c r="E78" i="8" s="1"/>
  <c r="D77" i="8"/>
  <c r="D78" i="8" s="1"/>
  <c r="C77" i="8"/>
  <c r="C78" i="8" s="1"/>
  <c r="AK73" i="8"/>
  <c r="AJ73" i="8"/>
  <c r="AI73" i="8"/>
  <c r="AH73" i="8"/>
  <c r="AE73" i="8"/>
  <c r="AE74" i="8" s="1"/>
  <c r="AD73" i="8"/>
  <c r="AD74" i="8" s="1"/>
  <c r="AC73" i="8"/>
  <c r="AC74" i="8" s="1"/>
  <c r="AB73" i="8"/>
  <c r="AB74" i="8" s="1"/>
  <c r="AA73" i="8"/>
  <c r="AA74" i="8" s="1"/>
  <c r="Z73" i="8"/>
  <c r="Z74" i="8" s="1"/>
  <c r="Y73" i="8"/>
  <c r="Y74" i="8" s="1"/>
  <c r="X73" i="8"/>
  <c r="X74" i="8" s="1"/>
  <c r="R73" i="8"/>
  <c r="R74" i="8" s="1"/>
  <c r="J73" i="8"/>
  <c r="J74" i="8" s="1"/>
  <c r="I73" i="8"/>
  <c r="I74" i="8" s="1"/>
  <c r="H73" i="8"/>
  <c r="H74" i="8" s="1"/>
  <c r="G73" i="8"/>
  <c r="G74" i="8" s="1"/>
  <c r="F73" i="8"/>
  <c r="F74" i="8" s="1"/>
  <c r="E73" i="8"/>
  <c r="E74" i="8" s="1"/>
  <c r="D73" i="8"/>
  <c r="D74" i="8" s="1"/>
  <c r="C73" i="8"/>
  <c r="C74" i="8" s="1"/>
  <c r="D70" i="8"/>
  <c r="AK69" i="8"/>
  <c r="AJ69" i="8"/>
  <c r="AI69" i="8"/>
  <c r="AH69" i="8"/>
  <c r="AE69" i="8"/>
  <c r="AE70" i="8" s="1"/>
  <c r="AD69" i="8"/>
  <c r="AD70" i="8" s="1"/>
  <c r="AC69" i="8"/>
  <c r="AC70" i="8" s="1"/>
  <c r="AB69" i="8"/>
  <c r="AB70" i="8" s="1"/>
  <c r="AA69" i="8"/>
  <c r="AA70" i="8" s="1"/>
  <c r="Z69" i="8"/>
  <c r="Z70" i="8" s="1"/>
  <c r="Y69" i="8"/>
  <c r="Y70" i="8" s="1"/>
  <c r="X69" i="8"/>
  <c r="X70" i="8" s="1"/>
  <c r="R69" i="8"/>
  <c r="R70" i="8" s="1"/>
  <c r="J69" i="8"/>
  <c r="J70" i="8" s="1"/>
  <c r="I69" i="8"/>
  <c r="I70" i="8" s="1"/>
  <c r="H69" i="8"/>
  <c r="H70" i="8" s="1"/>
  <c r="G69" i="8"/>
  <c r="G70" i="8" s="1"/>
  <c r="F69" i="8"/>
  <c r="F70" i="8" s="1"/>
  <c r="E69" i="8"/>
  <c r="E70" i="8" s="1"/>
  <c r="D69" i="8"/>
  <c r="C69" i="8"/>
  <c r="C70" i="8" s="1"/>
  <c r="AK65" i="8"/>
  <c r="AJ65" i="8"/>
  <c r="AI65" i="8"/>
  <c r="AH65" i="8"/>
  <c r="AE65" i="8"/>
  <c r="AE66" i="8" s="1"/>
  <c r="AD65" i="8"/>
  <c r="AD66" i="8" s="1"/>
  <c r="AC65" i="8"/>
  <c r="AC66" i="8" s="1"/>
  <c r="AB65" i="8"/>
  <c r="AB66" i="8" s="1"/>
  <c r="AA65" i="8"/>
  <c r="AA66" i="8" s="1"/>
  <c r="Z65" i="8"/>
  <c r="Z66" i="8" s="1"/>
  <c r="Y65" i="8"/>
  <c r="Y66" i="8" s="1"/>
  <c r="X65" i="8"/>
  <c r="X66" i="8" s="1"/>
  <c r="R65" i="8"/>
  <c r="R66" i="8" s="1"/>
  <c r="J65" i="8"/>
  <c r="J66" i="8" s="1"/>
  <c r="I65" i="8"/>
  <c r="I66" i="8" s="1"/>
  <c r="H65" i="8"/>
  <c r="H66" i="8" s="1"/>
  <c r="G65" i="8"/>
  <c r="G66" i="8" s="1"/>
  <c r="F65" i="8"/>
  <c r="F66" i="8" s="1"/>
  <c r="E65" i="8"/>
  <c r="E66" i="8" s="1"/>
  <c r="D65" i="8"/>
  <c r="D66" i="8" s="1"/>
  <c r="C65" i="8"/>
  <c r="C66" i="8" s="1"/>
  <c r="AK61" i="8"/>
  <c r="AJ61" i="8"/>
  <c r="AI61" i="8"/>
  <c r="AH61" i="8"/>
  <c r="AE61" i="8"/>
  <c r="AE62" i="8" s="1"/>
  <c r="AD61" i="8"/>
  <c r="AD62" i="8" s="1"/>
  <c r="AC61" i="8"/>
  <c r="AC62" i="8" s="1"/>
  <c r="AB61" i="8"/>
  <c r="AB62" i="8" s="1"/>
  <c r="AA61" i="8"/>
  <c r="AA62" i="8" s="1"/>
  <c r="Z61" i="8"/>
  <c r="Z62" i="8" s="1"/>
  <c r="Y61" i="8"/>
  <c r="Y62" i="8" s="1"/>
  <c r="X61" i="8"/>
  <c r="X62" i="8" s="1"/>
  <c r="R61" i="8"/>
  <c r="R62" i="8" s="1"/>
  <c r="J61" i="8"/>
  <c r="J62" i="8" s="1"/>
  <c r="I61" i="8"/>
  <c r="I62" i="8" s="1"/>
  <c r="H61" i="8"/>
  <c r="H62" i="8" s="1"/>
  <c r="G61" i="8"/>
  <c r="G62" i="8" s="1"/>
  <c r="F61" i="8"/>
  <c r="F62" i="8" s="1"/>
  <c r="E61" i="8"/>
  <c r="E62" i="8" s="1"/>
  <c r="D61" i="8"/>
  <c r="D62" i="8" s="1"/>
  <c r="C61" i="8"/>
  <c r="C62" i="8" s="1"/>
  <c r="AK57" i="8"/>
  <c r="AJ57" i="8"/>
  <c r="AI57" i="8"/>
  <c r="AH57" i="8"/>
  <c r="AE57" i="8"/>
  <c r="AE58" i="8" s="1"/>
  <c r="AD57" i="8"/>
  <c r="AD58" i="8" s="1"/>
  <c r="AC57" i="8"/>
  <c r="AC58" i="8" s="1"/>
  <c r="AB57" i="8"/>
  <c r="AB58" i="8" s="1"/>
  <c r="AA57" i="8"/>
  <c r="AA58" i="8" s="1"/>
  <c r="Z57" i="8"/>
  <c r="Z58" i="8" s="1"/>
  <c r="Y57" i="8"/>
  <c r="Y58" i="8" s="1"/>
  <c r="X57" i="8"/>
  <c r="X58" i="8" s="1"/>
  <c r="R57" i="8"/>
  <c r="R58" i="8" s="1"/>
  <c r="J57" i="8"/>
  <c r="J58" i="8" s="1"/>
  <c r="I57" i="8"/>
  <c r="I58" i="8" s="1"/>
  <c r="H57" i="8"/>
  <c r="H58" i="8" s="1"/>
  <c r="G57" i="8"/>
  <c r="G58" i="8" s="1"/>
  <c r="F57" i="8"/>
  <c r="F58" i="8" s="1"/>
  <c r="E57" i="8"/>
  <c r="E58" i="8" s="1"/>
  <c r="D57" i="8"/>
  <c r="D58" i="8" s="1"/>
  <c r="C57" i="8"/>
  <c r="C58" i="8" s="1"/>
  <c r="AC54" i="8"/>
  <c r="AK53" i="8"/>
  <c r="AJ53" i="8"/>
  <c r="AI53" i="8"/>
  <c r="AH53" i="8"/>
  <c r="AE53" i="8"/>
  <c r="AE54" i="8" s="1"/>
  <c r="AD53" i="8"/>
  <c r="AD54" i="8" s="1"/>
  <c r="AC53" i="8"/>
  <c r="AB53" i="8"/>
  <c r="AB54" i="8" s="1"/>
  <c r="AA53" i="8"/>
  <c r="AA54" i="8" s="1"/>
  <c r="Z53" i="8"/>
  <c r="Z54" i="8" s="1"/>
  <c r="Y53" i="8"/>
  <c r="Y54" i="8" s="1"/>
  <c r="X53" i="8"/>
  <c r="X54" i="8" s="1"/>
  <c r="R53" i="8"/>
  <c r="R54" i="8" s="1"/>
  <c r="J53" i="8"/>
  <c r="J54" i="8" s="1"/>
  <c r="I53" i="8"/>
  <c r="I54" i="8" s="1"/>
  <c r="H53" i="8"/>
  <c r="H54" i="8" s="1"/>
  <c r="G53" i="8"/>
  <c r="G54" i="8" s="1"/>
  <c r="F53" i="8"/>
  <c r="F54" i="8" s="1"/>
  <c r="E53" i="8"/>
  <c r="E54" i="8" s="1"/>
  <c r="D53" i="8"/>
  <c r="D54" i="8" s="1"/>
  <c r="C53" i="8"/>
  <c r="C54" i="8" s="1"/>
  <c r="AK49" i="8"/>
  <c r="AJ49" i="8"/>
  <c r="AI49" i="8"/>
  <c r="AH49" i="8"/>
  <c r="AE49" i="8"/>
  <c r="AE50" i="8" s="1"/>
  <c r="AD49" i="8"/>
  <c r="AD50" i="8" s="1"/>
  <c r="AC49" i="8"/>
  <c r="AC50" i="8" s="1"/>
  <c r="AB49" i="8"/>
  <c r="AB50" i="8" s="1"/>
  <c r="AA49" i="8"/>
  <c r="AA50" i="8" s="1"/>
  <c r="Z49" i="8"/>
  <c r="Z50" i="8" s="1"/>
  <c r="Y49" i="8"/>
  <c r="Y50" i="8" s="1"/>
  <c r="X49" i="8"/>
  <c r="X50" i="8" s="1"/>
  <c r="R49" i="8"/>
  <c r="R50" i="8" s="1"/>
  <c r="J49" i="8"/>
  <c r="J50" i="8" s="1"/>
  <c r="I49" i="8"/>
  <c r="I50" i="8" s="1"/>
  <c r="H49" i="8"/>
  <c r="H50" i="8" s="1"/>
  <c r="G49" i="8"/>
  <c r="G50" i="8" s="1"/>
  <c r="F49" i="8"/>
  <c r="F50" i="8" s="1"/>
  <c r="E49" i="8"/>
  <c r="E50" i="8" s="1"/>
  <c r="D49" i="8"/>
  <c r="D50" i="8" s="1"/>
  <c r="C49" i="8"/>
  <c r="C50" i="8" s="1"/>
  <c r="AK45" i="8"/>
  <c r="AJ45" i="8"/>
  <c r="AI45" i="8"/>
  <c r="AH45" i="8"/>
  <c r="AE45" i="8"/>
  <c r="AE46" i="8" s="1"/>
  <c r="AD45" i="8"/>
  <c r="AD46" i="8" s="1"/>
  <c r="AC45" i="8"/>
  <c r="AC46" i="8" s="1"/>
  <c r="AB45" i="8"/>
  <c r="AB46" i="8" s="1"/>
  <c r="AA45" i="8"/>
  <c r="AA46" i="8" s="1"/>
  <c r="Z45" i="8"/>
  <c r="Z46" i="8" s="1"/>
  <c r="Y45" i="8"/>
  <c r="Y46" i="8" s="1"/>
  <c r="X45" i="8"/>
  <c r="X46" i="8" s="1"/>
  <c r="R45" i="8"/>
  <c r="R46" i="8" s="1"/>
  <c r="J45" i="8"/>
  <c r="J46" i="8" s="1"/>
  <c r="I45" i="8"/>
  <c r="I46" i="8" s="1"/>
  <c r="H45" i="8"/>
  <c r="H46" i="8" s="1"/>
  <c r="G45" i="8"/>
  <c r="G46" i="8" s="1"/>
  <c r="F45" i="8"/>
  <c r="F46" i="8" s="1"/>
  <c r="E45" i="8"/>
  <c r="E46" i="8" s="1"/>
  <c r="D45" i="8"/>
  <c r="D46" i="8" s="1"/>
  <c r="C45" i="8"/>
  <c r="C46" i="8" s="1"/>
  <c r="AK41" i="8"/>
  <c r="AJ41" i="8"/>
  <c r="AI41" i="8"/>
  <c r="AH41" i="8"/>
  <c r="AE41" i="8"/>
  <c r="AE42" i="8" s="1"/>
  <c r="AD41" i="8"/>
  <c r="AD42" i="8" s="1"/>
  <c r="AC41" i="8"/>
  <c r="AC42" i="8" s="1"/>
  <c r="AB41" i="8"/>
  <c r="AB42" i="8" s="1"/>
  <c r="AA41" i="8"/>
  <c r="AA42" i="8" s="1"/>
  <c r="Z41" i="8"/>
  <c r="Z42" i="8" s="1"/>
  <c r="Y41" i="8"/>
  <c r="Y42" i="8" s="1"/>
  <c r="X41" i="8"/>
  <c r="X42" i="8" s="1"/>
  <c r="R41" i="8"/>
  <c r="R42" i="8" s="1"/>
  <c r="J41" i="8"/>
  <c r="J42" i="8" s="1"/>
  <c r="I41" i="8"/>
  <c r="I42" i="8" s="1"/>
  <c r="H41" i="8"/>
  <c r="H42" i="8" s="1"/>
  <c r="G41" i="8"/>
  <c r="G42" i="8" s="1"/>
  <c r="F41" i="8"/>
  <c r="F42" i="8" s="1"/>
  <c r="E41" i="8"/>
  <c r="E42" i="8" s="1"/>
  <c r="D41" i="8"/>
  <c r="D42" i="8" s="1"/>
  <c r="C41" i="8"/>
  <c r="C42" i="8" s="1"/>
  <c r="D38" i="8"/>
  <c r="AK37" i="8"/>
  <c r="AJ37" i="8"/>
  <c r="AI37" i="8"/>
  <c r="AH37" i="8"/>
  <c r="AE37" i="8"/>
  <c r="AE38" i="8" s="1"/>
  <c r="AD37" i="8"/>
  <c r="AD38" i="8" s="1"/>
  <c r="AC37" i="8"/>
  <c r="AC38" i="8" s="1"/>
  <c r="AB37" i="8"/>
  <c r="AB38" i="8" s="1"/>
  <c r="AA37" i="8"/>
  <c r="AA38" i="8" s="1"/>
  <c r="Z37" i="8"/>
  <c r="Z38" i="8" s="1"/>
  <c r="Y37" i="8"/>
  <c r="Y38" i="8" s="1"/>
  <c r="X37" i="8"/>
  <c r="X38" i="8" s="1"/>
  <c r="R37" i="8"/>
  <c r="R38" i="8" s="1"/>
  <c r="J37" i="8"/>
  <c r="J38" i="8" s="1"/>
  <c r="I37" i="8"/>
  <c r="I38" i="8" s="1"/>
  <c r="H37" i="8"/>
  <c r="H38" i="8" s="1"/>
  <c r="G37" i="8"/>
  <c r="G38" i="8" s="1"/>
  <c r="F37" i="8"/>
  <c r="F38" i="8" s="1"/>
  <c r="E37" i="8"/>
  <c r="E38" i="8" s="1"/>
  <c r="D37" i="8"/>
  <c r="C37" i="8"/>
  <c r="C38" i="8" s="1"/>
  <c r="AK33" i="8"/>
  <c r="AJ33" i="8"/>
  <c r="AI33" i="8"/>
  <c r="AH33" i="8"/>
  <c r="AE33" i="8"/>
  <c r="AE34" i="8" s="1"/>
  <c r="AD33" i="8"/>
  <c r="AD34" i="8" s="1"/>
  <c r="AC33" i="8"/>
  <c r="AC34" i="8" s="1"/>
  <c r="AB33" i="8"/>
  <c r="AB34" i="8" s="1"/>
  <c r="AA33" i="8"/>
  <c r="AA34" i="8" s="1"/>
  <c r="Z33" i="8"/>
  <c r="Z34" i="8" s="1"/>
  <c r="Y33" i="8"/>
  <c r="Y34" i="8" s="1"/>
  <c r="X33" i="8"/>
  <c r="X34" i="8" s="1"/>
  <c r="R33" i="8"/>
  <c r="R34" i="8" s="1"/>
  <c r="J33" i="8"/>
  <c r="J34" i="8" s="1"/>
  <c r="I33" i="8"/>
  <c r="I34" i="8" s="1"/>
  <c r="H33" i="8"/>
  <c r="H34" i="8" s="1"/>
  <c r="G33" i="8"/>
  <c r="G34" i="8" s="1"/>
  <c r="F33" i="8"/>
  <c r="F34" i="8" s="1"/>
  <c r="E33" i="8"/>
  <c r="E34" i="8" s="1"/>
  <c r="D33" i="8"/>
  <c r="D34" i="8" s="1"/>
  <c r="C33" i="8"/>
  <c r="C34" i="8" s="1"/>
  <c r="AK29" i="8"/>
  <c r="AJ29" i="8"/>
  <c r="AI29" i="8"/>
  <c r="AH29" i="8"/>
  <c r="AE29" i="8"/>
  <c r="AE30" i="8" s="1"/>
  <c r="AD29" i="8"/>
  <c r="AD30" i="8" s="1"/>
  <c r="AC29" i="8"/>
  <c r="AC30" i="8" s="1"/>
  <c r="AB29" i="8"/>
  <c r="AB30" i="8" s="1"/>
  <c r="AA29" i="8"/>
  <c r="AA30" i="8" s="1"/>
  <c r="Z29" i="8"/>
  <c r="Z30" i="8" s="1"/>
  <c r="Y29" i="8"/>
  <c r="Y30" i="8" s="1"/>
  <c r="X29" i="8"/>
  <c r="X30" i="8" s="1"/>
  <c r="R29" i="8"/>
  <c r="R30" i="8" s="1"/>
  <c r="J29" i="8"/>
  <c r="J30" i="8" s="1"/>
  <c r="I29" i="8"/>
  <c r="I30" i="8" s="1"/>
  <c r="H29" i="8"/>
  <c r="H30" i="8" s="1"/>
  <c r="G29" i="8"/>
  <c r="G30" i="8" s="1"/>
  <c r="F29" i="8"/>
  <c r="F30" i="8" s="1"/>
  <c r="E29" i="8"/>
  <c r="E30" i="8" s="1"/>
  <c r="D29" i="8"/>
  <c r="D30" i="8" s="1"/>
  <c r="C29" i="8"/>
  <c r="C30" i="8" s="1"/>
  <c r="AC26" i="8"/>
  <c r="AK25" i="8"/>
  <c r="AJ25" i="8"/>
  <c r="AI25" i="8"/>
  <c r="AH25" i="8"/>
  <c r="AE25" i="8"/>
  <c r="AE26" i="8" s="1"/>
  <c r="AD25" i="8"/>
  <c r="AD26" i="8" s="1"/>
  <c r="AC25" i="8"/>
  <c r="AB25" i="8"/>
  <c r="AB26" i="8" s="1"/>
  <c r="AA25" i="8"/>
  <c r="AA26" i="8" s="1"/>
  <c r="Z25" i="8"/>
  <c r="Z26" i="8" s="1"/>
  <c r="Y25" i="8"/>
  <c r="Y26" i="8" s="1"/>
  <c r="X25" i="8"/>
  <c r="X26" i="8" s="1"/>
  <c r="R25" i="8"/>
  <c r="R26" i="8" s="1"/>
  <c r="J25" i="8"/>
  <c r="J26" i="8" s="1"/>
  <c r="I25" i="8"/>
  <c r="I26" i="8" s="1"/>
  <c r="H25" i="8"/>
  <c r="H26" i="8" s="1"/>
  <c r="G25" i="8"/>
  <c r="G26" i="8" s="1"/>
  <c r="F25" i="8"/>
  <c r="F26" i="8" s="1"/>
  <c r="E25" i="8"/>
  <c r="E26" i="8" s="1"/>
  <c r="D25" i="8"/>
  <c r="D26" i="8" s="1"/>
  <c r="C25" i="8"/>
  <c r="C26" i="8" s="1"/>
  <c r="AK21" i="8"/>
  <c r="AJ21" i="8"/>
  <c r="AI21" i="8"/>
  <c r="AH21" i="8"/>
  <c r="AE21" i="8"/>
  <c r="AE22" i="8" s="1"/>
  <c r="AD21" i="8"/>
  <c r="AD22" i="8" s="1"/>
  <c r="AC21" i="8"/>
  <c r="AC22" i="8" s="1"/>
  <c r="AB21" i="8"/>
  <c r="AB22" i="8" s="1"/>
  <c r="AA21" i="8"/>
  <c r="AA22" i="8" s="1"/>
  <c r="Z21" i="8"/>
  <c r="Z22" i="8" s="1"/>
  <c r="Y21" i="8"/>
  <c r="Y22" i="8" s="1"/>
  <c r="X21" i="8"/>
  <c r="X22" i="8" s="1"/>
  <c r="R21" i="8"/>
  <c r="R22" i="8" s="1"/>
  <c r="J21" i="8"/>
  <c r="J22" i="8" s="1"/>
  <c r="I21" i="8"/>
  <c r="I22" i="8" s="1"/>
  <c r="H21" i="8"/>
  <c r="H22" i="8" s="1"/>
  <c r="G21" i="8"/>
  <c r="G22" i="8" s="1"/>
  <c r="F21" i="8"/>
  <c r="F22" i="8" s="1"/>
  <c r="E21" i="8"/>
  <c r="E22" i="8" s="1"/>
  <c r="D21" i="8"/>
  <c r="D22" i="8" s="1"/>
  <c r="C21" i="8"/>
  <c r="C22" i="8" s="1"/>
  <c r="G18" i="8"/>
  <c r="AK17" i="8"/>
  <c r="AJ17" i="8"/>
  <c r="AI17" i="8"/>
  <c r="AH17" i="8"/>
  <c r="AE17" i="8"/>
  <c r="AE18" i="8" s="1"/>
  <c r="AD17" i="8"/>
  <c r="AD18" i="8" s="1"/>
  <c r="AC17" i="8"/>
  <c r="AC18" i="8" s="1"/>
  <c r="AB17" i="8"/>
  <c r="AB18" i="8" s="1"/>
  <c r="AA17" i="8"/>
  <c r="AA18" i="8" s="1"/>
  <c r="Z17" i="8"/>
  <c r="Z18" i="8" s="1"/>
  <c r="Y17" i="8"/>
  <c r="Y18" i="8" s="1"/>
  <c r="X17" i="8"/>
  <c r="X18" i="8" s="1"/>
  <c r="R17" i="8"/>
  <c r="R18" i="8" s="1"/>
  <c r="J17" i="8"/>
  <c r="J18" i="8" s="1"/>
  <c r="I17" i="8"/>
  <c r="I18" i="8" s="1"/>
  <c r="H17" i="8"/>
  <c r="H18" i="8" s="1"/>
  <c r="G17" i="8"/>
  <c r="F17" i="8"/>
  <c r="F18" i="8" s="1"/>
  <c r="E17" i="8"/>
  <c r="E18" i="8" s="1"/>
  <c r="D17" i="8"/>
  <c r="D18" i="8" s="1"/>
  <c r="C17" i="8"/>
  <c r="C18" i="8" s="1"/>
  <c r="AK13" i="8"/>
  <c r="AJ13" i="8"/>
  <c r="AI13" i="8"/>
  <c r="AH13" i="8"/>
  <c r="AE13" i="8"/>
  <c r="AE14" i="8" s="1"/>
  <c r="AD13" i="8"/>
  <c r="AD14" i="8" s="1"/>
  <c r="AC13" i="8"/>
  <c r="AC14" i="8" s="1"/>
  <c r="AB13" i="8"/>
  <c r="AB14" i="8" s="1"/>
  <c r="AA13" i="8"/>
  <c r="AA14" i="8" s="1"/>
  <c r="Z13" i="8"/>
  <c r="Z14" i="8" s="1"/>
  <c r="Y13" i="8"/>
  <c r="Y14" i="8" s="1"/>
  <c r="X13" i="8"/>
  <c r="X14" i="8" s="1"/>
  <c r="R13" i="8"/>
  <c r="R14" i="8" s="1"/>
  <c r="J13" i="8"/>
  <c r="J14" i="8" s="1"/>
  <c r="I13" i="8"/>
  <c r="I14" i="8" s="1"/>
  <c r="H13" i="8"/>
  <c r="H14" i="8" s="1"/>
  <c r="G13" i="8"/>
  <c r="G14" i="8" s="1"/>
  <c r="F13" i="8"/>
  <c r="F14" i="8" s="1"/>
  <c r="E13" i="8"/>
  <c r="E14" i="8" s="1"/>
  <c r="D13" i="8"/>
  <c r="D14" i="8" s="1"/>
  <c r="C13" i="8"/>
  <c r="C14" i="8" s="1"/>
  <c r="Y10" i="8"/>
  <c r="E10" i="8"/>
  <c r="AK9" i="8"/>
  <c r="AJ9" i="8"/>
  <c r="AI9" i="8"/>
  <c r="AH9" i="8"/>
  <c r="AE9" i="8"/>
  <c r="AE10" i="8" s="1"/>
  <c r="AD9" i="8"/>
  <c r="AD10" i="8" s="1"/>
  <c r="AC9" i="8"/>
  <c r="AC10" i="8" s="1"/>
  <c r="AB9" i="8"/>
  <c r="AB10" i="8" s="1"/>
  <c r="AA9" i="8"/>
  <c r="AA10" i="8" s="1"/>
  <c r="Z9" i="8"/>
  <c r="Z10" i="8" s="1"/>
  <c r="Y9" i="8"/>
  <c r="X9" i="8"/>
  <c r="X10" i="8" s="1"/>
  <c r="R9" i="8"/>
  <c r="R10" i="8" s="1"/>
  <c r="J9" i="8"/>
  <c r="J10" i="8" s="1"/>
  <c r="I9" i="8"/>
  <c r="I10" i="8" s="1"/>
  <c r="H9" i="8"/>
  <c r="H10" i="8" s="1"/>
  <c r="G9" i="8"/>
  <c r="G10" i="8" s="1"/>
  <c r="F9" i="8"/>
  <c r="F10" i="8" s="1"/>
  <c r="E9" i="8"/>
  <c r="D9" i="8"/>
  <c r="D10" i="8" s="1"/>
  <c r="C9" i="8"/>
  <c r="C10" i="8" s="1"/>
  <c r="AK5" i="8"/>
  <c r="AJ5" i="8"/>
  <c r="AI5" i="8"/>
  <c r="AH5" i="8"/>
  <c r="Z6" i="8"/>
  <c r="Y6" i="8"/>
  <c r="J6" i="8"/>
  <c r="G6" i="8"/>
  <c r="E6" i="8"/>
  <c r="X9" i="7"/>
  <c r="AB9" i="7"/>
  <c r="AP117" i="6"/>
  <c r="AO117" i="6"/>
  <c r="AU117" i="6"/>
  <c r="AK117" i="6"/>
  <c r="AJ117" i="6"/>
  <c r="AI117" i="6"/>
  <c r="AH117" i="6"/>
  <c r="AB118" i="6"/>
  <c r="AC117" i="6"/>
  <c r="AB117" i="6"/>
  <c r="R117" i="6"/>
  <c r="O117" i="6"/>
  <c r="M117" i="6"/>
  <c r="K117" i="6"/>
  <c r="T117" i="6"/>
  <c r="U117" i="6"/>
  <c r="R5" i="7"/>
  <c r="AE5" i="7"/>
  <c r="AD5" i="7"/>
  <c r="AD6" i="7" s="1"/>
  <c r="AC5" i="7"/>
  <c r="AC128" i="7" s="1"/>
  <c r="AB5" i="7"/>
  <c r="AA5" i="7"/>
  <c r="AA6" i="7" s="1"/>
  <c r="Z5" i="7"/>
  <c r="Z6" i="7" s="1"/>
  <c r="Y5" i="7"/>
  <c r="X5" i="7"/>
  <c r="X6" i="7" s="1"/>
  <c r="AE6" i="7"/>
  <c r="AC6" i="7"/>
  <c r="AB6" i="7"/>
  <c r="J5" i="7"/>
  <c r="J6" i="7" s="1"/>
  <c r="I5" i="7"/>
  <c r="I6" i="7" s="1"/>
  <c r="H5" i="7"/>
  <c r="H6" i="7" s="1"/>
  <c r="G5" i="7"/>
  <c r="F5" i="7"/>
  <c r="E5" i="7"/>
  <c r="E6" i="7" s="1"/>
  <c r="D5" i="7"/>
  <c r="D6" i="7" s="1"/>
  <c r="C5" i="7"/>
  <c r="C6" i="7" s="1"/>
  <c r="AT128" i="7"/>
  <c r="AP128" i="7"/>
  <c r="AO128" i="7"/>
  <c r="U128" i="7"/>
  <c r="T128" i="7"/>
  <c r="R128" i="7"/>
  <c r="X126" i="7"/>
  <c r="AK125" i="7"/>
  <c r="AJ125" i="7"/>
  <c r="AI125" i="7"/>
  <c r="AH125" i="7"/>
  <c r="AE125" i="7"/>
  <c r="AE126" i="7" s="1"/>
  <c r="AD125" i="7"/>
  <c r="AD126" i="7" s="1"/>
  <c r="AC125" i="7"/>
  <c r="AC126" i="7" s="1"/>
  <c r="AB125" i="7"/>
  <c r="AB126" i="7" s="1"/>
  <c r="AA125" i="7"/>
  <c r="AA126" i="7" s="1"/>
  <c r="Z125" i="7"/>
  <c r="Z126" i="7" s="1"/>
  <c r="Y125" i="7"/>
  <c r="Y126" i="7" s="1"/>
  <c r="X125" i="7"/>
  <c r="R125" i="7"/>
  <c r="R126" i="7" s="1"/>
  <c r="J125" i="7"/>
  <c r="J126" i="7" s="1"/>
  <c r="I125" i="7"/>
  <c r="I126" i="7" s="1"/>
  <c r="H125" i="7"/>
  <c r="H126" i="7" s="1"/>
  <c r="G125" i="7"/>
  <c r="G126" i="7" s="1"/>
  <c r="F125" i="7"/>
  <c r="F126" i="7" s="1"/>
  <c r="E125" i="7"/>
  <c r="E126" i="7" s="1"/>
  <c r="D125" i="7"/>
  <c r="D126" i="7" s="1"/>
  <c r="C125" i="7"/>
  <c r="C126" i="7" s="1"/>
  <c r="AA122" i="7"/>
  <c r="F122" i="7"/>
  <c r="AK121" i="7"/>
  <c r="AJ121" i="7"/>
  <c r="AI121" i="7"/>
  <c r="AH121" i="7"/>
  <c r="AE121" i="7"/>
  <c r="AE122" i="7" s="1"/>
  <c r="AD121" i="7"/>
  <c r="AD122" i="7" s="1"/>
  <c r="AC121" i="7"/>
  <c r="AC122" i="7" s="1"/>
  <c r="AB121" i="7"/>
  <c r="AB122" i="7" s="1"/>
  <c r="AA121" i="7"/>
  <c r="Z121" i="7"/>
  <c r="Z122" i="7" s="1"/>
  <c r="Y121" i="7"/>
  <c r="Y122" i="7" s="1"/>
  <c r="X121" i="7"/>
  <c r="X122" i="7" s="1"/>
  <c r="R121" i="7"/>
  <c r="R122" i="7" s="1"/>
  <c r="J121" i="7"/>
  <c r="J122" i="7" s="1"/>
  <c r="I121" i="7"/>
  <c r="I122" i="7" s="1"/>
  <c r="H121" i="7"/>
  <c r="H122" i="7" s="1"/>
  <c r="G121" i="7"/>
  <c r="G122" i="7" s="1"/>
  <c r="F121" i="7"/>
  <c r="E121" i="7"/>
  <c r="E122" i="7" s="1"/>
  <c r="D121" i="7"/>
  <c r="D122" i="7" s="1"/>
  <c r="C121" i="7"/>
  <c r="C122" i="7" s="1"/>
  <c r="AE118" i="7"/>
  <c r="X118" i="7"/>
  <c r="AK117" i="7"/>
  <c r="AJ117" i="7"/>
  <c r="AI117" i="7"/>
  <c r="AH117" i="7"/>
  <c r="AE117" i="7"/>
  <c r="AD117" i="7"/>
  <c r="AD118" i="7" s="1"/>
  <c r="AC117" i="7"/>
  <c r="AC118" i="7" s="1"/>
  <c r="AB117" i="7"/>
  <c r="AB118" i="7" s="1"/>
  <c r="AA117" i="7"/>
  <c r="AA118" i="7" s="1"/>
  <c r="Z117" i="7"/>
  <c r="Z118" i="7" s="1"/>
  <c r="Y117" i="7"/>
  <c r="Y118" i="7" s="1"/>
  <c r="X117" i="7"/>
  <c r="R117" i="7"/>
  <c r="R118" i="7" s="1"/>
  <c r="J117" i="7"/>
  <c r="J118" i="7" s="1"/>
  <c r="I117" i="7"/>
  <c r="I118" i="7" s="1"/>
  <c r="H117" i="7"/>
  <c r="H118" i="7" s="1"/>
  <c r="G117" i="7"/>
  <c r="G118" i="7" s="1"/>
  <c r="F117" i="7"/>
  <c r="F118" i="7" s="1"/>
  <c r="E117" i="7"/>
  <c r="E118" i="7" s="1"/>
  <c r="D117" i="7"/>
  <c r="D118" i="7" s="1"/>
  <c r="C117" i="7"/>
  <c r="C118" i="7" s="1"/>
  <c r="AE114" i="7"/>
  <c r="AA114" i="7"/>
  <c r="AK113" i="7"/>
  <c r="AJ113" i="7"/>
  <c r="AI113" i="7"/>
  <c r="AH113" i="7"/>
  <c r="AE113" i="7"/>
  <c r="AD113" i="7"/>
  <c r="AD114" i="7" s="1"/>
  <c r="AC113" i="7"/>
  <c r="AC114" i="7" s="1"/>
  <c r="AB113" i="7"/>
  <c r="AB114" i="7" s="1"/>
  <c r="AA113" i="7"/>
  <c r="Z113" i="7"/>
  <c r="Z114" i="7" s="1"/>
  <c r="Y113" i="7"/>
  <c r="Y114" i="7" s="1"/>
  <c r="X113" i="7"/>
  <c r="X114" i="7" s="1"/>
  <c r="R113" i="7"/>
  <c r="R114" i="7" s="1"/>
  <c r="J113" i="7"/>
  <c r="J114" i="7" s="1"/>
  <c r="I113" i="7"/>
  <c r="I114" i="7" s="1"/>
  <c r="H113" i="7"/>
  <c r="H114" i="7" s="1"/>
  <c r="G113" i="7"/>
  <c r="G114" i="7" s="1"/>
  <c r="F113" i="7"/>
  <c r="F114" i="7" s="1"/>
  <c r="E113" i="7"/>
  <c r="E114" i="7" s="1"/>
  <c r="D113" i="7"/>
  <c r="D114" i="7" s="1"/>
  <c r="C113" i="7"/>
  <c r="C114" i="7" s="1"/>
  <c r="Z110" i="7"/>
  <c r="Y110" i="7"/>
  <c r="D110" i="7"/>
  <c r="AK109" i="7"/>
  <c r="AJ109" i="7"/>
  <c r="AI109" i="7"/>
  <c r="AH109" i="7"/>
  <c r="AE109" i="7"/>
  <c r="AE110" i="7" s="1"/>
  <c r="AD109" i="7"/>
  <c r="AD110" i="7" s="1"/>
  <c r="AC109" i="7"/>
  <c r="AC110" i="7" s="1"/>
  <c r="AB109" i="7"/>
  <c r="AB110" i="7" s="1"/>
  <c r="AA109" i="7"/>
  <c r="AA110" i="7" s="1"/>
  <c r="Z109" i="7"/>
  <c r="Y109" i="7"/>
  <c r="X109" i="7"/>
  <c r="X110" i="7" s="1"/>
  <c r="R109" i="7"/>
  <c r="R110" i="7" s="1"/>
  <c r="J109" i="7"/>
  <c r="J110" i="7" s="1"/>
  <c r="I109" i="7"/>
  <c r="I110" i="7" s="1"/>
  <c r="H109" i="7"/>
  <c r="H110" i="7" s="1"/>
  <c r="G109" i="7"/>
  <c r="G110" i="7" s="1"/>
  <c r="F109" i="7"/>
  <c r="F110" i="7" s="1"/>
  <c r="E109" i="7"/>
  <c r="E110" i="7" s="1"/>
  <c r="D109" i="7"/>
  <c r="C109" i="7"/>
  <c r="C110" i="7" s="1"/>
  <c r="AK105" i="7"/>
  <c r="AJ105" i="7"/>
  <c r="AI105" i="7"/>
  <c r="AH105" i="7"/>
  <c r="AE105" i="7"/>
  <c r="AE106" i="7" s="1"/>
  <c r="AD105" i="7"/>
  <c r="AD106" i="7" s="1"/>
  <c r="AC105" i="7"/>
  <c r="AC106" i="7" s="1"/>
  <c r="AB105" i="7"/>
  <c r="AB106" i="7" s="1"/>
  <c r="AA105" i="7"/>
  <c r="AA106" i="7" s="1"/>
  <c r="Z105" i="7"/>
  <c r="Z106" i="7" s="1"/>
  <c r="Y105" i="7"/>
  <c r="Y106" i="7" s="1"/>
  <c r="X105" i="7"/>
  <c r="X106" i="7" s="1"/>
  <c r="R105" i="7"/>
  <c r="R106" i="7" s="1"/>
  <c r="J105" i="7"/>
  <c r="J106" i="7" s="1"/>
  <c r="I105" i="7"/>
  <c r="I106" i="7" s="1"/>
  <c r="H105" i="7"/>
  <c r="H106" i="7" s="1"/>
  <c r="G105" i="7"/>
  <c r="G106" i="7" s="1"/>
  <c r="F105" i="7"/>
  <c r="F106" i="7" s="1"/>
  <c r="E105" i="7"/>
  <c r="E106" i="7" s="1"/>
  <c r="D105" i="7"/>
  <c r="D106" i="7" s="1"/>
  <c r="C105" i="7"/>
  <c r="C106" i="7" s="1"/>
  <c r="Z102" i="7"/>
  <c r="AK101" i="7"/>
  <c r="AJ101" i="7"/>
  <c r="AI101" i="7"/>
  <c r="AH101" i="7"/>
  <c r="AE101" i="7"/>
  <c r="AE102" i="7" s="1"/>
  <c r="AD101" i="7"/>
  <c r="AD102" i="7" s="1"/>
  <c r="AC101" i="7"/>
  <c r="AC102" i="7" s="1"/>
  <c r="AB101" i="7"/>
  <c r="AB102" i="7" s="1"/>
  <c r="AA101" i="7"/>
  <c r="AA102" i="7" s="1"/>
  <c r="Z101" i="7"/>
  <c r="Y101" i="7"/>
  <c r="Y102" i="7" s="1"/>
  <c r="X101" i="7"/>
  <c r="X102" i="7" s="1"/>
  <c r="R101" i="7"/>
  <c r="R102" i="7" s="1"/>
  <c r="J101" i="7"/>
  <c r="J102" i="7" s="1"/>
  <c r="I101" i="7"/>
  <c r="I102" i="7" s="1"/>
  <c r="H101" i="7"/>
  <c r="H102" i="7" s="1"/>
  <c r="G101" i="7"/>
  <c r="G102" i="7" s="1"/>
  <c r="F101" i="7"/>
  <c r="F102" i="7" s="1"/>
  <c r="E101" i="7"/>
  <c r="E102" i="7" s="1"/>
  <c r="D101" i="7"/>
  <c r="D102" i="7" s="1"/>
  <c r="C101" i="7"/>
  <c r="C102" i="7" s="1"/>
  <c r="AD98" i="7"/>
  <c r="AA98" i="7"/>
  <c r="G98" i="7"/>
  <c r="AK97" i="7"/>
  <c r="AJ97" i="7"/>
  <c r="AI97" i="7"/>
  <c r="AH97" i="7"/>
  <c r="AE97" i="7"/>
  <c r="AE98" i="7" s="1"/>
  <c r="AD97" i="7"/>
  <c r="AC97" i="7"/>
  <c r="AC98" i="7" s="1"/>
  <c r="AB97" i="7"/>
  <c r="AB98" i="7" s="1"/>
  <c r="AA97" i="7"/>
  <c r="Z97" i="7"/>
  <c r="Z98" i="7" s="1"/>
  <c r="Y97" i="7"/>
  <c r="Y98" i="7" s="1"/>
  <c r="X97" i="7"/>
  <c r="X98" i="7" s="1"/>
  <c r="R97" i="7"/>
  <c r="R98" i="7" s="1"/>
  <c r="J97" i="7"/>
  <c r="J98" i="7" s="1"/>
  <c r="I97" i="7"/>
  <c r="I98" i="7" s="1"/>
  <c r="H97" i="7"/>
  <c r="H98" i="7" s="1"/>
  <c r="G97" i="7"/>
  <c r="F97" i="7"/>
  <c r="F98" i="7" s="1"/>
  <c r="E97" i="7"/>
  <c r="E98" i="7" s="1"/>
  <c r="D97" i="7"/>
  <c r="D98" i="7" s="1"/>
  <c r="C97" i="7"/>
  <c r="C98" i="7" s="1"/>
  <c r="AK93" i="7"/>
  <c r="AJ93" i="7"/>
  <c r="AI93" i="7"/>
  <c r="AH93" i="7"/>
  <c r="AE93" i="7"/>
  <c r="AE94" i="7" s="1"/>
  <c r="AD93" i="7"/>
  <c r="AD94" i="7" s="1"/>
  <c r="AC93" i="7"/>
  <c r="AC94" i="7" s="1"/>
  <c r="AB93" i="7"/>
  <c r="AB94" i="7" s="1"/>
  <c r="AA93" i="7"/>
  <c r="AA94" i="7" s="1"/>
  <c r="Z93" i="7"/>
  <c r="Z94" i="7" s="1"/>
  <c r="Y93" i="7"/>
  <c r="Y94" i="7" s="1"/>
  <c r="X93" i="7"/>
  <c r="X94" i="7" s="1"/>
  <c r="R93" i="7"/>
  <c r="R94" i="7" s="1"/>
  <c r="J93" i="7"/>
  <c r="J94" i="7" s="1"/>
  <c r="I93" i="7"/>
  <c r="I94" i="7" s="1"/>
  <c r="H93" i="7"/>
  <c r="H94" i="7" s="1"/>
  <c r="G93" i="7"/>
  <c r="G94" i="7" s="1"/>
  <c r="F93" i="7"/>
  <c r="F94" i="7" s="1"/>
  <c r="E93" i="7"/>
  <c r="E94" i="7" s="1"/>
  <c r="D93" i="7"/>
  <c r="D94" i="7" s="1"/>
  <c r="C93" i="7"/>
  <c r="C94" i="7" s="1"/>
  <c r="Z90" i="7"/>
  <c r="AK89" i="7"/>
  <c r="AJ89" i="7"/>
  <c r="AI89" i="7"/>
  <c r="AH89" i="7"/>
  <c r="AE89" i="7"/>
  <c r="AE90" i="7" s="1"/>
  <c r="AD89" i="7"/>
  <c r="AD90" i="7" s="1"/>
  <c r="AC89" i="7"/>
  <c r="AC90" i="7" s="1"/>
  <c r="AB89" i="7"/>
  <c r="AB90" i="7" s="1"/>
  <c r="AA89" i="7"/>
  <c r="AA90" i="7" s="1"/>
  <c r="Z89" i="7"/>
  <c r="Y89" i="7"/>
  <c r="Y90" i="7" s="1"/>
  <c r="X89" i="7"/>
  <c r="X90" i="7" s="1"/>
  <c r="R89" i="7"/>
  <c r="R90" i="7" s="1"/>
  <c r="J89" i="7"/>
  <c r="J90" i="7" s="1"/>
  <c r="I89" i="7"/>
  <c r="I90" i="7" s="1"/>
  <c r="H89" i="7"/>
  <c r="H90" i="7" s="1"/>
  <c r="G89" i="7"/>
  <c r="G90" i="7" s="1"/>
  <c r="F89" i="7"/>
  <c r="F90" i="7" s="1"/>
  <c r="E89" i="7"/>
  <c r="E90" i="7" s="1"/>
  <c r="D89" i="7"/>
  <c r="D90" i="7" s="1"/>
  <c r="C89" i="7"/>
  <c r="C90" i="7" s="1"/>
  <c r="Z86" i="7"/>
  <c r="AK85" i="7"/>
  <c r="AJ85" i="7"/>
  <c r="AI85" i="7"/>
  <c r="AH85" i="7"/>
  <c r="AE85" i="7"/>
  <c r="AE86" i="7" s="1"/>
  <c r="AD85" i="7"/>
  <c r="AD86" i="7" s="1"/>
  <c r="AC85" i="7"/>
  <c r="AC86" i="7" s="1"/>
  <c r="AB85" i="7"/>
  <c r="AB86" i="7" s="1"/>
  <c r="AA85" i="7"/>
  <c r="AA86" i="7" s="1"/>
  <c r="Z85" i="7"/>
  <c r="Y85" i="7"/>
  <c r="Y86" i="7" s="1"/>
  <c r="X85" i="7"/>
  <c r="X86" i="7" s="1"/>
  <c r="R85" i="7"/>
  <c r="R86" i="7" s="1"/>
  <c r="J85" i="7"/>
  <c r="J86" i="7" s="1"/>
  <c r="I85" i="7"/>
  <c r="I86" i="7" s="1"/>
  <c r="H85" i="7"/>
  <c r="H86" i="7" s="1"/>
  <c r="G85" i="7"/>
  <c r="G86" i="7" s="1"/>
  <c r="F85" i="7"/>
  <c r="F86" i="7" s="1"/>
  <c r="E85" i="7"/>
  <c r="E86" i="7" s="1"/>
  <c r="D85" i="7"/>
  <c r="D86" i="7" s="1"/>
  <c r="C85" i="7"/>
  <c r="C86" i="7" s="1"/>
  <c r="Y82" i="7"/>
  <c r="AK81" i="7"/>
  <c r="AJ81" i="7"/>
  <c r="AI81" i="7"/>
  <c r="AH81" i="7"/>
  <c r="AE81" i="7"/>
  <c r="AE82" i="7" s="1"/>
  <c r="AD81" i="7"/>
  <c r="AD82" i="7" s="1"/>
  <c r="AC81" i="7"/>
  <c r="AC82" i="7" s="1"/>
  <c r="AB81" i="7"/>
  <c r="AB82" i="7" s="1"/>
  <c r="AA81" i="7"/>
  <c r="AA82" i="7" s="1"/>
  <c r="Z81" i="7"/>
  <c r="Z82" i="7" s="1"/>
  <c r="Y81" i="7"/>
  <c r="X81" i="7"/>
  <c r="X82" i="7" s="1"/>
  <c r="R81" i="7"/>
  <c r="R82" i="7" s="1"/>
  <c r="J81" i="7"/>
  <c r="J82" i="7" s="1"/>
  <c r="I81" i="7"/>
  <c r="I82" i="7" s="1"/>
  <c r="H81" i="7"/>
  <c r="H82" i="7" s="1"/>
  <c r="G81" i="7"/>
  <c r="G82" i="7" s="1"/>
  <c r="F81" i="7"/>
  <c r="F82" i="7" s="1"/>
  <c r="E81" i="7"/>
  <c r="E82" i="7" s="1"/>
  <c r="D81" i="7"/>
  <c r="D82" i="7" s="1"/>
  <c r="C81" i="7"/>
  <c r="C82" i="7" s="1"/>
  <c r="Z78" i="7"/>
  <c r="X78" i="7"/>
  <c r="D78" i="7"/>
  <c r="AK77" i="7"/>
  <c r="AJ77" i="7"/>
  <c r="AI77" i="7"/>
  <c r="AH77" i="7"/>
  <c r="AE77" i="7"/>
  <c r="AE78" i="7" s="1"/>
  <c r="AD77" i="7"/>
  <c r="AD78" i="7" s="1"/>
  <c r="AC77" i="7"/>
  <c r="AC78" i="7" s="1"/>
  <c r="AB77" i="7"/>
  <c r="AB78" i="7" s="1"/>
  <c r="AA77" i="7"/>
  <c r="AA78" i="7" s="1"/>
  <c r="Z77" i="7"/>
  <c r="Y77" i="7"/>
  <c r="Y78" i="7" s="1"/>
  <c r="X77" i="7"/>
  <c r="R77" i="7"/>
  <c r="R78" i="7" s="1"/>
  <c r="J77" i="7"/>
  <c r="J78" i="7" s="1"/>
  <c r="I77" i="7"/>
  <c r="I78" i="7" s="1"/>
  <c r="H77" i="7"/>
  <c r="H78" i="7" s="1"/>
  <c r="G77" i="7"/>
  <c r="G78" i="7" s="1"/>
  <c r="F77" i="7"/>
  <c r="F78" i="7" s="1"/>
  <c r="E77" i="7"/>
  <c r="E78" i="7" s="1"/>
  <c r="D77" i="7"/>
  <c r="C77" i="7"/>
  <c r="C78" i="7" s="1"/>
  <c r="AE74" i="7"/>
  <c r="R74" i="7"/>
  <c r="AK73" i="7"/>
  <c r="AJ73" i="7"/>
  <c r="AI73" i="7"/>
  <c r="AH73" i="7"/>
  <c r="AE73" i="7"/>
  <c r="AD73" i="7"/>
  <c r="AD74" i="7" s="1"/>
  <c r="AC73" i="7"/>
  <c r="AC74" i="7" s="1"/>
  <c r="AB73" i="7"/>
  <c r="AB74" i="7" s="1"/>
  <c r="AA73" i="7"/>
  <c r="AA74" i="7" s="1"/>
  <c r="Z73" i="7"/>
  <c r="Z74" i="7" s="1"/>
  <c r="Y73" i="7"/>
  <c r="Y74" i="7" s="1"/>
  <c r="X73" i="7"/>
  <c r="X74" i="7" s="1"/>
  <c r="R73" i="7"/>
  <c r="J73" i="7"/>
  <c r="J74" i="7" s="1"/>
  <c r="I73" i="7"/>
  <c r="I74" i="7" s="1"/>
  <c r="H73" i="7"/>
  <c r="H74" i="7" s="1"/>
  <c r="G73" i="7"/>
  <c r="G74" i="7" s="1"/>
  <c r="F73" i="7"/>
  <c r="F74" i="7" s="1"/>
  <c r="E73" i="7"/>
  <c r="E74" i="7" s="1"/>
  <c r="D73" i="7"/>
  <c r="D74" i="7" s="1"/>
  <c r="C73" i="7"/>
  <c r="C74" i="7" s="1"/>
  <c r="K72" i="7" s="1"/>
  <c r="AK69" i="7"/>
  <c r="AJ69" i="7"/>
  <c r="AI69" i="7"/>
  <c r="AH69" i="7"/>
  <c r="AE69" i="7"/>
  <c r="AE70" i="7" s="1"/>
  <c r="AD69" i="7"/>
  <c r="AD70" i="7" s="1"/>
  <c r="AC69" i="7"/>
  <c r="AC70" i="7" s="1"/>
  <c r="AB69" i="7"/>
  <c r="AB70" i="7" s="1"/>
  <c r="AA69" i="7"/>
  <c r="AA70" i="7" s="1"/>
  <c r="Z69" i="7"/>
  <c r="Z70" i="7" s="1"/>
  <c r="Y69" i="7"/>
  <c r="Y70" i="7" s="1"/>
  <c r="X69" i="7"/>
  <c r="X70" i="7" s="1"/>
  <c r="R69" i="7"/>
  <c r="R70" i="7" s="1"/>
  <c r="J69" i="7"/>
  <c r="J70" i="7" s="1"/>
  <c r="I69" i="7"/>
  <c r="I70" i="7" s="1"/>
  <c r="H69" i="7"/>
  <c r="H70" i="7" s="1"/>
  <c r="G69" i="7"/>
  <c r="G70" i="7" s="1"/>
  <c r="F69" i="7"/>
  <c r="F70" i="7" s="1"/>
  <c r="E69" i="7"/>
  <c r="E70" i="7" s="1"/>
  <c r="D69" i="7"/>
  <c r="D70" i="7" s="1"/>
  <c r="C69" i="7"/>
  <c r="C70" i="7" s="1"/>
  <c r="AC66" i="7"/>
  <c r="D66" i="7"/>
  <c r="C66" i="7"/>
  <c r="AK65" i="7"/>
  <c r="AJ65" i="7"/>
  <c r="AI65" i="7"/>
  <c r="AH65" i="7"/>
  <c r="AE65" i="7"/>
  <c r="AE66" i="7" s="1"/>
  <c r="AD65" i="7"/>
  <c r="AD66" i="7" s="1"/>
  <c r="AC65" i="7"/>
  <c r="AB65" i="7"/>
  <c r="AB66" i="7" s="1"/>
  <c r="AA65" i="7"/>
  <c r="AA66" i="7" s="1"/>
  <c r="Z65" i="7"/>
  <c r="Z66" i="7" s="1"/>
  <c r="Y65" i="7"/>
  <c r="Y66" i="7" s="1"/>
  <c r="X65" i="7"/>
  <c r="X66" i="7" s="1"/>
  <c r="R65" i="7"/>
  <c r="R66" i="7" s="1"/>
  <c r="J65" i="7"/>
  <c r="J66" i="7" s="1"/>
  <c r="I65" i="7"/>
  <c r="I66" i="7" s="1"/>
  <c r="H65" i="7"/>
  <c r="H66" i="7" s="1"/>
  <c r="G65" i="7"/>
  <c r="G66" i="7" s="1"/>
  <c r="F65" i="7"/>
  <c r="F66" i="7" s="1"/>
  <c r="E65" i="7"/>
  <c r="E66" i="7" s="1"/>
  <c r="D65" i="7"/>
  <c r="C65" i="7"/>
  <c r="AK61" i="7"/>
  <c r="AJ61" i="7"/>
  <c r="AI61" i="7"/>
  <c r="AH61" i="7"/>
  <c r="AE61" i="7"/>
  <c r="AE62" i="7" s="1"/>
  <c r="AD61" i="7"/>
  <c r="AD62" i="7" s="1"/>
  <c r="AC61" i="7"/>
  <c r="AC62" i="7" s="1"/>
  <c r="AB61" i="7"/>
  <c r="AB62" i="7" s="1"/>
  <c r="AA61" i="7"/>
  <c r="AA62" i="7" s="1"/>
  <c r="Z61" i="7"/>
  <c r="Z62" i="7" s="1"/>
  <c r="Y61" i="7"/>
  <c r="Y62" i="7" s="1"/>
  <c r="X61" i="7"/>
  <c r="X62" i="7" s="1"/>
  <c r="R61" i="7"/>
  <c r="R62" i="7" s="1"/>
  <c r="J61" i="7"/>
  <c r="J62" i="7" s="1"/>
  <c r="I61" i="7"/>
  <c r="I62" i="7" s="1"/>
  <c r="H61" i="7"/>
  <c r="H62" i="7" s="1"/>
  <c r="G61" i="7"/>
  <c r="G62" i="7" s="1"/>
  <c r="F61" i="7"/>
  <c r="F62" i="7" s="1"/>
  <c r="E61" i="7"/>
  <c r="E62" i="7" s="1"/>
  <c r="D61" i="7"/>
  <c r="D62" i="7" s="1"/>
  <c r="C61" i="7"/>
  <c r="C62" i="7" s="1"/>
  <c r="D58" i="7"/>
  <c r="AK57" i="7"/>
  <c r="AJ57" i="7"/>
  <c r="AI57" i="7"/>
  <c r="AH57" i="7"/>
  <c r="AE57" i="7"/>
  <c r="AE58" i="7" s="1"/>
  <c r="AD57" i="7"/>
  <c r="AD58" i="7" s="1"/>
  <c r="AC57" i="7"/>
  <c r="AC58" i="7" s="1"/>
  <c r="AB57" i="7"/>
  <c r="AB58" i="7" s="1"/>
  <c r="AA57" i="7"/>
  <c r="AA58" i="7" s="1"/>
  <c r="Z57" i="7"/>
  <c r="Z58" i="7" s="1"/>
  <c r="Y57" i="7"/>
  <c r="Y58" i="7" s="1"/>
  <c r="X57" i="7"/>
  <c r="X58" i="7" s="1"/>
  <c r="R57" i="7"/>
  <c r="R58" i="7" s="1"/>
  <c r="J57" i="7"/>
  <c r="J58" i="7" s="1"/>
  <c r="I57" i="7"/>
  <c r="I58" i="7" s="1"/>
  <c r="H57" i="7"/>
  <c r="H58" i="7" s="1"/>
  <c r="G57" i="7"/>
  <c r="G58" i="7" s="1"/>
  <c r="F57" i="7"/>
  <c r="F58" i="7" s="1"/>
  <c r="E57" i="7"/>
  <c r="E58" i="7" s="1"/>
  <c r="D57" i="7"/>
  <c r="C57" i="7"/>
  <c r="C58" i="7" s="1"/>
  <c r="AK53" i="7"/>
  <c r="AJ53" i="7"/>
  <c r="AI53" i="7"/>
  <c r="AH53" i="7"/>
  <c r="AE53" i="7"/>
  <c r="AE54" i="7" s="1"/>
  <c r="AD53" i="7"/>
  <c r="AD54" i="7" s="1"/>
  <c r="AC53" i="7"/>
  <c r="AC54" i="7" s="1"/>
  <c r="AB53" i="7"/>
  <c r="AB54" i="7" s="1"/>
  <c r="AA53" i="7"/>
  <c r="AA54" i="7" s="1"/>
  <c r="Z53" i="7"/>
  <c r="Z54" i="7" s="1"/>
  <c r="Y53" i="7"/>
  <c r="Y54" i="7" s="1"/>
  <c r="X53" i="7"/>
  <c r="X54" i="7" s="1"/>
  <c r="R53" i="7"/>
  <c r="R54" i="7" s="1"/>
  <c r="J53" i="7"/>
  <c r="J54" i="7" s="1"/>
  <c r="I53" i="7"/>
  <c r="I54" i="7" s="1"/>
  <c r="H53" i="7"/>
  <c r="H54" i="7" s="1"/>
  <c r="G53" i="7"/>
  <c r="G54" i="7" s="1"/>
  <c r="F53" i="7"/>
  <c r="F54" i="7" s="1"/>
  <c r="E53" i="7"/>
  <c r="E54" i="7" s="1"/>
  <c r="D53" i="7"/>
  <c r="D54" i="7" s="1"/>
  <c r="C53" i="7"/>
  <c r="C54" i="7" s="1"/>
  <c r="E50" i="7"/>
  <c r="AK49" i="7"/>
  <c r="AJ49" i="7"/>
  <c r="AI49" i="7"/>
  <c r="AH49" i="7"/>
  <c r="AE49" i="7"/>
  <c r="AE50" i="7" s="1"/>
  <c r="AD49" i="7"/>
  <c r="AD50" i="7" s="1"/>
  <c r="AC49" i="7"/>
  <c r="AC50" i="7" s="1"/>
  <c r="AB49" i="7"/>
  <c r="AB50" i="7" s="1"/>
  <c r="AA49" i="7"/>
  <c r="AA50" i="7" s="1"/>
  <c r="Z49" i="7"/>
  <c r="Z50" i="7" s="1"/>
  <c r="Y49" i="7"/>
  <c r="Y50" i="7" s="1"/>
  <c r="X49" i="7"/>
  <c r="X50" i="7" s="1"/>
  <c r="R49" i="7"/>
  <c r="R50" i="7" s="1"/>
  <c r="J49" i="7"/>
  <c r="J50" i="7" s="1"/>
  <c r="I49" i="7"/>
  <c r="I50" i="7" s="1"/>
  <c r="H49" i="7"/>
  <c r="H50" i="7" s="1"/>
  <c r="G49" i="7"/>
  <c r="G50" i="7" s="1"/>
  <c r="F49" i="7"/>
  <c r="F50" i="7" s="1"/>
  <c r="E49" i="7"/>
  <c r="D49" i="7"/>
  <c r="D50" i="7" s="1"/>
  <c r="C49" i="7"/>
  <c r="C50" i="7" s="1"/>
  <c r="AE46" i="7"/>
  <c r="D46" i="7"/>
  <c r="AK45" i="7"/>
  <c r="AJ45" i="7"/>
  <c r="AI45" i="7"/>
  <c r="AH45" i="7"/>
  <c r="AE45" i="7"/>
  <c r="AD45" i="7"/>
  <c r="AD46" i="7" s="1"/>
  <c r="AC45" i="7"/>
  <c r="AC46" i="7" s="1"/>
  <c r="AB45" i="7"/>
  <c r="AB46" i="7" s="1"/>
  <c r="AA45" i="7"/>
  <c r="AA46" i="7" s="1"/>
  <c r="Z45" i="7"/>
  <c r="Z46" i="7" s="1"/>
  <c r="Y45" i="7"/>
  <c r="Y46" i="7" s="1"/>
  <c r="X45" i="7"/>
  <c r="X46" i="7" s="1"/>
  <c r="R45" i="7"/>
  <c r="R46" i="7" s="1"/>
  <c r="J45" i="7"/>
  <c r="J46" i="7" s="1"/>
  <c r="I45" i="7"/>
  <c r="I46" i="7" s="1"/>
  <c r="H45" i="7"/>
  <c r="H46" i="7" s="1"/>
  <c r="G45" i="7"/>
  <c r="G46" i="7" s="1"/>
  <c r="F45" i="7"/>
  <c r="F46" i="7" s="1"/>
  <c r="E45" i="7"/>
  <c r="E46" i="7" s="1"/>
  <c r="D45" i="7"/>
  <c r="C45" i="7"/>
  <c r="C46" i="7" s="1"/>
  <c r="AE42" i="7"/>
  <c r="AD42" i="7"/>
  <c r="AK41" i="7"/>
  <c r="AJ41" i="7"/>
  <c r="AI41" i="7"/>
  <c r="AH41" i="7"/>
  <c r="AE41" i="7"/>
  <c r="AD41" i="7"/>
  <c r="AC41" i="7"/>
  <c r="AC42" i="7" s="1"/>
  <c r="AB41" i="7"/>
  <c r="AB42" i="7" s="1"/>
  <c r="AA41" i="7"/>
  <c r="AA42" i="7" s="1"/>
  <c r="Z41" i="7"/>
  <c r="Z42" i="7" s="1"/>
  <c r="Y41" i="7"/>
  <c r="Y42" i="7" s="1"/>
  <c r="X41" i="7"/>
  <c r="X42" i="7" s="1"/>
  <c r="R41" i="7"/>
  <c r="R42" i="7" s="1"/>
  <c r="J41" i="7"/>
  <c r="J42" i="7" s="1"/>
  <c r="I41" i="7"/>
  <c r="I42" i="7" s="1"/>
  <c r="H41" i="7"/>
  <c r="H42" i="7" s="1"/>
  <c r="G41" i="7"/>
  <c r="G42" i="7" s="1"/>
  <c r="F41" i="7"/>
  <c r="F42" i="7" s="1"/>
  <c r="E41" i="7"/>
  <c r="E42" i="7" s="1"/>
  <c r="D41" i="7"/>
  <c r="D42" i="7" s="1"/>
  <c r="C41" i="7"/>
  <c r="C42" i="7" s="1"/>
  <c r="AE38" i="7"/>
  <c r="Z38" i="7"/>
  <c r="E38" i="7"/>
  <c r="AK37" i="7"/>
  <c r="AJ37" i="7"/>
  <c r="AI37" i="7"/>
  <c r="AH37" i="7"/>
  <c r="AE37" i="7"/>
  <c r="AD37" i="7"/>
  <c r="AD38" i="7" s="1"/>
  <c r="AC37" i="7"/>
  <c r="AC38" i="7" s="1"/>
  <c r="AB37" i="7"/>
  <c r="AB38" i="7" s="1"/>
  <c r="AA37" i="7"/>
  <c r="AA38" i="7" s="1"/>
  <c r="Z37" i="7"/>
  <c r="Y37" i="7"/>
  <c r="Y38" i="7" s="1"/>
  <c r="X37" i="7"/>
  <c r="X38" i="7" s="1"/>
  <c r="R37" i="7"/>
  <c r="R38" i="7" s="1"/>
  <c r="J37" i="7"/>
  <c r="J38" i="7" s="1"/>
  <c r="I37" i="7"/>
  <c r="I38" i="7" s="1"/>
  <c r="H37" i="7"/>
  <c r="H38" i="7" s="1"/>
  <c r="G37" i="7"/>
  <c r="G38" i="7" s="1"/>
  <c r="F37" i="7"/>
  <c r="F38" i="7" s="1"/>
  <c r="E37" i="7"/>
  <c r="D37" i="7"/>
  <c r="D38" i="7" s="1"/>
  <c r="C37" i="7"/>
  <c r="C38" i="7" s="1"/>
  <c r="D34" i="7"/>
  <c r="AK33" i="7"/>
  <c r="AJ33" i="7"/>
  <c r="AI33" i="7"/>
  <c r="AH33" i="7"/>
  <c r="AE33" i="7"/>
  <c r="AE34" i="7" s="1"/>
  <c r="AD33" i="7"/>
  <c r="AD34" i="7" s="1"/>
  <c r="AC33" i="7"/>
  <c r="AC34" i="7" s="1"/>
  <c r="AB33" i="7"/>
  <c r="AB34" i="7" s="1"/>
  <c r="AA33" i="7"/>
  <c r="AA34" i="7" s="1"/>
  <c r="Z33" i="7"/>
  <c r="Z34" i="7" s="1"/>
  <c r="Y33" i="7"/>
  <c r="Y34" i="7" s="1"/>
  <c r="X33" i="7"/>
  <c r="X34" i="7" s="1"/>
  <c r="R33" i="7"/>
  <c r="R34" i="7" s="1"/>
  <c r="J33" i="7"/>
  <c r="J34" i="7" s="1"/>
  <c r="I33" i="7"/>
  <c r="I34" i="7" s="1"/>
  <c r="H33" i="7"/>
  <c r="H34" i="7" s="1"/>
  <c r="G33" i="7"/>
  <c r="G34" i="7" s="1"/>
  <c r="F33" i="7"/>
  <c r="F34" i="7" s="1"/>
  <c r="E33" i="7"/>
  <c r="E34" i="7" s="1"/>
  <c r="D33" i="7"/>
  <c r="C33" i="7"/>
  <c r="C34" i="7" s="1"/>
  <c r="AK29" i="7"/>
  <c r="AJ29" i="7"/>
  <c r="AI29" i="7"/>
  <c r="AH29" i="7"/>
  <c r="AE29" i="7"/>
  <c r="AE30" i="7" s="1"/>
  <c r="AD29" i="7"/>
  <c r="AD30" i="7" s="1"/>
  <c r="AC29" i="7"/>
  <c r="AC30" i="7" s="1"/>
  <c r="AB29" i="7"/>
  <c r="AB30" i="7" s="1"/>
  <c r="AA29" i="7"/>
  <c r="AA30" i="7" s="1"/>
  <c r="Z29" i="7"/>
  <c r="Z30" i="7" s="1"/>
  <c r="Y29" i="7"/>
  <c r="Y30" i="7" s="1"/>
  <c r="X29" i="7"/>
  <c r="X30" i="7" s="1"/>
  <c r="R29" i="7"/>
  <c r="R30" i="7" s="1"/>
  <c r="J29" i="7"/>
  <c r="J30" i="7" s="1"/>
  <c r="I29" i="7"/>
  <c r="I30" i="7" s="1"/>
  <c r="H29" i="7"/>
  <c r="H30" i="7" s="1"/>
  <c r="G29" i="7"/>
  <c r="G30" i="7" s="1"/>
  <c r="F29" i="7"/>
  <c r="F30" i="7" s="1"/>
  <c r="E29" i="7"/>
  <c r="E30" i="7" s="1"/>
  <c r="D29" i="7"/>
  <c r="D30" i="7" s="1"/>
  <c r="C29" i="7"/>
  <c r="C30" i="7" s="1"/>
  <c r="R26" i="7"/>
  <c r="AK25" i="7"/>
  <c r="AJ25" i="7"/>
  <c r="AI25" i="7"/>
  <c r="AH25" i="7"/>
  <c r="AE25" i="7"/>
  <c r="AE26" i="7" s="1"/>
  <c r="AD25" i="7"/>
  <c r="AD26" i="7" s="1"/>
  <c r="AC25" i="7"/>
  <c r="AC26" i="7" s="1"/>
  <c r="AB25" i="7"/>
  <c r="AB26" i="7" s="1"/>
  <c r="AA25" i="7"/>
  <c r="AA26" i="7" s="1"/>
  <c r="Z25" i="7"/>
  <c r="Z26" i="7" s="1"/>
  <c r="Y25" i="7"/>
  <c r="Y26" i="7" s="1"/>
  <c r="X25" i="7"/>
  <c r="X26" i="7" s="1"/>
  <c r="R25" i="7"/>
  <c r="J25" i="7"/>
  <c r="J26" i="7" s="1"/>
  <c r="I25" i="7"/>
  <c r="I26" i="7" s="1"/>
  <c r="H25" i="7"/>
  <c r="H26" i="7" s="1"/>
  <c r="G25" i="7"/>
  <c r="G26" i="7" s="1"/>
  <c r="F25" i="7"/>
  <c r="F26" i="7" s="1"/>
  <c r="E25" i="7"/>
  <c r="E26" i="7" s="1"/>
  <c r="D25" i="7"/>
  <c r="D26" i="7" s="1"/>
  <c r="C25" i="7"/>
  <c r="C26" i="7" s="1"/>
  <c r="D22" i="7"/>
  <c r="AK21" i="7"/>
  <c r="AJ21" i="7"/>
  <c r="AI21" i="7"/>
  <c r="AH21" i="7"/>
  <c r="AE21" i="7"/>
  <c r="AE22" i="7" s="1"/>
  <c r="AD21" i="7"/>
  <c r="AD22" i="7" s="1"/>
  <c r="AC21" i="7"/>
  <c r="AC22" i="7" s="1"/>
  <c r="AB21" i="7"/>
  <c r="AB22" i="7" s="1"/>
  <c r="AA21" i="7"/>
  <c r="AA22" i="7" s="1"/>
  <c r="Z21" i="7"/>
  <c r="Z22" i="7" s="1"/>
  <c r="Y21" i="7"/>
  <c r="Y22" i="7" s="1"/>
  <c r="X21" i="7"/>
  <c r="X22" i="7" s="1"/>
  <c r="R21" i="7"/>
  <c r="R22" i="7" s="1"/>
  <c r="J21" i="7"/>
  <c r="J22" i="7" s="1"/>
  <c r="I21" i="7"/>
  <c r="I22" i="7" s="1"/>
  <c r="H21" i="7"/>
  <c r="H22" i="7" s="1"/>
  <c r="G21" i="7"/>
  <c r="G22" i="7" s="1"/>
  <c r="F21" i="7"/>
  <c r="F22" i="7" s="1"/>
  <c r="E21" i="7"/>
  <c r="E22" i="7" s="1"/>
  <c r="D21" i="7"/>
  <c r="C21" i="7"/>
  <c r="C22" i="7" s="1"/>
  <c r="AK17" i="7"/>
  <c r="AJ17" i="7"/>
  <c r="AI17" i="7"/>
  <c r="AH17" i="7"/>
  <c r="AE17" i="7"/>
  <c r="AE18" i="7" s="1"/>
  <c r="AD17" i="7"/>
  <c r="AD18" i="7" s="1"/>
  <c r="AC17" i="7"/>
  <c r="AC18" i="7" s="1"/>
  <c r="AB17" i="7"/>
  <c r="AB18" i="7" s="1"/>
  <c r="AA17" i="7"/>
  <c r="AA18" i="7" s="1"/>
  <c r="Z17" i="7"/>
  <c r="Z18" i="7" s="1"/>
  <c r="Y17" i="7"/>
  <c r="Y18" i="7" s="1"/>
  <c r="X17" i="7"/>
  <c r="X18" i="7" s="1"/>
  <c r="R17" i="7"/>
  <c r="R18" i="7" s="1"/>
  <c r="J17" i="7"/>
  <c r="J18" i="7" s="1"/>
  <c r="I17" i="7"/>
  <c r="I18" i="7" s="1"/>
  <c r="H17" i="7"/>
  <c r="H18" i="7" s="1"/>
  <c r="G17" i="7"/>
  <c r="G18" i="7" s="1"/>
  <c r="F17" i="7"/>
  <c r="F18" i="7" s="1"/>
  <c r="E17" i="7"/>
  <c r="E18" i="7" s="1"/>
  <c r="D17" i="7"/>
  <c r="D18" i="7" s="1"/>
  <c r="C17" i="7"/>
  <c r="C18" i="7" s="1"/>
  <c r="D14" i="7"/>
  <c r="AK13" i="7"/>
  <c r="AJ13" i="7"/>
  <c r="AI13" i="7"/>
  <c r="AH13" i="7"/>
  <c r="AE13" i="7"/>
  <c r="AE14" i="7" s="1"/>
  <c r="AD13" i="7"/>
  <c r="AD14" i="7" s="1"/>
  <c r="AC13" i="7"/>
  <c r="AC14" i="7" s="1"/>
  <c r="AB13" i="7"/>
  <c r="AB14" i="7" s="1"/>
  <c r="AA13" i="7"/>
  <c r="AA14" i="7" s="1"/>
  <c r="Z13" i="7"/>
  <c r="Z14" i="7" s="1"/>
  <c r="Y13" i="7"/>
  <c r="Y14" i="7" s="1"/>
  <c r="X13" i="7"/>
  <c r="X14" i="7" s="1"/>
  <c r="R13" i="7"/>
  <c r="R14" i="7" s="1"/>
  <c r="J13" i="7"/>
  <c r="J14" i="7" s="1"/>
  <c r="I13" i="7"/>
  <c r="I14" i="7" s="1"/>
  <c r="H13" i="7"/>
  <c r="H14" i="7" s="1"/>
  <c r="G13" i="7"/>
  <c r="G14" i="7" s="1"/>
  <c r="F13" i="7"/>
  <c r="F14" i="7" s="1"/>
  <c r="E13" i="7"/>
  <c r="E14" i="7" s="1"/>
  <c r="D13" i="7"/>
  <c r="C13" i="7"/>
  <c r="C14" i="7" s="1"/>
  <c r="AB10" i="7"/>
  <c r="X10" i="7"/>
  <c r="AK9" i="7"/>
  <c r="AJ9" i="7"/>
  <c r="AI9" i="7"/>
  <c r="AH9" i="7"/>
  <c r="AE9" i="7"/>
  <c r="AE10" i="7" s="1"/>
  <c r="AD9" i="7"/>
  <c r="AD10" i="7" s="1"/>
  <c r="AC9" i="7"/>
  <c r="AC10" i="7" s="1"/>
  <c r="AA9" i="7"/>
  <c r="AA10" i="7" s="1"/>
  <c r="Z9" i="7"/>
  <c r="Z10" i="7" s="1"/>
  <c r="Y9" i="7"/>
  <c r="Y10" i="7" s="1"/>
  <c r="R9" i="7"/>
  <c r="R10" i="7" s="1"/>
  <c r="J9" i="7"/>
  <c r="J10" i="7" s="1"/>
  <c r="I9" i="7"/>
  <c r="I10" i="7" s="1"/>
  <c r="H9" i="7"/>
  <c r="H10" i="7" s="1"/>
  <c r="G9" i="7"/>
  <c r="G10" i="7" s="1"/>
  <c r="F9" i="7"/>
  <c r="F10" i="7" s="1"/>
  <c r="E9" i="7"/>
  <c r="E10" i="7" s="1"/>
  <c r="D9" i="7"/>
  <c r="D10" i="7" s="1"/>
  <c r="C9" i="7"/>
  <c r="C10" i="7" s="1"/>
  <c r="Y6" i="7"/>
  <c r="R6" i="7"/>
  <c r="G6" i="7"/>
  <c r="F6" i="7"/>
  <c r="AK5" i="7"/>
  <c r="AJ5" i="7"/>
  <c r="AI5" i="7"/>
  <c r="AH5" i="7"/>
  <c r="AT128" i="5"/>
  <c r="AB129" i="5"/>
  <c r="AC128" i="5"/>
  <c r="AB128" i="5"/>
  <c r="AP128" i="5"/>
  <c r="AO128" i="5"/>
  <c r="U128" i="5"/>
  <c r="T128" i="5"/>
  <c r="R128" i="5"/>
  <c r="AB9" i="6"/>
  <c r="X9" i="6"/>
  <c r="AE5" i="6"/>
  <c r="AE6" i="6" s="1"/>
  <c r="AD5" i="6"/>
  <c r="AC5" i="6"/>
  <c r="AC6" i="6" s="1"/>
  <c r="AB5" i="6"/>
  <c r="AB6" i="6" s="1"/>
  <c r="AA5" i="6"/>
  <c r="AA6" i="6" s="1"/>
  <c r="Z5" i="6"/>
  <c r="Z6" i="6" s="1"/>
  <c r="Y5" i="6"/>
  <c r="Y6" i="6" s="1"/>
  <c r="X5" i="6"/>
  <c r="X6" i="6" s="1"/>
  <c r="R5" i="6"/>
  <c r="R6" i="6" s="1"/>
  <c r="J5" i="6"/>
  <c r="J6" i="6" s="1"/>
  <c r="I5" i="6"/>
  <c r="I6" i="6" s="1"/>
  <c r="H5" i="6"/>
  <c r="H6" i="6" s="1"/>
  <c r="G5" i="6"/>
  <c r="G6" i="6" s="1"/>
  <c r="F5" i="6"/>
  <c r="F6" i="6" s="1"/>
  <c r="E5" i="6"/>
  <c r="E6" i="6" s="1"/>
  <c r="D5" i="6"/>
  <c r="D6" i="6" s="1"/>
  <c r="C5" i="6"/>
  <c r="C6" i="6" s="1"/>
  <c r="AK113" i="6"/>
  <c r="AJ113" i="6"/>
  <c r="AI113" i="6"/>
  <c r="AH113" i="6"/>
  <c r="AE113" i="6"/>
  <c r="AE114" i="6" s="1"/>
  <c r="AD113" i="6"/>
  <c r="AD114" i="6" s="1"/>
  <c r="AC113" i="6"/>
  <c r="AC114" i="6" s="1"/>
  <c r="AB113" i="6"/>
  <c r="AB114" i="6" s="1"/>
  <c r="AA113" i="6"/>
  <c r="AA114" i="6" s="1"/>
  <c r="Z113" i="6"/>
  <c r="Z114" i="6" s="1"/>
  <c r="Y113" i="6"/>
  <c r="Y114" i="6" s="1"/>
  <c r="X113" i="6"/>
  <c r="X114" i="6" s="1"/>
  <c r="R113" i="6"/>
  <c r="R114" i="6" s="1"/>
  <c r="J113" i="6"/>
  <c r="J114" i="6" s="1"/>
  <c r="I113" i="6"/>
  <c r="I114" i="6" s="1"/>
  <c r="H113" i="6"/>
  <c r="H114" i="6" s="1"/>
  <c r="G113" i="6"/>
  <c r="G114" i="6" s="1"/>
  <c r="F113" i="6"/>
  <c r="F114" i="6" s="1"/>
  <c r="E113" i="6"/>
  <c r="E114" i="6" s="1"/>
  <c r="D113" i="6"/>
  <c r="D114" i="6" s="1"/>
  <c r="C113" i="6"/>
  <c r="C114" i="6" s="1"/>
  <c r="AK109" i="6"/>
  <c r="AJ109" i="6"/>
  <c r="AI109" i="6"/>
  <c r="AH109" i="6"/>
  <c r="AE109" i="6"/>
  <c r="AE110" i="6" s="1"/>
  <c r="AD109" i="6"/>
  <c r="AD110" i="6" s="1"/>
  <c r="AC109" i="6"/>
  <c r="AC110" i="6" s="1"/>
  <c r="AB109" i="6"/>
  <c r="AB110" i="6" s="1"/>
  <c r="AA109" i="6"/>
  <c r="AA110" i="6" s="1"/>
  <c r="Z109" i="6"/>
  <c r="Z110" i="6" s="1"/>
  <c r="Y109" i="6"/>
  <c r="Y110" i="6" s="1"/>
  <c r="X109" i="6"/>
  <c r="X110" i="6" s="1"/>
  <c r="R109" i="6"/>
  <c r="R110" i="6" s="1"/>
  <c r="J109" i="6"/>
  <c r="J110" i="6" s="1"/>
  <c r="I109" i="6"/>
  <c r="I110" i="6" s="1"/>
  <c r="H109" i="6"/>
  <c r="H110" i="6" s="1"/>
  <c r="G109" i="6"/>
  <c r="G110" i="6" s="1"/>
  <c r="F109" i="6"/>
  <c r="F110" i="6" s="1"/>
  <c r="E109" i="6"/>
  <c r="E110" i="6" s="1"/>
  <c r="D109" i="6"/>
  <c r="D110" i="6" s="1"/>
  <c r="C109" i="6"/>
  <c r="C110" i="6" s="1"/>
  <c r="AK105" i="6"/>
  <c r="AJ105" i="6"/>
  <c r="AI105" i="6"/>
  <c r="AH105" i="6"/>
  <c r="AE105" i="6"/>
  <c r="AE106" i="6" s="1"/>
  <c r="AD105" i="6"/>
  <c r="AD106" i="6" s="1"/>
  <c r="AC105" i="6"/>
  <c r="AC106" i="6" s="1"/>
  <c r="AB105" i="6"/>
  <c r="AB106" i="6" s="1"/>
  <c r="AA105" i="6"/>
  <c r="AA106" i="6" s="1"/>
  <c r="Z105" i="6"/>
  <c r="Z106" i="6" s="1"/>
  <c r="Y105" i="6"/>
  <c r="Y106" i="6" s="1"/>
  <c r="X105" i="6"/>
  <c r="X106" i="6" s="1"/>
  <c r="R105" i="6"/>
  <c r="R106" i="6" s="1"/>
  <c r="J105" i="6"/>
  <c r="J106" i="6" s="1"/>
  <c r="I105" i="6"/>
  <c r="I106" i="6" s="1"/>
  <c r="H105" i="6"/>
  <c r="H106" i="6" s="1"/>
  <c r="G105" i="6"/>
  <c r="G106" i="6" s="1"/>
  <c r="F105" i="6"/>
  <c r="F106" i="6" s="1"/>
  <c r="E105" i="6"/>
  <c r="E106" i="6" s="1"/>
  <c r="D105" i="6"/>
  <c r="D106" i="6" s="1"/>
  <c r="C105" i="6"/>
  <c r="C106" i="6" s="1"/>
  <c r="AK101" i="6"/>
  <c r="AJ101" i="6"/>
  <c r="AI101" i="6"/>
  <c r="AH101" i="6"/>
  <c r="AE101" i="6"/>
  <c r="AE102" i="6" s="1"/>
  <c r="AD101" i="6"/>
  <c r="AD102" i="6" s="1"/>
  <c r="AC101" i="6"/>
  <c r="AC102" i="6" s="1"/>
  <c r="AB101" i="6"/>
  <c r="AB102" i="6" s="1"/>
  <c r="AA101" i="6"/>
  <c r="AA102" i="6" s="1"/>
  <c r="Z101" i="6"/>
  <c r="Z102" i="6" s="1"/>
  <c r="Y101" i="6"/>
  <c r="Y102" i="6" s="1"/>
  <c r="X101" i="6"/>
  <c r="X102" i="6" s="1"/>
  <c r="R101" i="6"/>
  <c r="R102" i="6" s="1"/>
  <c r="J101" i="6"/>
  <c r="J102" i="6" s="1"/>
  <c r="I101" i="6"/>
  <c r="I102" i="6" s="1"/>
  <c r="H101" i="6"/>
  <c r="H102" i="6" s="1"/>
  <c r="G101" i="6"/>
  <c r="G102" i="6" s="1"/>
  <c r="F101" i="6"/>
  <c r="F102" i="6" s="1"/>
  <c r="E101" i="6"/>
  <c r="E102" i="6" s="1"/>
  <c r="D101" i="6"/>
  <c r="D102" i="6" s="1"/>
  <c r="C101" i="6"/>
  <c r="C102" i="6" s="1"/>
  <c r="AE98" i="6"/>
  <c r="AK97" i="6"/>
  <c r="AJ97" i="6"/>
  <c r="AI97" i="6"/>
  <c r="AH97" i="6"/>
  <c r="AE97" i="6"/>
  <c r="AD97" i="6"/>
  <c r="AD98" i="6" s="1"/>
  <c r="AC97" i="6"/>
  <c r="AC98" i="6" s="1"/>
  <c r="AB97" i="6"/>
  <c r="AB98" i="6" s="1"/>
  <c r="AA97" i="6"/>
  <c r="AA98" i="6" s="1"/>
  <c r="Z97" i="6"/>
  <c r="Z98" i="6" s="1"/>
  <c r="Y97" i="6"/>
  <c r="Y98" i="6" s="1"/>
  <c r="X97" i="6"/>
  <c r="X98" i="6" s="1"/>
  <c r="R97" i="6"/>
  <c r="R98" i="6" s="1"/>
  <c r="J97" i="6"/>
  <c r="J98" i="6" s="1"/>
  <c r="I97" i="6"/>
  <c r="I98" i="6" s="1"/>
  <c r="H97" i="6"/>
  <c r="H98" i="6" s="1"/>
  <c r="G97" i="6"/>
  <c r="G98" i="6" s="1"/>
  <c r="F97" i="6"/>
  <c r="F98" i="6" s="1"/>
  <c r="E97" i="6"/>
  <c r="E98" i="6" s="1"/>
  <c r="D97" i="6"/>
  <c r="D98" i="6" s="1"/>
  <c r="C97" i="6"/>
  <c r="C98" i="6" s="1"/>
  <c r="AK93" i="6"/>
  <c r="AJ93" i="6"/>
  <c r="AI93" i="6"/>
  <c r="AH93" i="6"/>
  <c r="AE93" i="6"/>
  <c r="AE94" i="6" s="1"/>
  <c r="AD93" i="6"/>
  <c r="AD94" i="6" s="1"/>
  <c r="AC93" i="6"/>
  <c r="AC94" i="6" s="1"/>
  <c r="AB93" i="6"/>
  <c r="AB94" i="6" s="1"/>
  <c r="AA93" i="6"/>
  <c r="AA94" i="6" s="1"/>
  <c r="Z93" i="6"/>
  <c r="Z94" i="6" s="1"/>
  <c r="Y93" i="6"/>
  <c r="Y94" i="6" s="1"/>
  <c r="X93" i="6"/>
  <c r="X94" i="6" s="1"/>
  <c r="R93" i="6"/>
  <c r="R94" i="6" s="1"/>
  <c r="J93" i="6"/>
  <c r="J94" i="6" s="1"/>
  <c r="I93" i="6"/>
  <c r="I94" i="6" s="1"/>
  <c r="H93" i="6"/>
  <c r="H94" i="6" s="1"/>
  <c r="G93" i="6"/>
  <c r="G94" i="6" s="1"/>
  <c r="F93" i="6"/>
  <c r="F94" i="6" s="1"/>
  <c r="E93" i="6"/>
  <c r="E94" i="6" s="1"/>
  <c r="D93" i="6"/>
  <c r="D94" i="6" s="1"/>
  <c r="C93" i="6"/>
  <c r="C94" i="6" s="1"/>
  <c r="AK89" i="6"/>
  <c r="AJ89" i="6"/>
  <c r="AI89" i="6"/>
  <c r="AH89" i="6"/>
  <c r="AE89" i="6"/>
  <c r="AE90" i="6" s="1"/>
  <c r="AD89" i="6"/>
  <c r="AD90" i="6" s="1"/>
  <c r="AC89" i="6"/>
  <c r="AC90" i="6" s="1"/>
  <c r="AB89" i="6"/>
  <c r="AB90" i="6" s="1"/>
  <c r="AA89" i="6"/>
  <c r="AA90" i="6" s="1"/>
  <c r="Z89" i="6"/>
  <c r="Z90" i="6" s="1"/>
  <c r="Y89" i="6"/>
  <c r="Y90" i="6" s="1"/>
  <c r="X89" i="6"/>
  <c r="X90" i="6" s="1"/>
  <c r="R89" i="6"/>
  <c r="R90" i="6" s="1"/>
  <c r="J89" i="6"/>
  <c r="J90" i="6" s="1"/>
  <c r="I89" i="6"/>
  <c r="I90" i="6" s="1"/>
  <c r="H89" i="6"/>
  <c r="H90" i="6" s="1"/>
  <c r="G89" i="6"/>
  <c r="G90" i="6" s="1"/>
  <c r="F89" i="6"/>
  <c r="F90" i="6" s="1"/>
  <c r="E89" i="6"/>
  <c r="E90" i="6" s="1"/>
  <c r="D89" i="6"/>
  <c r="D90" i="6" s="1"/>
  <c r="C89" i="6"/>
  <c r="C90" i="6" s="1"/>
  <c r="R86" i="6"/>
  <c r="AK85" i="6"/>
  <c r="AJ85" i="6"/>
  <c r="AI85" i="6"/>
  <c r="AH85" i="6"/>
  <c r="AE85" i="6"/>
  <c r="AE86" i="6" s="1"/>
  <c r="AD85" i="6"/>
  <c r="AD86" i="6" s="1"/>
  <c r="AC85" i="6"/>
  <c r="AC86" i="6" s="1"/>
  <c r="AB85" i="6"/>
  <c r="AB86" i="6" s="1"/>
  <c r="AA85" i="6"/>
  <c r="AA86" i="6" s="1"/>
  <c r="Z85" i="6"/>
  <c r="Z86" i="6" s="1"/>
  <c r="Y85" i="6"/>
  <c r="Y86" i="6" s="1"/>
  <c r="X85" i="6"/>
  <c r="X86" i="6" s="1"/>
  <c r="R85" i="6"/>
  <c r="J85" i="6"/>
  <c r="J86" i="6" s="1"/>
  <c r="I85" i="6"/>
  <c r="I86" i="6" s="1"/>
  <c r="H85" i="6"/>
  <c r="H86" i="6" s="1"/>
  <c r="G85" i="6"/>
  <c r="G86" i="6" s="1"/>
  <c r="F85" i="6"/>
  <c r="F86" i="6" s="1"/>
  <c r="E85" i="6"/>
  <c r="E86" i="6" s="1"/>
  <c r="D85" i="6"/>
  <c r="D86" i="6" s="1"/>
  <c r="C85" i="6"/>
  <c r="C86" i="6" s="1"/>
  <c r="AK81" i="6"/>
  <c r="AJ81" i="6"/>
  <c r="AI81" i="6"/>
  <c r="AH81" i="6"/>
  <c r="AE81" i="6"/>
  <c r="AE82" i="6" s="1"/>
  <c r="AD81" i="6"/>
  <c r="AD82" i="6" s="1"/>
  <c r="AC81" i="6"/>
  <c r="AC82" i="6" s="1"/>
  <c r="AB81" i="6"/>
  <c r="AB82" i="6" s="1"/>
  <c r="AA81" i="6"/>
  <c r="AA82" i="6" s="1"/>
  <c r="Z81" i="6"/>
  <c r="Z82" i="6" s="1"/>
  <c r="Y81" i="6"/>
  <c r="Y82" i="6" s="1"/>
  <c r="X81" i="6"/>
  <c r="X82" i="6" s="1"/>
  <c r="R81" i="6"/>
  <c r="R82" i="6" s="1"/>
  <c r="J81" i="6"/>
  <c r="J82" i="6" s="1"/>
  <c r="I81" i="6"/>
  <c r="I82" i="6" s="1"/>
  <c r="H81" i="6"/>
  <c r="H82" i="6" s="1"/>
  <c r="G81" i="6"/>
  <c r="G82" i="6" s="1"/>
  <c r="F81" i="6"/>
  <c r="F82" i="6" s="1"/>
  <c r="E81" i="6"/>
  <c r="E82" i="6" s="1"/>
  <c r="D81" i="6"/>
  <c r="D82" i="6" s="1"/>
  <c r="C81" i="6"/>
  <c r="C82" i="6" s="1"/>
  <c r="AK77" i="6"/>
  <c r="AJ77" i="6"/>
  <c r="AI77" i="6"/>
  <c r="AH77" i="6"/>
  <c r="AE77" i="6"/>
  <c r="AE78" i="6" s="1"/>
  <c r="AD77" i="6"/>
  <c r="AD78" i="6" s="1"/>
  <c r="AC77" i="6"/>
  <c r="AC78" i="6" s="1"/>
  <c r="AB77" i="6"/>
  <c r="AB78" i="6" s="1"/>
  <c r="AA77" i="6"/>
  <c r="AA78" i="6" s="1"/>
  <c r="Z77" i="6"/>
  <c r="Z78" i="6" s="1"/>
  <c r="Y77" i="6"/>
  <c r="Y78" i="6" s="1"/>
  <c r="X77" i="6"/>
  <c r="X78" i="6" s="1"/>
  <c r="R77" i="6"/>
  <c r="R78" i="6" s="1"/>
  <c r="J77" i="6"/>
  <c r="J78" i="6" s="1"/>
  <c r="I77" i="6"/>
  <c r="I78" i="6" s="1"/>
  <c r="H77" i="6"/>
  <c r="H78" i="6" s="1"/>
  <c r="G77" i="6"/>
  <c r="G78" i="6" s="1"/>
  <c r="F77" i="6"/>
  <c r="F78" i="6" s="1"/>
  <c r="E77" i="6"/>
  <c r="E78" i="6" s="1"/>
  <c r="D77" i="6"/>
  <c r="D78" i="6" s="1"/>
  <c r="C77" i="6"/>
  <c r="C78" i="6" s="1"/>
  <c r="AK73" i="6"/>
  <c r="AJ73" i="6"/>
  <c r="AI73" i="6"/>
  <c r="AH73" i="6"/>
  <c r="AE73" i="6"/>
  <c r="AE74" i="6" s="1"/>
  <c r="AD73" i="6"/>
  <c r="AD74" i="6" s="1"/>
  <c r="AC73" i="6"/>
  <c r="AC74" i="6" s="1"/>
  <c r="AB73" i="6"/>
  <c r="AB74" i="6" s="1"/>
  <c r="AA73" i="6"/>
  <c r="AA74" i="6" s="1"/>
  <c r="Z73" i="6"/>
  <c r="Z74" i="6" s="1"/>
  <c r="Y73" i="6"/>
  <c r="Y74" i="6" s="1"/>
  <c r="X73" i="6"/>
  <c r="X74" i="6" s="1"/>
  <c r="R73" i="6"/>
  <c r="R74" i="6" s="1"/>
  <c r="J73" i="6"/>
  <c r="J74" i="6" s="1"/>
  <c r="I73" i="6"/>
  <c r="I74" i="6" s="1"/>
  <c r="H73" i="6"/>
  <c r="H74" i="6" s="1"/>
  <c r="G73" i="6"/>
  <c r="G74" i="6" s="1"/>
  <c r="F73" i="6"/>
  <c r="F74" i="6" s="1"/>
  <c r="E73" i="6"/>
  <c r="E74" i="6" s="1"/>
  <c r="D73" i="6"/>
  <c r="D74" i="6" s="1"/>
  <c r="C73" i="6"/>
  <c r="C74" i="6" s="1"/>
  <c r="AK69" i="6"/>
  <c r="AJ69" i="6"/>
  <c r="AI69" i="6"/>
  <c r="AH69" i="6"/>
  <c r="AE69" i="6"/>
  <c r="AE70" i="6" s="1"/>
  <c r="AD69" i="6"/>
  <c r="AD70" i="6" s="1"/>
  <c r="AC69" i="6"/>
  <c r="AC70" i="6" s="1"/>
  <c r="AB69" i="6"/>
  <c r="AB70" i="6" s="1"/>
  <c r="AA69" i="6"/>
  <c r="AA70" i="6" s="1"/>
  <c r="Z69" i="6"/>
  <c r="Z70" i="6" s="1"/>
  <c r="Y69" i="6"/>
  <c r="Y70" i="6" s="1"/>
  <c r="X69" i="6"/>
  <c r="X70" i="6" s="1"/>
  <c r="R69" i="6"/>
  <c r="R70" i="6" s="1"/>
  <c r="J69" i="6"/>
  <c r="J70" i="6" s="1"/>
  <c r="I69" i="6"/>
  <c r="I70" i="6" s="1"/>
  <c r="H69" i="6"/>
  <c r="H70" i="6" s="1"/>
  <c r="G69" i="6"/>
  <c r="G70" i="6" s="1"/>
  <c r="F69" i="6"/>
  <c r="F70" i="6" s="1"/>
  <c r="E69" i="6"/>
  <c r="E70" i="6" s="1"/>
  <c r="D69" i="6"/>
  <c r="D70" i="6" s="1"/>
  <c r="C69" i="6"/>
  <c r="C70" i="6" s="1"/>
  <c r="AK65" i="6"/>
  <c r="AJ65" i="6"/>
  <c r="AI65" i="6"/>
  <c r="AH65" i="6"/>
  <c r="AE65" i="6"/>
  <c r="AE66" i="6" s="1"/>
  <c r="AD65" i="6"/>
  <c r="AD66" i="6" s="1"/>
  <c r="AC65" i="6"/>
  <c r="AC66" i="6" s="1"/>
  <c r="AB65" i="6"/>
  <c r="AB66" i="6" s="1"/>
  <c r="AA65" i="6"/>
  <c r="AA66" i="6" s="1"/>
  <c r="Z65" i="6"/>
  <c r="Z66" i="6" s="1"/>
  <c r="Y65" i="6"/>
  <c r="Y66" i="6" s="1"/>
  <c r="X65" i="6"/>
  <c r="X66" i="6" s="1"/>
  <c r="R65" i="6"/>
  <c r="R66" i="6" s="1"/>
  <c r="J65" i="6"/>
  <c r="J66" i="6" s="1"/>
  <c r="I65" i="6"/>
  <c r="I66" i="6" s="1"/>
  <c r="H65" i="6"/>
  <c r="H66" i="6" s="1"/>
  <c r="G65" i="6"/>
  <c r="G66" i="6" s="1"/>
  <c r="F65" i="6"/>
  <c r="F66" i="6" s="1"/>
  <c r="E65" i="6"/>
  <c r="E66" i="6" s="1"/>
  <c r="D65" i="6"/>
  <c r="D66" i="6" s="1"/>
  <c r="C65" i="6"/>
  <c r="C66" i="6" s="1"/>
  <c r="AK61" i="6"/>
  <c r="AJ61" i="6"/>
  <c r="AI61" i="6"/>
  <c r="AH61" i="6"/>
  <c r="AE61" i="6"/>
  <c r="AE62" i="6" s="1"/>
  <c r="AD61" i="6"/>
  <c r="AD62" i="6" s="1"/>
  <c r="AC61" i="6"/>
  <c r="AC62" i="6" s="1"/>
  <c r="AB61" i="6"/>
  <c r="AB62" i="6" s="1"/>
  <c r="AA61" i="6"/>
  <c r="AA62" i="6" s="1"/>
  <c r="Z61" i="6"/>
  <c r="Z62" i="6" s="1"/>
  <c r="Y61" i="6"/>
  <c r="Y62" i="6" s="1"/>
  <c r="X61" i="6"/>
  <c r="X62" i="6" s="1"/>
  <c r="R61" i="6"/>
  <c r="R62" i="6" s="1"/>
  <c r="J61" i="6"/>
  <c r="J62" i="6" s="1"/>
  <c r="I61" i="6"/>
  <c r="I62" i="6" s="1"/>
  <c r="H61" i="6"/>
  <c r="H62" i="6" s="1"/>
  <c r="G61" i="6"/>
  <c r="G62" i="6" s="1"/>
  <c r="F61" i="6"/>
  <c r="F62" i="6" s="1"/>
  <c r="E61" i="6"/>
  <c r="E62" i="6" s="1"/>
  <c r="D61" i="6"/>
  <c r="D62" i="6" s="1"/>
  <c r="C61" i="6"/>
  <c r="C62" i="6" s="1"/>
  <c r="AK57" i="6"/>
  <c r="AJ57" i="6"/>
  <c r="AI57" i="6"/>
  <c r="AH57" i="6"/>
  <c r="AE57" i="6"/>
  <c r="AE58" i="6" s="1"/>
  <c r="AD57" i="6"/>
  <c r="AD58" i="6" s="1"/>
  <c r="AC57" i="6"/>
  <c r="AC58" i="6" s="1"/>
  <c r="AB57" i="6"/>
  <c r="AB58" i="6" s="1"/>
  <c r="AA57" i="6"/>
  <c r="AA58" i="6" s="1"/>
  <c r="Z57" i="6"/>
  <c r="Z58" i="6" s="1"/>
  <c r="Y57" i="6"/>
  <c r="Y58" i="6" s="1"/>
  <c r="X57" i="6"/>
  <c r="X58" i="6" s="1"/>
  <c r="R57" i="6"/>
  <c r="R58" i="6" s="1"/>
  <c r="J57" i="6"/>
  <c r="J58" i="6" s="1"/>
  <c r="I57" i="6"/>
  <c r="I58" i="6" s="1"/>
  <c r="H57" i="6"/>
  <c r="H58" i="6" s="1"/>
  <c r="G57" i="6"/>
  <c r="G58" i="6" s="1"/>
  <c r="F57" i="6"/>
  <c r="F58" i="6" s="1"/>
  <c r="E57" i="6"/>
  <c r="E58" i="6" s="1"/>
  <c r="D57" i="6"/>
  <c r="D58" i="6" s="1"/>
  <c r="C57" i="6"/>
  <c r="C58" i="6" s="1"/>
  <c r="AK53" i="6"/>
  <c r="AJ53" i="6"/>
  <c r="AI53" i="6"/>
  <c r="AH53" i="6"/>
  <c r="AE53" i="6"/>
  <c r="AE54" i="6" s="1"/>
  <c r="AD53" i="6"/>
  <c r="AD54" i="6" s="1"/>
  <c r="AC53" i="6"/>
  <c r="AC54" i="6" s="1"/>
  <c r="AB53" i="6"/>
  <c r="AB54" i="6" s="1"/>
  <c r="AA53" i="6"/>
  <c r="AA54" i="6" s="1"/>
  <c r="Z53" i="6"/>
  <c r="Z54" i="6" s="1"/>
  <c r="Y53" i="6"/>
  <c r="Y54" i="6" s="1"/>
  <c r="X53" i="6"/>
  <c r="X54" i="6" s="1"/>
  <c r="R53" i="6"/>
  <c r="R54" i="6" s="1"/>
  <c r="J53" i="6"/>
  <c r="J54" i="6" s="1"/>
  <c r="I53" i="6"/>
  <c r="I54" i="6" s="1"/>
  <c r="H53" i="6"/>
  <c r="H54" i="6" s="1"/>
  <c r="G53" i="6"/>
  <c r="G54" i="6" s="1"/>
  <c r="F53" i="6"/>
  <c r="F54" i="6" s="1"/>
  <c r="E53" i="6"/>
  <c r="E54" i="6" s="1"/>
  <c r="D53" i="6"/>
  <c r="D54" i="6" s="1"/>
  <c r="C53" i="6"/>
  <c r="C54" i="6" s="1"/>
  <c r="AK49" i="6"/>
  <c r="AJ49" i="6"/>
  <c r="AI49" i="6"/>
  <c r="AH49" i="6"/>
  <c r="AE49" i="6"/>
  <c r="AE50" i="6" s="1"/>
  <c r="AD49" i="6"/>
  <c r="AD50" i="6" s="1"/>
  <c r="AC49" i="6"/>
  <c r="AC50" i="6" s="1"/>
  <c r="AB49" i="6"/>
  <c r="AB50" i="6" s="1"/>
  <c r="AA49" i="6"/>
  <c r="AA50" i="6" s="1"/>
  <c r="Z49" i="6"/>
  <c r="Z50" i="6" s="1"/>
  <c r="Y49" i="6"/>
  <c r="Y50" i="6" s="1"/>
  <c r="X49" i="6"/>
  <c r="X50" i="6" s="1"/>
  <c r="R49" i="6"/>
  <c r="R50" i="6" s="1"/>
  <c r="J49" i="6"/>
  <c r="J50" i="6" s="1"/>
  <c r="I49" i="6"/>
  <c r="I50" i="6" s="1"/>
  <c r="H49" i="6"/>
  <c r="H50" i="6" s="1"/>
  <c r="G49" i="6"/>
  <c r="G50" i="6" s="1"/>
  <c r="F49" i="6"/>
  <c r="F50" i="6" s="1"/>
  <c r="E49" i="6"/>
  <c r="E50" i="6" s="1"/>
  <c r="D49" i="6"/>
  <c r="D50" i="6" s="1"/>
  <c r="C49" i="6"/>
  <c r="C50" i="6" s="1"/>
  <c r="AK45" i="6"/>
  <c r="AJ45" i="6"/>
  <c r="AI45" i="6"/>
  <c r="AH45" i="6"/>
  <c r="AE45" i="6"/>
  <c r="AE46" i="6" s="1"/>
  <c r="AD45" i="6"/>
  <c r="AD46" i="6" s="1"/>
  <c r="AC45" i="6"/>
  <c r="AC46" i="6" s="1"/>
  <c r="AB45" i="6"/>
  <c r="AB46" i="6" s="1"/>
  <c r="AA45" i="6"/>
  <c r="AA46" i="6" s="1"/>
  <c r="Z45" i="6"/>
  <c r="Z46" i="6" s="1"/>
  <c r="Y45" i="6"/>
  <c r="Y46" i="6" s="1"/>
  <c r="X45" i="6"/>
  <c r="X46" i="6" s="1"/>
  <c r="R45" i="6"/>
  <c r="R46" i="6" s="1"/>
  <c r="J45" i="6"/>
  <c r="J46" i="6" s="1"/>
  <c r="I45" i="6"/>
  <c r="I46" i="6" s="1"/>
  <c r="H45" i="6"/>
  <c r="H46" i="6" s="1"/>
  <c r="G45" i="6"/>
  <c r="G46" i="6" s="1"/>
  <c r="F45" i="6"/>
  <c r="F46" i="6" s="1"/>
  <c r="E45" i="6"/>
  <c r="E46" i="6" s="1"/>
  <c r="D45" i="6"/>
  <c r="D46" i="6" s="1"/>
  <c r="C45" i="6"/>
  <c r="C46" i="6" s="1"/>
  <c r="AK41" i="6"/>
  <c r="AJ41" i="6"/>
  <c r="AI41" i="6"/>
  <c r="AH41" i="6"/>
  <c r="AE41" i="6"/>
  <c r="AE42" i="6" s="1"/>
  <c r="AD41" i="6"/>
  <c r="AD42" i="6" s="1"/>
  <c r="AC41" i="6"/>
  <c r="AC42" i="6" s="1"/>
  <c r="AB41" i="6"/>
  <c r="AB42" i="6" s="1"/>
  <c r="AA41" i="6"/>
  <c r="AA42" i="6" s="1"/>
  <c r="Z41" i="6"/>
  <c r="Z42" i="6" s="1"/>
  <c r="Y41" i="6"/>
  <c r="Y42" i="6" s="1"/>
  <c r="X41" i="6"/>
  <c r="X42" i="6" s="1"/>
  <c r="R41" i="6"/>
  <c r="R42" i="6" s="1"/>
  <c r="J41" i="6"/>
  <c r="J42" i="6" s="1"/>
  <c r="I41" i="6"/>
  <c r="I42" i="6" s="1"/>
  <c r="H41" i="6"/>
  <c r="H42" i="6" s="1"/>
  <c r="G41" i="6"/>
  <c r="G42" i="6" s="1"/>
  <c r="F41" i="6"/>
  <c r="F42" i="6" s="1"/>
  <c r="E41" i="6"/>
  <c r="E42" i="6" s="1"/>
  <c r="D41" i="6"/>
  <c r="D42" i="6" s="1"/>
  <c r="C41" i="6"/>
  <c r="C42" i="6" s="1"/>
  <c r="AK37" i="6"/>
  <c r="AJ37" i="6"/>
  <c r="AI37" i="6"/>
  <c r="AH37" i="6"/>
  <c r="AE37" i="6"/>
  <c r="AE38" i="6" s="1"/>
  <c r="AD37" i="6"/>
  <c r="AD38" i="6" s="1"/>
  <c r="AC37" i="6"/>
  <c r="AC38" i="6" s="1"/>
  <c r="AB37" i="6"/>
  <c r="AB38" i="6" s="1"/>
  <c r="AA37" i="6"/>
  <c r="AA38" i="6" s="1"/>
  <c r="Z37" i="6"/>
  <c r="Z38" i="6" s="1"/>
  <c r="Y37" i="6"/>
  <c r="Y38" i="6" s="1"/>
  <c r="X37" i="6"/>
  <c r="X38" i="6" s="1"/>
  <c r="R37" i="6"/>
  <c r="R38" i="6" s="1"/>
  <c r="J37" i="6"/>
  <c r="J38" i="6" s="1"/>
  <c r="I37" i="6"/>
  <c r="I38" i="6" s="1"/>
  <c r="H37" i="6"/>
  <c r="H38" i="6" s="1"/>
  <c r="G37" i="6"/>
  <c r="G38" i="6" s="1"/>
  <c r="F37" i="6"/>
  <c r="F38" i="6" s="1"/>
  <c r="E37" i="6"/>
  <c r="E38" i="6" s="1"/>
  <c r="D37" i="6"/>
  <c r="D38" i="6" s="1"/>
  <c r="C37" i="6"/>
  <c r="C38" i="6" s="1"/>
  <c r="AK33" i="6"/>
  <c r="AJ33" i="6"/>
  <c r="AI33" i="6"/>
  <c r="AH33" i="6"/>
  <c r="AE33" i="6"/>
  <c r="AE34" i="6" s="1"/>
  <c r="AD33" i="6"/>
  <c r="AD34" i="6" s="1"/>
  <c r="AC33" i="6"/>
  <c r="AC34" i="6" s="1"/>
  <c r="AB33" i="6"/>
  <c r="AB34" i="6" s="1"/>
  <c r="AA33" i="6"/>
  <c r="AA34" i="6" s="1"/>
  <c r="Z33" i="6"/>
  <c r="Z34" i="6" s="1"/>
  <c r="Y33" i="6"/>
  <c r="Y34" i="6" s="1"/>
  <c r="X33" i="6"/>
  <c r="X34" i="6" s="1"/>
  <c r="R33" i="6"/>
  <c r="R34" i="6" s="1"/>
  <c r="J33" i="6"/>
  <c r="J34" i="6" s="1"/>
  <c r="I33" i="6"/>
  <c r="I34" i="6" s="1"/>
  <c r="H33" i="6"/>
  <c r="H34" i="6" s="1"/>
  <c r="G33" i="6"/>
  <c r="G34" i="6" s="1"/>
  <c r="F33" i="6"/>
  <c r="F34" i="6" s="1"/>
  <c r="E33" i="6"/>
  <c r="E34" i="6" s="1"/>
  <c r="D33" i="6"/>
  <c r="D34" i="6" s="1"/>
  <c r="C33" i="6"/>
  <c r="C34" i="6" s="1"/>
  <c r="AK29" i="6"/>
  <c r="AJ29" i="6"/>
  <c r="AI29" i="6"/>
  <c r="AH29" i="6"/>
  <c r="AE29" i="6"/>
  <c r="AE30" i="6" s="1"/>
  <c r="AD29" i="6"/>
  <c r="AD30" i="6" s="1"/>
  <c r="AC29" i="6"/>
  <c r="AC30" i="6" s="1"/>
  <c r="AB29" i="6"/>
  <c r="AB30" i="6" s="1"/>
  <c r="AA29" i="6"/>
  <c r="AA30" i="6" s="1"/>
  <c r="Z29" i="6"/>
  <c r="Z30" i="6" s="1"/>
  <c r="Y29" i="6"/>
  <c r="Y30" i="6" s="1"/>
  <c r="X29" i="6"/>
  <c r="X30" i="6" s="1"/>
  <c r="R29" i="6"/>
  <c r="R30" i="6" s="1"/>
  <c r="J29" i="6"/>
  <c r="J30" i="6" s="1"/>
  <c r="I29" i="6"/>
  <c r="I30" i="6" s="1"/>
  <c r="H29" i="6"/>
  <c r="H30" i="6" s="1"/>
  <c r="G29" i="6"/>
  <c r="G30" i="6" s="1"/>
  <c r="F29" i="6"/>
  <c r="F30" i="6" s="1"/>
  <c r="E29" i="6"/>
  <c r="E30" i="6" s="1"/>
  <c r="D29" i="6"/>
  <c r="D30" i="6" s="1"/>
  <c r="C29" i="6"/>
  <c r="C30" i="6" s="1"/>
  <c r="AK25" i="6"/>
  <c r="AJ25" i="6"/>
  <c r="AI25" i="6"/>
  <c r="AH25" i="6"/>
  <c r="AE25" i="6"/>
  <c r="AE26" i="6" s="1"/>
  <c r="AD25" i="6"/>
  <c r="AD26" i="6" s="1"/>
  <c r="AC25" i="6"/>
  <c r="AC26" i="6" s="1"/>
  <c r="AB25" i="6"/>
  <c r="AB26" i="6" s="1"/>
  <c r="AA25" i="6"/>
  <c r="AA26" i="6" s="1"/>
  <c r="Z25" i="6"/>
  <c r="Z26" i="6" s="1"/>
  <c r="Y25" i="6"/>
  <c r="Y26" i="6" s="1"/>
  <c r="X25" i="6"/>
  <c r="X26" i="6" s="1"/>
  <c r="R25" i="6"/>
  <c r="R26" i="6" s="1"/>
  <c r="J25" i="6"/>
  <c r="J26" i="6" s="1"/>
  <c r="I25" i="6"/>
  <c r="I26" i="6" s="1"/>
  <c r="H25" i="6"/>
  <c r="H26" i="6" s="1"/>
  <c r="G25" i="6"/>
  <c r="G26" i="6" s="1"/>
  <c r="F25" i="6"/>
  <c r="F26" i="6" s="1"/>
  <c r="E25" i="6"/>
  <c r="E26" i="6" s="1"/>
  <c r="D25" i="6"/>
  <c r="D26" i="6" s="1"/>
  <c r="C25" i="6"/>
  <c r="C26" i="6" s="1"/>
  <c r="AK21" i="6"/>
  <c r="AJ21" i="6"/>
  <c r="AI21" i="6"/>
  <c r="AH21" i="6"/>
  <c r="AE21" i="6"/>
  <c r="AE22" i="6" s="1"/>
  <c r="AD21" i="6"/>
  <c r="AD22" i="6" s="1"/>
  <c r="AC21" i="6"/>
  <c r="AC22" i="6" s="1"/>
  <c r="AB21" i="6"/>
  <c r="AB22" i="6" s="1"/>
  <c r="AA21" i="6"/>
  <c r="AA22" i="6" s="1"/>
  <c r="Z21" i="6"/>
  <c r="Z22" i="6" s="1"/>
  <c r="Y21" i="6"/>
  <c r="Y22" i="6" s="1"/>
  <c r="X21" i="6"/>
  <c r="X22" i="6" s="1"/>
  <c r="R21" i="6"/>
  <c r="R22" i="6" s="1"/>
  <c r="J21" i="6"/>
  <c r="J22" i="6" s="1"/>
  <c r="I21" i="6"/>
  <c r="I22" i="6" s="1"/>
  <c r="H21" i="6"/>
  <c r="H22" i="6" s="1"/>
  <c r="G21" i="6"/>
  <c r="G22" i="6" s="1"/>
  <c r="F21" i="6"/>
  <c r="F22" i="6" s="1"/>
  <c r="E21" i="6"/>
  <c r="E22" i="6" s="1"/>
  <c r="D21" i="6"/>
  <c r="D22" i="6" s="1"/>
  <c r="C21" i="6"/>
  <c r="C22" i="6" s="1"/>
  <c r="AK17" i="6"/>
  <c r="AJ17" i="6"/>
  <c r="AI17" i="6"/>
  <c r="AH17" i="6"/>
  <c r="AE17" i="6"/>
  <c r="AE18" i="6" s="1"/>
  <c r="AD17" i="6"/>
  <c r="AD18" i="6" s="1"/>
  <c r="AC17" i="6"/>
  <c r="AC18" i="6" s="1"/>
  <c r="AB17" i="6"/>
  <c r="AB18" i="6" s="1"/>
  <c r="AA17" i="6"/>
  <c r="AA18" i="6" s="1"/>
  <c r="Z17" i="6"/>
  <c r="Z18" i="6" s="1"/>
  <c r="Y17" i="6"/>
  <c r="Y18" i="6" s="1"/>
  <c r="X17" i="6"/>
  <c r="X18" i="6" s="1"/>
  <c r="R17" i="6"/>
  <c r="R18" i="6" s="1"/>
  <c r="J17" i="6"/>
  <c r="J18" i="6" s="1"/>
  <c r="I17" i="6"/>
  <c r="I18" i="6" s="1"/>
  <c r="H17" i="6"/>
  <c r="H18" i="6" s="1"/>
  <c r="G17" i="6"/>
  <c r="G18" i="6" s="1"/>
  <c r="F17" i="6"/>
  <c r="F18" i="6" s="1"/>
  <c r="E17" i="6"/>
  <c r="E18" i="6" s="1"/>
  <c r="D17" i="6"/>
  <c r="D18" i="6" s="1"/>
  <c r="C17" i="6"/>
  <c r="C18" i="6" s="1"/>
  <c r="AK13" i="6"/>
  <c r="AJ13" i="6"/>
  <c r="AI13" i="6"/>
  <c r="AH13" i="6"/>
  <c r="AE13" i="6"/>
  <c r="AE14" i="6" s="1"/>
  <c r="AD13" i="6"/>
  <c r="AD14" i="6" s="1"/>
  <c r="AC13" i="6"/>
  <c r="AC14" i="6" s="1"/>
  <c r="AB13" i="6"/>
  <c r="AB14" i="6" s="1"/>
  <c r="AA13" i="6"/>
  <c r="AA14" i="6" s="1"/>
  <c r="Z13" i="6"/>
  <c r="Z14" i="6" s="1"/>
  <c r="Y13" i="6"/>
  <c r="Y14" i="6" s="1"/>
  <c r="X13" i="6"/>
  <c r="X14" i="6" s="1"/>
  <c r="R13" i="6"/>
  <c r="R14" i="6" s="1"/>
  <c r="J13" i="6"/>
  <c r="J14" i="6" s="1"/>
  <c r="I13" i="6"/>
  <c r="I14" i="6" s="1"/>
  <c r="H13" i="6"/>
  <c r="H14" i="6" s="1"/>
  <c r="G13" i="6"/>
  <c r="G14" i="6" s="1"/>
  <c r="F13" i="6"/>
  <c r="F14" i="6" s="1"/>
  <c r="E13" i="6"/>
  <c r="E14" i="6" s="1"/>
  <c r="D13" i="6"/>
  <c r="D14" i="6" s="1"/>
  <c r="C13" i="6"/>
  <c r="C14" i="6" s="1"/>
  <c r="AB10" i="6"/>
  <c r="X10" i="6"/>
  <c r="AK9" i="6"/>
  <c r="AJ9" i="6"/>
  <c r="AI9" i="6"/>
  <c r="AH9" i="6"/>
  <c r="AE9" i="6"/>
  <c r="AE10" i="6" s="1"/>
  <c r="AD9" i="6"/>
  <c r="AD10" i="6" s="1"/>
  <c r="AC9" i="6"/>
  <c r="AC10" i="6" s="1"/>
  <c r="AA9" i="6"/>
  <c r="AA10" i="6" s="1"/>
  <c r="Z9" i="6"/>
  <c r="Z10" i="6" s="1"/>
  <c r="Y9" i="6"/>
  <c r="Y10" i="6" s="1"/>
  <c r="R9" i="6"/>
  <c r="R10" i="6" s="1"/>
  <c r="J9" i="6"/>
  <c r="J10" i="6" s="1"/>
  <c r="I9" i="6"/>
  <c r="I10" i="6" s="1"/>
  <c r="H9" i="6"/>
  <c r="H10" i="6" s="1"/>
  <c r="G9" i="6"/>
  <c r="G10" i="6" s="1"/>
  <c r="F9" i="6"/>
  <c r="F10" i="6" s="1"/>
  <c r="E9" i="6"/>
  <c r="E10" i="6" s="1"/>
  <c r="D9" i="6"/>
  <c r="D10" i="6" s="1"/>
  <c r="C9" i="6"/>
  <c r="C10" i="6" s="1"/>
  <c r="AD6" i="6"/>
  <c r="AK5" i="6"/>
  <c r="AJ5" i="6"/>
  <c r="AI5" i="6"/>
  <c r="AH5" i="6"/>
  <c r="R6" i="5"/>
  <c r="J6" i="5"/>
  <c r="I6" i="5"/>
  <c r="H6" i="5"/>
  <c r="G6" i="5"/>
  <c r="E6" i="5"/>
  <c r="C6" i="5"/>
  <c r="AE6" i="5"/>
  <c r="AD6" i="5"/>
  <c r="AC6" i="5"/>
  <c r="AB6" i="5"/>
  <c r="AA6" i="5"/>
  <c r="Z6" i="5"/>
  <c r="Y6" i="5"/>
  <c r="X6" i="5"/>
  <c r="AK125" i="5"/>
  <c r="AJ125" i="5"/>
  <c r="AI125" i="5"/>
  <c r="AI128" i="5" s="1"/>
  <c r="AH125" i="5"/>
  <c r="AE125" i="5"/>
  <c r="AE126" i="5" s="1"/>
  <c r="AD125" i="5"/>
  <c r="AD126" i="5" s="1"/>
  <c r="AC125" i="5"/>
  <c r="AC126" i="5" s="1"/>
  <c r="AB125" i="5"/>
  <c r="AB126" i="5" s="1"/>
  <c r="AA125" i="5"/>
  <c r="AA126" i="5" s="1"/>
  <c r="Z125" i="5"/>
  <c r="Z126" i="5" s="1"/>
  <c r="Y125" i="5"/>
  <c r="Y126" i="5" s="1"/>
  <c r="X125" i="5"/>
  <c r="X126" i="5" s="1"/>
  <c r="R125" i="5"/>
  <c r="R126" i="5" s="1"/>
  <c r="J125" i="5"/>
  <c r="J126" i="5" s="1"/>
  <c r="I125" i="5"/>
  <c r="I126" i="5" s="1"/>
  <c r="H125" i="5"/>
  <c r="H126" i="5" s="1"/>
  <c r="G125" i="5"/>
  <c r="G126" i="5" s="1"/>
  <c r="F125" i="5"/>
  <c r="F126" i="5" s="1"/>
  <c r="E125" i="5"/>
  <c r="E126" i="5" s="1"/>
  <c r="D125" i="5"/>
  <c r="D126" i="5" s="1"/>
  <c r="C125" i="5"/>
  <c r="C126" i="5" s="1"/>
  <c r="AK121" i="5"/>
  <c r="AK128" i="5" s="1"/>
  <c r="AJ121" i="5"/>
  <c r="AJ128" i="5" s="1"/>
  <c r="AI121" i="5"/>
  <c r="AH121" i="5"/>
  <c r="AH128" i="5" s="1"/>
  <c r="AE121" i="5"/>
  <c r="AE122" i="5" s="1"/>
  <c r="AD121" i="5"/>
  <c r="AD122" i="5" s="1"/>
  <c r="AC121" i="5"/>
  <c r="AC122" i="5" s="1"/>
  <c r="AB121" i="5"/>
  <c r="AB122" i="5" s="1"/>
  <c r="AA121" i="5"/>
  <c r="AA122" i="5" s="1"/>
  <c r="Z121" i="5"/>
  <c r="Z122" i="5" s="1"/>
  <c r="Y121" i="5"/>
  <c r="Y122" i="5" s="1"/>
  <c r="X121" i="5"/>
  <c r="X122" i="5" s="1"/>
  <c r="R121" i="5"/>
  <c r="R122" i="5" s="1"/>
  <c r="J121" i="5"/>
  <c r="J122" i="5" s="1"/>
  <c r="I121" i="5"/>
  <c r="I122" i="5" s="1"/>
  <c r="H121" i="5"/>
  <c r="H122" i="5" s="1"/>
  <c r="G121" i="5"/>
  <c r="G122" i="5" s="1"/>
  <c r="F121" i="5"/>
  <c r="F122" i="5" s="1"/>
  <c r="E121" i="5"/>
  <c r="E122" i="5" s="1"/>
  <c r="D121" i="5"/>
  <c r="D122" i="5" s="1"/>
  <c r="C121" i="5"/>
  <c r="C122" i="5" s="1"/>
  <c r="AE118" i="5"/>
  <c r="AK117" i="5"/>
  <c r="AJ117" i="5"/>
  <c r="AI117" i="5"/>
  <c r="AH117" i="5"/>
  <c r="AE117" i="5"/>
  <c r="AD117" i="5"/>
  <c r="AD118" i="5" s="1"/>
  <c r="AC117" i="5"/>
  <c r="AC118" i="5" s="1"/>
  <c r="AB117" i="5"/>
  <c r="AB118" i="5" s="1"/>
  <c r="AA117" i="5"/>
  <c r="AA118" i="5" s="1"/>
  <c r="Z117" i="5"/>
  <c r="Z118" i="5" s="1"/>
  <c r="Y117" i="5"/>
  <c r="Y118" i="5" s="1"/>
  <c r="X117" i="5"/>
  <c r="X118" i="5" s="1"/>
  <c r="R117" i="5"/>
  <c r="R118" i="5" s="1"/>
  <c r="J117" i="5"/>
  <c r="J118" i="5" s="1"/>
  <c r="I117" i="5"/>
  <c r="I118" i="5" s="1"/>
  <c r="H117" i="5"/>
  <c r="H118" i="5" s="1"/>
  <c r="G117" i="5"/>
  <c r="G118" i="5" s="1"/>
  <c r="F117" i="5"/>
  <c r="F118" i="5" s="1"/>
  <c r="E117" i="5"/>
  <c r="E118" i="5" s="1"/>
  <c r="D117" i="5"/>
  <c r="D118" i="5" s="1"/>
  <c r="C117" i="5"/>
  <c r="C118" i="5" s="1"/>
  <c r="AK113" i="5"/>
  <c r="AJ113" i="5"/>
  <c r="AI113" i="5"/>
  <c r="AH113" i="5"/>
  <c r="AE113" i="5"/>
  <c r="AE114" i="5" s="1"/>
  <c r="AD113" i="5"/>
  <c r="AD114" i="5" s="1"/>
  <c r="AC113" i="5"/>
  <c r="AC114" i="5" s="1"/>
  <c r="AB113" i="5"/>
  <c r="AB114" i="5" s="1"/>
  <c r="AA113" i="5"/>
  <c r="AA114" i="5" s="1"/>
  <c r="Z113" i="5"/>
  <c r="Z114" i="5" s="1"/>
  <c r="Y113" i="5"/>
  <c r="Y114" i="5" s="1"/>
  <c r="X113" i="5"/>
  <c r="X114" i="5" s="1"/>
  <c r="R113" i="5"/>
  <c r="R114" i="5" s="1"/>
  <c r="J113" i="5"/>
  <c r="J114" i="5" s="1"/>
  <c r="I113" i="5"/>
  <c r="I114" i="5" s="1"/>
  <c r="H113" i="5"/>
  <c r="H114" i="5" s="1"/>
  <c r="G113" i="5"/>
  <c r="G114" i="5" s="1"/>
  <c r="F113" i="5"/>
  <c r="F114" i="5" s="1"/>
  <c r="E113" i="5"/>
  <c r="E114" i="5" s="1"/>
  <c r="D113" i="5"/>
  <c r="D114" i="5" s="1"/>
  <c r="C113" i="5"/>
  <c r="C114" i="5" s="1"/>
  <c r="Y110" i="5"/>
  <c r="AK109" i="5"/>
  <c r="AJ109" i="5"/>
  <c r="AI109" i="5"/>
  <c r="AH109" i="5"/>
  <c r="AE109" i="5"/>
  <c r="AE110" i="5" s="1"/>
  <c r="AD109" i="5"/>
  <c r="AD110" i="5" s="1"/>
  <c r="AC109" i="5"/>
  <c r="AC110" i="5" s="1"/>
  <c r="AB109" i="5"/>
  <c r="AB110" i="5" s="1"/>
  <c r="AA109" i="5"/>
  <c r="AA110" i="5" s="1"/>
  <c r="Z109" i="5"/>
  <c r="Z110" i="5" s="1"/>
  <c r="Y109" i="5"/>
  <c r="X109" i="5"/>
  <c r="X110" i="5" s="1"/>
  <c r="R109" i="5"/>
  <c r="R110" i="5" s="1"/>
  <c r="J109" i="5"/>
  <c r="J110" i="5" s="1"/>
  <c r="I109" i="5"/>
  <c r="I110" i="5" s="1"/>
  <c r="H109" i="5"/>
  <c r="H110" i="5" s="1"/>
  <c r="G109" i="5"/>
  <c r="G110" i="5" s="1"/>
  <c r="F109" i="5"/>
  <c r="F110" i="5" s="1"/>
  <c r="E109" i="5"/>
  <c r="E110" i="5" s="1"/>
  <c r="D109" i="5"/>
  <c r="D110" i="5" s="1"/>
  <c r="C109" i="5"/>
  <c r="C110" i="5" s="1"/>
  <c r="AK105" i="5"/>
  <c r="AJ105" i="5"/>
  <c r="AI105" i="5"/>
  <c r="AH105" i="5"/>
  <c r="AE105" i="5"/>
  <c r="AE106" i="5" s="1"/>
  <c r="AD105" i="5"/>
  <c r="AD106" i="5" s="1"/>
  <c r="AC105" i="5"/>
  <c r="AC106" i="5" s="1"/>
  <c r="AB105" i="5"/>
  <c r="AB106" i="5" s="1"/>
  <c r="AA105" i="5"/>
  <c r="AA106" i="5" s="1"/>
  <c r="Z105" i="5"/>
  <c r="Z106" i="5" s="1"/>
  <c r="Y105" i="5"/>
  <c r="Y106" i="5" s="1"/>
  <c r="X105" i="5"/>
  <c r="X106" i="5" s="1"/>
  <c r="R105" i="5"/>
  <c r="R106" i="5" s="1"/>
  <c r="J105" i="5"/>
  <c r="J106" i="5" s="1"/>
  <c r="I105" i="5"/>
  <c r="I106" i="5" s="1"/>
  <c r="H105" i="5"/>
  <c r="H106" i="5" s="1"/>
  <c r="G105" i="5"/>
  <c r="G106" i="5" s="1"/>
  <c r="F105" i="5"/>
  <c r="F106" i="5" s="1"/>
  <c r="E105" i="5"/>
  <c r="E106" i="5" s="1"/>
  <c r="D105" i="5"/>
  <c r="D106" i="5" s="1"/>
  <c r="C105" i="5"/>
  <c r="C106" i="5" s="1"/>
  <c r="AK101" i="5"/>
  <c r="AJ101" i="5"/>
  <c r="AI101" i="5"/>
  <c r="AH101" i="5"/>
  <c r="AE101" i="5"/>
  <c r="AE102" i="5" s="1"/>
  <c r="AD101" i="5"/>
  <c r="AD102" i="5" s="1"/>
  <c r="AC101" i="5"/>
  <c r="AC102" i="5" s="1"/>
  <c r="AB101" i="5"/>
  <c r="AB102" i="5" s="1"/>
  <c r="AA101" i="5"/>
  <c r="AA102" i="5" s="1"/>
  <c r="Z101" i="5"/>
  <c r="Z102" i="5" s="1"/>
  <c r="Y101" i="5"/>
  <c r="Y102" i="5" s="1"/>
  <c r="X101" i="5"/>
  <c r="X102" i="5" s="1"/>
  <c r="R101" i="5"/>
  <c r="R102" i="5" s="1"/>
  <c r="J101" i="5"/>
  <c r="J102" i="5" s="1"/>
  <c r="I101" i="5"/>
  <c r="I102" i="5" s="1"/>
  <c r="H101" i="5"/>
  <c r="H102" i="5" s="1"/>
  <c r="G101" i="5"/>
  <c r="G102" i="5" s="1"/>
  <c r="F101" i="5"/>
  <c r="F102" i="5" s="1"/>
  <c r="E101" i="5"/>
  <c r="E102" i="5" s="1"/>
  <c r="D101" i="5"/>
  <c r="D102" i="5" s="1"/>
  <c r="C101" i="5"/>
  <c r="C102" i="5" s="1"/>
  <c r="R98" i="5"/>
  <c r="AK97" i="5"/>
  <c r="AJ97" i="5"/>
  <c r="AI97" i="5"/>
  <c r="AH97" i="5"/>
  <c r="AE97" i="5"/>
  <c r="AE98" i="5" s="1"/>
  <c r="AD97" i="5"/>
  <c r="AD98" i="5" s="1"/>
  <c r="AC97" i="5"/>
  <c r="AC98" i="5" s="1"/>
  <c r="AB97" i="5"/>
  <c r="AB98" i="5" s="1"/>
  <c r="AA97" i="5"/>
  <c r="AA98" i="5" s="1"/>
  <c r="Z97" i="5"/>
  <c r="Z98" i="5" s="1"/>
  <c r="Y97" i="5"/>
  <c r="Y98" i="5" s="1"/>
  <c r="X97" i="5"/>
  <c r="X98" i="5" s="1"/>
  <c r="R97" i="5"/>
  <c r="J97" i="5"/>
  <c r="J98" i="5" s="1"/>
  <c r="I97" i="5"/>
  <c r="I98" i="5" s="1"/>
  <c r="H97" i="5"/>
  <c r="H98" i="5" s="1"/>
  <c r="G97" i="5"/>
  <c r="G98" i="5" s="1"/>
  <c r="F97" i="5"/>
  <c r="F98" i="5" s="1"/>
  <c r="E97" i="5"/>
  <c r="E98" i="5" s="1"/>
  <c r="D97" i="5"/>
  <c r="D98" i="5" s="1"/>
  <c r="C97" i="5"/>
  <c r="C98" i="5" s="1"/>
  <c r="AK93" i="5"/>
  <c r="AJ93" i="5"/>
  <c r="AI93" i="5"/>
  <c r="AH93" i="5"/>
  <c r="AE93" i="5"/>
  <c r="AE94" i="5" s="1"/>
  <c r="AD93" i="5"/>
  <c r="AD94" i="5" s="1"/>
  <c r="AC93" i="5"/>
  <c r="AC94" i="5" s="1"/>
  <c r="AB93" i="5"/>
  <c r="AB94" i="5" s="1"/>
  <c r="AA93" i="5"/>
  <c r="AA94" i="5" s="1"/>
  <c r="Z93" i="5"/>
  <c r="Z94" i="5" s="1"/>
  <c r="Y93" i="5"/>
  <c r="Y94" i="5" s="1"/>
  <c r="X93" i="5"/>
  <c r="X94" i="5" s="1"/>
  <c r="R93" i="5"/>
  <c r="R94" i="5" s="1"/>
  <c r="J93" i="5"/>
  <c r="J94" i="5" s="1"/>
  <c r="I93" i="5"/>
  <c r="I94" i="5" s="1"/>
  <c r="H93" i="5"/>
  <c r="H94" i="5" s="1"/>
  <c r="G93" i="5"/>
  <c r="G94" i="5" s="1"/>
  <c r="F93" i="5"/>
  <c r="F94" i="5" s="1"/>
  <c r="E93" i="5"/>
  <c r="E94" i="5" s="1"/>
  <c r="D93" i="5"/>
  <c r="D94" i="5" s="1"/>
  <c r="C93" i="5"/>
  <c r="C94" i="5" s="1"/>
  <c r="AK89" i="5"/>
  <c r="AJ89" i="5"/>
  <c r="AI89" i="5"/>
  <c r="AH89" i="5"/>
  <c r="AE89" i="5"/>
  <c r="AE90" i="5" s="1"/>
  <c r="AD89" i="5"/>
  <c r="AD90" i="5" s="1"/>
  <c r="AC89" i="5"/>
  <c r="AC90" i="5" s="1"/>
  <c r="AB89" i="5"/>
  <c r="AB90" i="5" s="1"/>
  <c r="AA89" i="5"/>
  <c r="AA90" i="5" s="1"/>
  <c r="Z89" i="5"/>
  <c r="Z90" i="5" s="1"/>
  <c r="Y89" i="5"/>
  <c r="Y90" i="5" s="1"/>
  <c r="X89" i="5"/>
  <c r="X90" i="5" s="1"/>
  <c r="R89" i="5"/>
  <c r="R90" i="5" s="1"/>
  <c r="J89" i="5"/>
  <c r="J90" i="5" s="1"/>
  <c r="I89" i="5"/>
  <c r="I90" i="5" s="1"/>
  <c r="H89" i="5"/>
  <c r="H90" i="5" s="1"/>
  <c r="G89" i="5"/>
  <c r="G90" i="5" s="1"/>
  <c r="F89" i="5"/>
  <c r="F90" i="5" s="1"/>
  <c r="E89" i="5"/>
  <c r="E90" i="5" s="1"/>
  <c r="D89" i="5"/>
  <c r="D90" i="5" s="1"/>
  <c r="C89" i="5"/>
  <c r="C90" i="5" s="1"/>
  <c r="AK85" i="5"/>
  <c r="AJ85" i="5"/>
  <c r="AI85" i="5"/>
  <c r="AH85" i="5"/>
  <c r="AE85" i="5"/>
  <c r="AE86" i="5" s="1"/>
  <c r="AD85" i="5"/>
  <c r="AD86" i="5" s="1"/>
  <c r="AC85" i="5"/>
  <c r="AC86" i="5" s="1"/>
  <c r="AB85" i="5"/>
  <c r="AB86" i="5" s="1"/>
  <c r="AA85" i="5"/>
  <c r="AA86" i="5" s="1"/>
  <c r="Z85" i="5"/>
  <c r="Z86" i="5" s="1"/>
  <c r="Y85" i="5"/>
  <c r="Y86" i="5" s="1"/>
  <c r="X85" i="5"/>
  <c r="X86" i="5" s="1"/>
  <c r="R85" i="5"/>
  <c r="R86" i="5" s="1"/>
  <c r="J85" i="5"/>
  <c r="J86" i="5" s="1"/>
  <c r="I85" i="5"/>
  <c r="I86" i="5" s="1"/>
  <c r="H85" i="5"/>
  <c r="H86" i="5" s="1"/>
  <c r="G85" i="5"/>
  <c r="G86" i="5" s="1"/>
  <c r="F85" i="5"/>
  <c r="F86" i="5" s="1"/>
  <c r="E85" i="5"/>
  <c r="E86" i="5" s="1"/>
  <c r="D85" i="5"/>
  <c r="D86" i="5" s="1"/>
  <c r="C85" i="5"/>
  <c r="C86" i="5" s="1"/>
  <c r="AK81" i="5"/>
  <c r="AJ81" i="5"/>
  <c r="AI81" i="5"/>
  <c r="AH81" i="5"/>
  <c r="AE81" i="5"/>
  <c r="AE82" i="5" s="1"/>
  <c r="AD81" i="5"/>
  <c r="AD82" i="5" s="1"/>
  <c r="AC81" i="5"/>
  <c r="AC82" i="5" s="1"/>
  <c r="AB81" i="5"/>
  <c r="AB82" i="5" s="1"/>
  <c r="AA81" i="5"/>
  <c r="AA82" i="5" s="1"/>
  <c r="Z81" i="5"/>
  <c r="Z82" i="5" s="1"/>
  <c r="Y81" i="5"/>
  <c r="Y82" i="5" s="1"/>
  <c r="X81" i="5"/>
  <c r="X82" i="5" s="1"/>
  <c r="R81" i="5"/>
  <c r="R82" i="5" s="1"/>
  <c r="J81" i="5"/>
  <c r="J82" i="5" s="1"/>
  <c r="I81" i="5"/>
  <c r="I82" i="5" s="1"/>
  <c r="H81" i="5"/>
  <c r="H82" i="5" s="1"/>
  <c r="G81" i="5"/>
  <c r="G82" i="5" s="1"/>
  <c r="F81" i="5"/>
  <c r="F82" i="5" s="1"/>
  <c r="E81" i="5"/>
  <c r="E82" i="5" s="1"/>
  <c r="D81" i="5"/>
  <c r="D82" i="5" s="1"/>
  <c r="C81" i="5"/>
  <c r="C82" i="5" s="1"/>
  <c r="AK77" i="5"/>
  <c r="AJ77" i="5"/>
  <c r="AI77" i="5"/>
  <c r="AH77" i="5"/>
  <c r="AE77" i="5"/>
  <c r="AE78" i="5" s="1"/>
  <c r="AD77" i="5"/>
  <c r="AD78" i="5" s="1"/>
  <c r="AC77" i="5"/>
  <c r="AC78" i="5" s="1"/>
  <c r="AB77" i="5"/>
  <c r="AB78" i="5" s="1"/>
  <c r="AA77" i="5"/>
  <c r="AA78" i="5" s="1"/>
  <c r="Z77" i="5"/>
  <c r="Z78" i="5" s="1"/>
  <c r="Y77" i="5"/>
  <c r="Y78" i="5" s="1"/>
  <c r="X77" i="5"/>
  <c r="X78" i="5" s="1"/>
  <c r="R77" i="5"/>
  <c r="R78" i="5" s="1"/>
  <c r="J77" i="5"/>
  <c r="J78" i="5" s="1"/>
  <c r="I77" i="5"/>
  <c r="I78" i="5" s="1"/>
  <c r="H77" i="5"/>
  <c r="H78" i="5" s="1"/>
  <c r="G77" i="5"/>
  <c r="G78" i="5" s="1"/>
  <c r="F77" i="5"/>
  <c r="F78" i="5" s="1"/>
  <c r="E77" i="5"/>
  <c r="E78" i="5" s="1"/>
  <c r="D77" i="5"/>
  <c r="D78" i="5" s="1"/>
  <c r="C77" i="5"/>
  <c r="C78" i="5" s="1"/>
  <c r="AK73" i="5"/>
  <c r="AJ73" i="5"/>
  <c r="AI73" i="5"/>
  <c r="AH73" i="5"/>
  <c r="AE73" i="5"/>
  <c r="AE74" i="5" s="1"/>
  <c r="AD73" i="5"/>
  <c r="AD74" i="5" s="1"/>
  <c r="AC73" i="5"/>
  <c r="AC74" i="5" s="1"/>
  <c r="AB73" i="5"/>
  <c r="AB74" i="5" s="1"/>
  <c r="AA73" i="5"/>
  <c r="AA74" i="5" s="1"/>
  <c r="Z73" i="5"/>
  <c r="Z74" i="5" s="1"/>
  <c r="Y73" i="5"/>
  <c r="Y74" i="5" s="1"/>
  <c r="X73" i="5"/>
  <c r="X74" i="5" s="1"/>
  <c r="R73" i="5"/>
  <c r="R74" i="5" s="1"/>
  <c r="J73" i="5"/>
  <c r="J74" i="5" s="1"/>
  <c r="I73" i="5"/>
  <c r="I74" i="5" s="1"/>
  <c r="H73" i="5"/>
  <c r="H74" i="5" s="1"/>
  <c r="G73" i="5"/>
  <c r="G74" i="5" s="1"/>
  <c r="F73" i="5"/>
  <c r="F74" i="5" s="1"/>
  <c r="E73" i="5"/>
  <c r="E74" i="5" s="1"/>
  <c r="D73" i="5"/>
  <c r="D74" i="5" s="1"/>
  <c r="C73" i="5"/>
  <c r="C74" i="5" s="1"/>
  <c r="AK69" i="5"/>
  <c r="AJ69" i="5"/>
  <c r="AI69" i="5"/>
  <c r="AH69" i="5"/>
  <c r="AE69" i="5"/>
  <c r="AE70" i="5" s="1"/>
  <c r="AD69" i="5"/>
  <c r="AD70" i="5" s="1"/>
  <c r="AC69" i="5"/>
  <c r="AC70" i="5" s="1"/>
  <c r="AB69" i="5"/>
  <c r="AB70" i="5" s="1"/>
  <c r="AA69" i="5"/>
  <c r="AA70" i="5" s="1"/>
  <c r="Z69" i="5"/>
  <c r="Z70" i="5" s="1"/>
  <c r="Y69" i="5"/>
  <c r="Y70" i="5" s="1"/>
  <c r="X69" i="5"/>
  <c r="X70" i="5" s="1"/>
  <c r="R69" i="5"/>
  <c r="R70" i="5" s="1"/>
  <c r="J69" i="5"/>
  <c r="J70" i="5" s="1"/>
  <c r="I69" i="5"/>
  <c r="I70" i="5" s="1"/>
  <c r="H69" i="5"/>
  <c r="H70" i="5" s="1"/>
  <c r="G69" i="5"/>
  <c r="G70" i="5" s="1"/>
  <c r="F69" i="5"/>
  <c r="F70" i="5" s="1"/>
  <c r="E69" i="5"/>
  <c r="E70" i="5" s="1"/>
  <c r="D69" i="5"/>
  <c r="D70" i="5" s="1"/>
  <c r="C69" i="5"/>
  <c r="C70" i="5" s="1"/>
  <c r="AE66" i="5"/>
  <c r="AK65" i="5"/>
  <c r="AJ65" i="5"/>
  <c r="AI65" i="5"/>
  <c r="AH65" i="5"/>
  <c r="AE65" i="5"/>
  <c r="AD65" i="5"/>
  <c r="AD66" i="5" s="1"/>
  <c r="AC65" i="5"/>
  <c r="AC66" i="5" s="1"/>
  <c r="AB65" i="5"/>
  <c r="AB66" i="5" s="1"/>
  <c r="AA65" i="5"/>
  <c r="AA66" i="5" s="1"/>
  <c r="Z65" i="5"/>
  <c r="Z66" i="5" s="1"/>
  <c r="Y65" i="5"/>
  <c r="Y66" i="5" s="1"/>
  <c r="X65" i="5"/>
  <c r="X66" i="5" s="1"/>
  <c r="R65" i="5"/>
  <c r="R66" i="5" s="1"/>
  <c r="J65" i="5"/>
  <c r="J66" i="5" s="1"/>
  <c r="I65" i="5"/>
  <c r="I66" i="5" s="1"/>
  <c r="H65" i="5"/>
  <c r="H66" i="5" s="1"/>
  <c r="G65" i="5"/>
  <c r="G66" i="5" s="1"/>
  <c r="F65" i="5"/>
  <c r="F66" i="5" s="1"/>
  <c r="E65" i="5"/>
  <c r="E66" i="5" s="1"/>
  <c r="D65" i="5"/>
  <c r="D66" i="5" s="1"/>
  <c r="C65" i="5"/>
  <c r="C66" i="5" s="1"/>
  <c r="AK61" i="5"/>
  <c r="AJ61" i="5"/>
  <c r="AI61" i="5"/>
  <c r="AH61" i="5"/>
  <c r="AE61" i="5"/>
  <c r="AE62" i="5" s="1"/>
  <c r="AD61" i="5"/>
  <c r="AD62" i="5" s="1"/>
  <c r="AC61" i="5"/>
  <c r="AC62" i="5" s="1"/>
  <c r="AB61" i="5"/>
  <c r="AB62" i="5" s="1"/>
  <c r="AA61" i="5"/>
  <c r="AA62" i="5" s="1"/>
  <c r="Z61" i="5"/>
  <c r="Z62" i="5" s="1"/>
  <c r="Y61" i="5"/>
  <c r="Y62" i="5" s="1"/>
  <c r="X61" i="5"/>
  <c r="X62" i="5" s="1"/>
  <c r="R61" i="5"/>
  <c r="R62" i="5" s="1"/>
  <c r="J61" i="5"/>
  <c r="J62" i="5" s="1"/>
  <c r="I61" i="5"/>
  <c r="I62" i="5" s="1"/>
  <c r="H61" i="5"/>
  <c r="H62" i="5" s="1"/>
  <c r="G61" i="5"/>
  <c r="G62" i="5" s="1"/>
  <c r="F61" i="5"/>
  <c r="F62" i="5" s="1"/>
  <c r="E61" i="5"/>
  <c r="E62" i="5" s="1"/>
  <c r="D61" i="5"/>
  <c r="D62" i="5" s="1"/>
  <c r="C61" i="5"/>
  <c r="C62" i="5" s="1"/>
  <c r="AK57" i="5"/>
  <c r="AJ57" i="5"/>
  <c r="AI57" i="5"/>
  <c r="AH57" i="5"/>
  <c r="AE57" i="5"/>
  <c r="AE58" i="5" s="1"/>
  <c r="AD57" i="5"/>
  <c r="AD58" i="5" s="1"/>
  <c r="AC57" i="5"/>
  <c r="AC58" i="5" s="1"/>
  <c r="AB57" i="5"/>
  <c r="AB58" i="5" s="1"/>
  <c r="AA57" i="5"/>
  <c r="AA58" i="5" s="1"/>
  <c r="Z57" i="5"/>
  <c r="Z58" i="5" s="1"/>
  <c r="Y57" i="5"/>
  <c r="Y58" i="5" s="1"/>
  <c r="X57" i="5"/>
  <c r="X58" i="5" s="1"/>
  <c r="R57" i="5"/>
  <c r="R58" i="5" s="1"/>
  <c r="J57" i="5"/>
  <c r="J58" i="5" s="1"/>
  <c r="I57" i="5"/>
  <c r="I58" i="5" s="1"/>
  <c r="H57" i="5"/>
  <c r="H58" i="5" s="1"/>
  <c r="G57" i="5"/>
  <c r="G58" i="5" s="1"/>
  <c r="F57" i="5"/>
  <c r="F58" i="5" s="1"/>
  <c r="E57" i="5"/>
  <c r="E58" i="5" s="1"/>
  <c r="D57" i="5"/>
  <c r="D58" i="5" s="1"/>
  <c r="C57" i="5"/>
  <c r="C58" i="5" s="1"/>
  <c r="AK53" i="5"/>
  <c r="AJ53" i="5"/>
  <c r="AI53" i="5"/>
  <c r="AH53" i="5"/>
  <c r="AE53" i="5"/>
  <c r="AE54" i="5" s="1"/>
  <c r="AD53" i="5"/>
  <c r="AD54" i="5" s="1"/>
  <c r="AC53" i="5"/>
  <c r="AC54" i="5" s="1"/>
  <c r="AB53" i="5"/>
  <c r="AB54" i="5" s="1"/>
  <c r="AA53" i="5"/>
  <c r="AA54" i="5" s="1"/>
  <c r="Z53" i="5"/>
  <c r="Z54" i="5" s="1"/>
  <c r="Y53" i="5"/>
  <c r="Y54" i="5" s="1"/>
  <c r="X53" i="5"/>
  <c r="X54" i="5" s="1"/>
  <c r="R53" i="5"/>
  <c r="R54" i="5" s="1"/>
  <c r="J53" i="5"/>
  <c r="J54" i="5" s="1"/>
  <c r="I53" i="5"/>
  <c r="I54" i="5" s="1"/>
  <c r="H53" i="5"/>
  <c r="H54" i="5" s="1"/>
  <c r="G53" i="5"/>
  <c r="G54" i="5" s="1"/>
  <c r="F53" i="5"/>
  <c r="F54" i="5" s="1"/>
  <c r="E53" i="5"/>
  <c r="E54" i="5" s="1"/>
  <c r="D53" i="5"/>
  <c r="D54" i="5" s="1"/>
  <c r="C53" i="5"/>
  <c r="C54" i="5" s="1"/>
  <c r="AK49" i="5"/>
  <c r="AJ49" i="5"/>
  <c r="AI49" i="5"/>
  <c r="AH49" i="5"/>
  <c r="AE49" i="5"/>
  <c r="AE50" i="5" s="1"/>
  <c r="AD49" i="5"/>
  <c r="AD50" i="5" s="1"/>
  <c r="AC49" i="5"/>
  <c r="AC50" i="5" s="1"/>
  <c r="AB49" i="5"/>
  <c r="AB50" i="5" s="1"/>
  <c r="AA49" i="5"/>
  <c r="AA50" i="5" s="1"/>
  <c r="Z49" i="5"/>
  <c r="Z50" i="5" s="1"/>
  <c r="Y49" i="5"/>
  <c r="Y50" i="5" s="1"/>
  <c r="X49" i="5"/>
  <c r="X50" i="5" s="1"/>
  <c r="R49" i="5"/>
  <c r="R50" i="5" s="1"/>
  <c r="J49" i="5"/>
  <c r="J50" i="5" s="1"/>
  <c r="I49" i="5"/>
  <c r="I50" i="5" s="1"/>
  <c r="H49" i="5"/>
  <c r="H50" i="5" s="1"/>
  <c r="G49" i="5"/>
  <c r="G50" i="5" s="1"/>
  <c r="F49" i="5"/>
  <c r="F50" i="5" s="1"/>
  <c r="E49" i="5"/>
  <c r="E50" i="5" s="1"/>
  <c r="D49" i="5"/>
  <c r="D50" i="5" s="1"/>
  <c r="C49" i="5"/>
  <c r="C50" i="5" s="1"/>
  <c r="AK45" i="5"/>
  <c r="AJ45" i="5"/>
  <c r="AI45" i="5"/>
  <c r="AH45" i="5"/>
  <c r="AE45" i="5"/>
  <c r="AE46" i="5" s="1"/>
  <c r="AD45" i="5"/>
  <c r="AD46" i="5" s="1"/>
  <c r="AC45" i="5"/>
  <c r="AC46" i="5" s="1"/>
  <c r="AB45" i="5"/>
  <c r="AB46" i="5" s="1"/>
  <c r="AA45" i="5"/>
  <c r="AA46" i="5" s="1"/>
  <c r="Z45" i="5"/>
  <c r="Z46" i="5" s="1"/>
  <c r="Y45" i="5"/>
  <c r="Y46" i="5" s="1"/>
  <c r="X45" i="5"/>
  <c r="X46" i="5" s="1"/>
  <c r="R45" i="5"/>
  <c r="R46" i="5" s="1"/>
  <c r="J45" i="5"/>
  <c r="J46" i="5" s="1"/>
  <c r="I45" i="5"/>
  <c r="I46" i="5" s="1"/>
  <c r="H45" i="5"/>
  <c r="H46" i="5" s="1"/>
  <c r="G45" i="5"/>
  <c r="G46" i="5" s="1"/>
  <c r="F45" i="5"/>
  <c r="F46" i="5" s="1"/>
  <c r="E45" i="5"/>
  <c r="E46" i="5" s="1"/>
  <c r="D45" i="5"/>
  <c r="D46" i="5" s="1"/>
  <c r="C45" i="5"/>
  <c r="C46" i="5" s="1"/>
  <c r="AK41" i="5"/>
  <c r="AJ41" i="5"/>
  <c r="AI41" i="5"/>
  <c r="AH41" i="5"/>
  <c r="AE41" i="5"/>
  <c r="AE42" i="5" s="1"/>
  <c r="AD41" i="5"/>
  <c r="AD42" i="5" s="1"/>
  <c r="AC41" i="5"/>
  <c r="AC42" i="5" s="1"/>
  <c r="AB41" i="5"/>
  <c r="AB42" i="5" s="1"/>
  <c r="AA41" i="5"/>
  <c r="AA42" i="5" s="1"/>
  <c r="Z41" i="5"/>
  <c r="Z42" i="5" s="1"/>
  <c r="Y41" i="5"/>
  <c r="Y42" i="5" s="1"/>
  <c r="X41" i="5"/>
  <c r="X42" i="5" s="1"/>
  <c r="R41" i="5"/>
  <c r="R42" i="5" s="1"/>
  <c r="J41" i="5"/>
  <c r="J42" i="5" s="1"/>
  <c r="I41" i="5"/>
  <c r="I42" i="5" s="1"/>
  <c r="H41" i="5"/>
  <c r="H42" i="5" s="1"/>
  <c r="G41" i="5"/>
  <c r="G42" i="5" s="1"/>
  <c r="F41" i="5"/>
  <c r="F42" i="5" s="1"/>
  <c r="E41" i="5"/>
  <c r="E42" i="5" s="1"/>
  <c r="D41" i="5"/>
  <c r="D42" i="5" s="1"/>
  <c r="C41" i="5"/>
  <c r="C42" i="5" s="1"/>
  <c r="AK37" i="5"/>
  <c r="AJ37" i="5"/>
  <c r="AI37" i="5"/>
  <c r="AH37" i="5"/>
  <c r="AE37" i="5"/>
  <c r="AE38" i="5" s="1"/>
  <c r="AD37" i="5"/>
  <c r="AD38" i="5" s="1"/>
  <c r="AC37" i="5"/>
  <c r="AC38" i="5" s="1"/>
  <c r="AB37" i="5"/>
  <c r="AB38" i="5" s="1"/>
  <c r="AA37" i="5"/>
  <c r="AA38" i="5" s="1"/>
  <c r="Z37" i="5"/>
  <c r="Z38" i="5" s="1"/>
  <c r="Y37" i="5"/>
  <c r="Y38" i="5" s="1"/>
  <c r="X37" i="5"/>
  <c r="X38" i="5" s="1"/>
  <c r="R37" i="5"/>
  <c r="R38" i="5" s="1"/>
  <c r="J37" i="5"/>
  <c r="J38" i="5" s="1"/>
  <c r="I37" i="5"/>
  <c r="I38" i="5" s="1"/>
  <c r="H37" i="5"/>
  <c r="H38" i="5" s="1"/>
  <c r="G37" i="5"/>
  <c r="G38" i="5" s="1"/>
  <c r="F37" i="5"/>
  <c r="F38" i="5" s="1"/>
  <c r="E37" i="5"/>
  <c r="E38" i="5" s="1"/>
  <c r="D37" i="5"/>
  <c r="D38" i="5" s="1"/>
  <c r="C37" i="5"/>
  <c r="C38" i="5" s="1"/>
  <c r="AK33" i="5"/>
  <c r="AJ33" i="5"/>
  <c r="AI33" i="5"/>
  <c r="AH33" i="5"/>
  <c r="AE33" i="5"/>
  <c r="AE34" i="5" s="1"/>
  <c r="AD33" i="5"/>
  <c r="AD34" i="5" s="1"/>
  <c r="AC33" i="5"/>
  <c r="AC34" i="5" s="1"/>
  <c r="AB33" i="5"/>
  <c r="AB34" i="5" s="1"/>
  <c r="AA33" i="5"/>
  <c r="AA34" i="5" s="1"/>
  <c r="Z33" i="5"/>
  <c r="Z34" i="5" s="1"/>
  <c r="Y33" i="5"/>
  <c r="Y34" i="5" s="1"/>
  <c r="X33" i="5"/>
  <c r="X34" i="5" s="1"/>
  <c r="R33" i="5"/>
  <c r="R34" i="5" s="1"/>
  <c r="J33" i="5"/>
  <c r="J34" i="5" s="1"/>
  <c r="I33" i="5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AK29" i="5"/>
  <c r="AJ29" i="5"/>
  <c r="AI29" i="5"/>
  <c r="AH29" i="5"/>
  <c r="AE29" i="5"/>
  <c r="AE30" i="5" s="1"/>
  <c r="AD29" i="5"/>
  <c r="AD30" i="5" s="1"/>
  <c r="AC29" i="5"/>
  <c r="AC30" i="5" s="1"/>
  <c r="AB29" i="5"/>
  <c r="AB30" i="5" s="1"/>
  <c r="AA29" i="5"/>
  <c r="AA30" i="5" s="1"/>
  <c r="Z29" i="5"/>
  <c r="Z30" i="5" s="1"/>
  <c r="Y29" i="5"/>
  <c r="Y30" i="5" s="1"/>
  <c r="X29" i="5"/>
  <c r="X30" i="5" s="1"/>
  <c r="R29" i="5"/>
  <c r="R30" i="5" s="1"/>
  <c r="J29" i="5"/>
  <c r="J30" i="5" s="1"/>
  <c r="I29" i="5"/>
  <c r="I30" i="5" s="1"/>
  <c r="H29" i="5"/>
  <c r="H30" i="5" s="1"/>
  <c r="G29" i="5"/>
  <c r="G30" i="5" s="1"/>
  <c r="F29" i="5"/>
  <c r="F30" i="5" s="1"/>
  <c r="E29" i="5"/>
  <c r="E30" i="5" s="1"/>
  <c r="D29" i="5"/>
  <c r="D30" i="5" s="1"/>
  <c r="C29" i="5"/>
  <c r="C30" i="5" s="1"/>
  <c r="AK25" i="5"/>
  <c r="AJ25" i="5"/>
  <c r="AI25" i="5"/>
  <c r="AH25" i="5"/>
  <c r="AE25" i="5"/>
  <c r="AE26" i="5" s="1"/>
  <c r="AD25" i="5"/>
  <c r="AD26" i="5" s="1"/>
  <c r="AC25" i="5"/>
  <c r="AC26" i="5" s="1"/>
  <c r="AB25" i="5"/>
  <c r="AB26" i="5" s="1"/>
  <c r="AA25" i="5"/>
  <c r="AA26" i="5" s="1"/>
  <c r="Z25" i="5"/>
  <c r="Z26" i="5" s="1"/>
  <c r="Y25" i="5"/>
  <c r="Y26" i="5" s="1"/>
  <c r="X25" i="5"/>
  <c r="X26" i="5" s="1"/>
  <c r="R25" i="5"/>
  <c r="R26" i="5" s="1"/>
  <c r="J25" i="5"/>
  <c r="J26" i="5" s="1"/>
  <c r="I25" i="5"/>
  <c r="I26" i="5" s="1"/>
  <c r="H25" i="5"/>
  <c r="H26" i="5" s="1"/>
  <c r="G25" i="5"/>
  <c r="G26" i="5" s="1"/>
  <c r="F25" i="5"/>
  <c r="F26" i="5" s="1"/>
  <c r="E25" i="5"/>
  <c r="E26" i="5" s="1"/>
  <c r="D25" i="5"/>
  <c r="D26" i="5" s="1"/>
  <c r="C25" i="5"/>
  <c r="C26" i="5" s="1"/>
  <c r="AK21" i="5"/>
  <c r="AJ21" i="5"/>
  <c r="AI21" i="5"/>
  <c r="AH21" i="5"/>
  <c r="AE21" i="5"/>
  <c r="AE22" i="5" s="1"/>
  <c r="AD21" i="5"/>
  <c r="AD22" i="5" s="1"/>
  <c r="AC21" i="5"/>
  <c r="AC22" i="5" s="1"/>
  <c r="AB21" i="5"/>
  <c r="AB22" i="5" s="1"/>
  <c r="AA21" i="5"/>
  <c r="AA22" i="5" s="1"/>
  <c r="Z21" i="5"/>
  <c r="Z22" i="5" s="1"/>
  <c r="Y21" i="5"/>
  <c r="Y22" i="5" s="1"/>
  <c r="X21" i="5"/>
  <c r="X22" i="5" s="1"/>
  <c r="R21" i="5"/>
  <c r="R22" i="5" s="1"/>
  <c r="J21" i="5"/>
  <c r="J22" i="5" s="1"/>
  <c r="I21" i="5"/>
  <c r="I22" i="5" s="1"/>
  <c r="H21" i="5"/>
  <c r="H22" i="5" s="1"/>
  <c r="G21" i="5"/>
  <c r="G22" i="5" s="1"/>
  <c r="F21" i="5"/>
  <c r="F22" i="5" s="1"/>
  <c r="E21" i="5"/>
  <c r="E22" i="5" s="1"/>
  <c r="D21" i="5"/>
  <c r="D22" i="5" s="1"/>
  <c r="C21" i="5"/>
  <c r="C22" i="5" s="1"/>
  <c r="AK17" i="5"/>
  <c r="AJ17" i="5"/>
  <c r="AI17" i="5"/>
  <c r="AH17" i="5"/>
  <c r="AE17" i="5"/>
  <c r="AE18" i="5" s="1"/>
  <c r="AD17" i="5"/>
  <c r="AD18" i="5" s="1"/>
  <c r="AC17" i="5"/>
  <c r="AC18" i="5" s="1"/>
  <c r="AB17" i="5"/>
  <c r="AB18" i="5" s="1"/>
  <c r="AA17" i="5"/>
  <c r="AA18" i="5" s="1"/>
  <c r="Z17" i="5"/>
  <c r="Z18" i="5" s="1"/>
  <c r="Y17" i="5"/>
  <c r="Y18" i="5" s="1"/>
  <c r="X17" i="5"/>
  <c r="X18" i="5" s="1"/>
  <c r="R17" i="5"/>
  <c r="R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I14" i="5"/>
  <c r="AK13" i="5"/>
  <c r="AJ13" i="5"/>
  <c r="AI13" i="5"/>
  <c r="AH13" i="5"/>
  <c r="AE13" i="5"/>
  <c r="AE14" i="5" s="1"/>
  <c r="AD13" i="5"/>
  <c r="AD14" i="5" s="1"/>
  <c r="AC13" i="5"/>
  <c r="AC14" i="5" s="1"/>
  <c r="AB13" i="5"/>
  <c r="AB14" i="5" s="1"/>
  <c r="AA13" i="5"/>
  <c r="AA14" i="5" s="1"/>
  <c r="Z13" i="5"/>
  <c r="Z14" i="5" s="1"/>
  <c r="Y13" i="5"/>
  <c r="Y14" i="5" s="1"/>
  <c r="X13" i="5"/>
  <c r="X14" i="5" s="1"/>
  <c r="R13" i="5"/>
  <c r="R14" i="5" s="1"/>
  <c r="J13" i="5"/>
  <c r="J14" i="5" s="1"/>
  <c r="I13" i="5"/>
  <c r="H13" i="5"/>
  <c r="H14" i="5" s="1"/>
  <c r="G13" i="5"/>
  <c r="G14" i="5" s="1"/>
  <c r="F13" i="5"/>
  <c r="F14" i="5" s="1"/>
  <c r="E13" i="5"/>
  <c r="E14" i="5" s="1"/>
  <c r="D13" i="5"/>
  <c r="D14" i="5" s="1"/>
  <c r="C13" i="5"/>
  <c r="C14" i="5" s="1"/>
  <c r="AK9" i="5"/>
  <c r="AJ9" i="5"/>
  <c r="AI9" i="5"/>
  <c r="AH9" i="5"/>
  <c r="AE9" i="5"/>
  <c r="AE10" i="5" s="1"/>
  <c r="AD9" i="5"/>
  <c r="AD10" i="5" s="1"/>
  <c r="AC9" i="5"/>
  <c r="AC10" i="5" s="1"/>
  <c r="AB10" i="5"/>
  <c r="AA9" i="5"/>
  <c r="AA10" i="5" s="1"/>
  <c r="Z9" i="5"/>
  <c r="Z10" i="5" s="1"/>
  <c r="Y9" i="5"/>
  <c r="Y10" i="5" s="1"/>
  <c r="X10" i="5"/>
  <c r="R9" i="5"/>
  <c r="R10" i="5" s="1"/>
  <c r="J9" i="5"/>
  <c r="J10" i="5" s="1"/>
  <c r="I9" i="5"/>
  <c r="I10" i="5" s="1"/>
  <c r="H9" i="5"/>
  <c r="H10" i="5" s="1"/>
  <c r="G9" i="5"/>
  <c r="G10" i="5" s="1"/>
  <c r="F9" i="5"/>
  <c r="F10" i="5" s="1"/>
  <c r="E9" i="5"/>
  <c r="E10" i="5" s="1"/>
  <c r="D9" i="5"/>
  <c r="D10" i="5" s="1"/>
  <c r="C9" i="5"/>
  <c r="C10" i="5" s="1"/>
  <c r="D6" i="5"/>
  <c r="AK5" i="5"/>
  <c r="AJ5" i="5"/>
  <c r="AI5" i="5"/>
  <c r="AH5" i="5"/>
  <c r="F6" i="5"/>
  <c r="K68" i="17" l="1"/>
  <c r="AK70" i="17" s="1"/>
  <c r="K64" i="17"/>
  <c r="AI66" i="17" s="1"/>
  <c r="K40" i="17"/>
  <c r="AJ42" i="17" s="1"/>
  <c r="K36" i="17"/>
  <c r="AK38" i="17" s="1"/>
  <c r="K16" i="17"/>
  <c r="K8" i="17"/>
  <c r="AJ10" i="17" s="1"/>
  <c r="K4" i="17"/>
  <c r="AH6" i="17" s="1"/>
  <c r="K120" i="17"/>
  <c r="AH122" i="17" s="1"/>
  <c r="K116" i="17"/>
  <c r="AH118" i="17" s="1"/>
  <c r="K112" i="17"/>
  <c r="AK114" i="17" s="1"/>
  <c r="K108" i="17"/>
  <c r="AH110" i="17" s="1"/>
  <c r="K104" i="17"/>
  <c r="AH106" i="17" s="1"/>
  <c r="K96" i="17"/>
  <c r="AJ98" i="17" s="1"/>
  <c r="K92" i="17"/>
  <c r="AK94" i="17" s="1"/>
  <c r="K76" i="17"/>
  <c r="AH78" i="17" s="1"/>
  <c r="K56" i="17"/>
  <c r="AI58" i="17" s="1"/>
  <c r="K52" i="17"/>
  <c r="AH54" i="17" s="1"/>
  <c r="K44" i="17"/>
  <c r="AI46" i="17" s="1"/>
  <c r="K32" i="17"/>
  <c r="AI34" i="17" s="1"/>
  <c r="K24" i="17"/>
  <c r="AJ26" i="17" s="1"/>
  <c r="K20" i="17"/>
  <c r="AH22" i="17" s="1"/>
  <c r="K12" i="17"/>
  <c r="AH14" i="17" s="1"/>
  <c r="M80" i="17"/>
  <c r="M76" i="17"/>
  <c r="M116" i="17"/>
  <c r="M104" i="17"/>
  <c r="M100" i="17"/>
  <c r="M92" i="17"/>
  <c r="M88" i="17"/>
  <c r="O88" i="17" s="1"/>
  <c r="M64" i="17"/>
  <c r="O64" i="17" s="1"/>
  <c r="M52" i="17"/>
  <c r="M44" i="17"/>
  <c r="M40" i="17"/>
  <c r="M20" i="17"/>
  <c r="M8" i="17"/>
  <c r="M4" i="17"/>
  <c r="K100" i="17"/>
  <c r="AK102" i="17" s="1"/>
  <c r="AH70" i="17"/>
  <c r="AI70" i="17"/>
  <c r="M12" i="17"/>
  <c r="AJ18" i="17"/>
  <c r="AK18" i="17"/>
  <c r="M24" i="17"/>
  <c r="M16" i="17"/>
  <c r="O16" i="17" s="1"/>
  <c r="AH18" i="17"/>
  <c r="M84" i="17"/>
  <c r="AI18" i="17"/>
  <c r="M36" i="17"/>
  <c r="M120" i="17"/>
  <c r="AH66" i="17"/>
  <c r="AK128" i="17"/>
  <c r="AK26" i="17"/>
  <c r="M32" i="17"/>
  <c r="M108" i="17"/>
  <c r="AJ128" i="17"/>
  <c r="AB6" i="17"/>
  <c r="AK66" i="17"/>
  <c r="AI22" i="17"/>
  <c r="AB129" i="17"/>
  <c r="AC6" i="17"/>
  <c r="K28" i="17"/>
  <c r="AJ30" i="17" s="1"/>
  <c r="K48" i="17"/>
  <c r="AK50" i="17" s="1"/>
  <c r="M68" i="17"/>
  <c r="O68" i="17" s="1"/>
  <c r="AI90" i="17"/>
  <c r="M96" i="17"/>
  <c r="AJ110" i="17"/>
  <c r="M28" i="17"/>
  <c r="M56" i="17"/>
  <c r="M72" i="17"/>
  <c r="K80" i="17"/>
  <c r="AI82" i="17" s="1"/>
  <c r="K84" i="17"/>
  <c r="AH86" i="17" s="1"/>
  <c r="AJ38" i="17"/>
  <c r="AK78" i="17"/>
  <c r="AJ90" i="17"/>
  <c r="AI128" i="17"/>
  <c r="AK90" i="17"/>
  <c r="M48" i="17"/>
  <c r="K60" i="17"/>
  <c r="AK62" i="17" s="1"/>
  <c r="K72" i="17"/>
  <c r="AJ74" i="17" s="1"/>
  <c r="AH90" i="17"/>
  <c r="M112" i="17"/>
  <c r="K124" i="17"/>
  <c r="AI126" i="17" s="1"/>
  <c r="AJ122" i="17"/>
  <c r="AI38" i="17"/>
  <c r="M60" i="17"/>
  <c r="AH62" i="17"/>
  <c r="M124" i="17"/>
  <c r="AH128" i="17"/>
  <c r="K108" i="16"/>
  <c r="K52" i="16"/>
  <c r="AJ54" i="16" s="1"/>
  <c r="K44" i="16"/>
  <c r="AI46" i="16" s="1"/>
  <c r="K56" i="16"/>
  <c r="AI58" i="16" s="1"/>
  <c r="AI110" i="16"/>
  <c r="K120" i="16"/>
  <c r="AI122" i="16" s="1"/>
  <c r="K116" i="16"/>
  <c r="AH118" i="16" s="1"/>
  <c r="K104" i="16"/>
  <c r="AH106" i="16" s="1"/>
  <c r="K96" i="16"/>
  <c r="AJ98" i="16" s="1"/>
  <c r="K92" i="16"/>
  <c r="AJ94" i="16" s="1"/>
  <c r="K84" i="16"/>
  <c r="AJ86" i="16" s="1"/>
  <c r="K68" i="16"/>
  <c r="AI70" i="16" s="1"/>
  <c r="K64" i="16"/>
  <c r="AK66" i="16" s="1"/>
  <c r="K60" i="16"/>
  <c r="AI62" i="16" s="1"/>
  <c r="K40" i="16"/>
  <c r="AH42" i="16" s="1"/>
  <c r="K36" i="16"/>
  <c r="AJ38" i="16" s="1"/>
  <c r="K32" i="16"/>
  <c r="AK34" i="16" s="1"/>
  <c r="K28" i="16"/>
  <c r="AK30" i="16" s="1"/>
  <c r="K24" i="16"/>
  <c r="AI26" i="16" s="1"/>
  <c r="K20" i="16"/>
  <c r="AJ22" i="16" s="1"/>
  <c r="K12" i="16"/>
  <c r="AJ14" i="16" s="1"/>
  <c r="K8" i="16"/>
  <c r="AH10" i="16" s="1"/>
  <c r="M72" i="16"/>
  <c r="M44" i="16"/>
  <c r="M120" i="16"/>
  <c r="M96" i="16"/>
  <c r="M68" i="16"/>
  <c r="M60" i="16"/>
  <c r="M56" i="16"/>
  <c r="M36" i="16"/>
  <c r="M32" i="16"/>
  <c r="M92" i="16"/>
  <c r="M84" i="16"/>
  <c r="M64" i="16"/>
  <c r="K100" i="16"/>
  <c r="AJ102" i="16" s="1"/>
  <c r="K88" i="16"/>
  <c r="AI90" i="16" s="1"/>
  <c r="K76" i="16"/>
  <c r="AK78" i="16" s="1"/>
  <c r="AH46" i="16"/>
  <c r="M4" i="16"/>
  <c r="AH14" i="16"/>
  <c r="AK14" i="16"/>
  <c r="AI14" i="16"/>
  <c r="M28" i="16"/>
  <c r="M48" i="16"/>
  <c r="AJ114" i="16"/>
  <c r="AK114" i="16"/>
  <c r="M12" i="16"/>
  <c r="M40" i="16"/>
  <c r="M112" i="16"/>
  <c r="O112" i="16" s="1"/>
  <c r="M8" i="16"/>
  <c r="K16" i="16"/>
  <c r="AK18" i="16" s="1"/>
  <c r="M20" i="16"/>
  <c r="M52" i="16"/>
  <c r="O52" i="16" s="1"/>
  <c r="AJ62" i="16"/>
  <c r="M76" i="16"/>
  <c r="AJ110" i="16"/>
  <c r="M24" i="16"/>
  <c r="M16" i="16"/>
  <c r="M104" i="16"/>
  <c r="K4" i="16"/>
  <c r="K48" i="16"/>
  <c r="AK50" i="16" s="1"/>
  <c r="AK62" i="16"/>
  <c r="K72" i="16"/>
  <c r="AI74" i="16" s="1"/>
  <c r="M116" i="16"/>
  <c r="AI98" i="16"/>
  <c r="AK54" i="16"/>
  <c r="K80" i="16"/>
  <c r="AI82" i="16" s="1"/>
  <c r="M108" i="16"/>
  <c r="AB6" i="16"/>
  <c r="M80" i="16"/>
  <c r="M100" i="16"/>
  <c r="AH114" i="16"/>
  <c r="M88" i="16"/>
  <c r="AK110" i="16"/>
  <c r="AB126" i="16"/>
  <c r="AI114" i="16"/>
  <c r="AH110" i="16"/>
  <c r="AI54" i="16"/>
  <c r="K108" i="15"/>
  <c r="AK110" i="15" s="1"/>
  <c r="K84" i="15"/>
  <c r="AH86" i="15" s="1"/>
  <c r="K64" i="15"/>
  <c r="K24" i="15"/>
  <c r="AK26" i="15" s="1"/>
  <c r="K112" i="15"/>
  <c r="AK114" i="15" s="1"/>
  <c r="K104" i="15"/>
  <c r="AK106" i="15" s="1"/>
  <c r="M116" i="15"/>
  <c r="O116" i="15" s="1"/>
  <c r="M120" i="15"/>
  <c r="K124" i="15"/>
  <c r="AJ126" i="15" s="1"/>
  <c r="M124" i="15"/>
  <c r="M108" i="15"/>
  <c r="O108" i="15" s="1"/>
  <c r="K120" i="15"/>
  <c r="AI122" i="15" s="1"/>
  <c r="M100" i="15"/>
  <c r="K100" i="15"/>
  <c r="AJ102" i="15" s="1"/>
  <c r="K92" i="15"/>
  <c r="AK94" i="15" s="1"/>
  <c r="K88" i="15"/>
  <c r="AH90" i="15" s="1"/>
  <c r="M92" i="15"/>
  <c r="O92" i="15" s="1"/>
  <c r="M88" i="15"/>
  <c r="K80" i="15"/>
  <c r="AH82" i="15" s="1"/>
  <c r="K76" i="15"/>
  <c r="AH78" i="15" s="1"/>
  <c r="M76" i="15"/>
  <c r="K72" i="15"/>
  <c r="AH74" i="15" s="1"/>
  <c r="M56" i="15"/>
  <c r="M48" i="15"/>
  <c r="M44" i="15"/>
  <c r="O44" i="15" s="1"/>
  <c r="K32" i="15"/>
  <c r="AJ34" i="15" s="1"/>
  <c r="M24" i="15"/>
  <c r="M32" i="15"/>
  <c r="K16" i="15"/>
  <c r="AK18" i="15" s="1"/>
  <c r="K20" i="15"/>
  <c r="AH22" i="15" s="1"/>
  <c r="M20" i="15"/>
  <c r="K36" i="15"/>
  <c r="AK38" i="15" s="1"/>
  <c r="K40" i="15"/>
  <c r="AK42" i="15" s="1"/>
  <c r="M40" i="15"/>
  <c r="K28" i="15"/>
  <c r="AJ30" i="15" s="1"/>
  <c r="M28" i="15"/>
  <c r="AC128" i="15"/>
  <c r="AB129" i="15" s="1"/>
  <c r="M4" i="15"/>
  <c r="K4" i="15"/>
  <c r="AJ6" i="15" s="1"/>
  <c r="K12" i="15"/>
  <c r="AJ14" i="15" s="1"/>
  <c r="X10" i="15"/>
  <c r="Z10" i="15"/>
  <c r="E10" i="15"/>
  <c r="M8" i="15" s="1"/>
  <c r="I13" i="15"/>
  <c r="I14" i="15" s="1"/>
  <c r="M12" i="15" s="1"/>
  <c r="C10" i="15"/>
  <c r="K8" i="15" s="1"/>
  <c r="AH10" i="15" s="1"/>
  <c r="M96" i="15"/>
  <c r="O96" i="15" s="1"/>
  <c r="M84" i="15"/>
  <c r="AK118" i="15"/>
  <c r="AJ118" i="15"/>
  <c r="AI118" i="15"/>
  <c r="AI46" i="15"/>
  <c r="AK46" i="15"/>
  <c r="K68" i="15"/>
  <c r="AH70" i="15" s="1"/>
  <c r="AH118" i="15"/>
  <c r="M112" i="15"/>
  <c r="M16" i="15"/>
  <c r="AJ38" i="15"/>
  <c r="AI38" i="15"/>
  <c r="M80" i="15"/>
  <c r="AI94" i="15"/>
  <c r="AH94" i="15"/>
  <c r="AI98" i="15"/>
  <c r="AH98" i="15"/>
  <c r="M36" i="15"/>
  <c r="AI128" i="15"/>
  <c r="K56" i="15"/>
  <c r="AK58" i="15" s="1"/>
  <c r="M68" i="15"/>
  <c r="AJ128" i="15"/>
  <c r="K52" i="15"/>
  <c r="AK54" i="15" s="1"/>
  <c r="M52" i="15"/>
  <c r="M64" i="15"/>
  <c r="O64" i="15" s="1"/>
  <c r="AH66" i="15"/>
  <c r="AI26" i="15"/>
  <c r="AH46" i="15"/>
  <c r="AJ46" i="15"/>
  <c r="AI66" i="15"/>
  <c r="M72" i="15"/>
  <c r="AI86" i="15"/>
  <c r="M104" i="15"/>
  <c r="AJ98" i="15"/>
  <c r="K60" i="15"/>
  <c r="AJ62" i="15" s="1"/>
  <c r="AJ66" i="15"/>
  <c r="AJ86" i="15"/>
  <c r="AB6" i="15"/>
  <c r="K48" i="15"/>
  <c r="AK50" i="15" s="1"/>
  <c r="M60" i="15"/>
  <c r="AK66" i="15"/>
  <c r="AJ94" i="15"/>
  <c r="AH128" i="15"/>
  <c r="AK128" i="15"/>
  <c r="AK98" i="15"/>
  <c r="K120" i="14"/>
  <c r="AJ122" i="14" s="1"/>
  <c r="K112" i="14"/>
  <c r="AJ114" i="14" s="1"/>
  <c r="M64" i="14"/>
  <c r="K60" i="14"/>
  <c r="AK62" i="14" s="1"/>
  <c r="K48" i="14"/>
  <c r="AK50" i="14" s="1"/>
  <c r="AH125" i="14"/>
  <c r="AJ125" i="14"/>
  <c r="K108" i="14"/>
  <c r="AJ110" i="14" s="1"/>
  <c r="M72" i="14"/>
  <c r="K84" i="14"/>
  <c r="AK86" i="14" s="1"/>
  <c r="K96" i="14"/>
  <c r="AJ98" i="14" s="1"/>
  <c r="M96" i="14"/>
  <c r="K92" i="14"/>
  <c r="AI94" i="14" s="1"/>
  <c r="K64" i="14"/>
  <c r="AK66" i="14" s="1"/>
  <c r="K56" i="14"/>
  <c r="AK58" i="14" s="1"/>
  <c r="K36" i="14"/>
  <c r="AH38" i="14" s="1"/>
  <c r="AI125" i="14"/>
  <c r="K88" i="14"/>
  <c r="AH90" i="14" s="1"/>
  <c r="AJ6" i="14"/>
  <c r="AJ50" i="14"/>
  <c r="K52" i="14"/>
  <c r="AH54" i="14" s="1"/>
  <c r="M76" i="14"/>
  <c r="M80" i="14"/>
  <c r="M88" i="14"/>
  <c r="K116" i="14"/>
  <c r="AI118" i="14" s="1"/>
  <c r="M84" i="14"/>
  <c r="M100" i="14"/>
  <c r="K4" i="14"/>
  <c r="AI6" i="14" s="1"/>
  <c r="AB6" i="14"/>
  <c r="M32" i="14"/>
  <c r="M44" i="14"/>
  <c r="M52" i="14"/>
  <c r="K68" i="14"/>
  <c r="AI70" i="14" s="1"/>
  <c r="M116" i="14"/>
  <c r="O116" i="14" s="1"/>
  <c r="AH98" i="14"/>
  <c r="M4" i="14"/>
  <c r="M104" i="14"/>
  <c r="M40" i="14"/>
  <c r="K8" i="14"/>
  <c r="AH10" i="14" s="1"/>
  <c r="K12" i="14"/>
  <c r="AK14" i="14" s="1"/>
  <c r="K16" i="14"/>
  <c r="AK18" i="14" s="1"/>
  <c r="K20" i="14"/>
  <c r="AJ22" i="14" s="1"/>
  <c r="K24" i="14"/>
  <c r="AH26" i="14" s="1"/>
  <c r="K28" i="14"/>
  <c r="AK30" i="14" s="1"/>
  <c r="M112" i="14"/>
  <c r="O112" i="14" s="1"/>
  <c r="M120" i="14"/>
  <c r="M8" i="14"/>
  <c r="M12" i="14"/>
  <c r="AH14" i="14"/>
  <c r="M16" i="14"/>
  <c r="M20" i="14"/>
  <c r="M24" i="14"/>
  <c r="M28" i="14"/>
  <c r="M48" i="14"/>
  <c r="M56" i="14"/>
  <c r="AI62" i="14"/>
  <c r="AI30" i="14"/>
  <c r="M36" i="14"/>
  <c r="M68" i="14"/>
  <c r="K76" i="14"/>
  <c r="AJ78" i="14" s="1"/>
  <c r="K80" i="14"/>
  <c r="AJ82" i="14" s="1"/>
  <c r="AJ14" i="14"/>
  <c r="AJ18" i="14"/>
  <c r="K32" i="14"/>
  <c r="AH34" i="14" s="1"/>
  <c r="K44" i="14"/>
  <c r="AJ46" i="14" s="1"/>
  <c r="K100" i="14"/>
  <c r="AI102" i="14" s="1"/>
  <c r="M108" i="14"/>
  <c r="O108" i="14" s="1"/>
  <c r="AK42" i="14"/>
  <c r="M92" i="14"/>
  <c r="M60" i="14"/>
  <c r="AH62" i="14"/>
  <c r="AC6" i="14"/>
  <c r="K104" i="14"/>
  <c r="K72" i="14"/>
  <c r="AJ74" i="14" s="1"/>
  <c r="AB126" i="14"/>
  <c r="K40" i="14"/>
  <c r="AI114" i="14"/>
  <c r="AB6" i="12"/>
  <c r="K72" i="12"/>
  <c r="AH74" i="12" s="1"/>
  <c r="K44" i="12"/>
  <c r="AI46" i="12" s="1"/>
  <c r="M76" i="12"/>
  <c r="K124" i="12"/>
  <c r="AJ126" i="12" s="1"/>
  <c r="K112" i="12"/>
  <c r="AH114" i="12" s="1"/>
  <c r="K108" i="12"/>
  <c r="AJ110" i="12" s="1"/>
  <c r="K104" i="12"/>
  <c r="AH106" i="12" s="1"/>
  <c r="K100" i="12"/>
  <c r="AK102" i="12" s="1"/>
  <c r="K96" i="12"/>
  <c r="AJ98" i="12" s="1"/>
  <c r="K76" i="12"/>
  <c r="AH78" i="12" s="1"/>
  <c r="K68" i="12"/>
  <c r="AK70" i="12" s="1"/>
  <c r="K64" i="12"/>
  <c r="AH66" i="12" s="1"/>
  <c r="K40" i="12"/>
  <c r="AH42" i="12" s="1"/>
  <c r="K32" i="12"/>
  <c r="K36" i="12"/>
  <c r="AK38" i="12" s="1"/>
  <c r="K12" i="12"/>
  <c r="AK14" i="12" s="1"/>
  <c r="K8" i="12"/>
  <c r="AK10" i="12" s="1"/>
  <c r="M20" i="12"/>
  <c r="M116" i="12"/>
  <c r="M112" i="12"/>
  <c r="M84" i="12"/>
  <c r="M72" i="12"/>
  <c r="M56" i="12"/>
  <c r="M48" i="12"/>
  <c r="M52" i="12"/>
  <c r="M108" i="12"/>
  <c r="M44" i="12"/>
  <c r="M32" i="12"/>
  <c r="AJ114" i="12"/>
  <c r="K116" i="12"/>
  <c r="K92" i="12"/>
  <c r="AH94" i="12" s="1"/>
  <c r="K84" i="12"/>
  <c r="AJ74" i="12"/>
  <c r="K60" i="12"/>
  <c r="AH62" i="12" s="1"/>
  <c r="K52" i="12"/>
  <c r="AI54" i="12" s="1"/>
  <c r="K28" i="12"/>
  <c r="AI30" i="12" s="1"/>
  <c r="K20" i="12"/>
  <c r="M12" i="12"/>
  <c r="K4" i="12"/>
  <c r="AI6" i="12" s="1"/>
  <c r="M4" i="12"/>
  <c r="M8" i="12"/>
  <c r="K16" i="12"/>
  <c r="AK18" i="12" s="1"/>
  <c r="M80" i="12"/>
  <c r="M16" i="12"/>
  <c r="AJ34" i="12"/>
  <c r="AI34" i="12"/>
  <c r="AH34" i="12"/>
  <c r="M96" i="12"/>
  <c r="M40" i="12"/>
  <c r="M24" i="12"/>
  <c r="M88" i="12"/>
  <c r="M104" i="12"/>
  <c r="M120" i="12"/>
  <c r="M64" i="12"/>
  <c r="AH110" i="12"/>
  <c r="AK118" i="12"/>
  <c r="AJ128" i="12"/>
  <c r="R128" i="12"/>
  <c r="M36" i="12"/>
  <c r="M68" i="12"/>
  <c r="M100" i="12"/>
  <c r="M124" i="12"/>
  <c r="AH128" i="12"/>
  <c r="AB129" i="12"/>
  <c r="K24" i="12"/>
  <c r="AJ26" i="12" s="1"/>
  <c r="M28" i="12"/>
  <c r="K56" i="12"/>
  <c r="AJ58" i="12" s="1"/>
  <c r="M60" i="12"/>
  <c r="K88" i="12"/>
  <c r="AJ90" i="12" s="1"/>
  <c r="M92" i="12"/>
  <c r="AK106" i="12"/>
  <c r="K120" i="12"/>
  <c r="AI122" i="12" s="1"/>
  <c r="AI128" i="12"/>
  <c r="AK34" i="12"/>
  <c r="K48" i="12"/>
  <c r="AK50" i="12" s="1"/>
  <c r="K80" i="12"/>
  <c r="AK82" i="12" s="1"/>
  <c r="AK128" i="12"/>
  <c r="K88" i="11"/>
  <c r="K76" i="11"/>
  <c r="AK78" i="11" s="1"/>
  <c r="K56" i="11"/>
  <c r="AI58" i="11" s="1"/>
  <c r="K20" i="11"/>
  <c r="AK22" i="11" s="1"/>
  <c r="K24" i="11"/>
  <c r="AI26" i="11" s="1"/>
  <c r="K116" i="11"/>
  <c r="AK118" i="11" s="1"/>
  <c r="K112" i="11"/>
  <c r="AK114" i="11" s="1"/>
  <c r="K108" i="11"/>
  <c r="AK110" i="11" s="1"/>
  <c r="K104" i="11"/>
  <c r="AJ106" i="11" s="1"/>
  <c r="K84" i="11"/>
  <c r="AH86" i="11" s="1"/>
  <c r="K72" i="11"/>
  <c r="AJ74" i="11" s="1"/>
  <c r="K52" i="11"/>
  <c r="AK54" i="11" s="1"/>
  <c r="K44" i="11"/>
  <c r="AH46" i="11" s="1"/>
  <c r="K40" i="11"/>
  <c r="AJ42" i="11" s="1"/>
  <c r="M120" i="11"/>
  <c r="M56" i="11"/>
  <c r="M116" i="11"/>
  <c r="M88" i="11"/>
  <c r="O88" i="11" s="1"/>
  <c r="M84" i="11"/>
  <c r="O84" i="11" s="1"/>
  <c r="M68" i="11"/>
  <c r="M52" i="11"/>
  <c r="M36" i="11"/>
  <c r="M96" i="11"/>
  <c r="M80" i="11"/>
  <c r="M64" i="11"/>
  <c r="M48" i="11"/>
  <c r="M32" i="11"/>
  <c r="K120" i="11"/>
  <c r="AK122" i="11" s="1"/>
  <c r="K100" i="11"/>
  <c r="AH102" i="11" s="1"/>
  <c r="K96" i="11"/>
  <c r="AH98" i="11" s="1"/>
  <c r="AK86" i="11"/>
  <c r="K68" i="11"/>
  <c r="AH70" i="11" s="1"/>
  <c r="AH54" i="11"/>
  <c r="K36" i="11"/>
  <c r="AI38" i="11" s="1"/>
  <c r="AJ128" i="11"/>
  <c r="M24" i="11"/>
  <c r="AH22" i="11"/>
  <c r="M20" i="11"/>
  <c r="O20" i="11" s="1"/>
  <c r="AI22" i="11"/>
  <c r="K12" i="11"/>
  <c r="AJ14" i="11" s="1"/>
  <c r="K16" i="11"/>
  <c r="AJ18" i="11" s="1"/>
  <c r="K8" i="11"/>
  <c r="AK10" i="11" s="1"/>
  <c r="AI14" i="11"/>
  <c r="K4" i="11"/>
  <c r="AK6" i="11" s="1"/>
  <c r="M16" i="11"/>
  <c r="AI90" i="11"/>
  <c r="AH90" i="11"/>
  <c r="AJ90" i="11"/>
  <c r="M12" i="11"/>
  <c r="O12" i="11" s="1"/>
  <c r="M100" i="11"/>
  <c r="M8" i="11"/>
  <c r="AK90" i="11"/>
  <c r="M4" i="11"/>
  <c r="M112" i="11"/>
  <c r="M28" i="11"/>
  <c r="M44" i="11"/>
  <c r="M60" i="11"/>
  <c r="M76" i="11"/>
  <c r="AK128" i="11"/>
  <c r="AJ22" i="11"/>
  <c r="K28" i="11"/>
  <c r="AH30" i="11" s="1"/>
  <c r="M104" i="11"/>
  <c r="AB6" i="11"/>
  <c r="K32" i="11"/>
  <c r="AH34" i="11" s="1"/>
  <c r="K48" i="11"/>
  <c r="AK50" i="11" s="1"/>
  <c r="K64" i="11"/>
  <c r="AH66" i="11" s="1"/>
  <c r="K80" i="11"/>
  <c r="K92" i="11"/>
  <c r="M108" i="11"/>
  <c r="AC128" i="11"/>
  <c r="AB129" i="11" s="1"/>
  <c r="M40" i="11"/>
  <c r="M72" i="11"/>
  <c r="M92" i="11"/>
  <c r="K124" i="11"/>
  <c r="AI126" i="11" s="1"/>
  <c r="M124" i="11"/>
  <c r="AH128" i="11"/>
  <c r="K60" i="11"/>
  <c r="R6" i="11"/>
  <c r="AI128" i="11"/>
  <c r="K112" i="10"/>
  <c r="AK114" i="10" s="1"/>
  <c r="AH124" i="10"/>
  <c r="M104" i="10"/>
  <c r="M100" i="10"/>
  <c r="K120" i="10"/>
  <c r="AK122" i="10" s="1"/>
  <c r="K104" i="10"/>
  <c r="AH106" i="10" s="1"/>
  <c r="K100" i="10"/>
  <c r="AK102" i="10" s="1"/>
  <c r="K92" i="10"/>
  <c r="AH94" i="10" s="1"/>
  <c r="K88" i="10"/>
  <c r="AJ90" i="10" s="1"/>
  <c r="K84" i="10"/>
  <c r="AI86" i="10" s="1"/>
  <c r="K72" i="10"/>
  <c r="AH74" i="10" s="1"/>
  <c r="K76" i="10"/>
  <c r="AH78" i="10" s="1"/>
  <c r="K68" i="10"/>
  <c r="AK70" i="10" s="1"/>
  <c r="K60" i="10"/>
  <c r="AK62" i="10" s="1"/>
  <c r="K52" i="10"/>
  <c r="AI54" i="10" s="1"/>
  <c r="K48" i="10"/>
  <c r="AJ50" i="10" s="1"/>
  <c r="K36" i="10"/>
  <c r="AK38" i="10" s="1"/>
  <c r="K44" i="10"/>
  <c r="AH46" i="10" s="1"/>
  <c r="K40" i="10"/>
  <c r="AH42" i="10" s="1"/>
  <c r="K28" i="10"/>
  <c r="AK30" i="10" s="1"/>
  <c r="K20" i="10"/>
  <c r="AK22" i="10" s="1"/>
  <c r="K16" i="10"/>
  <c r="AK18" i="10" s="1"/>
  <c r="K12" i="10"/>
  <c r="AI14" i="10" s="1"/>
  <c r="K8" i="10"/>
  <c r="AI10" i="10" s="1"/>
  <c r="M84" i="10"/>
  <c r="M76" i="10"/>
  <c r="M44" i="10"/>
  <c r="O44" i="10" s="1"/>
  <c r="M32" i="10"/>
  <c r="M72" i="10"/>
  <c r="M56" i="10"/>
  <c r="M52" i="10"/>
  <c r="M40" i="10"/>
  <c r="M24" i="10"/>
  <c r="M20" i="10"/>
  <c r="K116" i="10"/>
  <c r="AH118" i="10" s="1"/>
  <c r="AI94" i="10"/>
  <c r="AJ94" i="10"/>
  <c r="M64" i="10"/>
  <c r="K4" i="10"/>
  <c r="AK6" i="10" s="1"/>
  <c r="M16" i="10"/>
  <c r="M4" i="10"/>
  <c r="M12" i="10"/>
  <c r="M8" i="10"/>
  <c r="K24" i="10"/>
  <c r="K56" i="10"/>
  <c r="AI58" i="10" s="1"/>
  <c r="M88" i="10"/>
  <c r="K108" i="10"/>
  <c r="AH110" i="10" s="1"/>
  <c r="M116" i="10"/>
  <c r="AI124" i="10"/>
  <c r="K96" i="10"/>
  <c r="AK98" i="10" s="1"/>
  <c r="M108" i="10"/>
  <c r="AJ124" i="10"/>
  <c r="M28" i="10"/>
  <c r="K32" i="10"/>
  <c r="M60" i="10"/>
  <c r="AH62" i="10"/>
  <c r="K64" i="10"/>
  <c r="AK66" i="10" s="1"/>
  <c r="AK90" i="10"/>
  <c r="AK124" i="10"/>
  <c r="AB6" i="10"/>
  <c r="K80" i="10"/>
  <c r="AI82" i="10" s="1"/>
  <c r="AC6" i="10"/>
  <c r="M36" i="10"/>
  <c r="M68" i="10"/>
  <c r="O68" i="10" s="1"/>
  <c r="M80" i="10"/>
  <c r="AH82" i="10"/>
  <c r="M92" i="10"/>
  <c r="O92" i="10" s="1"/>
  <c r="AB125" i="10"/>
  <c r="R6" i="10"/>
  <c r="M112" i="10"/>
  <c r="M48" i="10"/>
  <c r="M96" i="10"/>
  <c r="AH102" i="10"/>
  <c r="M120" i="10"/>
  <c r="K92" i="9"/>
  <c r="AH94" i="9" s="1"/>
  <c r="K60" i="9"/>
  <c r="AH62" i="9" s="1"/>
  <c r="M12" i="9"/>
  <c r="K124" i="9"/>
  <c r="AI126" i="9" s="1"/>
  <c r="K120" i="9"/>
  <c r="AK122" i="9" s="1"/>
  <c r="K108" i="9"/>
  <c r="K104" i="9"/>
  <c r="AH106" i="9" s="1"/>
  <c r="K96" i="9"/>
  <c r="AH98" i="9" s="1"/>
  <c r="K88" i="9"/>
  <c r="AK90" i="9" s="1"/>
  <c r="K76" i="9"/>
  <c r="K72" i="9"/>
  <c r="AH74" i="9" s="1"/>
  <c r="K64" i="9"/>
  <c r="AK66" i="9" s="1"/>
  <c r="K56" i="9"/>
  <c r="AK58" i="9" s="1"/>
  <c r="K44" i="9"/>
  <c r="K40" i="9"/>
  <c r="AI42" i="9" s="1"/>
  <c r="K28" i="9"/>
  <c r="AH30" i="9" s="1"/>
  <c r="K32" i="9"/>
  <c r="AK34" i="9" s="1"/>
  <c r="K20" i="9"/>
  <c r="AH22" i="9" s="1"/>
  <c r="K8" i="9"/>
  <c r="AK10" i="9" s="1"/>
  <c r="M108" i="9"/>
  <c r="M96" i="9"/>
  <c r="M76" i="9"/>
  <c r="M64" i="9"/>
  <c r="M44" i="9"/>
  <c r="M40" i="9"/>
  <c r="M116" i="9"/>
  <c r="M84" i="9"/>
  <c r="M52" i="9"/>
  <c r="M32" i="9"/>
  <c r="M20" i="9"/>
  <c r="K116" i="9"/>
  <c r="AI118" i="9" s="1"/>
  <c r="AI90" i="9"/>
  <c r="K84" i="9"/>
  <c r="K52" i="9"/>
  <c r="K16" i="9"/>
  <c r="AI18" i="9" s="1"/>
  <c r="K12" i="9"/>
  <c r="M4" i="9"/>
  <c r="K4" i="9"/>
  <c r="M16" i="9"/>
  <c r="AI86" i="9"/>
  <c r="M72" i="9"/>
  <c r="M104" i="9"/>
  <c r="O104" i="9" s="1"/>
  <c r="M8" i="9"/>
  <c r="AB129" i="9"/>
  <c r="R6" i="9"/>
  <c r="M56" i="9"/>
  <c r="O56" i="9" s="1"/>
  <c r="M88" i="9"/>
  <c r="M120" i="9"/>
  <c r="AH128" i="9"/>
  <c r="M28" i="9"/>
  <c r="M60" i="9"/>
  <c r="M92" i="9"/>
  <c r="M124" i="9"/>
  <c r="K68" i="9"/>
  <c r="AI70" i="9" s="1"/>
  <c r="K100" i="9"/>
  <c r="AI102" i="9" s="1"/>
  <c r="AI128" i="9"/>
  <c r="M68" i="9"/>
  <c r="M100" i="9"/>
  <c r="AJ128" i="9"/>
  <c r="K24" i="9"/>
  <c r="AH26" i="9" s="1"/>
  <c r="AK128" i="9"/>
  <c r="AB6" i="9"/>
  <c r="M24" i="9"/>
  <c r="K36" i="9"/>
  <c r="AK38" i="9" s="1"/>
  <c r="K48" i="9"/>
  <c r="AI50" i="9" s="1"/>
  <c r="K80" i="9"/>
  <c r="AI82" i="9" s="1"/>
  <c r="AI106" i="9"/>
  <c r="K112" i="9"/>
  <c r="AI114" i="9" s="1"/>
  <c r="AC6" i="9"/>
  <c r="M36" i="9"/>
  <c r="M48" i="9"/>
  <c r="M80" i="9"/>
  <c r="AJ106" i="9"/>
  <c r="M112" i="9"/>
  <c r="K100" i="8"/>
  <c r="AK102" i="8" s="1"/>
  <c r="AJ124" i="8"/>
  <c r="AH124" i="8"/>
  <c r="AK124" i="8"/>
  <c r="AI124" i="8"/>
  <c r="AB125" i="8"/>
  <c r="K24" i="8"/>
  <c r="AH26" i="8" s="1"/>
  <c r="K52" i="8"/>
  <c r="AH54" i="8" s="1"/>
  <c r="AJ102" i="8"/>
  <c r="AJ54" i="8"/>
  <c r="K104" i="8"/>
  <c r="AJ106" i="8" s="1"/>
  <c r="K96" i="8"/>
  <c r="AK98" i="8" s="1"/>
  <c r="K92" i="8"/>
  <c r="AI94" i="8" s="1"/>
  <c r="K72" i="8"/>
  <c r="AH74" i="8" s="1"/>
  <c r="K64" i="8"/>
  <c r="AK66" i="8" s="1"/>
  <c r="K60" i="8"/>
  <c r="AK62" i="8" s="1"/>
  <c r="K48" i="8"/>
  <c r="AJ50" i="8" s="1"/>
  <c r="K40" i="8"/>
  <c r="AJ42" i="8" s="1"/>
  <c r="K32" i="8"/>
  <c r="AK34" i="8" s="1"/>
  <c r="K20" i="8"/>
  <c r="AJ22" i="8" s="1"/>
  <c r="K16" i="8"/>
  <c r="AK18" i="8" s="1"/>
  <c r="K12" i="8"/>
  <c r="AJ14" i="8" s="1"/>
  <c r="K8" i="8"/>
  <c r="AI10" i="8" s="1"/>
  <c r="K4" i="8"/>
  <c r="AI6" i="8" s="1"/>
  <c r="M108" i="8"/>
  <c r="M80" i="8"/>
  <c r="M76" i="8"/>
  <c r="M28" i="8"/>
  <c r="M32" i="8"/>
  <c r="O32" i="8" s="1"/>
  <c r="M92" i="8"/>
  <c r="O92" i="8" s="1"/>
  <c r="M44" i="8"/>
  <c r="M8" i="8"/>
  <c r="K120" i="8"/>
  <c r="K112" i="8"/>
  <c r="AK114" i="8" s="1"/>
  <c r="K108" i="8"/>
  <c r="AH110" i="8" s="1"/>
  <c r="K88" i="8"/>
  <c r="AH90" i="8" s="1"/>
  <c r="K80" i="8"/>
  <c r="AK82" i="8" s="1"/>
  <c r="AH82" i="8"/>
  <c r="K76" i="8"/>
  <c r="AH78" i="8" s="1"/>
  <c r="K56" i="8"/>
  <c r="AH58" i="8" s="1"/>
  <c r="M4" i="8"/>
  <c r="M12" i="8"/>
  <c r="M16" i="8"/>
  <c r="AJ34" i="8"/>
  <c r="M40" i="8"/>
  <c r="M60" i="8"/>
  <c r="M96" i="8"/>
  <c r="M116" i="8"/>
  <c r="M52" i="8"/>
  <c r="O52" i="8" s="1"/>
  <c r="M68" i="8"/>
  <c r="M72" i="8"/>
  <c r="M88" i="8"/>
  <c r="M112" i="8"/>
  <c r="M24" i="8"/>
  <c r="K36" i="8"/>
  <c r="AK38" i="8" s="1"/>
  <c r="M48" i="8"/>
  <c r="K68" i="8"/>
  <c r="AK70" i="8" s="1"/>
  <c r="AK106" i="8"/>
  <c r="AI106" i="8"/>
  <c r="AB6" i="8"/>
  <c r="M20" i="8"/>
  <c r="M36" i="8"/>
  <c r="K44" i="8"/>
  <c r="AH46" i="8" s="1"/>
  <c r="K84" i="8"/>
  <c r="AJ86" i="8" s="1"/>
  <c r="M100" i="8"/>
  <c r="O100" i="8" s="1"/>
  <c r="M104" i="8"/>
  <c r="M120" i="8"/>
  <c r="AC6" i="8"/>
  <c r="M64" i="8"/>
  <c r="M84" i="8"/>
  <c r="AH102" i="8"/>
  <c r="M56" i="8"/>
  <c r="O56" i="8" s="1"/>
  <c r="R6" i="8"/>
  <c r="K28" i="8"/>
  <c r="AK30" i="8" s="1"/>
  <c r="K116" i="8"/>
  <c r="AJ118" i="8" s="1"/>
  <c r="K116" i="7"/>
  <c r="AJ118" i="7" s="1"/>
  <c r="AB128" i="7"/>
  <c r="AB129" i="7" s="1"/>
  <c r="K120" i="7"/>
  <c r="AI122" i="7" s="1"/>
  <c r="K108" i="7"/>
  <c r="AJ110" i="7" s="1"/>
  <c r="K104" i="7"/>
  <c r="AI106" i="7" s="1"/>
  <c r="K88" i="7"/>
  <c r="AK90" i="7" s="1"/>
  <c r="K84" i="7"/>
  <c r="AH86" i="7" s="1"/>
  <c r="K80" i="7"/>
  <c r="AK82" i="7" s="1"/>
  <c r="K76" i="7"/>
  <c r="AH78" i="7" s="1"/>
  <c r="K52" i="7"/>
  <c r="AH54" i="7" s="1"/>
  <c r="K56" i="7"/>
  <c r="AH58" i="7" s="1"/>
  <c r="K48" i="7"/>
  <c r="AK50" i="7" s="1"/>
  <c r="AI50" i="7"/>
  <c r="K44" i="7"/>
  <c r="AH46" i="7" s="1"/>
  <c r="K28" i="7"/>
  <c r="AK30" i="7" s="1"/>
  <c r="K16" i="7"/>
  <c r="AJ18" i="7" s="1"/>
  <c r="K12" i="7"/>
  <c r="AK14" i="7" s="1"/>
  <c r="K4" i="7"/>
  <c r="AK6" i="7" s="1"/>
  <c r="M84" i="7"/>
  <c r="M60" i="7"/>
  <c r="M44" i="7"/>
  <c r="M4" i="7"/>
  <c r="M124" i="7"/>
  <c r="M120" i="7"/>
  <c r="M116" i="7"/>
  <c r="M92" i="7"/>
  <c r="M28" i="7"/>
  <c r="M8" i="7"/>
  <c r="M76" i="7"/>
  <c r="M52" i="7"/>
  <c r="M36" i="7"/>
  <c r="M32" i="7"/>
  <c r="M16" i="7"/>
  <c r="K112" i="7"/>
  <c r="AK114" i="7" s="1"/>
  <c r="AI110" i="7"/>
  <c r="K96" i="7"/>
  <c r="AI98" i="7" s="1"/>
  <c r="AJ82" i="7"/>
  <c r="K64" i="7"/>
  <c r="AK66" i="7" s="1"/>
  <c r="K32" i="7"/>
  <c r="AI34" i="7" s="1"/>
  <c r="K24" i="7"/>
  <c r="AI26" i="7" s="1"/>
  <c r="M56" i="7"/>
  <c r="O56" i="7" s="1"/>
  <c r="M88" i="7"/>
  <c r="M20" i="7"/>
  <c r="M24" i="7"/>
  <c r="K36" i="7"/>
  <c r="AK38" i="7" s="1"/>
  <c r="M64" i="7"/>
  <c r="AI74" i="7"/>
  <c r="M96" i="7"/>
  <c r="M12" i="7"/>
  <c r="K20" i="7"/>
  <c r="AJ22" i="7" s="1"/>
  <c r="M108" i="7"/>
  <c r="AK74" i="7"/>
  <c r="K8" i="7"/>
  <c r="AI10" i="7" s="1"/>
  <c r="K40" i="7"/>
  <c r="AI42" i="7" s="1"/>
  <c r="AJ54" i="7"/>
  <c r="M68" i="7"/>
  <c r="M100" i="7"/>
  <c r="AI78" i="7"/>
  <c r="AJ128" i="7"/>
  <c r="K60" i="7"/>
  <c r="AH62" i="7" s="1"/>
  <c r="AJ74" i="7"/>
  <c r="K92" i="7"/>
  <c r="O92" i="7" s="1"/>
  <c r="AK118" i="7"/>
  <c r="AK128" i="7"/>
  <c r="M112" i="7"/>
  <c r="AH128" i="7"/>
  <c r="M48" i="7"/>
  <c r="M80" i="7"/>
  <c r="K124" i="7"/>
  <c r="AH126" i="7" s="1"/>
  <c r="M40" i="7"/>
  <c r="K68" i="7"/>
  <c r="AJ70" i="7" s="1"/>
  <c r="M72" i="7"/>
  <c r="O72" i="7" s="1"/>
  <c r="AH74" i="7"/>
  <c r="K100" i="7"/>
  <c r="AJ102" i="7" s="1"/>
  <c r="M104" i="7"/>
  <c r="AI118" i="7"/>
  <c r="AI128" i="7"/>
  <c r="K52" i="6"/>
  <c r="AH54" i="6" s="1"/>
  <c r="K20" i="6"/>
  <c r="AH22" i="6" s="1"/>
  <c r="K96" i="6"/>
  <c r="AK98" i="6" s="1"/>
  <c r="K4" i="6"/>
  <c r="AH6" i="6" s="1"/>
  <c r="AH98" i="6"/>
  <c r="K8" i="6"/>
  <c r="AJ10" i="6" s="1"/>
  <c r="K32" i="6"/>
  <c r="AH34" i="6" s="1"/>
  <c r="K64" i="6"/>
  <c r="AH66" i="6" s="1"/>
  <c r="K104" i="6"/>
  <c r="AJ106" i="6" s="1"/>
  <c r="K108" i="6"/>
  <c r="AI110" i="6" s="1"/>
  <c r="K84" i="6"/>
  <c r="AH86" i="6" s="1"/>
  <c r="K72" i="6"/>
  <c r="AJ74" i="6" s="1"/>
  <c r="K76" i="6"/>
  <c r="AI78" i="6" s="1"/>
  <c r="AI54" i="6"/>
  <c r="K40" i="6"/>
  <c r="AJ42" i="6" s="1"/>
  <c r="K44" i="6"/>
  <c r="AI46" i="6" s="1"/>
  <c r="M92" i="6"/>
  <c r="M32" i="6"/>
  <c r="M108" i="6"/>
  <c r="M96" i="6"/>
  <c r="M76" i="6"/>
  <c r="M64" i="6"/>
  <c r="M60" i="6"/>
  <c r="M44" i="6"/>
  <c r="O44" i="6" s="1"/>
  <c r="M28" i="6"/>
  <c r="K112" i="6"/>
  <c r="AK114" i="6" s="1"/>
  <c r="AI86" i="6"/>
  <c r="AJ6" i="6"/>
  <c r="M4" i="6"/>
  <c r="AH10" i="6"/>
  <c r="M8" i="6"/>
  <c r="K12" i="6"/>
  <c r="AJ14" i="6" s="1"/>
  <c r="M12" i="6"/>
  <c r="AJ22" i="6"/>
  <c r="K24" i="6"/>
  <c r="AH26" i="6" s="1"/>
  <c r="AJ54" i="6"/>
  <c r="K56" i="6"/>
  <c r="AJ86" i="6"/>
  <c r="K88" i="6"/>
  <c r="AH90" i="6" s="1"/>
  <c r="AK22" i="6"/>
  <c r="M24" i="6"/>
  <c r="K36" i="6"/>
  <c r="AI38" i="6" s="1"/>
  <c r="AK54" i="6"/>
  <c r="M56" i="6"/>
  <c r="K68" i="6"/>
  <c r="AI70" i="6" s="1"/>
  <c r="M88" i="6"/>
  <c r="K100" i="6"/>
  <c r="AI102" i="6" s="1"/>
  <c r="K16" i="6"/>
  <c r="AK18" i="6" s="1"/>
  <c r="M36" i="6"/>
  <c r="K48" i="6"/>
  <c r="AK50" i="6" s="1"/>
  <c r="M68" i="6"/>
  <c r="K80" i="6"/>
  <c r="AK82" i="6" s="1"/>
  <c r="M100" i="6"/>
  <c r="M16" i="6"/>
  <c r="K28" i="6"/>
  <c r="AH30" i="6" s="1"/>
  <c r="M48" i="6"/>
  <c r="K60" i="6"/>
  <c r="AI62" i="6" s="1"/>
  <c r="M80" i="6"/>
  <c r="K92" i="6"/>
  <c r="AK94" i="6" s="1"/>
  <c r="M40" i="6"/>
  <c r="M72" i="6"/>
  <c r="M104" i="6"/>
  <c r="M112" i="6"/>
  <c r="M20" i="6"/>
  <c r="M52" i="6"/>
  <c r="O52" i="6" s="1"/>
  <c r="M84" i="6"/>
  <c r="K52" i="5"/>
  <c r="AK54" i="5" s="1"/>
  <c r="K124" i="5"/>
  <c r="AK126" i="5" s="1"/>
  <c r="K120" i="5"/>
  <c r="AH122" i="5" s="1"/>
  <c r="K116" i="5"/>
  <c r="AJ118" i="5" s="1"/>
  <c r="K100" i="5"/>
  <c r="AH102" i="5" s="1"/>
  <c r="K96" i="5"/>
  <c r="AH98" i="5" s="1"/>
  <c r="K92" i="5"/>
  <c r="AK94" i="5" s="1"/>
  <c r="K88" i="5"/>
  <c r="AH90" i="5" s="1"/>
  <c r="K80" i="5"/>
  <c r="AJ82" i="5" s="1"/>
  <c r="K68" i="5"/>
  <c r="AI70" i="5" s="1"/>
  <c r="K64" i="5"/>
  <c r="AH66" i="5" s="1"/>
  <c r="K56" i="5"/>
  <c r="AH58" i="5" s="1"/>
  <c r="K28" i="5"/>
  <c r="AI30" i="5" s="1"/>
  <c r="K24" i="5"/>
  <c r="AH26" i="5" s="1"/>
  <c r="K20" i="5"/>
  <c r="AI22" i="5" s="1"/>
  <c r="K16" i="5"/>
  <c r="AJ18" i="5" s="1"/>
  <c r="K8" i="5"/>
  <c r="AH10" i="5" s="1"/>
  <c r="M64" i="5"/>
  <c r="M96" i="5"/>
  <c r="M80" i="5"/>
  <c r="O80" i="5" s="1"/>
  <c r="M68" i="5"/>
  <c r="M56" i="5"/>
  <c r="M40" i="5"/>
  <c r="M28" i="5"/>
  <c r="M108" i="5"/>
  <c r="M104" i="5"/>
  <c r="M76" i="5"/>
  <c r="M44" i="5"/>
  <c r="M32" i="5"/>
  <c r="M24" i="5"/>
  <c r="O24" i="5" s="1"/>
  <c r="K108" i="5"/>
  <c r="AI110" i="5" s="1"/>
  <c r="AH94" i="5"/>
  <c r="K84" i="5"/>
  <c r="AJ86" i="5" s="1"/>
  <c r="AH82" i="5"/>
  <c r="K76" i="5"/>
  <c r="K44" i="5"/>
  <c r="AH46" i="5" s="1"/>
  <c r="AJ30" i="5"/>
  <c r="K12" i="5"/>
  <c r="AJ14" i="5" s="1"/>
  <c r="K4" i="5"/>
  <c r="M12" i="5"/>
  <c r="M36" i="5"/>
  <c r="M4" i="5"/>
  <c r="M8" i="5"/>
  <c r="K32" i="5"/>
  <c r="AH34" i="5" s="1"/>
  <c r="K60" i="5"/>
  <c r="AK62" i="5" s="1"/>
  <c r="K72" i="5"/>
  <c r="AI74" i="5" s="1"/>
  <c r="AK22" i="5"/>
  <c r="K36" i="5"/>
  <c r="AJ54" i="5"/>
  <c r="M60" i="5"/>
  <c r="M72" i="5"/>
  <c r="M84" i="5"/>
  <c r="K104" i="5"/>
  <c r="K40" i="5"/>
  <c r="AK42" i="5" s="1"/>
  <c r="K48" i="5"/>
  <c r="AJ50" i="5" s="1"/>
  <c r="M88" i="5"/>
  <c r="M92" i="5"/>
  <c r="M116" i="5"/>
  <c r="M20" i="5"/>
  <c r="M48" i="5"/>
  <c r="M16" i="5"/>
  <c r="M52" i="5"/>
  <c r="M100" i="5"/>
  <c r="K112" i="5"/>
  <c r="M120" i="5"/>
  <c r="M124" i="5"/>
  <c r="M112" i="5"/>
  <c r="O120" i="17" l="1"/>
  <c r="AI122" i="17"/>
  <c r="AK118" i="17"/>
  <c r="AI118" i="17"/>
  <c r="AI110" i="17"/>
  <c r="AI114" i="17"/>
  <c r="AJ114" i="17"/>
  <c r="AK110" i="17"/>
  <c r="O108" i="17"/>
  <c r="AK106" i="17"/>
  <c r="AJ102" i="17"/>
  <c r="O96" i="17"/>
  <c r="AI94" i="17"/>
  <c r="AH98" i="17"/>
  <c r="AJ78" i="17"/>
  <c r="AJ66" i="17"/>
  <c r="AJ70" i="17"/>
  <c r="AH58" i="17"/>
  <c r="AJ58" i="17"/>
  <c r="O56" i="17"/>
  <c r="AK58" i="17"/>
  <c r="AK42" i="17"/>
  <c r="AH42" i="17"/>
  <c r="AH46" i="17"/>
  <c r="AI42" i="17"/>
  <c r="AJ46" i="17"/>
  <c r="O40" i="17"/>
  <c r="AH38" i="17"/>
  <c r="O36" i="17"/>
  <c r="AJ34" i="17"/>
  <c r="AH34" i="17"/>
  <c r="AK34" i="17"/>
  <c r="O32" i="17"/>
  <c r="AH26" i="17"/>
  <c r="AI26" i="17"/>
  <c r="O24" i="17"/>
  <c r="AK22" i="17"/>
  <c r="O20" i="17"/>
  <c r="AJ14" i="17"/>
  <c r="AI14" i="17"/>
  <c r="AK14" i="17"/>
  <c r="AH10" i="17"/>
  <c r="O8" i="17"/>
  <c r="AK10" i="17"/>
  <c r="AI6" i="17"/>
  <c r="AJ6" i="17"/>
  <c r="AI10" i="17"/>
  <c r="AK6" i="17"/>
  <c r="O4" i="17"/>
  <c r="AK122" i="17"/>
  <c r="AH114" i="17"/>
  <c r="O112" i="17"/>
  <c r="AJ118" i="17"/>
  <c r="O116" i="17"/>
  <c r="AJ106" i="17"/>
  <c r="AI106" i="17"/>
  <c r="O104" i="17"/>
  <c r="AI98" i="17"/>
  <c r="AK98" i="17"/>
  <c r="AH94" i="17"/>
  <c r="AJ94" i="17"/>
  <c r="O92" i="17"/>
  <c r="AI78" i="17"/>
  <c r="O76" i="17"/>
  <c r="AK54" i="17"/>
  <c r="AJ54" i="17"/>
  <c r="AI54" i="17"/>
  <c r="O52" i="17"/>
  <c r="O44" i="17"/>
  <c r="AK46" i="17"/>
  <c r="AJ22" i="17"/>
  <c r="O12" i="17"/>
  <c r="O100" i="17"/>
  <c r="AI102" i="17"/>
  <c r="AH102" i="17"/>
  <c r="O84" i="17"/>
  <c r="AH82" i="17"/>
  <c r="O60" i="17"/>
  <c r="AJ62" i="17"/>
  <c r="AI50" i="17"/>
  <c r="O48" i="17"/>
  <c r="AJ50" i="17"/>
  <c r="AK86" i="17"/>
  <c r="AH30" i="17"/>
  <c r="AK82" i="17"/>
  <c r="AJ82" i="17"/>
  <c r="O80" i="17"/>
  <c r="AK30" i="17"/>
  <c r="AH50" i="17"/>
  <c r="AI62" i="17"/>
  <c r="AJ126" i="17"/>
  <c r="AI74" i="17"/>
  <c r="AH126" i="17"/>
  <c r="AH74" i="17"/>
  <c r="K128" i="17"/>
  <c r="AK74" i="17"/>
  <c r="O28" i="17"/>
  <c r="O124" i="17"/>
  <c r="O72" i="17"/>
  <c r="AI30" i="17"/>
  <c r="AJ86" i="17"/>
  <c r="AK126" i="17"/>
  <c r="AI86" i="17"/>
  <c r="M128" i="17"/>
  <c r="AH122" i="16"/>
  <c r="O108" i="16"/>
  <c r="O96" i="16"/>
  <c r="O100" i="16"/>
  <c r="AH98" i="16"/>
  <c r="AH94" i="16"/>
  <c r="AH90" i="16"/>
  <c r="AI86" i="16"/>
  <c r="AJ70" i="16"/>
  <c r="AI66" i="16"/>
  <c r="AH54" i="16"/>
  <c r="AK58" i="16"/>
  <c r="AJ58" i="16"/>
  <c r="O56" i="16"/>
  <c r="AH58" i="16"/>
  <c r="AK46" i="16"/>
  <c r="AJ46" i="16"/>
  <c r="O44" i="16"/>
  <c r="AK42" i="16"/>
  <c r="AH26" i="16"/>
  <c r="AK22" i="16"/>
  <c r="O20" i="16"/>
  <c r="O8" i="16"/>
  <c r="AK10" i="16"/>
  <c r="AI10" i="16"/>
  <c r="AJ10" i="16"/>
  <c r="AK106" i="16"/>
  <c r="AK86" i="16"/>
  <c r="AI42" i="16"/>
  <c r="O24" i="16"/>
  <c r="AH86" i="16"/>
  <c r="O40" i="16"/>
  <c r="O28" i="16"/>
  <c r="O120" i="16"/>
  <c r="AJ106" i="16"/>
  <c r="AI106" i="16"/>
  <c r="AH62" i="16"/>
  <c r="AJ66" i="16"/>
  <c r="AK38" i="16"/>
  <c r="AI30" i="16"/>
  <c r="AK122" i="16"/>
  <c r="AJ122" i="16"/>
  <c r="AK118" i="16"/>
  <c r="AJ118" i="16"/>
  <c r="AI118" i="16"/>
  <c r="O116" i="16"/>
  <c r="O104" i="16"/>
  <c r="AK102" i="16"/>
  <c r="AI102" i="16"/>
  <c r="AH102" i="16"/>
  <c r="AI94" i="16"/>
  <c r="AK98" i="16"/>
  <c r="AK94" i="16"/>
  <c r="O92" i="16"/>
  <c r="O88" i="16"/>
  <c r="O84" i="16"/>
  <c r="AH78" i="16"/>
  <c r="AI78" i="16"/>
  <c r="AJ78" i="16"/>
  <c r="AK70" i="16"/>
  <c r="O68" i="16"/>
  <c r="AH66" i="16"/>
  <c r="AH70" i="16"/>
  <c r="O64" i="16"/>
  <c r="O60" i="16"/>
  <c r="AJ42" i="16"/>
  <c r="O36" i="16"/>
  <c r="AH38" i="16"/>
  <c r="AI38" i="16"/>
  <c r="AH34" i="16"/>
  <c r="AJ34" i="16"/>
  <c r="AI34" i="16"/>
  <c r="O32" i="16"/>
  <c r="AH30" i="16"/>
  <c r="AK26" i="16"/>
  <c r="AJ30" i="16"/>
  <c r="AJ26" i="16"/>
  <c r="AH22" i="16"/>
  <c r="AI22" i="16"/>
  <c r="O12" i="16"/>
  <c r="AJ90" i="16"/>
  <c r="AK90" i="16"/>
  <c r="O76" i="16"/>
  <c r="O80" i="16"/>
  <c r="AH82" i="16"/>
  <c r="AJ82" i="16"/>
  <c r="AK74" i="16"/>
  <c r="AH74" i="16"/>
  <c r="AJ74" i="16"/>
  <c r="AJ18" i="16"/>
  <c r="O124" i="15"/>
  <c r="AH122" i="15"/>
  <c r="AK122" i="15"/>
  <c r="AJ122" i="15"/>
  <c r="K125" i="16"/>
  <c r="AH6" i="16"/>
  <c r="AJ6" i="16"/>
  <c r="AI6" i="16"/>
  <c r="AK6" i="16"/>
  <c r="AH18" i="16"/>
  <c r="AI18" i="16"/>
  <c r="AK82" i="16"/>
  <c r="O16" i="16"/>
  <c r="AI50" i="16"/>
  <c r="AJ50" i="16"/>
  <c r="O72" i="16"/>
  <c r="AH50" i="16"/>
  <c r="O48" i="16"/>
  <c r="M125" i="16"/>
  <c r="O4" i="16"/>
  <c r="AJ114" i="15"/>
  <c r="AI114" i="15"/>
  <c r="AJ110" i="15"/>
  <c r="O112" i="15"/>
  <c r="AH110" i="15"/>
  <c r="AI110" i="15"/>
  <c r="AJ106" i="15"/>
  <c r="AI106" i="15"/>
  <c r="AH106" i="15"/>
  <c r="AJ90" i="15"/>
  <c r="AK90" i="15"/>
  <c r="O88" i="15"/>
  <c r="AK86" i="15"/>
  <c r="O84" i="15"/>
  <c r="AI82" i="15"/>
  <c r="AK82" i="15"/>
  <c r="O80" i="15"/>
  <c r="AJ82" i="15"/>
  <c r="AK78" i="15"/>
  <c r="AI78" i="15"/>
  <c r="O60" i="15"/>
  <c r="AH62" i="15"/>
  <c r="O52" i="15"/>
  <c r="O48" i="15"/>
  <c r="O36" i="15"/>
  <c r="AH38" i="15"/>
  <c r="AH34" i="15"/>
  <c r="O32" i="15"/>
  <c r="AK34" i="15"/>
  <c r="AH30" i="15"/>
  <c r="AI34" i="15"/>
  <c r="AJ26" i="15"/>
  <c r="O24" i="15"/>
  <c r="AH26" i="15"/>
  <c r="O20" i="15"/>
  <c r="AJ18" i="15"/>
  <c r="AJ22" i="15"/>
  <c r="AI22" i="15"/>
  <c r="AK22" i="15"/>
  <c r="AH18" i="15"/>
  <c r="AI18" i="15"/>
  <c r="AH114" i="15"/>
  <c r="O120" i="15"/>
  <c r="AH126" i="15"/>
  <c r="AK126" i="15"/>
  <c r="AI126" i="15"/>
  <c r="O104" i="15"/>
  <c r="AK102" i="15"/>
  <c r="AI102" i="15"/>
  <c r="O100" i="15"/>
  <c r="AH102" i="15"/>
  <c r="AI90" i="15"/>
  <c r="O76" i="15"/>
  <c r="AJ78" i="15"/>
  <c r="AI74" i="15"/>
  <c r="AK74" i="15"/>
  <c r="O72" i="15"/>
  <c r="AJ74" i="15"/>
  <c r="AI62" i="15"/>
  <c r="AK62" i="15"/>
  <c r="AI50" i="15"/>
  <c r="AH50" i="15"/>
  <c r="AK30" i="15"/>
  <c r="AH42" i="15"/>
  <c r="O16" i="15"/>
  <c r="AJ42" i="15"/>
  <c r="AI30" i="15"/>
  <c r="O28" i="15"/>
  <c r="AI42" i="15"/>
  <c r="O40" i="15"/>
  <c r="AK6" i="15"/>
  <c r="O4" i="15"/>
  <c r="AH6" i="15"/>
  <c r="AI6" i="15"/>
  <c r="AJ10" i="15"/>
  <c r="AI14" i="15"/>
  <c r="AH14" i="15"/>
  <c r="AK14" i="15"/>
  <c r="O12" i="15"/>
  <c r="O8" i="15"/>
  <c r="AI10" i="15"/>
  <c r="AK10" i="15"/>
  <c r="AI122" i="14"/>
  <c r="AK118" i="14"/>
  <c r="O120" i="14"/>
  <c r="AK122" i="14"/>
  <c r="AH122" i="14"/>
  <c r="K128" i="15"/>
  <c r="AJ50" i="15"/>
  <c r="O56" i="15"/>
  <c r="AI70" i="15"/>
  <c r="AK70" i="15"/>
  <c r="AI54" i="15"/>
  <c r="AJ70" i="15"/>
  <c r="O68" i="15"/>
  <c r="M128" i="15"/>
  <c r="AH58" i="15"/>
  <c r="AH54" i="15"/>
  <c r="AJ54" i="15"/>
  <c r="AI58" i="15"/>
  <c r="AJ58" i="15"/>
  <c r="AH114" i="14"/>
  <c r="AK114" i="14"/>
  <c r="AH118" i="14"/>
  <c r="AH110" i="14"/>
  <c r="O96" i="14"/>
  <c r="AI98" i="14"/>
  <c r="AK98" i="14"/>
  <c r="O92" i="14"/>
  <c r="AJ90" i="14"/>
  <c r="AI90" i="14"/>
  <c r="AK90" i="14"/>
  <c r="AI86" i="14"/>
  <c r="O84" i="14"/>
  <c r="AJ86" i="14"/>
  <c r="O80" i="14"/>
  <c r="AH78" i="14"/>
  <c r="AI66" i="14"/>
  <c r="AJ62" i="14"/>
  <c r="O60" i="14"/>
  <c r="AJ58" i="14"/>
  <c r="AI58" i="14"/>
  <c r="AI50" i="14"/>
  <c r="O48" i="14"/>
  <c r="AH50" i="14"/>
  <c r="O44" i="14"/>
  <c r="O36" i="14"/>
  <c r="AK26" i="14"/>
  <c r="AI26" i="14"/>
  <c r="AI22" i="14"/>
  <c r="AH22" i="14"/>
  <c r="AI18" i="14"/>
  <c r="AI14" i="14"/>
  <c r="AK110" i="14"/>
  <c r="AJ118" i="14"/>
  <c r="AI110" i="14"/>
  <c r="AJ94" i="14"/>
  <c r="O88" i="14"/>
  <c r="AJ70" i="14"/>
  <c r="AH94" i="14"/>
  <c r="AH86" i="14"/>
  <c r="AK94" i="14"/>
  <c r="AJ66" i="14"/>
  <c r="AH58" i="14"/>
  <c r="O52" i="14"/>
  <c r="AJ54" i="14"/>
  <c r="O64" i="14"/>
  <c r="O56" i="14"/>
  <c r="AK54" i="14"/>
  <c r="AH66" i="14"/>
  <c r="AJ30" i="14"/>
  <c r="AH18" i="14"/>
  <c r="AJ26" i="14"/>
  <c r="O16" i="14"/>
  <c r="AK38" i="14"/>
  <c r="AI34" i="14"/>
  <c r="AI38" i="14"/>
  <c r="AJ38" i="14"/>
  <c r="O24" i="14"/>
  <c r="O32" i="14"/>
  <c r="K125" i="14"/>
  <c r="AK6" i="14"/>
  <c r="AH6" i="14"/>
  <c r="AH70" i="14"/>
  <c r="AK70" i="14"/>
  <c r="AI46" i="14"/>
  <c r="O68" i="14"/>
  <c r="AI82" i="14"/>
  <c r="O104" i="14"/>
  <c r="AH46" i="14"/>
  <c r="AH82" i="14"/>
  <c r="AI54" i="14"/>
  <c r="AK34" i="14"/>
  <c r="AJ34" i="14"/>
  <c r="AK10" i="14"/>
  <c r="O76" i="14"/>
  <c r="AJ10" i="14"/>
  <c r="AK78" i="14"/>
  <c r="AI78" i="14"/>
  <c r="AI10" i="14"/>
  <c r="O20" i="14"/>
  <c r="AK46" i="14"/>
  <c r="AJ42" i="14"/>
  <c r="AH42" i="14"/>
  <c r="AI42" i="14"/>
  <c r="O40" i="14"/>
  <c r="AK74" i="14"/>
  <c r="AK102" i="14"/>
  <c r="AH30" i="14"/>
  <c r="AI106" i="14"/>
  <c r="AH106" i="14"/>
  <c r="AJ106" i="14"/>
  <c r="AK22" i="14"/>
  <c r="O28" i="14"/>
  <c r="O12" i="14"/>
  <c r="O100" i="14"/>
  <c r="AJ102" i="14"/>
  <c r="AK106" i="14"/>
  <c r="AH102" i="14"/>
  <c r="O8" i="14"/>
  <c r="AK82" i="14"/>
  <c r="AH74" i="14"/>
  <c r="AI74" i="14"/>
  <c r="O72" i="14"/>
  <c r="M125" i="14"/>
  <c r="O4" i="14"/>
  <c r="AI126" i="12"/>
  <c r="AI74" i="12"/>
  <c r="AK62" i="12"/>
  <c r="O44" i="12"/>
  <c r="AJ46" i="12"/>
  <c r="AJ42" i="12"/>
  <c r="AH122" i="11"/>
  <c r="AI122" i="11"/>
  <c r="O120" i="11"/>
  <c r="AJ122" i="11"/>
  <c r="AJ78" i="12"/>
  <c r="AJ94" i="12"/>
  <c r="AI66" i="12"/>
  <c r="O64" i="12"/>
  <c r="AJ66" i="12"/>
  <c r="AH14" i="12"/>
  <c r="AK66" i="12"/>
  <c r="AI62" i="12"/>
  <c r="O52" i="12"/>
  <c r="AJ62" i="12"/>
  <c r="AI70" i="12"/>
  <c r="O40" i="12"/>
  <c r="AK74" i="12"/>
  <c r="AH46" i="12"/>
  <c r="O96" i="12"/>
  <c r="AI78" i="12"/>
  <c r="O20" i="12"/>
  <c r="AK46" i="12"/>
  <c r="AI94" i="12"/>
  <c r="AK78" i="12"/>
  <c r="AK114" i="12"/>
  <c r="AK42" i="12"/>
  <c r="AI42" i="12"/>
  <c r="O76" i="12"/>
  <c r="AH90" i="12"/>
  <c r="O72" i="12"/>
  <c r="AK98" i="12"/>
  <c r="AH70" i="12"/>
  <c r="AI110" i="12"/>
  <c r="O4" i="12"/>
  <c r="AK126" i="12"/>
  <c r="AI90" i="12"/>
  <c r="AK90" i="12"/>
  <c r="AJ106" i="12"/>
  <c r="AI38" i="12"/>
  <c r="O84" i="12"/>
  <c r="AH126" i="12"/>
  <c r="O124" i="12"/>
  <c r="O112" i="12"/>
  <c r="AI114" i="12"/>
  <c r="O108" i="12"/>
  <c r="AK110" i="12"/>
  <c r="AI106" i="12"/>
  <c r="O104" i="12"/>
  <c r="AJ102" i="12"/>
  <c r="AI102" i="12"/>
  <c r="AH102" i="12"/>
  <c r="O100" i="12"/>
  <c r="AH98" i="12"/>
  <c r="AI98" i="12"/>
  <c r="AK94" i="12"/>
  <c r="O92" i="12"/>
  <c r="AJ86" i="12"/>
  <c r="AI86" i="12"/>
  <c r="AH86" i="12"/>
  <c r="AJ70" i="12"/>
  <c r="O68" i="12"/>
  <c r="O60" i="12"/>
  <c r="AH54" i="12"/>
  <c r="O32" i="12"/>
  <c r="AJ38" i="12"/>
  <c r="AH38" i="12"/>
  <c r="O36" i="12"/>
  <c r="AJ30" i="12"/>
  <c r="O28" i="12"/>
  <c r="AJ22" i="12"/>
  <c r="AK22" i="12"/>
  <c r="AI22" i="12"/>
  <c r="AH22" i="12"/>
  <c r="AI14" i="12"/>
  <c r="AJ10" i="12"/>
  <c r="AI10" i="12"/>
  <c r="O8" i="12"/>
  <c r="AJ14" i="12"/>
  <c r="AH10" i="12"/>
  <c r="O12" i="12"/>
  <c r="O116" i="12"/>
  <c r="AI118" i="12"/>
  <c r="AH118" i="12"/>
  <c r="O120" i="12"/>
  <c r="AJ118" i="12"/>
  <c r="O88" i="12"/>
  <c r="AK86" i="12"/>
  <c r="AH82" i="12"/>
  <c r="O80" i="12"/>
  <c r="AI58" i="12"/>
  <c r="AK54" i="12"/>
  <c r="O56" i="12"/>
  <c r="AJ54" i="12"/>
  <c r="AJ50" i="12"/>
  <c r="AK30" i="12"/>
  <c r="AH30" i="12"/>
  <c r="AH26" i="12"/>
  <c r="AK26" i="12"/>
  <c r="O24" i="12"/>
  <c r="AI26" i="12"/>
  <c r="AH18" i="12"/>
  <c r="AI18" i="12"/>
  <c r="O16" i="12"/>
  <c r="AJ18" i="12"/>
  <c r="AK6" i="12"/>
  <c r="AH6" i="12"/>
  <c r="AJ6" i="12"/>
  <c r="AH50" i="12"/>
  <c r="O48" i="12"/>
  <c r="AK58" i="12"/>
  <c r="AJ82" i="12"/>
  <c r="K128" i="12"/>
  <c r="AJ122" i="12"/>
  <c r="AK122" i="12"/>
  <c r="AI82" i="12"/>
  <c r="AH58" i="12"/>
  <c r="AI50" i="12"/>
  <c r="M128" i="12"/>
  <c r="AH122" i="12"/>
  <c r="AJ110" i="11"/>
  <c r="O108" i="11"/>
  <c r="AI110" i="11"/>
  <c r="AH110" i="11"/>
  <c r="O112" i="11"/>
  <c r="AH106" i="11"/>
  <c r="AK106" i="11"/>
  <c r="AI102" i="11"/>
  <c r="AJ86" i="11"/>
  <c r="AI78" i="11"/>
  <c r="AH78" i="11"/>
  <c r="O76" i="11"/>
  <c r="AJ78" i="11"/>
  <c r="O72" i="11"/>
  <c r="AJ70" i="11"/>
  <c r="AK58" i="11"/>
  <c r="AH58" i="11"/>
  <c r="AJ58" i="11"/>
  <c r="O56" i="11"/>
  <c r="AJ54" i="11"/>
  <c r="AI54" i="11"/>
  <c r="O52" i="11"/>
  <c r="AK46" i="11"/>
  <c r="AJ46" i="11"/>
  <c r="AI42" i="11"/>
  <c r="AI46" i="11"/>
  <c r="O44" i="11"/>
  <c r="AK42" i="11"/>
  <c r="AH42" i="11"/>
  <c r="O40" i="11"/>
  <c r="AH26" i="11"/>
  <c r="AK26" i="11"/>
  <c r="AJ26" i="11"/>
  <c r="O24" i="11"/>
  <c r="AH14" i="11"/>
  <c r="AH6" i="11"/>
  <c r="AJ6" i="11"/>
  <c r="AH10" i="11"/>
  <c r="AJ118" i="11"/>
  <c r="O116" i="11"/>
  <c r="AI118" i="11"/>
  <c r="AJ114" i="11"/>
  <c r="AH118" i="11"/>
  <c r="AI114" i="11"/>
  <c r="AH114" i="11"/>
  <c r="AK102" i="11"/>
  <c r="O104" i="11"/>
  <c r="AJ102" i="11"/>
  <c r="AI106" i="11"/>
  <c r="AK98" i="11"/>
  <c r="AI86" i="11"/>
  <c r="AH74" i="11"/>
  <c r="AI74" i="11"/>
  <c r="AK74" i="11"/>
  <c r="AK34" i="11"/>
  <c r="O32" i="11"/>
  <c r="AI18" i="11"/>
  <c r="AH18" i="11"/>
  <c r="AJ10" i="11"/>
  <c r="AK14" i="11"/>
  <c r="O8" i="11"/>
  <c r="AI10" i="11"/>
  <c r="AI6" i="11"/>
  <c r="O68" i="11"/>
  <c r="AJ126" i="11"/>
  <c r="AH126" i="11"/>
  <c r="AK126" i="11"/>
  <c r="AI98" i="11"/>
  <c r="AJ98" i="11"/>
  <c r="O100" i="11"/>
  <c r="O96" i="11"/>
  <c r="AK70" i="11"/>
  <c r="AI70" i="11"/>
  <c r="AK66" i="11"/>
  <c r="AK38" i="11"/>
  <c r="AH38" i="11"/>
  <c r="AJ38" i="11"/>
  <c r="O36" i="11"/>
  <c r="AI34" i="11"/>
  <c r="AJ34" i="11"/>
  <c r="O16" i="11"/>
  <c r="AK18" i="11"/>
  <c r="AJ94" i="11"/>
  <c r="AI94" i="11"/>
  <c r="M128" i="11"/>
  <c r="O4" i="11"/>
  <c r="AK94" i="11"/>
  <c r="AJ66" i="11"/>
  <c r="AH94" i="11"/>
  <c r="O64" i="11"/>
  <c r="K128" i="11"/>
  <c r="AJ82" i="11"/>
  <c r="AH82" i="11"/>
  <c r="O80" i="11"/>
  <c r="O124" i="11"/>
  <c r="AJ50" i="11"/>
  <c r="AH50" i="11"/>
  <c r="O28" i="11"/>
  <c r="O92" i="11"/>
  <c r="AI50" i="11"/>
  <c r="AI66" i="11"/>
  <c r="AI62" i="11"/>
  <c r="AJ62" i="11"/>
  <c r="AK62" i="11"/>
  <c r="O60" i="11"/>
  <c r="AK82" i="11"/>
  <c r="AI82" i="11"/>
  <c r="AI30" i="11"/>
  <c r="AJ30" i="11"/>
  <c r="AK30" i="11"/>
  <c r="AH62" i="11"/>
  <c r="O48" i="11"/>
  <c r="AI122" i="10"/>
  <c r="O112" i="10"/>
  <c r="AJ114" i="10"/>
  <c r="AI114" i="10"/>
  <c r="AH114" i="10"/>
  <c r="O116" i="10"/>
  <c r="AK106" i="10"/>
  <c r="O104" i="10"/>
  <c r="AJ106" i="10"/>
  <c r="AI106" i="10"/>
  <c r="O100" i="10"/>
  <c r="AK94" i="10"/>
  <c r="AH90" i="10"/>
  <c r="AI90" i="10"/>
  <c r="O88" i="10"/>
  <c r="AH86" i="10"/>
  <c r="O84" i="10"/>
  <c r="AI78" i="10"/>
  <c r="O76" i="10"/>
  <c r="AJ78" i="10"/>
  <c r="AK78" i="10"/>
  <c r="AJ74" i="10"/>
  <c r="O72" i="10"/>
  <c r="AI70" i="10"/>
  <c r="AI74" i="10"/>
  <c r="AI62" i="10"/>
  <c r="AJ62" i="10"/>
  <c r="O60" i="10"/>
  <c r="AH54" i="10"/>
  <c r="AJ54" i="10"/>
  <c r="O52" i="10"/>
  <c r="AK54" i="10"/>
  <c r="AK50" i="10"/>
  <c r="AI50" i="10"/>
  <c r="O48" i="10"/>
  <c r="AJ46" i="10"/>
  <c r="AK46" i="10"/>
  <c r="AH38" i="10"/>
  <c r="AH30" i="10"/>
  <c r="O28" i="10"/>
  <c r="AJ30" i="10"/>
  <c r="AI22" i="10"/>
  <c r="AH22" i="10"/>
  <c r="AJ22" i="10"/>
  <c r="O20" i="10"/>
  <c r="O8" i="10"/>
  <c r="O12" i="10"/>
  <c r="AJ14" i="10"/>
  <c r="AH14" i="10"/>
  <c r="AJ10" i="10"/>
  <c r="AK10" i="10"/>
  <c r="AK118" i="9"/>
  <c r="AJ118" i="9"/>
  <c r="AH10" i="10"/>
  <c r="O32" i="10"/>
  <c r="AJ122" i="10"/>
  <c r="AH122" i="10"/>
  <c r="AK118" i="10"/>
  <c r="AI118" i="10"/>
  <c r="O120" i="10"/>
  <c r="AJ102" i="10"/>
  <c r="AI102" i="10"/>
  <c r="O96" i="10"/>
  <c r="AK86" i="10"/>
  <c r="AJ86" i="10"/>
  <c r="AK74" i="10"/>
  <c r="AH70" i="10"/>
  <c r="AJ70" i="10"/>
  <c r="AH50" i="10"/>
  <c r="AI46" i="10"/>
  <c r="AK42" i="10"/>
  <c r="O36" i="10"/>
  <c r="AK34" i="10"/>
  <c r="AJ38" i="10"/>
  <c r="AI38" i="10"/>
  <c r="AJ42" i="10"/>
  <c r="AI42" i="10"/>
  <c r="O40" i="10"/>
  <c r="AI30" i="10"/>
  <c r="AJ18" i="10"/>
  <c r="AI18" i="10"/>
  <c r="O16" i="10"/>
  <c r="AH18" i="10"/>
  <c r="AK14" i="10"/>
  <c r="O24" i="10"/>
  <c r="AJ118" i="10"/>
  <c r="O108" i="10"/>
  <c r="AK82" i="10"/>
  <c r="AJ82" i="10"/>
  <c r="O80" i="10"/>
  <c r="O64" i="10"/>
  <c r="AK58" i="10"/>
  <c r="AJ58" i="10"/>
  <c r="AH58" i="10"/>
  <c r="AH6" i="10"/>
  <c r="K124" i="10"/>
  <c r="AH34" i="10"/>
  <c r="AJ34" i="10"/>
  <c r="AI34" i="10"/>
  <c r="AI110" i="10"/>
  <c r="AK110" i="10"/>
  <c r="AJ110" i="10"/>
  <c r="AI6" i="10"/>
  <c r="AK26" i="10"/>
  <c r="AJ26" i="10"/>
  <c r="AH26" i="10"/>
  <c r="M124" i="10"/>
  <c r="O4" i="10"/>
  <c r="O56" i="10"/>
  <c r="AH66" i="10"/>
  <c r="AJ66" i="10"/>
  <c r="AI66" i="10"/>
  <c r="AH98" i="10"/>
  <c r="AJ98" i="10"/>
  <c r="AI98" i="10"/>
  <c r="AJ6" i="10"/>
  <c r="AI26" i="10"/>
  <c r="AH122" i="9"/>
  <c r="AK126" i="9"/>
  <c r="AI122" i="9"/>
  <c r="O120" i="9"/>
  <c r="AI98" i="9"/>
  <c r="O92" i="9"/>
  <c r="AJ98" i="9"/>
  <c r="AK98" i="9"/>
  <c r="AK94" i="9"/>
  <c r="AI94" i="9"/>
  <c r="AJ94" i="9"/>
  <c r="AH90" i="9"/>
  <c r="O88" i="9"/>
  <c r="AJ90" i="9"/>
  <c r="O76" i="9"/>
  <c r="AK74" i="9"/>
  <c r="AJ74" i="9"/>
  <c r="AI62" i="9"/>
  <c r="AI66" i="9"/>
  <c r="AJ66" i="9"/>
  <c r="O64" i="9"/>
  <c r="AJ62" i="9"/>
  <c r="AK62" i="9"/>
  <c r="O60" i="9"/>
  <c r="AH66" i="9"/>
  <c r="AJ50" i="9"/>
  <c r="O44" i="9"/>
  <c r="O32" i="9"/>
  <c r="AH34" i="9"/>
  <c r="AK30" i="9"/>
  <c r="AJ30" i="9"/>
  <c r="AI30" i="9"/>
  <c r="O28" i="9"/>
  <c r="O24" i="9"/>
  <c r="O20" i="9"/>
  <c r="AI22" i="9"/>
  <c r="AJ22" i="9"/>
  <c r="AH18" i="9"/>
  <c r="O12" i="9"/>
  <c r="AH10" i="9"/>
  <c r="AI110" i="8"/>
  <c r="AJ14" i="9"/>
  <c r="AI10" i="9"/>
  <c r="O8" i="9"/>
  <c r="O84" i="9"/>
  <c r="AH126" i="9"/>
  <c r="AJ126" i="9"/>
  <c r="O124" i="9"/>
  <c r="AJ122" i="9"/>
  <c r="AH114" i="9"/>
  <c r="AK114" i="9"/>
  <c r="AK110" i="9"/>
  <c r="AJ110" i="9"/>
  <c r="AI110" i="9"/>
  <c r="AH110" i="9"/>
  <c r="AK106" i="9"/>
  <c r="O108" i="9"/>
  <c r="O96" i="9"/>
  <c r="AH86" i="9"/>
  <c r="AI74" i="9"/>
  <c r="O72" i="9"/>
  <c r="AK78" i="9"/>
  <c r="AJ78" i="9"/>
  <c r="AI78" i="9"/>
  <c r="AH78" i="9"/>
  <c r="AH70" i="9"/>
  <c r="O68" i="9"/>
  <c r="AJ58" i="9"/>
  <c r="AH58" i="9"/>
  <c r="AI58" i="9"/>
  <c r="AK46" i="9"/>
  <c r="AI46" i="9"/>
  <c r="AH46" i="9"/>
  <c r="AK42" i="9"/>
  <c r="O40" i="9"/>
  <c r="AJ46" i="9"/>
  <c r="AJ42" i="9"/>
  <c r="AH42" i="9"/>
  <c r="AJ34" i="9"/>
  <c r="AI34" i="9"/>
  <c r="AK22" i="9"/>
  <c r="AK18" i="9"/>
  <c r="AJ10" i="9"/>
  <c r="O52" i="9"/>
  <c r="O116" i="9"/>
  <c r="AH118" i="9"/>
  <c r="AJ86" i="9"/>
  <c r="AK86" i="9"/>
  <c r="AH82" i="9"/>
  <c r="AK82" i="9"/>
  <c r="O80" i="9"/>
  <c r="AH54" i="9"/>
  <c r="AK54" i="9"/>
  <c r="O48" i="9"/>
  <c r="AJ54" i="9"/>
  <c r="AK50" i="9"/>
  <c r="AI54" i="9"/>
  <c r="AH50" i="9"/>
  <c r="AJ18" i="9"/>
  <c r="AK14" i="9"/>
  <c r="O16" i="9"/>
  <c r="AI14" i="9"/>
  <c r="AH14" i="9"/>
  <c r="AK102" i="9"/>
  <c r="AJ102" i="9"/>
  <c r="AK26" i="9"/>
  <c r="AJ26" i="9"/>
  <c r="AJ82" i="9"/>
  <c r="AH38" i="9"/>
  <c r="O100" i="9"/>
  <c r="AK70" i="9"/>
  <c r="AJ70" i="9"/>
  <c r="AJ38" i="9"/>
  <c r="AH102" i="9"/>
  <c r="AI38" i="9"/>
  <c r="K128" i="9"/>
  <c r="AI6" i="9"/>
  <c r="AH6" i="9"/>
  <c r="O112" i="9"/>
  <c r="O36" i="9"/>
  <c r="AJ114" i="9"/>
  <c r="AK6" i="9"/>
  <c r="O4" i="9"/>
  <c r="AI26" i="9"/>
  <c r="AJ6" i="9"/>
  <c r="M128" i="9"/>
  <c r="AI102" i="8"/>
  <c r="AH98" i="8"/>
  <c r="AJ58" i="8"/>
  <c r="AI74" i="8"/>
  <c r="AK54" i="8"/>
  <c r="AH34" i="8"/>
  <c r="AI26" i="8"/>
  <c r="AK26" i="8"/>
  <c r="AI22" i="8"/>
  <c r="AJ26" i="8"/>
  <c r="O20" i="8"/>
  <c r="AH22" i="8"/>
  <c r="AH18" i="8"/>
  <c r="AJ10" i="8"/>
  <c r="AK10" i="8"/>
  <c r="AK6" i="8"/>
  <c r="K124" i="8"/>
  <c r="O40" i="8"/>
  <c r="AJ6" i="8"/>
  <c r="AH6" i="8"/>
  <c r="AH50" i="8"/>
  <c r="AK50" i="8"/>
  <c r="AJ66" i="8"/>
  <c r="O48" i="8"/>
  <c r="AI50" i="8"/>
  <c r="AI54" i="8"/>
  <c r="O72" i="8"/>
  <c r="AK74" i="8"/>
  <c r="AK22" i="8"/>
  <c r="AJ82" i="8"/>
  <c r="AI62" i="8"/>
  <c r="O16" i="8"/>
  <c r="AI66" i="8"/>
  <c r="O80" i="8"/>
  <c r="O64" i="8"/>
  <c r="O24" i="8"/>
  <c r="O60" i="8"/>
  <c r="AJ74" i="8"/>
  <c r="O108" i="8"/>
  <c r="AH114" i="8"/>
  <c r="O112" i="8"/>
  <c r="AH106" i="8"/>
  <c r="O104" i="8"/>
  <c r="AI98" i="8"/>
  <c r="AJ94" i="8"/>
  <c r="O96" i="8"/>
  <c r="AJ98" i="8"/>
  <c r="AH94" i="8"/>
  <c r="AK94" i="8"/>
  <c r="AK90" i="8"/>
  <c r="O76" i="8"/>
  <c r="AI78" i="8"/>
  <c r="AH66" i="8"/>
  <c r="AH62" i="8"/>
  <c r="AJ62" i="8"/>
  <c r="AK58" i="8"/>
  <c r="AK46" i="8"/>
  <c r="AK42" i="8"/>
  <c r="AI42" i="8"/>
  <c r="AI38" i="8"/>
  <c r="AH42" i="8"/>
  <c r="AI34" i="8"/>
  <c r="AJ18" i="8"/>
  <c r="AI18" i="8"/>
  <c r="AH10" i="8"/>
  <c r="AK14" i="8"/>
  <c r="AI14" i="8"/>
  <c r="AH14" i="8"/>
  <c r="O12" i="8"/>
  <c r="O8" i="8"/>
  <c r="AH122" i="8"/>
  <c r="AI122" i="8"/>
  <c r="O120" i="8"/>
  <c r="AJ122" i="8"/>
  <c r="AK122" i="8"/>
  <c r="AI114" i="8"/>
  <c r="AJ114" i="8"/>
  <c r="AJ110" i="8"/>
  <c r="AK110" i="8"/>
  <c r="O88" i="8"/>
  <c r="AJ90" i="8"/>
  <c r="AI90" i="8"/>
  <c r="AK78" i="8"/>
  <c r="AI82" i="8"/>
  <c r="AJ78" i="8"/>
  <c r="AI58" i="8"/>
  <c r="AJ46" i="8"/>
  <c r="AI46" i="8"/>
  <c r="O36" i="8"/>
  <c r="AH86" i="8"/>
  <c r="AH38" i="8"/>
  <c r="AJ38" i="8"/>
  <c r="O44" i="8"/>
  <c r="AI70" i="8"/>
  <c r="AH70" i="8"/>
  <c r="AJ70" i="8"/>
  <c r="AK86" i="8"/>
  <c r="AI86" i="8"/>
  <c r="O84" i="8"/>
  <c r="O68" i="8"/>
  <c r="AK118" i="8"/>
  <c r="AI118" i="8"/>
  <c r="AH118" i="8"/>
  <c r="M124" i="8"/>
  <c r="O4" i="8"/>
  <c r="AJ30" i="8"/>
  <c r="AH30" i="8"/>
  <c r="O116" i="8"/>
  <c r="O28" i="8"/>
  <c r="AI30" i="8"/>
  <c r="AJ122" i="7"/>
  <c r="AK122" i="7"/>
  <c r="O120" i="7"/>
  <c r="AH122" i="7"/>
  <c r="AH118" i="7"/>
  <c r="O116" i="7"/>
  <c r="AH106" i="7"/>
  <c r="AJ106" i="7"/>
  <c r="AH110" i="7"/>
  <c r="O104" i="7"/>
  <c r="AK106" i="7"/>
  <c r="O88" i="7"/>
  <c r="AH90" i="7"/>
  <c r="AH82" i="7"/>
  <c r="O80" i="7"/>
  <c r="AK78" i="7"/>
  <c r="AJ78" i="7"/>
  <c r="AJ86" i="7"/>
  <c r="AI86" i="7"/>
  <c r="AK86" i="7"/>
  <c r="AJ50" i="7"/>
  <c r="AJ46" i="7"/>
  <c r="AK46" i="7"/>
  <c r="AH42" i="7"/>
  <c r="AI38" i="7"/>
  <c r="AJ30" i="7"/>
  <c r="AI30" i="7"/>
  <c r="AH30" i="7"/>
  <c r="AI22" i="7"/>
  <c r="AK18" i="7"/>
  <c r="AI18" i="7"/>
  <c r="AH18" i="7"/>
  <c r="O16" i="7"/>
  <c r="O12" i="7"/>
  <c r="AI6" i="7"/>
  <c r="O4" i="7"/>
  <c r="AJ14" i="7"/>
  <c r="AI14" i="7"/>
  <c r="AH6" i="7"/>
  <c r="AJ6" i="7"/>
  <c r="AJ114" i="7"/>
  <c r="AK110" i="7"/>
  <c r="O108" i="7"/>
  <c r="AH98" i="7"/>
  <c r="O96" i="7"/>
  <c r="AI90" i="7"/>
  <c r="AJ90" i="7"/>
  <c r="O84" i="7"/>
  <c r="AI82" i="7"/>
  <c r="O76" i="7"/>
  <c r="AI66" i="7"/>
  <c r="AJ66" i="7"/>
  <c r="O64" i="7"/>
  <c r="AH66" i="7"/>
  <c r="AI58" i="7"/>
  <c r="AJ58" i="7"/>
  <c r="AK54" i="7"/>
  <c r="AI54" i="7"/>
  <c r="AK58" i="7"/>
  <c r="O52" i="7"/>
  <c r="AH50" i="7"/>
  <c r="O48" i="7"/>
  <c r="O44" i="7"/>
  <c r="AI46" i="7"/>
  <c r="AH34" i="7"/>
  <c r="AH26" i="7"/>
  <c r="O28" i="7"/>
  <c r="AK26" i="7"/>
  <c r="AH14" i="7"/>
  <c r="O32" i="7"/>
  <c r="AI126" i="7"/>
  <c r="AI114" i="7"/>
  <c r="AH114" i="7"/>
  <c r="O112" i="7"/>
  <c r="AK102" i="7"/>
  <c r="AK98" i="7"/>
  <c r="AJ98" i="7"/>
  <c r="AI94" i="7"/>
  <c r="O60" i="7"/>
  <c r="AI62" i="7"/>
  <c r="AK42" i="7"/>
  <c r="O36" i="7"/>
  <c r="AJ34" i="7"/>
  <c r="AK34" i="7"/>
  <c r="AJ26" i="7"/>
  <c r="O24" i="7"/>
  <c r="M128" i="7"/>
  <c r="AH10" i="7"/>
  <c r="AJ10" i="7"/>
  <c r="AK126" i="7"/>
  <c r="O40" i="7"/>
  <c r="AH102" i="7"/>
  <c r="AK70" i="7"/>
  <c r="K128" i="7"/>
  <c r="O20" i="7"/>
  <c r="AK62" i="7"/>
  <c r="AJ62" i="7"/>
  <c r="AH94" i="7"/>
  <c r="AJ42" i="7"/>
  <c r="O100" i="7"/>
  <c r="O124" i="7"/>
  <c r="AK22" i="7"/>
  <c r="AH22" i="7"/>
  <c r="AK10" i="7"/>
  <c r="O68" i="7"/>
  <c r="AJ94" i="7"/>
  <c r="AK94" i="7"/>
  <c r="AI70" i="7"/>
  <c r="AJ126" i="7"/>
  <c r="AH70" i="7"/>
  <c r="AJ38" i="7"/>
  <c r="AH38" i="7"/>
  <c r="AI102" i="7"/>
  <c r="O8" i="7"/>
  <c r="AJ98" i="6"/>
  <c r="AI98" i="6"/>
  <c r="O96" i="6"/>
  <c r="O76" i="6"/>
  <c r="AK62" i="6"/>
  <c r="O24" i="6"/>
  <c r="AI22" i="6"/>
  <c r="O20" i="6"/>
  <c r="M128" i="5"/>
  <c r="AJ6" i="5"/>
  <c r="K128" i="5"/>
  <c r="AI10" i="6"/>
  <c r="AK6" i="6"/>
  <c r="AI6" i="6"/>
  <c r="AK10" i="6"/>
  <c r="AH62" i="6"/>
  <c r="AJ66" i="6"/>
  <c r="O64" i="6"/>
  <c r="AI42" i="6"/>
  <c r="AJ34" i="6"/>
  <c r="AI34" i="6"/>
  <c r="O104" i="6"/>
  <c r="AK66" i="6"/>
  <c r="AH42" i="6"/>
  <c r="AH82" i="6"/>
  <c r="O4" i="6"/>
  <c r="O8" i="6"/>
  <c r="AH18" i="6"/>
  <c r="AI18" i="6"/>
  <c r="O28" i="6"/>
  <c r="O32" i="6"/>
  <c r="AK34" i="6"/>
  <c r="AK42" i="6"/>
  <c r="AH46" i="6"/>
  <c r="AJ62" i="6"/>
  <c r="AI66" i="6"/>
  <c r="O60" i="6"/>
  <c r="AK74" i="6"/>
  <c r="AJ78" i="6"/>
  <c r="O72" i="6"/>
  <c r="AK78" i="6"/>
  <c r="AH110" i="6"/>
  <c r="AJ110" i="6"/>
  <c r="AK106" i="6"/>
  <c r="AK110" i="6"/>
  <c r="AI106" i="6"/>
  <c r="AH106" i="6"/>
  <c r="O108" i="6"/>
  <c r="AH102" i="6"/>
  <c r="O100" i="6"/>
  <c r="O92" i="6"/>
  <c r="O88" i="6"/>
  <c r="AK86" i="6"/>
  <c r="O84" i="6"/>
  <c r="O80" i="6"/>
  <c r="AI74" i="6"/>
  <c r="AH74" i="6"/>
  <c r="AH78" i="6"/>
  <c r="O40" i="6"/>
  <c r="AK46" i="6"/>
  <c r="AJ46" i="6"/>
  <c r="AK26" i="6"/>
  <c r="O16" i="6"/>
  <c r="AJ18" i="6"/>
  <c r="AK14" i="6"/>
  <c r="AI114" i="6"/>
  <c r="AH114" i="6"/>
  <c r="O112" i="6"/>
  <c r="AJ114" i="6"/>
  <c r="AK90" i="6"/>
  <c r="AI82" i="6"/>
  <c r="AJ58" i="6"/>
  <c r="AI58" i="6"/>
  <c r="AJ50" i="6"/>
  <c r="AK38" i="6"/>
  <c r="AJ38" i="6"/>
  <c r="AH38" i="6"/>
  <c r="O36" i="6"/>
  <c r="AJ90" i="6"/>
  <c r="AI90" i="6"/>
  <c r="AI14" i="6"/>
  <c r="AJ94" i="6"/>
  <c r="AJ30" i="6"/>
  <c r="AI94" i="6"/>
  <c r="AI30" i="6"/>
  <c r="AK70" i="6"/>
  <c r="AJ70" i="6"/>
  <c r="AH14" i="6"/>
  <c r="AJ82" i="6"/>
  <c r="AK58" i="6"/>
  <c r="AH70" i="6"/>
  <c r="AJ26" i="6"/>
  <c r="AI26" i="6"/>
  <c r="O12" i="6"/>
  <c r="AI50" i="6"/>
  <c r="AH50" i="6"/>
  <c r="O68" i="6"/>
  <c r="AK30" i="6"/>
  <c r="AH58" i="6"/>
  <c r="AH94" i="6"/>
  <c r="O48" i="6"/>
  <c r="AK102" i="6"/>
  <c r="AJ102" i="6"/>
  <c r="O56" i="6"/>
  <c r="O56" i="5"/>
  <c r="O20" i="5"/>
  <c r="AI82" i="5"/>
  <c r="AI14" i="5"/>
  <c r="AH14" i="5"/>
  <c r="AI126" i="5"/>
  <c r="AI118" i="5"/>
  <c r="AK66" i="5"/>
  <c r="O120" i="5"/>
  <c r="AJ122" i="5"/>
  <c r="AI122" i="5"/>
  <c r="AK122" i="5"/>
  <c r="AH118" i="5"/>
  <c r="AK118" i="5"/>
  <c r="AK98" i="5"/>
  <c r="AK90" i="5"/>
  <c r="AJ94" i="5"/>
  <c r="AJ90" i="5"/>
  <c r="AI94" i="5"/>
  <c r="O88" i="5"/>
  <c r="AK86" i="5"/>
  <c r="AK70" i="5"/>
  <c r="O68" i="5"/>
  <c r="AH70" i="5"/>
  <c r="O64" i="5"/>
  <c r="AI66" i="5"/>
  <c r="AJ66" i="5"/>
  <c r="AJ62" i="5"/>
  <c r="O60" i="5"/>
  <c r="AK58" i="5"/>
  <c r="AI54" i="5"/>
  <c r="AH54" i="5"/>
  <c r="O52" i="5"/>
  <c r="AJ46" i="5"/>
  <c r="AH30" i="5"/>
  <c r="AK26" i="5"/>
  <c r="O28" i="5"/>
  <c r="AK30" i="5"/>
  <c r="AJ22" i="5"/>
  <c r="AH22" i="5"/>
  <c r="AH18" i="5"/>
  <c r="O16" i="5"/>
  <c r="AI10" i="5"/>
  <c r="AJ10" i="5"/>
  <c r="O8" i="5"/>
  <c r="AK10" i="5"/>
  <c r="AI6" i="5"/>
  <c r="AH6" i="5"/>
  <c r="AK6" i="5"/>
  <c r="O104" i="5"/>
  <c r="AJ126" i="5"/>
  <c r="AH126" i="5"/>
  <c r="O124" i="5"/>
  <c r="O116" i="5"/>
  <c r="AH110" i="5"/>
  <c r="AK110" i="5"/>
  <c r="AJ110" i="5"/>
  <c r="AK102" i="5"/>
  <c r="AJ98" i="5"/>
  <c r="O96" i="5"/>
  <c r="AI98" i="5"/>
  <c r="O100" i="5"/>
  <c r="AI102" i="5"/>
  <c r="AJ102" i="5"/>
  <c r="O92" i="5"/>
  <c r="AI90" i="5"/>
  <c r="AH86" i="5"/>
  <c r="AI86" i="5"/>
  <c r="O84" i="5"/>
  <c r="AK82" i="5"/>
  <c r="AJ70" i="5"/>
  <c r="O72" i="5"/>
  <c r="AI58" i="5"/>
  <c r="AJ58" i="5"/>
  <c r="AH50" i="5"/>
  <c r="AK46" i="5"/>
  <c r="AI46" i="5"/>
  <c r="AI42" i="5"/>
  <c r="AI34" i="5"/>
  <c r="AI26" i="5"/>
  <c r="AJ26" i="5"/>
  <c r="AI18" i="5"/>
  <c r="AK18" i="5"/>
  <c r="O44" i="5"/>
  <c r="O108" i="5"/>
  <c r="AH106" i="5"/>
  <c r="AJ74" i="5"/>
  <c r="AH78" i="5"/>
  <c r="AI78" i="5"/>
  <c r="AK78" i="5"/>
  <c r="O76" i="5"/>
  <c r="AK74" i="5"/>
  <c r="AH74" i="5"/>
  <c r="AJ78" i="5"/>
  <c r="AH62" i="5"/>
  <c r="AI62" i="5"/>
  <c r="O48" i="5"/>
  <c r="AK50" i="5"/>
  <c r="AI50" i="5"/>
  <c r="AH42" i="5"/>
  <c r="AJ42" i="5"/>
  <c r="O32" i="5"/>
  <c r="AK14" i="5"/>
  <c r="O12" i="5"/>
  <c r="O4" i="5"/>
  <c r="AH38" i="5"/>
  <c r="AI38" i="5"/>
  <c r="O36" i="5"/>
  <c r="AJ114" i="5"/>
  <c r="AK114" i="5"/>
  <c r="AK106" i="5"/>
  <c r="AK38" i="5"/>
  <c r="AH114" i="5"/>
  <c r="AI106" i="5"/>
  <c r="AI114" i="5"/>
  <c r="O112" i="5"/>
  <c r="AJ106" i="5"/>
  <c r="AK34" i="5"/>
  <c r="O40" i="5"/>
  <c r="AJ34" i="5"/>
  <c r="AJ38" i="5"/>
  <c r="O128" i="17" l="1"/>
  <c r="O125" i="16"/>
  <c r="O128" i="15"/>
  <c r="O125" i="14"/>
  <c r="O128" i="12"/>
  <c r="O128" i="11"/>
  <c r="O124" i="10"/>
  <c r="O128" i="9"/>
  <c r="O124" i="8"/>
  <c r="O128" i="7"/>
  <c r="O128" i="5"/>
</calcChain>
</file>

<file path=xl/sharedStrings.xml><?xml version="1.0" encoding="utf-8"?>
<sst xmlns="http://schemas.openxmlformats.org/spreadsheetml/2006/main" count="8588" uniqueCount="89">
  <si>
    <t>F1</t>
  </si>
  <si>
    <t>F2</t>
  </si>
  <si>
    <t>Day</t>
  </si>
  <si>
    <t>Total</t>
  </si>
  <si>
    <t>Treated Total</t>
  </si>
  <si>
    <t>Totalizer</t>
  </si>
  <si>
    <t>now</t>
  </si>
  <si>
    <t>prev</t>
  </si>
  <si>
    <t>Wastewater</t>
  </si>
  <si>
    <t>Total Influent</t>
  </si>
  <si>
    <t>Pump Hours</t>
  </si>
  <si>
    <t>Ef.Pmp.1</t>
  </si>
  <si>
    <t>Ef.Pmp.2</t>
  </si>
  <si>
    <t>Blo.1</t>
  </si>
  <si>
    <t>Blo.2</t>
  </si>
  <si>
    <t>URT.1</t>
  </si>
  <si>
    <t>URT.2</t>
  </si>
  <si>
    <t>BWP</t>
  </si>
  <si>
    <t>SWP</t>
  </si>
  <si>
    <t>Pump</t>
  </si>
  <si>
    <t>ACH</t>
  </si>
  <si>
    <t>SA</t>
  </si>
  <si>
    <t>Poly</t>
  </si>
  <si>
    <t>Cl2.1</t>
  </si>
  <si>
    <t>Cl2.2</t>
  </si>
  <si>
    <t>Chem</t>
  </si>
  <si>
    <t>Lbs.</t>
  </si>
  <si>
    <t>Chemicals</t>
  </si>
  <si>
    <t>mg/L</t>
  </si>
  <si>
    <t>"/lb</t>
  </si>
  <si>
    <t>Turbidity</t>
  </si>
  <si>
    <t>Misc.</t>
  </si>
  <si>
    <t>pH</t>
  </si>
  <si>
    <t>Temp</t>
  </si>
  <si>
    <t>Rain</t>
  </si>
  <si>
    <t>water</t>
  </si>
  <si>
    <t>AC.1</t>
  </si>
  <si>
    <t>ef.turb.1</t>
  </si>
  <si>
    <t>ef.turb.2</t>
  </si>
  <si>
    <t>AC.2</t>
  </si>
  <si>
    <t>Raw</t>
  </si>
  <si>
    <t>Trtd</t>
  </si>
  <si>
    <t>Inches</t>
  </si>
  <si>
    <t>Filters</t>
  </si>
  <si>
    <t>Prev</t>
  </si>
  <si>
    <t>Pres.</t>
  </si>
  <si>
    <t>CW.Tot.1</t>
  </si>
  <si>
    <t>Cla.Wst.1</t>
  </si>
  <si>
    <t>BW.Wst.1</t>
  </si>
  <si>
    <t>FTWst.1</t>
  </si>
  <si>
    <t>CW.Tot.2</t>
  </si>
  <si>
    <t>Cla.Wst.2</t>
  </si>
  <si>
    <t>BW.Wst.2</t>
  </si>
  <si>
    <t>FTWst.2</t>
  </si>
  <si>
    <t>Cmb.Trb.</t>
  </si>
  <si>
    <t>Raw.Trb.</t>
  </si>
  <si>
    <t>Cl2</t>
  </si>
  <si>
    <t>Resid</t>
  </si>
  <si>
    <t xml:space="preserve">    February, 2021</t>
  </si>
  <si>
    <t>AVG</t>
  </si>
  <si>
    <t>AVG TRTD</t>
  </si>
  <si>
    <t>Totals</t>
  </si>
  <si>
    <t>total-</t>
  </si>
  <si>
    <t>totals</t>
  </si>
  <si>
    <t>Avg.Cmb.Trb.</t>
  </si>
  <si>
    <t xml:space="preserve">       January, 2021</t>
  </si>
  <si>
    <t xml:space="preserve">       March, 2021</t>
  </si>
  <si>
    <t>Avg.</t>
  </si>
  <si>
    <t>Total:</t>
  </si>
  <si>
    <t>Avg.Cmb.Trb</t>
  </si>
  <si>
    <t>Avg. Trtd.</t>
  </si>
  <si>
    <t xml:space="preserve">       April, 2021</t>
  </si>
  <si>
    <t xml:space="preserve">       May, 2021</t>
  </si>
  <si>
    <t xml:space="preserve">       June, 2021</t>
  </si>
  <si>
    <t xml:space="preserve">       July, 2021</t>
  </si>
  <si>
    <t xml:space="preserve">       August, 2021</t>
  </si>
  <si>
    <t>RM1</t>
  </si>
  <si>
    <t>RM2</t>
  </si>
  <si>
    <t>BWM</t>
  </si>
  <si>
    <t>Prev.</t>
  </si>
  <si>
    <t>Meters</t>
  </si>
  <si>
    <t>Notes</t>
  </si>
  <si>
    <t>Cells are password protected so that the formulas are not accidentialy changed. PASSWORD= qwer1234</t>
  </si>
  <si>
    <t>September, 2021</t>
  </si>
  <si>
    <t xml:space="preserve">       October, 2021</t>
  </si>
  <si>
    <t>x</t>
  </si>
  <si>
    <t xml:space="preserve">       November, 2021</t>
  </si>
  <si>
    <t>X</t>
  </si>
  <si>
    <t xml:space="preserve">       December,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</si>
</sst>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"/>
    <numFmt numFmtId="167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24"/>
      <color theme="1"/>
      <name val="Times New Roman"/>
      <family val="1"/>
    </font>
    <font>
      <b/>
      <sz val="20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4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2" fontId="3" fillId="5" borderId="0" xfId="0" applyNumberFormat="1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 applyProtection="1">
      <alignment horizontal="center"/>
      <protection locked="0"/>
    </xf>
    <xf numFmtId="166" fontId="3" fillId="6" borderId="1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Border="1"/>
    <xf numFmtId="0" fontId="2" fillId="5" borderId="0" xfId="0" applyFont="1" applyFill="1" applyBorder="1"/>
    <xf numFmtId="0" fontId="2" fillId="0" borderId="0" xfId="0" applyFont="1" applyBorder="1" applyAlignment="1">
      <alignment horizontal="center"/>
    </xf>
    <xf numFmtId="1" fontId="2" fillId="3" borderId="1" xfId="1" applyNumberFormat="1" applyFont="1" applyFill="1" applyBorder="1" applyAlignment="1">
      <alignment horizontal="center"/>
    </xf>
    <xf numFmtId="2" fontId="2" fillId="5" borderId="3" xfId="0" applyNumberFormat="1" applyFont="1" applyFill="1" applyBorder="1" applyAlignment="1" applyProtection="1">
      <alignment horizontal="center" vertical="center"/>
      <protection locked="0"/>
    </xf>
    <xf numFmtId="2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>
      <alignment horizontal="center" vertical="center"/>
    </xf>
    <xf numFmtId="2" fontId="2" fillId="5" borderId="11" xfId="0" applyNumberFormat="1" applyFont="1" applyFill="1" applyBorder="1" applyAlignment="1" applyProtection="1">
      <alignment horizontal="center" vertical="center"/>
      <protection locked="0"/>
    </xf>
    <xf numFmtId="2" fontId="2" fillId="5" borderId="12" xfId="0" applyNumberFormat="1" applyFont="1" applyFill="1" applyBorder="1" applyAlignment="1" applyProtection="1">
      <alignment horizontal="center" vertical="center"/>
      <protection locked="0"/>
    </xf>
    <xf numFmtId="165" fontId="3" fillId="6" borderId="3" xfId="0" applyNumberFormat="1" applyFont="1" applyFill="1" applyBorder="1" applyAlignment="1" applyProtection="1">
      <alignment horizontal="center" vertical="center"/>
      <protection locked="0"/>
    </xf>
    <xf numFmtId="2" fontId="3" fillId="6" borderId="4" xfId="0" applyNumberFormat="1" applyFont="1" applyFill="1" applyBorder="1" applyAlignment="1" applyProtection="1">
      <alignment horizontal="center" vertical="center"/>
      <protection locked="0"/>
    </xf>
    <xf numFmtId="2" fontId="2" fillId="3" borderId="7" xfId="0" applyNumberFormat="1" applyFont="1" applyFill="1" applyBorder="1" applyAlignment="1" applyProtection="1">
      <alignment horizontal="center" vertical="center"/>
    </xf>
    <xf numFmtId="165" fontId="3" fillId="6" borderId="8" xfId="0" applyNumberFormat="1" applyFont="1" applyFill="1" applyBorder="1" applyAlignment="1" applyProtection="1">
      <alignment horizontal="center" vertical="center"/>
      <protection locked="0"/>
    </xf>
    <xf numFmtId="2" fontId="3" fillId="6" borderId="9" xfId="0" applyNumberFormat="1" applyFont="1" applyFill="1" applyBorder="1" applyAlignment="1" applyProtection="1">
      <alignment horizontal="center" vertical="center"/>
      <protection locked="0"/>
    </xf>
    <xf numFmtId="165" fontId="3" fillId="6" borderId="13" xfId="0" applyNumberFormat="1" applyFont="1" applyFill="1" applyBorder="1" applyAlignment="1" applyProtection="1">
      <alignment horizontal="center" vertical="center"/>
      <protection locked="0"/>
    </xf>
    <xf numFmtId="165" fontId="3" fillId="6" borderId="14" xfId="0" applyNumberFormat="1" applyFont="1" applyFill="1" applyBorder="1" applyAlignment="1" applyProtection="1">
      <alignment horizontal="center" vertical="center"/>
      <protection locked="0"/>
    </xf>
    <xf numFmtId="2" fontId="2" fillId="3" borderId="16" xfId="0" applyNumberFormat="1" applyFont="1" applyFill="1" applyBorder="1" applyAlignment="1" applyProtection="1">
      <alignment horizontal="center" vertical="center"/>
    </xf>
    <xf numFmtId="0" fontId="2" fillId="0" borderId="17" xfId="0" applyFont="1" applyBorder="1"/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9" xfId="0" applyFont="1" applyFill="1" applyBorder="1" applyAlignment="1" applyProtection="1">
      <alignment horizontal="center"/>
      <protection locked="0"/>
    </xf>
    <xf numFmtId="166" fontId="3" fillId="6" borderId="6" xfId="0" applyNumberFormat="1" applyFont="1" applyFill="1" applyBorder="1" applyAlignment="1" applyProtection="1">
      <alignment horizontal="center"/>
      <protection locked="0"/>
    </xf>
    <xf numFmtId="164" fontId="2" fillId="0" borderId="3" xfId="1" applyNumberFormat="1" applyFont="1" applyBorder="1" applyAlignment="1" applyProtection="1">
      <alignment horizontal="center"/>
      <protection locked="0"/>
    </xf>
    <xf numFmtId="164" fontId="2" fillId="3" borderId="3" xfId="1" applyNumberFormat="1" applyFont="1" applyFill="1" applyBorder="1" applyAlignment="1">
      <alignment horizontal="center"/>
    </xf>
    <xf numFmtId="164" fontId="2" fillId="0" borderId="4" xfId="1" applyNumberFormat="1" applyFont="1" applyBorder="1" applyAlignment="1" applyProtection="1">
      <alignment horizontal="center"/>
      <protection locked="0"/>
    </xf>
    <xf numFmtId="164" fontId="2" fillId="3" borderId="6" xfId="1" applyNumberFormat="1" applyFont="1" applyFill="1" applyBorder="1" applyAlignment="1">
      <alignment horizontal="center"/>
    </xf>
    <xf numFmtId="164" fontId="3" fillId="2" borderId="9" xfId="1" applyNumberFormat="1" applyFont="1" applyFill="1" applyBorder="1" applyAlignment="1">
      <alignment horizontal="center"/>
    </xf>
    <xf numFmtId="1" fontId="2" fillId="3" borderId="3" xfId="1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 vertical="center"/>
    </xf>
    <xf numFmtId="165" fontId="2" fillId="0" borderId="3" xfId="0" applyNumberFormat="1" applyFont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/>
    </xf>
    <xf numFmtId="1" fontId="3" fillId="2" borderId="8" xfId="1" applyNumberFormat="1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vertical="center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166" fontId="3" fillId="6" borderId="3" xfId="0" applyNumberFormat="1" applyFont="1" applyFill="1" applyBorder="1" applyAlignment="1" applyProtection="1">
      <alignment horizontal="center"/>
      <protection locked="0"/>
    </xf>
    <xf numFmtId="166" fontId="3" fillId="6" borderId="4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 applyBorder="1" applyAlignment="1" applyProtection="1"/>
    <xf numFmtId="0" fontId="5" fillId="5" borderId="0" xfId="0" applyFont="1" applyFill="1" applyBorder="1" applyAlignment="1" applyProtection="1">
      <alignment horizontal="center"/>
    </xf>
    <xf numFmtId="0" fontId="3" fillId="5" borderId="0" xfId="0" applyFont="1" applyFill="1" applyBorder="1" applyAlignment="1" applyProtection="1">
      <alignment horizontal="center"/>
    </xf>
    <xf numFmtId="164" fontId="2" fillId="5" borderId="0" xfId="1" applyNumberFormat="1" applyFont="1" applyFill="1" applyBorder="1" applyAlignment="1" applyProtection="1">
      <alignment horizontal="center"/>
    </xf>
    <xf numFmtId="164" fontId="3" fillId="5" borderId="0" xfId="1" applyNumberFormat="1" applyFont="1" applyFill="1" applyBorder="1" applyAlignment="1" applyProtection="1">
      <alignment horizontal="center"/>
    </xf>
    <xf numFmtId="0" fontId="2" fillId="5" borderId="0" xfId="0" applyFont="1" applyFill="1" applyBorder="1" applyProtection="1"/>
    <xf numFmtId="0" fontId="2" fillId="0" borderId="0" xfId="0" applyFont="1" applyBorder="1" applyProtection="1"/>
    <xf numFmtId="0" fontId="2" fillId="0" borderId="0" xfId="0" applyFont="1" applyProtection="1"/>
    <xf numFmtId="0" fontId="0" fillId="0" borderId="0" xfId="0" applyProtection="1"/>
    <xf numFmtId="0" fontId="2" fillId="5" borderId="0" xfId="0" applyFont="1" applyFill="1" applyBorder="1" applyAlignment="1" applyProtection="1">
      <alignment horizontal="center"/>
    </xf>
    <xf numFmtId="0" fontId="2" fillId="5" borderId="0" xfId="0" applyFont="1" applyFill="1" applyProtection="1"/>
    <xf numFmtId="0" fontId="0" fillId="5" borderId="0" xfId="0" applyFill="1" applyProtection="1"/>
    <xf numFmtId="0" fontId="2" fillId="5" borderId="0" xfId="0" applyFont="1" applyFill="1" applyBorder="1" applyAlignment="1" applyProtection="1">
      <alignment horizontal="center" vertical="center"/>
    </xf>
    <xf numFmtId="2" fontId="2" fillId="5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/>
    </xf>
    <xf numFmtId="2" fontId="2" fillId="3" borderId="15" xfId="0" applyNumberFormat="1" applyFont="1" applyFill="1" applyBorder="1" applyAlignment="1" applyProtection="1">
      <alignment horizontal="center" vertical="center"/>
    </xf>
    <xf numFmtId="2" fontId="2" fillId="3" borderId="2" xfId="0" applyNumberFormat="1" applyFont="1" applyFill="1" applyBorder="1" applyAlignment="1" applyProtection="1">
      <alignment horizontal="center" vertical="center"/>
    </xf>
    <xf numFmtId="17" fontId="6" fillId="0" borderId="0" xfId="0" applyNumberFormat="1" applyFont="1" applyBorder="1" applyAlignment="1" applyProtection="1">
      <alignment horizontal="left"/>
    </xf>
    <xf numFmtId="0" fontId="2" fillId="3" borderId="30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164" fontId="2" fillId="0" borderId="2" xfId="1" applyNumberFormat="1" applyFont="1" applyBorder="1" applyAlignment="1" applyProtection="1">
      <alignment horizontal="center"/>
      <protection locked="0"/>
    </xf>
    <xf numFmtId="164" fontId="2" fillId="8" borderId="5" xfId="1" applyNumberFormat="1" applyFont="1" applyFill="1" applyBorder="1" applyAlignment="1" applyProtection="1">
      <alignment horizontal="center"/>
    </xf>
    <xf numFmtId="164" fontId="2" fillId="8" borderId="1" xfId="1" applyNumberFormat="1" applyFont="1" applyFill="1" applyBorder="1" applyAlignment="1" applyProtection="1">
      <alignment horizontal="center"/>
    </xf>
    <xf numFmtId="164" fontId="2" fillId="8" borderId="6" xfId="1" applyNumberFormat="1" applyFont="1" applyFill="1" applyBorder="1" applyAlignment="1" applyProtection="1">
      <alignment horizontal="center"/>
    </xf>
    <xf numFmtId="164" fontId="2" fillId="3" borderId="7" xfId="1" applyNumberFormat="1" applyFont="1" applyFill="1" applyBorder="1" applyAlignment="1" applyProtection="1">
      <alignment horizontal="center"/>
    </xf>
    <xf numFmtId="164" fontId="2" fillId="3" borderId="16" xfId="1" applyNumberFormat="1" applyFont="1" applyFill="1" applyBorder="1" applyAlignment="1" applyProtection="1">
      <alignment horizontal="center"/>
    </xf>
    <xf numFmtId="0" fontId="2" fillId="6" borderId="0" xfId="0" applyFont="1" applyFill="1" applyBorder="1"/>
    <xf numFmtId="0" fontId="2" fillId="6" borderId="0" xfId="0" applyFont="1" applyFill="1"/>
    <xf numFmtId="2" fontId="3" fillId="6" borderId="1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 applyBorder="1" applyAlignment="1" applyProtection="1">
      <alignment horizontal="center" vertical="center"/>
    </xf>
    <xf numFmtId="165" fontId="2" fillId="8" borderId="5" xfId="1" applyNumberFormat="1" applyFont="1" applyFill="1" applyBorder="1" applyAlignment="1" applyProtection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0" borderId="4" xfId="0" applyNumberFormat="1" applyFont="1" applyBorder="1" applyAlignment="1" applyProtection="1">
      <alignment horizontal="center" vertical="center"/>
      <protection locked="0"/>
    </xf>
    <xf numFmtId="165" fontId="3" fillId="2" borderId="9" xfId="0" applyNumberFormat="1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8" borderId="5" xfId="1" applyNumberFormat="1" applyFont="1" applyFill="1" applyBorder="1" applyAlignment="1" applyProtection="1">
      <alignment horizontal="center" vertical="center"/>
    </xf>
    <xf numFmtId="2" fontId="2" fillId="0" borderId="0" xfId="0" applyNumberFormat="1" applyFont="1"/>
    <xf numFmtId="2" fontId="2" fillId="2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/>
    <xf numFmtId="1" fontId="3" fillId="2" borderId="42" xfId="1" applyNumberFormat="1" applyFont="1" applyFill="1" applyBorder="1" applyAlignment="1">
      <alignment horizontal="center"/>
    </xf>
    <xf numFmtId="164" fontId="3" fillId="2" borderId="43" xfId="1" applyNumberFormat="1" applyFont="1" applyFill="1" applyBorder="1" applyAlignment="1">
      <alignment horizontal="center"/>
    </xf>
    <xf numFmtId="164" fontId="2" fillId="2" borderId="44" xfId="0" applyNumberFormat="1" applyFont="1" applyFill="1" applyBorder="1"/>
    <xf numFmtId="2" fontId="3" fillId="2" borderId="42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66" fontId="2" fillId="9" borderId="1" xfId="0" applyNumberFormat="1" applyFont="1" applyFill="1" applyBorder="1" applyAlignment="1">
      <alignment horizontal="center"/>
    </xf>
    <xf numFmtId="165" fontId="2" fillId="8" borderId="5" xfId="1" applyNumberFormat="1" applyFont="1" applyFill="1" applyBorder="1" applyAlignment="1" applyProtection="1">
      <alignment horizontal="center"/>
    </xf>
    <xf numFmtId="0" fontId="2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/>
    <xf numFmtId="2" fontId="2" fillId="9" borderId="36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165" fontId="2" fillId="9" borderId="1" xfId="0" applyNumberFormat="1" applyFont="1" applyFill="1" applyBorder="1"/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7" fontId="2" fillId="8" borderId="5" xfId="1" applyNumberFormat="1" applyFont="1" applyFill="1" applyBorder="1" applyAlignment="1" applyProtection="1">
      <alignment horizont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7" xfId="0" applyFont="1" applyFill="1" applyBorder="1"/>
    <xf numFmtId="164" fontId="2" fillId="8" borderId="1" xfId="1" applyNumberFormat="1" applyFont="1" applyFill="1" applyBorder="1" applyProtection="1"/>
    <xf numFmtId="164" fontId="2" fillId="0" borderId="3" xfId="1" applyNumberFormat="1" applyFont="1" applyBorder="1" applyProtection="1">
      <protection locked="0"/>
    </xf>
    <xf numFmtId="164" fontId="2" fillId="0" borderId="4" xfId="1" applyNumberFormat="1" applyFont="1" applyBorder="1" applyProtection="1">
      <protection locked="0"/>
    </xf>
    <xf numFmtId="164" fontId="2" fillId="8" borderId="6" xfId="1" applyNumberFormat="1" applyFont="1" applyFill="1" applyBorder="1" applyProtection="1"/>
    <xf numFmtId="164" fontId="2" fillId="3" borderId="8" xfId="1" applyNumberFormat="1" applyFont="1" applyFill="1" applyBorder="1" applyAlignment="1" applyProtection="1">
      <alignment horizontal="center"/>
    </xf>
    <xf numFmtId="164" fontId="2" fillId="3" borderId="9" xfId="1" applyNumberFormat="1" applyFont="1" applyFill="1" applyBorder="1" applyAlignment="1" applyProtection="1">
      <alignment horizontal="center"/>
    </xf>
    <xf numFmtId="0" fontId="2" fillId="3" borderId="2" xfId="0" applyFont="1" applyFill="1" applyBorder="1"/>
    <xf numFmtId="0" fontId="2" fillId="3" borderId="5" xfId="0" applyFont="1" applyFill="1" applyBorder="1"/>
    <xf numFmtId="0" fontId="2" fillId="3" borderId="47" xfId="0" applyFont="1" applyFill="1" applyBorder="1"/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164" fontId="2" fillId="8" borderId="1" xfId="1" applyNumberFormat="1" applyFont="1" applyFill="1" applyBorder="1" applyProtection="1">
      <protection locked="0"/>
    </xf>
    <xf numFmtId="164" fontId="2" fillId="8" borderId="6" xfId="1" applyNumberFormat="1" applyFont="1" applyFill="1" applyBorder="1" applyProtection="1">
      <protection locked="0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7" fontId="2" fillId="8" borderId="5" xfId="1" applyNumberFormat="1" applyFont="1" applyFill="1" applyBorder="1" applyAlignment="1" applyProtection="1">
      <alignment horizontal="center" vertical="center"/>
    </xf>
    <xf numFmtId="164" fontId="2" fillId="8" borderId="5" xfId="1" applyNumberFormat="1" applyFont="1" applyFill="1" applyBorder="1" applyAlignment="1" applyProtection="1">
      <alignment horizontal="center" vertical="center"/>
    </xf>
    <xf numFmtId="166" fontId="3" fillId="6" borderId="9" xfId="0" applyNumberFormat="1" applyFont="1" applyFill="1" applyBorder="1" applyAlignment="1" applyProtection="1">
      <alignment horizontal="center"/>
      <protection locked="0"/>
    </xf>
    <xf numFmtId="166" fontId="3" fillId="6" borderId="9" xfId="0" applyNumberFormat="1" applyFont="1" applyFill="1" applyBorder="1" applyAlignment="1" applyProtection="1">
      <alignment horizontal="left" indent="1"/>
      <protection locked="0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7" fillId="4" borderId="53" xfId="0" applyFont="1" applyFill="1" applyBorder="1" applyAlignment="1">
      <alignment horizontal="center"/>
    </xf>
    <xf numFmtId="0" fontId="7" fillId="4" borderId="54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5" fillId="2" borderId="48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44" xfId="0" applyNumberFormat="1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7" fontId="6" fillId="0" borderId="34" xfId="0" applyNumberFormat="1" applyFont="1" applyBorder="1" applyAlignment="1" applyProtection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2" fontId="3" fillId="2" borderId="1" xfId="0" applyNumberFormat="1" applyFont="1" applyFill="1" applyBorder="1" applyAlignment="1" applyProtection="1">
      <alignment horizontal="center" vertical="center"/>
    </xf>
    <xf numFmtId="2" fontId="3" fillId="2" borderId="6" xfId="0" applyNumberFormat="1" applyFont="1" applyFill="1" applyBorder="1" applyAlignment="1" applyProtection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4" fontId="4" fillId="2" borderId="1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8" xfId="1" applyNumberFormat="1" applyFont="1" applyFill="1" applyBorder="1" applyAlignment="1">
      <alignment horizontal="center" vertical="center"/>
    </xf>
    <xf numFmtId="2" fontId="3" fillId="7" borderId="19" xfId="1" applyNumberFormat="1" applyFont="1" applyFill="1" applyBorder="1" applyAlignment="1" applyProtection="1">
      <alignment horizontal="center" vertical="center"/>
      <protection locked="0"/>
    </xf>
    <xf numFmtId="2" fontId="3" fillId="7" borderId="20" xfId="1" applyNumberFormat="1" applyFont="1" applyFill="1" applyBorder="1" applyAlignment="1" applyProtection="1">
      <alignment horizontal="center" vertical="center"/>
      <protection locked="0"/>
    </xf>
    <xf numFmtId="2" fontId="3" fillId="7" borderId="21" xfId="1" applyNumberFormat="1" applyFont="1" applyFill="1" applyBorder="1" applyAlignment="1" applyProtection="1">
      <alignment horizontal="center" vertical="center"/>
      <protection locked="0"/>
    </xf>
    <xf numFmtId="2" fontId="3" fillId="6" borderId="19" xfId="1" applyNumberFormat="1" applyFont="1" applyFill="1" applyBorder="1" applyAlignment="1" applyProtection="1">
      <alignment horizontal="center" vertical="center"/>
      <protection locked="0"/>
    </xf>
    <xf numFmtId="2" fontId="3" fillId="6" borderId="20" xfId="1" applyNumberFormat="1" applyFont="1" applyFill="1" applyBorder="1" applyAlignment="1" applyProtection="1">
      <alignment horizontal="center" vertical="center"/>
      <protection locked="0"/>
    </xf>
    <xf numFmtId="2" fontId="3" fillId="6" borderId="21" xfId="1" applyNumberFormat="1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4" fillId="2" borderId="23" xfId="1" applyNumberFormat="1" applyFont="1" applyFill="1" applyBorder="1" applyAlignment="1">
      <alignment horizontal="center" vertical="center"/>
    </xf>
    <xf numFmtId="164" fontId="4" fillId="2" borderId="24" xfId="1" applyNumberFormat="1" applyFont="1" applyFill="1" applyBorder="1" applyAlignment="1">
      <alignment horizontal="center" vertical="center"/>
    </xf>
    <xf numFmtId="164" fontId="4" fillId="2" borderId="25" xfId="1" applyNumberFormat="1" applyFont="1" applyFill="1" applyBorder="1" applyAlignment="1">
      <alignment horizontal="center" vertical="center"/>
    </xf>
    <xf numFmtId="164" fontId="4" fillId="2" borderId="26" xfId="1" applyNumberFormat="1" applyFont="1" applyFill="1" applyBorder="1" applyAlignment="1">
      <alignment horizontal="center" vertical="center"/>
    </xf>
    <xf numFmtId="164" fontId="4" fillId="2" borderId="27" xfId="1" applyNumberFormat="1" applyFont="1" applyFill="1" applyBorder="1" applyAlignment="1">
      <alignment horizontal="center" vertical="center"/>
    </xf>
    <xf numFmtId="2" fontId="3" fillId="2" borderId="32" xfId="0" applyNumberFormat="1" applyFont="1" applyFill="1" applyBorder="1" applyAlignment="1" applyProtection="1">
      <alignment horizontal="center" vertical="center"/>
    </xf>
    <xf numFmtId="2" fontId="3" fillId="2" borderId="33" xfId="0" applyNumberFormat="1" applyFont="1" applyFill="1" applyBorder="1" applyAlignment="1" applyProtection="1">
      <alignment horizontal="center" vertical="center"/>
    </xf>
    <xf numFmtId="2" fontId="3" fillId="2" borderId="30" xfId="0" applyNumberFormat="1" applyFont="1" applyFill="1" applyBorder="1" applyAlignment="1">
      <alignment horizontal="center" vertical="center"/>
    </xf>
    <xf numFmtId="2" fontId="3" fillId="2" borderId="31" xfId="0" applyNumberFormat="1" applyFont="1" applyFill="1" applyBorder="1" applyAlignment="1">
      <alignment horizontal="center" vertical="center"/>
    </xf>
    <xf numFmtId="2" fontId="3" fillId="2" borderId="45" xfId="0" applyNumberFormat="1" applyFont="1" applyFill="1" applyBorder="1" applyAlignment="1">
      <alignment horizontal="center" vertical="center"/>
    </xf>
    <xf numFmtId="2" fontId="3" fillId="2" borderId="46" xfId="0" applyNumberFormat="1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2" fontId="2" fillId="2" borderId="32" xfId="0" applyNumberFormat="1" applyFont="1" applyFill="1" applyBorder="1" applyAlignment="1">
      <alignment horizontal="center"/>
    </xf>
    <xf numFmtId="2" fontId="2" fillId="2" borderId="36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309-4928-4CDA-B761-C2CE7551F28A}">
  <dimension ref="A1:M34"/>
  <sheetViews>
    <sheetView workbookViewId="0">
      <selection activeCell="R10" sqref="R10"/>
    </sheetView>
  </sheetViews>
  <sheetFormatPr defaultRowHeight="15" x14ac:dyDescent="0.25"/>
  <sheetData>
    <row r="1" spans="1:13" ht="26.25" thickBot="1" x14ac:dyDescent="0.4">
      <c r="A1" s="227" t="s">
        <v>81</v>
      </c>
      <c r="B1" s="228"/>
      <c r="C1" s="228"/>
      <c r="D1" s="228"/>
      <c r="E1" s="228"/>
      <c r="F1" s="228"/>
      <c r="G1" s="228"/>
      <c r="H1" s="228"/>
      <c r="I1" s="228"/>
      <c r="J1" s="228"/>
      <c r="K1" s="229"/>
      <c r="L1" s="1"/>
      <c r="M1" s="1"/>
    </row>
    <row r="2" spans="1:13" ht="20.25" customHeight="1" x14ac:dyDescent="0.3">
      <c r="A2" s="230" t="s">
        <v>82</v>
      </c>
      <c r="B2" s="231"/>
      <c r="C2" s="231"/>
      <c r="D2" s="231"/>
      <c r="E2" s="231"/>
      <c r="F2" s="231"/>
      <c r="G2" s="231"/>
      <c r="H2" s="231"/>
      <c r="I2" s="231"/>
      <c r="J2" s="231"/>
      <c r="K2" s="232"/>
      <c r="L2" s="1"/>
      <c r="M2" s="1"/>
    </row>
    <row r="3" spans="1:13" ht="18.75" customHeight="1" x14ac:dyDescent="0.3">
      <c r="A3" s="233"/>
      <c r="B3" s="234"/>
      <c r="C3" s="234"/>
      <c r="D3" s="234"/>
      <c r="E3" s="234"/>
      <c r="F3" s="234"/>
      <c r="G3" s="234"/>
      <c r="H3" s="234"/>
      <c r="I3" s="234"/>
      <c r="J3" s="234"/>
      <c r="K3" s="235"/>
      <c r="L3" s="1"/>
      <c r="M3" s="1"/>
    </row>
    <row r="4" spans="1:13" ht="19.5" thickBot="1" x14ac:dyDescent="0.35">
      <c r="A4" s="236"/>
      <c r="B4" s="237"/>
      <c r="C4" s="237"/>
      <c r="D4" s="237"/>
      <c r="E4" s="237"/>
      <c r="F4" s="237"/>
      <c r="G4" s="237"/>
      <c r="H4" s="237"/>
      <c r="I4" s="237"/>
      <c r="J4" s="237"/>
      <c r="K4" s="238"/>
      <c r="L4" s="1"/>
      <c r="M4" s="1"/>
    </row>
    <row r="5" spans="1:13" ht="18.75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ht="18.75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8.75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8.75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8.75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8.7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ht="18.7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18.7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8.7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ht="18.7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8.7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8.7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18.7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8.7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8.7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8.7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8.75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8.75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8.75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8.75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8.75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8.75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8.7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8.75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8.75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8.75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8.75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8.75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8.75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8.75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sheetProtection algorithmName="SHA-512" hashValue="k0NhZGoqbS+dbkGcGJvy0rlYusti0NAUEy1AoAtMA8dPeI/exF+eIXtZ+ZBe2y5kQGI36EtmtkcwplZXzunVzg==" saltValue="04VK4A79UM+g2y2PB9eu9g==" spinCount="100000" sheet="1" objects="1" scenarios="1" selectLockedCells="1" selectUnlockedCells="1"/>
  <mergeCells count="2">
    <mergeCell ref="A1:K1"/>
    <mergeCell ref="A2:K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E69C-B91C-445F-A3AA-400892396B61}">
  <dimension ref="A1:CD58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U123" sqref="AU123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4" max="34" width="9.7109375" bestFit="1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255" t="s">
        <v>83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260" t="s">
        <v>80</v>
      </c>
      <c r="AX2" s="261"/>
      <c r="AY2" s="261"/>
      <c r="AZ2" s="262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194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98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98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98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86"/>
      <c r="AX3" s="187" t="s">
        <v>76</v>
      </c>
      <c r="AY3" s="187" t="s">
        <v>77</v>
      </c>
      <c r="AZ3" s="188" t="s">
        <v>78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267">
        <v>1</v>
      </c>
      <c r="B4" s="76" t="s">
        <v>45</v>
      </c>
      <c r="C4" s="81">
        <v>180314000</v>
      </c>
      <c r="D4" s="40">
        <v>1626380</v>
      </c>
      <c r="E4" s="40">
        <v>3951180</v>
      </c>
      <c r="F4" s="42">
        <v>6630330</v>
      </c>
      <c r="G4" s="81">
        <v>251043000</v>
      </c>
      <c r="H4" s="40">
        <v>2167440</v>
      </c>
      <c r="I4" s="40">
        <v>6747500</v>
      </c>
      <c r="J4" s="42">
        <v>11307400</v>
      </c>
      <c r="K4" s="270">
        <f>C6+G6</f>
        <v>1253000</v>
      </c>
      <c r="L4" s="271"/>
      <c r="M4" s="276">
        <f>D6+E6+F6+H6+I6+J6</f>
        <v>45994</v>
      </c>
      <c r="N4" s="271"/>
      <c r="O4" s="276">
        <f>M4+K4</f>
        <v>1298994</v>
      </c>
      <c r="P4" s="271"/>
      <c r="Q4" s="41" t="s">
        <v>6</v>
      </c>
      <c r="R4" s="42">
        <v>1195547600</v>
      </c>
      <c r="S4" s="60"/>
      <c r="T4" s="280">
        <v>0</v>
      </c>
      <c r="U4" s="283">
        <v>1.06</v>
      </c>
      <c r="V4" s="60"/>
      <c r="W4" s="196" t="s">
        <v>6</v>
      </c>
      <c r="X4" s="47">
        <v>2418.1999999999998</v>
      </c>
      <c r="Y4" s="47">
        <v>3410.9</v>
      </c>
      <c r="Z4" s="47">
        <v>36.299999999999997</v>
      </c>
      <c r="AA4" s="47">
        <v>47.1</v>
      </c>
      <c r="AB4" s="47">
        <v>2539.1999999999998</v>
      </c>
      <c r="AC4" s="47">
        <v>3598.6</v>
      </c>
      <c r="AD4" s="47">
        <v>61.1</v>
      </c>
      <c r="AE4" s="93">
        <v>8.1999999999999993</v>
      </c>
      <c r="AF4" s="16"/>
      <c r="AG4" s="20" t="s">
        <v>29</v>
      </c>
      <c r="AH4" s="21">
        <v>3</v>
      </c>
      <c r="AI4" s="21">
        <v>5.9375</v>
      </c>
      <c r="AJ4" s="21">
        <v>2.125</v>
      </c>
      <c r="AK4" s="21">
        <v>9</v>
      </c>
      <c r="AL4" s="22">
        <v>9</v>
      </c>
      <c r="AM4" s="70"/>
      <c r="AN4" s="72" t="s">
        <v>40</v>
      </c>
      <c r="AO4" s="28">
        <v>17.5</v>
      </c>
      <c r="AP4" s="24">
        <v>7.4</v>
      </c>
      <c r="AQ4" s="71"/>
      <c r="AR4" s="34" t="s">
        <v>37</v>
      </c>
      <c r="AS4" s="53">
        <v>4.4999999999999998E-2</v>
      </c>
      <c r="AT4" s="35" t="s">
        <v>38</v>
      </c>
      <c r="AU4" s="56">
        <v>8.1000000000000003E-2</v>
      </c>
      <c r="AV4" s="14"/>
      <c r="AW4" s="184" t="s">
        <v>45</v>
      </c>
      <c r="AX4" s="179">
        <v>481417000</v>
      </c>
      <c r="AY4" s="179">
        <v>281540000</v>
      </c>
      <c r="AZ4" s="180">
        <v>171667000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268"/>
      <c r="B5" s="77" t="s">
        <v>44</v>
      </c>
      <c r="C5" s="82">
        <f>'Aug, 2021'!C124</f>
        <v>179683000</v>
      </c>
      <c r="D5" s="82">
        <f>'Aug, 2021'!D124</f>
        <v>1618386</v>
      </c>
      <c r="E5" s="82">
        <f>'Aug, 2021'!E124</f>
        <v>3951180</v>
      </c>
      <c r="F5" s="82">
        <f>'Aug, 2021'!F124</f>
        <v>6615330</v>
      </c>
      <c r="G5" s="82">
        <f>'Aug, 2021'!G124</f>
        <v>250421000</v>
      </c>
      <c r="H5" s="82">
        <f>'Aug, 2021'!H124</f>
        <v>2159440</v>
      </c>
      <c r="I5" s="82">
        <f>'Aug, 2021'!I124</f>
        <v>6747500</v>
      </c>
      <c r="J5" s="82">
        <f>'Aug, 2021'!J124</f>
        <v>11292400</v>
      </c>
      <c r="K5" s="272"/>
      <c r="L5" s="273"/>
      <c r="M5" s="273"/>
      <c r="N5" s="273"/>
      <c r="O5" s="273"/>
      <c r="P5" s="273"/>
      <c r="Q5" s="10" t="s">
        <v>7</v>
      </c>
      <c r="R5" s="82">
        <f>'Aug, 2021'!R124</f>
        <v>1194418800</v>
      </c>
      <c r="S5" s="60"/>
      <c r="T5" s="281"/>
      <c r="U5" s="284"/>
      <c r="V5" s="60"/>
      <c r="W5" s="197" t="s">
        <v>7</v>
      </c>
      <c r="X5" s="82">
        <f>'Aug, 2021'!X124</f>
        <v>2409.4</v>
      </c>
      <c r="Y5" s="82">
        <f>'Aug, 2021'!Y124</f>
        <v>3402.1</v>
      </c>
      <c r="Z5" s="82">
        <f>'Aug, 2021'!Z124</f>
        <v>36.299999999999997</v>
      </c>
      <c r="AA5" s="82">
        <f>'Aug, 2021'!AA124</f>
        <v>46.9</v>
      </c>
      <c r="AB5" s="82">
        <f>'Aug, 2021'!AB124</f>
        <v>2530.1</v>
      </c>
      <c r="AC5" s="82">
        <f>'Aug, 2021'!AC124</f>
        <v>3589.4</v>
      </c>
      <c r="AD5" s="82">
        <f>'Aug, 2021'!AD124</f>
        <v>61.1</v>
      </c>
      <c r="AE5" s="82">
        <f>'Aug, 2021'!AE124</f>
        <v>8.1999999999999993</v>
      </c>
      <c r="AF5" s="16"/>
      <c r="AG5" s="197" t="s">
        <v>26</v>
      </c>
      <c r="AH5" s="7">
        <f>(AH4*10.74)</f>
        <v>32.22</v>
      </c>
      <c r="AI5" s="7">
        <f>(AI4*2.2)</f>
        <v>13.062500000000002</v>
      </c>
      <c r="AJ5" s="7">
        <f>(AJ4*0.25)</f>
        <v>0.53125</v>
      </c>
      <c r="AK5" s="263">
        <f>AK4+AL4</f>
        <v>18</v>
      </c>
      <c r="AL5" s="264"/>
      <c r="AM5" s="11"/>
      <c r="AN5" s="30" t="s">
        <v>41</v>
      </c>
      <c r="AO5" s="29">
        <v>18.899999999999999</v>
      </c>
      <c r="AP5" s="27">
        <v>7.61</v>
      </c>
      <c r="AQ5" s="71"/>
      <c r="AR5" s="36" t="s">
        <v>36</v>
      </c>
      <c r="AS5" s="12">
        <v>0.252</v>
      </c>
      <c r="AT5" s="2" t="s">
        <v>39</v>
      </c>
      <c r="AU5" s="39">
        <v>0.20499999999999999</v>
      </c>
      <c r="AV5" s="14"/>
      <c r="AW5" s="185" t="s">
        <v>79</v>
      </c>
      <c r="AX5" s="189">
        <v>480722000</v>
      </c>
      <c r="AY5" s="189">
        <v>280844300</v>
      </c>
      <c r="AZ5" s="190">
        <v>171667000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269"/>
      <c r="B6" s="75" t="s">
        <v>3</v>
      </c>
      <c r="C6" s="85">
        <f>C4-C5</f>
        <v>631000</v>
      </c>
      <c r="D6" s="85">
        <f t="shared" ref="D6:J6" si="0">D4-D5</f>
        <v>7994</v>
      </c>
      <c r="E6" s="85">
        <f t="shared" si="0"/>
        <v>0</v>
      </c>
      <c r="F6" s="85">
        <f t="shared" si="0"/>
        <v>15000</v>
      </c>
      <c r="G6" s="85">
        <f t="shared" si="0"/>
        <v>622000</v>
      </c>
      <c r="H6" s="85">
        <f t="shared" si="0"/>
        <v>8000</v>
      </c>
      <c r="I6" s="85">
        <f t="shared" si="0"/>
        <v>0</v>
      </c>
      <c r="J6" s="85">
        <f t="shared" si="0"/>
        <v>15000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1128800</v>
      </c>
      <c r="S6" s="61"/>
      <c r="T6" s="282"/>
      <c r="U6" s="285"/>
      <c r="V6" s="61"/>
      <c r="W6" s="48" t="s">
        <v>3</v>
      </c>
      <c r="X6" s="49">
        <f>X4-X5</f>
        <v>8.7999999999997272</v>
      </c>
      <c r="Y6" s="49">
        <f t="shared" ref="Y6:AE6" si="1">Y4-Y5</f>
        <v>8.8000000000001819</v>
      </c>
      <c r="Z6" s="49">
        <f t="shared" si="1"/>
        <v>0</v>
      </c>
      <c r="AA6" s="49">
        <f t="shared" si="1"/>
        <v>0.20000000000000284</v>
      </c>
      <c r="AB6" s="49">
        <f t="shared" si="1"/>
        <v>9.0999999999999091</v>
      </c>
      <c r="AC6" s="49">
        <f t="shared" si="1"/>
        <v>9.1999999999998181</v>
      </c>
      <c r="AD6" s="49">
        <f t="shared" si="1"/>
        <v>0</v>
      </c>
      <c r="AE6" s="94">
        <f t="shared" si="1"/>
        <v>0</v>
      </c>
      <c r="AF6" s="16"/>
      <c r="AG6" s="198" t="s">
        <v>28</v>
      </c>
      <c r="AH6" s="195">
        <f>(AH5)/((K4/1000000)*8.34)</f>
        <v>3.0832476875642345</v>
      </c>
      <c r="AI6" s="195">
        <f>(AI5)/((K4/1000000)*8.34)</f>
        <v>1.2499976076600814</v>
      </c>
      <c r="AJ6" s="195">
        <f>(AJ5)/((K4/1000000)*8.34)</f>
        <v>5.0837223278041584E-2</v>
      </c>
      <c r="AK6" s="265">
        <f>(AK5)/((K4/1000000)*8.34)</f>
        <v>1.722484741655997</v>
      </c>
      <c r="AL6" s="266"/>
      <c r="AM6" s="11"/>
      <c r="AN6" s="63"/>
      <c r="AO6" s="14"/>
      <c r="AP6" s="14"/>
      <c r="AQ6" s="71"/>
      <c r="AR6" s="194" t="s">
        <v>55</v>
      </c>
      <c r="AS6" s="89">
        <v>0.91</v>
      </c>
      <c r="AT6" s="193" t="s">
        <v>54</v>
      </c>
      <c r="AU6" s="38">
        <v>5.8000000000000003E-2</v>
      </c>
      <c r="AV6" s="14"/>
      <c r="AW6" s="177" t="s">
        <v>3</v>
      </c>
      <c r="AX6" s="182">
        <f>AX4-AX5</f>
        <v>695000</v>
      </c>
      <c r="AY6" s="182">
        <f>AY4-AY5</f>
        <v>695700</v>
      </c>
      <c r="AZ6" s="183">
        <f>AZ4-AZ5</f>
        <v>0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267">
        <v>2</v>
      </c>
      <c r="B8" s="76" t="s">
        <v>45</v>
      </c>
      <c r="C8" s="81">
        <v>180936000</v>
      </c>
      <c r="D8" s="40">
        <v>1634180</v>
      </c>
      <c r="E8" s="40">
        <v>3983180</v>
      </c>
      <c r="F8" s="42">
        <v>6654330</v>
      </c>
      <c r="G8" s="81">
        <v>251712000</v>
      </c>
      <c r="H8" s="40">
        <v>2167440</v>
      </c>
      <c r="I8" s="40">
        <v>6747500</v>
      </c>
      <c r="J8" s="42">
        <v>11322400</v>
      </c>
      <c r="K8" s="270">
        <f>C10+G10</f>
        <v>1291000</v>
      </c>
      <c r="L8" s="271"/>
      <c r="M8" s="276">
        <f>D10+E10+F10+H10+I10+J10</f>
        <v>78800</v>
      </c>
      <c r="N8" s="271"/>
      <c r="O8" s="277">
        <f>M8+K8</f>
        <v>1369800</v>
      </c>
      <c r="P8" s="277"/>
      <c r="Q8" s="45" t="s">
        <v>6</v>
      </c>
      <c r="R8" s="42">
        <v>1196713000</v>
      </c>
      <c r="S8" s="60"/>
      <c r="T8" s="280">
        <v>0</v>
      </c>
      <c r="U8" s="283">
        <v>1.05</v>
      </c>
      <c r="V8" s="60"/>
      <c r="W8" s="196" t="s">
        <v>6</v>
      </c>
      <c r="X8" s="47">
        <v>2427</v>
      </c>
      <c r="Y8" s="47">
        <v>3420.1</v>
      </c>
      <c r="Z8" s="47">
        <v>36.299999999999997</v>
      </c>
      <c r="AA8" s="47">
        <v>47.2</v>
      </c>
      <c r="AB8" s="47">
        <v>2548.5</v>
      </c>
      <c r="AC8" s="47">
        <v>3608.1</v>
      </c>
      <c r="AD8" s="47">
        <v>61.3</v>
      </c>
      <c r="AE8" s="93">
        <v>8.1999999999999993</v>
      </c>
      <c r="AF8" s="16"/>
      <c r="AG8" s="196" t="s">
        <v>29</v>
      </c>
      <c r="AH8" s="18">
        <v>3.0625</v>
      </c>
      <c r="AI8" s="18">
        <v>5.875</v>
      </c>
      <c r="AJ8" s="18">
        <v>2.9375</v>
      </c>
      <c r="AK8" s="18">
        <v>9</v>
      </c>
      <c r="AL8" s="19">
        <v>9</v>
      </c>
      <c r="AM8" s="70"/>
      <c r="AN8" s="73" t="s">
        <v>40</v>
      </c>
      <c r="AO8" s="23">
        <v>16.399999999999999</v>
      </c>
      <c r="AP8" s="24">
        <v>7.35</v>
      </c>
      <c r="AQ8" s="71"/>
      <c r="AR8" s="34" t="s">
        <v>37</v>
      </c>
      <c r="AS8" s="55">
        <v>4.2999999999999997E-2</v>
      </c>
      <c r="AT8" s="35" t="s">
        <v>38</v>
      </c>
      <c r="AU8" s="56">
        <v>5.8999999999999997E-2</v>
      </c>
      <c r="AV8" s="14"/>
      <c r="AW8" s="184" t="s">
        <v>45</v>
      </c>
      <c r="AX8" s="179">
        <v>482148000</v>
      </c>
      <c r="AY8" s="179">
        <v>282260800</v>
      </c>
      <c r="AZ8" s="180">
        <v>171703000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268"/>
      <c r="B9" s="77" t="s">
        <v>44</v>
      </c>
      <c r="C9" s="82">
        <f>C4</f>
        <v>180314000</v>
      </c>
      <c r="D9" s="83">
        <f t="shared" ref="D9:J9" si="2">D4</f>
        <v>1626380</v>
      </c>
      <c r="E9" s="83">
        <f t="shared" si="2"/>
        <v>3951180</v>
      </c>
      <c r="F9" s="84">
        <f t="shared" si="2"/>
        <v>6630330</v>
      </c>
      <c r="G9" s="82">
        <f t="shared" si="2"/>
        <v>251043000</v>
      </c>
      <c r="H9" s="83">
        <f t="shared" si="2"/>
        <v>2167440</v>
      </c>
      <c r="I9" s="83">
        <f t="shared" si="2"/>
        <v>6747500</v>
      </c>
      <c r="J9" s="84">
        <f t="shared" si="2"/>
        <v>11307400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1195547600</v>
      </c>
      <c r="S9" s="60"/>
      <c r="T9" s="281"/>
      <c r="U9" s="284"/>
      <c r="V9" s="60"/>
      <c r="W9" s="197" t="s">
        <v>7</v>
      </c>
      <c r="X9" s="6">
        <f>X4</f>
        <v>2418.1999999999998</v>
      </c>
      <c r="Y9" s="6">
        <f t="shared" ref="Y9:AE9" si="3">Y4</f>
        <v>3410.9</v>
      </c>
      <c r="Z9" s="6">
        <f t="shared" si="3"/>
        <v>36.299999999999997</v>
      </c>
      <c r="AA9" s="6">
        <f t="shared" si="3"/>
        <v>47.1</v>
      </c>
      <c r="AB9" s="6">
        <f>AB4</f>
        <v>2539.1999999999998</v>
      </c>
      <c r="AC9" s="6">
        <f t="shared" si="3"/>
        <v>3598.6</v>
      </c>
      <c r="AD9" s="6">
        <f t="shared" si="3"/>
        <v>61.1</v>
      </c>
      <c r="AE9" s="92">
        <f t="shared" si="3"/>
        <v>8.1999999999999993</v>
      </c>
      <c r="AF9" s="16"/>
      <c r="AG9" s="197" t="s">
        <v>26</v>
      </c>
      <c r="AH9" s="7">
        <f>(AH8*10.74)</f>
        <v>32.891249999999999</v>
      </c>
      <c r="AI9" s="7">
        <f>(AI8*2.2)</f>
        <v>12.925000000000001</v>
      </c>
      <c r="AJ9" s="7">
        <f>(AJ8*0.25)</f>
        <v>0.734375</v>
      </c>
      <c r="AK9" s="263">
        <f>AK8+AL8</f>
        <v>18</v>
      </c>
      <c r="AL9" s="264"/>
      <c r="AM9" s="11"/>
      <c r="AN9" s="25" t="s">
        <v>41</v>
      </c>
      <c r="AO9" s="26">
        <v>17.3</v>
      </c>
      <c r="AP9" s="27">
        <v>7.87</v>
      </c>
      <c r="AQ9" s="71"/>
      <c r="AR9" s="36" t="s">
        <v>36</v>
      </c>
      <c r="AS9" s="13">
        <v>0.217</v>
      </c>
      <c r="AT9" s="2" t="s">
        <v>39</v>
      </c>
      <c r="AU9" s="39">
        <v>0.245</v>
      </c>
      <c r="AV9" s="14"/>
      <c r="AW9" s="185" t="s">
        <v>79</v>
      </c>
      <c r="AX9" s="178">
        <f>AX4</f>
        <v>481417000</v>
      </c>
      <c r="AY9" s="178">
        <f t="shared" ref="AY9:AZ9" si="4">AY4</f>
        <v>281540000</v>
      </c>
      <c r="AZ9" s="181">
        <f t="shared" si="4"/>
        <v>171667000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269"/>
      <c r="B10" s="75" t="s">
        <v>3</v>
      </c>
      <c r="C10" s="85">
        <f t="shared" ref="C10:J10" si="5">C8-C9</f>
        <v>622000</v>
      </c>
      <c r="D10" s="85">
        <f t="shared" si="5"/>
        <v>7800</v>
      </c>
      <c r="E10" s="85">
        <f t="shared" si="5"/>
        <v>32000</v>
      </c>
      <c r="F10" s="86">
        <f t="shared" si="5"/>
        <v>24000</v>
      </c>
      <c r="G10" s="85">
        <f t="shared" si="5"/>
        <v>669000</v>
      </c>
      <c r="H10" s="85">
        <f t="shared" si="5"/>
        <v>0</v>
      </c>
      <c r="I10" s="85">
        <f t="shared" si="5"/>
        <v>0</v>
      </c>
      <c r="J10" s="86">
        <f t="shared" si="5"/>
        <v>15000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1165400</v>
      </c>
      <c r="S10" s="61"/>
      <c r="T10" s="282"/>
      <c r="U10" s="285"/>
      <c r="V10" s="61"/>
      <c r="W10" s="48" t="s">
        <v>3</v>
      </c>
      <c r="X10" s="49">
        <f>X8-X9</f>
        <v>8.8000000000001819</v>
      </c>
      <c r="Y10" s="49">
        <f t="shared" ref="Y10:AE10" si="6">Y8-Y9</f>
        <v>9.1999999999998181</v>
      </c>
      <c r="Z10" s="49">
        <f t="shared" si="6"/>
        <v>0</v>
      </c>
      <c r="AA10" s="49">
        <f t="shared" si="6"/>
        <v>0.10000000000000142</v>
      </c>
      <c r="AB10" s="49">
        <f t="shared" si="6"/>
        <v>9.3000000000001819</v>
      </c>
      <c r="AC10" s="49">
        <f t="shared" si="6"/>
        <v>9.5</v>
      </c>
      <c r="AD10" s="49">
        <f t="shared" si="6"/>
        <v>0.19999999999999574</v>
      </c>
      <c r="AE10" s="94">
        <f t="shared" si="6"/>
        <v>0</v>
      </c>
      <c r="AF10" s="16"/>
      <c r="AG10" s="198" t="s">
        <v>28</v>
      </c>
      <c r="AH10" s="195">
        <f>(AH9)/((K8/1000000)*8.34)</f>
        <v>3.0548373075358457</v>
      </c>
      <c r="AI10" s="195">
        <f>(AI9)/((K8/1000000)*8.34)</f>
        <v>1.2004339208725971</v>
      </c>
      <c r="AJ10" s="195">
        <f>(AJ9)/((K8/1000000)*8.34)</f>
        <v>6.8206472776852101E-2</v>
      </c>
      <c r="AK10" s="265">
        <f>(AK9)/((K8/1000000)*8.34)</f>
        <v>1.6717841838070984</v>
      </c>
      <c r="AL10" s="266"/>
      <c r="AM10" s="11"/>
      <c r="AN10" s="63"/>
      <c r="AO10" s="14"/>
      <c r="AP10" s="14"/>
      <c r="AQ10" s="71"/>
      <c r="AR10" s="194" t="s">
        <v>55</v>
      </c>
      <c r="AS10" s="89">
        <v>0.88</v>
      </c>
      <c r="AT10" s="193" t="s">
        <v>54</v>
      </c>
      <c r="AU10" s="38">
        <v>3.5999999999999997E-2</v>
      </c>
      <c r="AV10" s="14"/>
      <c r="AW10" s="177" t="s">
        <v>3</v>
      </c>
      <c r="AX10" s="182">
        <f>AX8-AX9</f>
        <v>731000</v>
      </c>
      <c r="AY10" s="182">
        <f>AY8-AY9</f>
        <v>720800</v>
      </c>
      <c r="AZ10" s="183">
        <f>AZ8-AZ9</f>
        <v>36000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267">
        <v>3</v>
      </c>
      <c r="B12" s="76" t="s">
        <v>45</v>
      </c>
      <c r="C12" s="81">
        <v>181501000</v>
      </c>
      <c r="D12" s="40">
        <v>1634380</v>
      </c>
      <c r="E12" s="40">
        <v>3983180</v>
      </c>
      <c r="F12" s="42">
        <v>6669330</v>
      </c>
      <c r="G12" s="81">
        <v>252226000</v>
      </c>
      <c r="H12" s="40">
        <v>2175430</v>
      </c>
      <c r="I12" s="40">
        <v>6779500</v>
      </c>
      <c r="J12" s="42">
        <v>11345500</v>
      </c>
      <c r="K12" s="270">
        <f>C14+G14</f>
        <v>1079000</v>
      </c>
      <c r="L12" s="271"/>
      <c r="M12" s="276">
        <f>D14+E14+F14+H14+I14+J14</f>
        <v>78290</v>
      </c>
      <c r="N12" s="271"/>
      <c r="O12" s="277">
        <f>M12+K12</f>
        <v>1157290</v>
      </c>
      <c r="P12" s="277"/>
      <c r="Q12" s="45" t="s">
        <v>6</v>
      </c>
      <c r="R12" s="42">
        <v>1197840500</v>
      </c>
      <c r="S12" s="60"/>
      <c r="T12" s="280">
        <v>0</v>
      </c>
      <c r="U12" s="283">
        <v>1.01</v>
      </c>
      <c r="V12" s="60"/>
      <c r="W12" s="196" t="s">
        <v>6</v>
      </c>
      <c r="X12" s="47">
        <v>2434.9</v>
      </c>
      <c r="Y12" s="47">
        <v>3427.5</v>
      </c>
      <c r="Z12" s="47">
        <v>36.299999999999997</v>
      </c>
      <c r="AA12" s="47">
        <v>47.4</v>
      </c>
      <c r="AB12" s="47">
        <v>2556.6</v>
      </c>
      <c r="AC12" s="47">
        <v>3615.9</v>
      </c>
      <c r="AD12" s="47">
        <v>61.4</v>
      </c>
      <c r="AE12" s="93">
        <v>8.3000000000000007</v>
      </c>
      <c r="AF12" s="16"/>
      <c r="AG12" s="196" t="s">
        <v>29</v>
      </c>
      <c r="AH12" s="18">
        <v>2.75</v>
      </c>
      <c r="AI12" s="18">
        <v>5</v>
      </c>
      <c r="AJ12" s="18">
        <v>1.9375</v>
      </c>
      <c r="AK12" s="18">
        <v>7</v>
      </c>
      <c r="AL12" s="19">
        <v>7</v>
      </c>
      <c r="AM12" s="70"/>
      <c r="AN12" s="73" t="s">
        <v>40</v>
      </c>
      <c r="AO12" s="23">
        <v>16</v>
      </c>
      <c r="AP12" s="24">
        <v>7.33</v>
      </c>
      <c r="AQ12" s="71"/>
      <c r="AR12" s="34" t="s">
        <v>37</v>
      </c>
      <c r="AS12" s="55">
        <v>0.05</v>
      </c>
      <c r="AT12" s="35" t="s">
        <v>38</v>
      </c>
      <c r="AU12" s="56">
        <v>5.8000000000000003E-2</v>
      </c>
      <c r="AV12" s="14"/>
      <c r="AW12" s="184" t="s">
        <v>45</v>
      </c>
      <c r="AX12" s="179">
        <v>482775000</v>
      </c>
      <c r="AY12" s="179">
        <v>282829500</v>
      </c>
      <c r="AZ12" s="180">
        <v>171737000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268"/>
      <c r="B13" s="77" t="s">
        <v>44</v>
      </c>
      <c r="C13" s="82">
        <f>C8</f>
        <v>180936000</v>
      </c>
      <c r="D13" s="83">
        <f t="shared" ref="D13:J13" si="7">D8</f>
        <v>1634180</v>
      </c>
      <c r="E13" s="83">
        <f t="shared" si="7"/>
        <v>3983180</v>
      </c>
      <c r="F13" s="84">
        <f t="shared" si="7"/>
        <v>6654330</v>
      </c>
      <c r="G13" s="82">
        <f t="shared" si="7"/>
        <v>251712000</v>
      </c>
      <c r="H13" s="83">
        <f t="shared" si="7"/>
        <v>2167440</v>
      </c>
      <c r="I13" s="83">
        <f t="shared" si="7"/>
        <v>6747500</v>
      </c>
      <c r="J13" s="84">
        <f t="shared" si="7"/>
        <v>11322400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1196713000</v>
      </c>
      <c r="S13" s="60"/>
      <c r="T13" s="281"/>
      <c r="U13" s="284"/>
      <c r="V13" s="60"/>
      <c r="W13" s="197" t="s">
        <v>7</v>
      </c>
      <c r="X13" s="6">
        <f t="shared" ref="X13:AE13" si="8">X8</f>
        <v>2427</v>
      </c>
      <c r="Y13" s="6">
        <f t="shared" si="8"/>
        <v>3420.1</v>
      </c>
      <c r="Z13" s="6">
        <f t="shared" si="8"/>
        <v>36.299999999999997</v>
      </c>
      <c r="AA13" s="6">
        <f t="shared" si="8"/>
        <v>47.2</v>
      </c>
      <c r="AB13" s="6">
        <f t="shared" si="8"/>
        <v>2548.5</v>
      </c>
      <c r="AC13" s="6">
        <f t="shared" si="8"/>
        <v>3608.1</v>
      </c>
      <c r="AD13" s="6">
        <f t="shared" si="8"/>
        <v>61.3</v>
      </c>
      <c r="AE13" s="92">
        <f t="shared" si="8"/>
        <v>8.1999999999999993</v>
      </c>
      <c r="AF13" s="16"/>
      <c r="AG13" s="197" t="s">
        <v>26</v>
      </c>
      <c r="AH13" s="7">
        <f>(AH12*10.74)</f>
        <v>29.535</v>
      </c>
      <c r="AI13" s="7">
        <f>(AI12*2.2)</f>
        <v>11</v>
      </c>
      <c r="AJ13" s="7">
        <f>(AJ12*0.25)</f>
        <v>0.484375</v>
      </c>
      <c r="AK13" s="263">
        <f>AK12+AL12</f>
        <v>14</v>
      </c>
      <c r="AL13" s="264"/>
      <c r="AM13" s="11"/>
      <c r="AN13" s="25" t="s">
        <v>41</v>
      </c>
      <c r="AO13" s="26">
        <v>17.899999999999999</v>
      </c>
      <c r="AP13" s="27">
        <v>7.81</v>
      </c>
      <c r="AQ13" s="71"/>
      <c r="AR13" s="36" t="s">
        <v>36</v>
      </c>
      <c r="AS13" s="13">
        <v>0.35899999999999999</v>
      </c>
      <c r="AT13" s="2" t="s">
        <v>39</v>
      </c>
      <c r="AU13" s="39">
        <v>0.183</v>
      </c>
      <c r="AV13" s="14"/>
      <c r="AW13" s="185" t="s">
        <v>79</v>
      </c>
      <c r="AX13" s="178">
        <f>AX8</f>
        <v>482148000</v>
      </c>
      <c r="AY13" s="178">
        <f t="shared" ref="AY13:AZ13" si="9">AY8</f>
        <v>282260800</v>
      </c>
      <c r="AZ13" s="181">
        <f t="shared" si="9"/>
        <v>171703000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269"/>
      <c r="B14" s="75" t="s">
        <v>3</v>
      </c>
      <c r="C14" s="85">
        <f t="shared" ref="C14:J14" si="10">C12-C13</f>
        <v>565000</v>
      </c>
      <c r="D14" s="85">
        <f t="shared" si="10"/>
        <v>200</v>
      </c>
      <c r="E14" s="85">
        <f t="shared" si="10"/>
        <v>0</v>
      </c>
      <c r="F14" s="86">
        <f t="shared" si="10"/>
        <v>15000</v>
      </c>
      <c r="G14" s="85">
        <f t="shared" si="10"/>
        <v>514000</v>
      </c>
      <c r="H14" s="85">
        <f t="shared" si="10"/>
        <v>7990</v>
      </c>
      <c r="I14" s="85">
        <f t="shared" si="10"/>
        <v>32000</v>
      </c>
      <c r="J14" s="86">
        <f t="shared" si="10"/>
        <v>23100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1127500</v>
      </c>
      <c r="S14" s="61"/>
      <c r="T14" s="282"/>
      <c r="U14" s="285"/>
      <c r="V14" s="61"/>
      <c r="W14" s="48" t="s">
        <v>3</v>
      </c>
      <c r="X14" s="49">
        <f>X12-X13</f>
        <v>7.9000000000000909</v>
      </c>
      <c r="Y14" s="49">
        <f t="shared" ref="Y14:AE14" si="11">Y12-Y13</f>
        <v>7.4000000000000909</v>
      </c>
      <c r="Z14" s="49">
        <f t="shared" si="11"/>
        <v>0</v>
      </c>
      <c r="AA14" s="49">
        <f t="shared" si="11"/>
        <v>0.19999999999999574</v>
      </c>
      <c r="AB14" s="49">
        <f t="shared" si="11"/>
        <v>8.0999999999999091</v>
      </c>
      <c r="AC14" s="49">
        <f t="shared" si="11"/>
        <v>7.8000000000001819</v>
      </c>
      <c r="AD14" s="49">
        <f t="shared" si="11"/>
        <v>0.10000000000000142</v>
      </c>
      <c r="AE14" s="94">
        <f t="shared" si="11"/>
        <v>0.10000000000000142</v>
      </c>
      <c r="AF14" s="16"/>
      <c r="AG14" s="198" t="s">
        <v>28</v>
      </c>
      <c r="AH14" s="195">
        <f>(AH13)/((K12/1000000)*8.34)</f>
        <v>3.2820823971036335</v>
      </c>
      <c r="AI14" s="195">
        <f>(AI13)/((K12/1000000)*8.34)</f>
        <v>1.2223770566493979</v>
      </c>
      <c r="AJ14" s="195">
        <f>(AJ13)/((K12/1000000)*8.34)</f>
        <v>5.382626243768656E-2</v>
      </c>
      <c r="AK14" s="265">
        <f>(AK13)/((K12/1000000)*8.34)</f>
        <v>1.5557526175537792</v>
      </c>
      <c r="AL14" s="266"/>
      <c r="AM14" s="11"/>
      <c r="AN14" s="63"/>
      <c r="AO14" s="14"/>
      <c r="AP14" s="14"/>
      <c r="AQ14" s="71"/>
      <c r="AR14" s="194" t="s">
        <v>55</v>
      </c>
      <c r="AS14" s="89">
        <v>0.9</v>
      </c>
      <c r="AT14" s="193" t="s">
        <v>54</v>
      </c>
      <c r="AU14" s="38">
        <v>3.5999999999999997E-2</v>
      </c>
      <c r="AV14" s="14"/>
      <c r="AW14" s="177" t="s">
        <v>3</v>
      </c>
      <c r="AX14" s="182">
        <f>AX12-AX13</f>
        <v>627000</v>
      </c>
      <c r="AY14" s="182">
        <f>AY12-AY13</f>
        <v>568700</v>
      </c>
      <c r="AZ14" s="183">
        <f>AZ12-AZ13</f>
        <v>34000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267">
        <v>4</v>
      </c>
      <c r="B16" s="76" t="s">
        <v>45</v>
      </c>
      <c r="C16" s="81">
        <v>182176000</v>
      </c>
      <c r="D16" s="40">
        <v>1643380</v>
      </c>
      <c r="E16" s="40">
        <v>3983180</v>
      </c>
      <c r="F16" s="42">
        <v>6683330</v>
      </c>
      <c r="G16" s="81">
        <v>252901000</v>
      </c>
      <c r="H16" s="40">
        <v>2183430</v>
      </c>
      <c r="I16" s="40">
        <v>6779500</v>
      </c>
      <c r="J16" s="42">
        <v>11361500</v>
      </c>
      <c r="K16" s="270">
        <f>C18+G18</f>
        <v>1350000</v>
      </c>
      <c r="L16" s="271"/>
      <c r="M16" s="276">
        <f>D18+E18+F18+H18+I18+J18</f>
        <v>47000</v>
      </c>
      <c r="N16" s="271"/>
      <c r="O16" s="277">
        <f>M16+K16</f>
        <v>1397000</v>
      </c>
      <c r="P16" s="277"/>
      <c r="Q16" s="45" t="s">
        <v>6</v>
      </c>
      <c r="R16" s="42">
        <v>1198968600</v>
      </c>
      <c r="S16" s="60"/>
      <c r="T16" s="280">
        <v>0</v>
      </c>
      <c r="U16" s="283">
        <v>0.95</v>
      </c>
      <c r="V16" s="60"/>
      <c r="W16" s="196" t="s">
        <v>6</v>
      </c>
      <c r="X16" s="47">
        <v>2444.3000000000002</v>
      </c>
      <c r="Y16" s="47">
        <v>3436.9</v>
      </c>
      <c r="Z16" s="47">
        <v>36.6</v>
      </c>
      <c r="AA16" s="47">
        <v>47.4</v>
      </c>
      <c r="AB16" s="47">
        <v>2566.4</v>
      </c>
      <c r="AC16" s="47">
        <v>3625.7</v>
      </c>
      <c r="AD16" s="47">
        <v>61.4</v>
      </c>
      <c r="AE16" s="93">
        <v>8.3000000000000007</v>
      </c>
      <c r="AF16" s="16"/>
      <c r="AG16" s="196" t="s">
        <v>29</v>
      </c>
      <c r="AH16" s="18">
        <v>3.0625</v>
      </c>
      <c r="AI16" s="18">
        <v>6.125</v>
      </c>
      <c r="AJ16" s="18">
        <v>2.25</v>
      </c>
      <c r="AK16" s="18">
        <v>10</v>
      </c>
      <c r="AL16" s="19">
        <v>9</v>
      </c>
      <c r="AM16" s="70"/>
      <c r="AN16" s="73" t="s">
        <v>40</v>
      </c>
      <c r="AO16" s="23">
        <v>16.5</v>
      </c>
      <c r="AP16" s="24">
        <v>7.4</v>
      </c>
      <c r="AQ16" s="71"/>
      <c r="AR16" s="2" t="s">
        <v>37</v>
      </c>
      <c r="AS16" s="13">
        <v>4.3999999999999997E-2</v>
      </c>
      <c r="AT16" s="2" t="s">
        <v>38</v>
      </c>
      <c r="AU16" s="13">
        <v>6.4000000000000001E-2</v>
      </c>
      <c r="AV16" s="14"/>
      <c r="AW16" s="184" t="s">
        <v>45</v>
      </c>
      <c r="AX16" s="179">
        <v>483529000</v>
      </c>
      <c r="AY16" s="179">
        <v>283584700</v>
      </c>
      <c r="AZ16" s="180">
        <v>171737000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268"/>
      <c r="B17" s="77" t="s">
        <v>44</v>
      </c>
      <c r="C17" s="82">
        <f>C12</f>
        <v>181501000</v>
      </c>
      <c r="D17" s="83">
        <f t="shared" ref="D17:J17" si="12">D12</f>
        <v>1634380</v>
      </c>
      <c r="E17" s="83">
        <f t="shared" si="12"/>
        <v>3983180</v>
      </c>
      <c r="F17" s="84">
        <f t="shared" si="12"/>
        <v>6669330</v>
      </c>
      <c r="G17" s="82">
        <f t="shared" si="12"/>
        <v>252226000</v>
      </c>
      <c r="H17" s="83">
        <f t="shared" si="12"/>
        <v>2175430</v>
      </c>
      <c r="I17" s="83">
        <f t="shared" si="12"/>
        <v>6779500</v>
      </c>
      <c r="J17" s="84">
        <f t="shared" si="12"/>
        <v>11345500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1197840500</v>
      </c>
      <c r="S17" s="60"/>
      <c r="T17" s="281"/>
      <c r="U17" s="284"/>
      <c r="V17" s="60"/>
      <c r="W17" s="197" t="s">
        <v>7</v>
      </c>
      <c r="X17" s="6">
        <f t="shared" ref="X17:AE17" si="13">X12</f>
        <v>2434.9</v>
      </c>
      <c r="Y17" s="6">
        <f t="shared" si="13"/>
        <v>3427.5</v>
      </c>
      <c r="Z17" s="6">
        <f t="shared" si="13"/>
        <v>36.299999999999997</v>
      </c>
      <c r="AA17" s="6">
        <f t="shared" si="13"/>
        <v>47.4</v>
      </c>
      <c r="AB17" s="6">
        <f t="shared" si="13"/>
        <v>2556.6</v>
      </c>
      <c r="AC17" s="6">
        <f t="shared" si="13"/>
        <v>3615.9</v>
      </c>
      <c r="AD17" s="6">
        <f t="shared" si="13"/>
        <v>61.4</v>
      </c>
      <c r="AE17" s="92">
        <f t="shared" si="13"/>
        <v>8.3000000000000007</v>
      </c>
      <c r="AF17" s="16"/>
      <c r="AG17" s="197" t="s">
        <v>26</v>
      </c>
      <c r="AH17" s="7">
        <f>(AH16*10.74)</f>
        <v>32.891249999999999</v>
      </c>
      <c r="AI17" s="7">
        <f>(AI16*2.2)</f>
        <v>13.475000000000001</v>
      </c>
      <c r="AJ17" s="7">
        <f>(AJ16*0.25)</f>
        <v>0.5625</v>
      </c>
      <c r="AK17" s="263">
        <f>AK16+AL16</f>
        <v>19</v>
      </c>
      <c r="AL17" s="264"/>
      <c r="AM17" s="11"/>
      <c r="AN17" s="25" t="s">
        <v>41</v>
      </c>
      <c r="AO17" s="26">
        <v>17.600000000000001</v>
      </c>
      <c r="AP17" s="27">
        <v>7.88</v>
      </c>
      <c r="AQ17" s="71"/>
      <c r="AR17" s="2" t="s">
        <v>36</v>
      </c>
      <c r="AS17" s="13">
        <v>0.217</v>
      </c>
      <c r="AT17" s="2" t="s">
        <v>39</v>
      </c>
      <c r="AU17" s="13">
        <v>0.216</v>
      </c>
      <c r="AV17" s="14"/>
      <c r="AW17" s="185" t="s">
        <v>79</v>
      </c>
      <c r="AX17" s="178">
        <f t="shared" ref="AX17:AZ17" si="14">AX12</f>
        <v>482775000</v>
      </c>
      <c r="AY17" s="178">
        <f t="shared" si="14"/>
        <v>282829500</v>
      </c>
      <c r="AZ17" s="181">
        <f t="shared" si="14"/>
        <v>171737000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269"/>
      <c r="B18" s="75" t="s">
        <v>3</v>
      </c>
      <c r="C18" s="85">
        <f t="shared" ref="C18:J18" si="15">C16-C17</f>
        <v>675000</v>
      </c>
      <c r="D18" s="85">
        <f t="shared" si="15"/>
        <v>9000</v>
      </c>
      <c r="E18" s="85">
        <f t="shared" si="15"/>
        <v>0</v>
      </c>
      <c r="F18" s="86">
        <f t="shared" si="15"/>
        <v>14000</v>
      </c>
      <c r="G18" s="85">
        <f t="shared" si="15"/>
        <v>675000</v>
      </c>
      <c r="H18" s="85">
        <f t="shared" si="15"/>
        <v>8000</v>
      </c>
      <c r="I18" s="85">
        <f t="shared" si="15"/>
        <v>0</v>
      </c>
      <c r="J18" s="86">
        <f t="shared" si="15"/>
        <v>16000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1128100</v>
      </c>
      <c r="S18" s="61"/>
      <c r="T18" s="282"/>
      <c r="U18" s="285"/>
      <c r="V18" s="61"/>
      <c r="W18" s="48" t="s">
        <v>3</v>
      </c>
      <c r="X18" s="49">
        <f>X16-X17</f>
        <v>9.4000000000000909</v>
      </c>
      <c r="Y18" s="49">
        <f t="shared" ref="Y18:AE18" si="16">Y16-Y17</f>
        <v>9.4000000000000909</v>
      </c>
      <c r="Z18" s="49">
        <f t="shared" si="16"/>
        <v>0.30000000000000426</v>
      </c>
      <c r="AA18" s="49">
        <f t="shared" si="16"/>
        <v>0</v>
      </c>
      <c r="AB18" s="49">
        <f t="shared" si="16"/>
        <v>9.8000000000001819</v>
      </c>
      <c r="AC18" s="49">
        <f t="shared" si="16"/>
        <v>9.7999999999997272</v>
      </c>
      <c r="AD18" s="49">
        <f t="shared" si="16"/>
        <v>0</v>
      </c>
      <c r="AE18" s="94">
        <f t="shared" si="16"/>
        <v>0</v>
      </c>
      <c r="AF18" s="16"/>
      <c r="AG18" s="198" t="s">
        <v>28</v>
      </c>
      <c r="AH18" s="195">
        <f>(AH17)/((K16/1000000)*8.34)</f>
        <v>2.921329602984279</v>
      </c>
      <c r="AI18" s="195">
        <f>(AI17)/((K16/1000000)*8.34)</f>
        <v>1.1968203215205615</v>
      </c>
      <c r="AJ18" s="195">
        <f>(AJ17)/((K16/1000000)*8.34)</f>
        <v>4.9960031974420463E-2</v>
      </c>
      <c r="AK18" s="265">
        <f>(AK17)/((K16/1000000)*8.34)</f>
        <v>1.6875388578026467</v>
      </c>
      <c r="AL18" s="266"/>
      <c r="AM18" s="11"/>
      <c r="AN18" s="63"/>
      <c r="AO18" s="14"/>
      <c r="AP18" s="14"/>
      <c r="AQ18" s="71"/>
      <c r="AR18" s="194" t="s">
        <v>55</v>
      </c>
      <c r="AS18" s="89">
        <v>0.93</v>
      </c>
      <c r="AT18" s="193" t="s">
        <v>54</v>
      </c>
      <c r="AU18" s="13">
        <v>0.04</v>
      </c>
      <c r="AV18" s="14"/>
      <c r="AW18" s="177" t="s">
        <v>3</v>
      </c>
      <c r="AX18" s="182">
        <f>AX16-AX17</f>
        <v>754000</v>
      </c>
      <c r="AY18" s="182">
        <f>AY16-AY17</f>
        <v>755200</v>
      </c>
      <c r="AZ18" s="183">
        <f>AZ16-AZ17</f>
        <v>0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267">
        <v>5</v>
      </c>
      <c r="B20" s="76" t="s">
        <v>45</v>
      </c>
      <c r="C20" s="81">
        <v>182741000</v>
      </c>
      <c r="D20" s="40">
        <v>1643380</v>
      </c>
      <c r="E20" s="40">
        <v>4015170</v>
      </c>
      <c r="F20" s="42">
        <v>6708330</v>
      </c>
      <c r="G20" s="81">
        <v>253490000</v>
      </c>
      <c r="H20" s="40">
        <v>2183430</v>
      </c>
      <c r="I20" s="40">
        <v>6779500</v>
      </c>
      <c r="J20" s="42">
        <v>11377500</v>
      </c>
      <c r="K20" s="270">
        <f>C22+G22</f>
        <v>1154000</v>
      </c>
      <c r="L20" s="271"/>
      <c r="M20" s="276">
        <f>D22+E22+F22+H22+I22+J22</f>
        <v>72990</v>
      </c>
      <c r="N20" s="271"/>
      <c r="O20" s="277">
        <f>M20+K20</f>
        <v>1226990</v>
      </c>
      <c r="P20" s="277"/>
      <c r="Q20" s="45" t="s">
        <v>6</v>
      </c>
      <c r="R20" s="42">
        <v>1200056500</v>
      </c>
      <c r="S20" s="60">
        <v>0</v>
      </c>
      <c r="T20" s="280">
        <v>0</v>
      </c>
      <c r="U20" s="283">
        <v>1.03</v>
      </c>
      <c r="V20" s="60"/>
      <c r="W20" s="196" t="s">
        <v>6</v>
      </c>
      <c r="X20" s="47">
        <v>2452.1999999999998</v>
      </c>
      <c r="Y20" s="47">
        <v>3445.1</v>
      </c>
      <c r="Z20" s="47">
        <v>36.6</v>
      </c>
      <c r="AA20" s="47">
        <v>47.4</v>
      </c>
      <c r="AB20" s="47">
        <v>2574.6999999999998</v>
      </c>
      <c r="AC20" s="47">
        <v>3634.1</v>
      </c>
      <c r="AD20" s="47">
        <v>61.6</v>
      </c>
      <c r="AE20" s="93">
        <v>8.3000000000000007</v>
      </c>
      <c r="AF20" s="16"/>
      <c r="AG20" s="196" t="s">
        <v>29</v>
      </c>
      <c r="AH20" s="18">
        <v>2.9375</v>
      </c>
      <c r="AI20" s="18">
        <v>5.25</v>
      </c>
      <c r="AJ20" s="18">
        <v>1.9375</v>
      </c>
      <c r="AK20" s="18">
        <v>8</v>
      </c>
      <c r="AL20" s="19">
        <v>8</v>
      </c>
      <c r="AM20" s="70"/>
      <c r="AN20" s="73" t="s">
        <v>40</v>
      </c>
      <c r="AO20" s="23">
        <v>15.9</v>
      </c>
      <c r="AP20" s="24">
        <v>7.32</v>
      </c>
      <c r="AQ20" s="71"/>
      <c r="AR20" s="34" t="s">
        <v>37</v>
      </c>
      <c r="AS20" s="55">
        <v>4.3999999999999997E-2</v>
      </c>
      <c r="AT20" s="35" t="s">
        <v>38</v>
      </c>
      <c r="AU20" s="56">
        <v>6.3E-2</v>
      </c>
      <c r="AV20" s="14"/>
      <c r="AW20" s="184" t="s">
        <v>45</v>
      </c>
      <c r="AX20" s="179">
        <v>484173000</v>
      </c>
      <c r="AY20" s="179">
        <v>284223900</v>
      </c>
      <c r="AZ20" s="180">
        <v>171773000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268"/>
      <c r="B21" s="77" t="s">
        <v>44</v>
      </c>
      <c r="C21" s="82">
        <f>C16</f>
        <v>182176000</v>
      </c>
      <c r="D21" s="83">
        <f t="shared" ref="D21:J21" si="17">D16</f>
        <v>1643380</v>
      </c>
      <c r="E21" s="83">
        <f t="shared" si="17"/>
        <v>3983180</v>
      </c>
      <c r="F21" s="84">
        <f t="shared" si="17"/>
        <v>6683330</v>
      </c>
      <c r="G21" s="82">
        <f t="shared" si="17"/>
        <v>252901000</v>
      </c>
      <c r="H21" s="83">
        <f t="shared" si="17"/>
        <v>2183430</v>
      </c>
      <c r="I21" s="83">
        <f t="shared" si="17"/>
        <v>6779500</v>
      </c>
      <c r="J21" s="84">
        <f t="shared" si="17"/>
        <v>11361500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1198968600</v>
      </c>
      <c r="S21" s="60"/>
      <c r="T21" s="281"/>
      <c r="U21" s="284"/>
      <c r="V21" s="60"/>
      <c r="W21" s="197" t="s">
        <v>7</v>
      </c>
      <c r="X21" s="6">
        <f t="shared" ref="X21:AE21" si="18">X16</f>
        <v>2444.3000000000002</v>
      </c>
      <c r="Y21" s="6">
        <f t="shared" si="18"/>
        <v>3436.9</v>
      </c>
      <c r="Z21" s="6">
        <f t="shared" si="18"/>
        <v>36.6</v>
      </c>
      <c r="AA21" s="6">
        <f t="shared" si="18"/>
        <v>47.4</v>
      </c>
      <c r="AB21" s="6">
        <f t="shared" si="18"/>
        <v>2566.4</v>
      </c>
      <c r="AC21" s="6">
        <f t="shared" si="18"/>
        <v>3625.7</v>
      </c>
      <c r="AD21" s="6">
        <f t="shared" si="18"/>
        <v>61.4</v>
      </c>
      <c r="AE21" s="92">
        <f t="shared" si="18"/>
        <v>8.3000000000000007</v>
      </c>
      <c r="AF21" s="16"/>
      <c r="AG21" s="197" t="s">
        <v>26</v>
      </c>
      <c r="AH21" s="7">
        <f>(AH20*10.74)</f>
        <v>31.548750000000002</v>
      </c>
      <c r="AI21" s="7">
        <f>(AI20*2.2)</f>
        <v>11.55</v>
      </c>
      <c r="AJ21" s="7">
        <f>(AJ20*0.25)</f>
        <v>0.484375</v>
      </c>
      <c r="AK21" s="263">
        <f>AK20+AL20</f>
        <v>16</v>
      </c>
      <c r="AL21" s="264"/>
      <c r="AM21" s="11"/>
      <c r="AN21" s="25" t="s">
        <v>41</v>
      </c>
      <c r="AO21" s="26">
        <v>17.899999999999999</v>
      </c>
      <c r="AP21" s="27">
        <v>7.89</v>
      </c>
      <c r="AQ21" s="71"/>
      <c r="AR21" s="36" t="s">
        <v>36</v>
      </c>
      <c r="AS21" s="13">
        <v>0.33</v>
      </c>
      <c r="AT21" s="2" t="s">
        <v>39</v>
      </c>
      <c r="AU21" s="39">
        <v>0.32900000000000001</v>
      </c>
      <c r="AV21" s="14"/>
      <c r="AW21" s="185" t="s">
        <v>79</v>
      </c>
      <c r="AX21" s="178">
        <f t="shared" ref="AX21:AZ21" si="19">AX16</f>
        <v>483529000</v>
      </c>
      <c r="AY21" s="178">
        <f t="shared" si="19"/>
        <v>283584700</v>
      </c>
      <c r="AZ21" s="181">
        <f t="shared" si="19"/>
        <v>171737000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269"/>
      <c r="B22" s="75" t="s">
        <v>3</v>
      </c>
      <c r="C22" s="85">
        <f t="shared" ref="C22:J22" si="20">C20-C21</f>
        <v>565000</v>
      </c>
      <c r="D22" s="85">
        <f t="shared" si="20"/>
        <v>0</v>
      </c>
      <c r="E22" s="85">
        <f t="shared" si="20"/>
        <v>31990</v>
      </c>
      <c r="F22" s="86">
        <f t="shared" si="20"/>
        <v>25000</v>
      </c>
      <c r="G22" s="85">
        <f t="shared" si="20"/>
        <v>589000</v>
      </c>
      <c r="H22" s="85">
        <f t="shared" si="20"/>
        <v>0</v>
      </c>
      <c r="I22" s="85">
        <f t="shared" si="20"/>
        <v>0</v>
      </c>
      <c r="J22" s="86">
        <f t="shared" si="20"/>
        <v>16000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1087900</v>
      </c>
      <c r="S22" s="61"/>
      <c r="T22" s="282"/>
      <c r="U22" s="285"/>
      <c r="V22" s="61"/>
      <c r="W22" s="48" t="s">
        <v>3</v>
      </c>
      <c r="X22" s="49">
        <f>X20-X21</f>
        <v>7.8999999999996362</v>
      </c>
      <c r="Y22" s="49">
        <f t="shared" ref="Y22:AE22" si="21">Y20-Y21</f>
        <v>8.1999999999998181</v>
      </c>
      <c r="Z22" s="49">
        <f t="shared" si="21"/>
        <v>0</v>
      </c>
      <c r="AA22" s="49">
        <f t="shared" si="21"/>
        <v>0</v>
      </c>
      <c r="AB22" s="49">
        <f t="shared" si="21"/>
        <v>8.2999999999997272</v>
      </c>
      <c r="AC22" s="49">
        <f t="shared" si="21"/>
        <v>8.4000000000000909</v>
      </c>
      <c r="AD22" s="49">
        <f t="shared" si="21"/>
        <v>0.20000000000000284</v>
      </c>
      <c r="AE22" s="94">
        <f t="shared" si="21"/>
        <v>0</v>
      </c>
      <c r="AF22" s="16"/>
      <c r="AG22" s="198" t="s">
        <v>28</v>
      </c>
      <c r="AH22" s="195">
        <f>(AH21)/((K20/1000000)*8.34)</f>
        <v>3.2780101741830112</v>
      </c>
      <c r="AI22" s="195">
        <f>(AI21)/((K20/1000000)*8.34)</f>
        <v>1.2000797975138089</v>
      </c>
      <c r="AJ22" s="195">
        <f>(AJ21)/((K20/1000000)*8.34)</f>
        <v>5.0328021811320442E-2</v>
      </c>
      <c r="AK22" s="265">
        <f>(AK21)/((K20/1000000)*8.34)</f>
        <v>1.6624482043481335</v>
      </c>
      <c r="AL22" s="266"/>
      <c r="AM22" s="11"/>
      <c r="AN22" s="63"/>
      <c r="AO22" s="14"/>
      <c r="AP22" s="14"/>
      <c r="AQ22" s="71"/>
      <c r="AR22" s="194" t="s">
        <v>55</v>
      </c>
      <c r="AS22" s="89">
        <v>1.04</v>
      </c>
      <c r="AT22" s="193" t="s">
        <v>54</v>
      </c>
      <c r="AU22" s="38">
        <v>3.6999999999999998E-2</v>
      </c>
      <c r="AV22" s="14"/>
      <c r="AW22" s="177" t="s">
        <v>3</v>
      </c>
      <c r="AX22" s="182">
        <f>AX20-AX21</f>
        <v>644000</v>
      </c>
      <c r="AY22" s="182">
        <f>AY20-AY21</f>
        <v>639200</v>
      </c>
      <c r="AZ22" s="183">
        <f>AZ20-AZ21</f>
        <v>36000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267">
        <v>6</v>
      </c>
      <c r="B24" s="76" t="s">
        <v>45</v>
      </c>
      <c r="C24" s="81">
        <v>183263000</v>
      </c>
      <c r="D24" s="40">
        <v>1651380</v>
      </c>
      <c r="E24" s="40">
        <v>4015170</v>
      </c>
      <c r="F24" s="42">
        <v>6723320</v>
      </c>
      <c r="G24" s="81">
        <v>253986000</v>
      </c>
      <c r="H24" s="40">
        <v>2191430</v>
      </c>
      <c r="I24" s="40">
        <v>6811500</v>
      </c>
      <c r="J24" s="42">
        <v>11400500</v>
      </c>
      <c r="K24" s="270">
        <f>C26+G26</f>
        <v>1018000</v>
      </c>
      <c r="L24" s="271"/>
      <c r="M24" s="276">
        <f>D26+E26+F26+H26+I26+J26</f>
        <v>85990</v>
      </c>
      <c r="N24" s="271"/>
      <c r="O24" s="277">
        <f>M24+K24</f>
        <v>1103990</v>
      </c>
      <c r="P24" s="277"/>
      <c r="Q24" s="45" t="s">
        <v>6</v>
      </c>
      <c r="R24" s="42">
        <v>1201158000</v>
      </c>
      <c r="S24" s="60"/>
      <c r="T24" s="280">
        <v>0</v>
      </c>
      <c r="U24" s="283">
        <v>1.04</v>
      </c>
      <c r="V24" s="60"/>
      <c r="W24" s="196" t="s">
        <v>6</v>
      </c>
      <c r="X24" s="47">
        <v>2459.6999999999998</v>
      </c>
      <c r="Y24" s="47">
        <v>3452.1</v>
      </c>
      <c r="Z24" s="47">
        <v>36.6</v>
      </c>
      <c r="AA24" s="47">
        <v>47.7</v>
      </c>
      <c r="AB24" s="47">
        <v>2582.5</v>
      </c>
      <c r="AC24" s="47">
        <v>3641.5</v>
      </c>
      <c r="AD24" s="47">
        <v>61.8</v>
      </c>
      <c r="AE24" s="93">
        <v>8.3000000000000007</v>
      </c>
      <c r="AF24" s="16"/>
      <c r="AG24" s="196" t="s">
        <v>29</v>
      </c>
      <c r="AH24" s="18">
        <v>2.625</v>
      </c>
      <c r="AI24" s="18">
        <v>4.625</v>
      </c>
      <c r="AJ24" s="18">
        <v>1.75</v>
      </c>
      <c r="AK24" s="18">
        <v>7</v>
      </c>
      <c r="AL24" s="19">
        <v>7</v>
      </c>
      <c r="AM24" s="70"/>
      <c r="AN24" s="73" t="s">
        <v>40</v>
      </c>
      <c r="AO24" s="23">
        <v>18.5</v>
      </c>
      <c r="AP24" s="24">
        <v>7.55</v>
      </c>
      <c r="AQ24" s="71"/>
      <c r="AR24" s="34" t="s">
        <v>37</v>
      </c>
      <c r="AS24" s="55">
        <v>4.7E-2</v>
      </c>
      <c r="AT24" s="35" t="s">
        <v>38</v>
      </c>
      <c r="AU24" s="56">
        <v>0.06</v>
      </c>
      <c r="AV24" s="14"/>
      <c r="AW24" s="184" t="s">
        <v>45</v>
      </c>
      <c r="AX24" s="179">
        <v>484757000</v>
      </c>
      <c r="AY24" s="179">
        <v>284784000</v>
      </c>
      <c r="AZ24" s="180">
        <v>171807000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268"/>
      <c r="B25" s="77" t="s">
        <v>44</v>
      </c>
      <c r="C25" s="82">
        <f t="shared" ref="C25:J25" si="22">C20</f>
        <v>182741000</v>
      </c>
      <c r="D25" s="83">
        <f t="shared" si="22"/>
        <v>1643380</v>
      </c>
      <c r="E25" s="83">
        <f t="shared" si="22"/>
        <v>4015170</v>
      </c>
      <c r="F25" s="84">
        <f t="shared" si="22"/>
        <v>6708330</v>
      </c>
      <c r="G25" s="82">
        <f t="shared" si="22"/>
        <v>253490000</v>
      </c>
      <c r="H25" s="83">
        <f t="shared" si="22"/>
        <v>2183430</v>
      </c>
      <c r="I25" s="83">
        <f t="shared" si="22"/>
        <v>6779500</v>
      </c>
      <c r="J25" s="84">
        <f t="shared" si="22"/>
        <v>11377500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1200056500</v>
      </c>
      <c r="S25" s="60"/>
      <c r="T25" s="281"/>
      <c r="U25" s="284"/>
      <c r="V25" s="60"/>
      <c r="W25" s="197" t="s">
        <v>7</v>
      </c>
      <c r="X25" s="6">
        <f t="shared" ref="X25:AE25" si="23">X20</f>
        <v>2452.1999999999998</v>
      </c>
      <c r="Y25" s="6">
        <f t="shared" si="23"/>
        <v>3445.1</v>
      </c>
      <c r="Z25" s="6">
        <f t="shared" si="23"/>
        <v>36.6</v>
      </c>
      <c r="AA25" s="6">
        <f t="shared" si="23"/>
        <v>47.4</v>
      </c>
      <c r="AB25" s="6">
        <f t="shared" si="23"/>
        <v>2574.6999999999998</v>
      </c>
      <c r="AC25" s="6">
        <f t="shared" si="23"/>
        <v>3634.1</v>
      </c>
      <c r="AD25" s="6">
        <f t="shared" si="23"/>
        <v>61.6</v>
      </c>
      <c r="AE25" s="92">
        <f t="shared" si="23"/>
        <v>8.3000000000000007</v>
      </c>
      <c r="AF25" s="16"/>
      <c r="AG25" s="197" t="s">
        <v>26</v>
      </c>
      <c r="AH25" s="7">
        <f>(AH24*10.74)</f>
        <v>28.192499999999999</v>
      </c>
      <c r="AI25" s="7">
        <f>(AI24*2.2)</f>
        <v>10.175000000000001</v>
      </c>
      <c r="AJ25" s="7">
        <f>(AJ24*0.25)</f>
        <v>0.4375</v>
      </c>
      <c r="AK25" s="263">
        <f>AK24+AL24</f>
        <v>14</v>
      </c>
      <c r="AL25" s="264"/>
      <c r="AM25" s="11"/>
      <c r="AN25" s="25" t="s">
        <v>41</v>
      </c>
      <c r="AO25" s="26">
        <v>19.2</v>
      </c>
      <c r="AP25" s="27">
        <v>7.75</v>
      </c>
      <c r="AQ25" s="71"/>
      <c r="AR25" s="36" t="s">
        <v>36</v>
      </c>
      <c r="AS25" s="13">
        <v>0.20899999999999999</v>
      </c>
      <c r="AT25" s="2" t="s">
        <v>39</v>
      </c>
      <c r="AU25" s="39">
        <v>0.21299999999999999</v>
      </c>
      <c r="AV25" s="14"/>
      <c r="AW25" s="185" t="s">
        <v>79</v>
      </c>
      <c r="AX25" s="178">
        <f t="shared" ref="AX25:AZ25" si="24">AX20</f>
        <v>484173000</v>
      </c>
      <c r="AY25" s="178">
        <f t="shared" si="24"/>
        <v>284223900</v>
      </c>
      <c r="AZ25" s="181">
        <f t="shared" si="24"/>
        <v>171773000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269"/>
      <c r="B26" s="75" t="s">
        <v>3</v>
      </c>
      <c r="C26" s="85">
        <f t="shared" ref="C26:J26" si="25">C24-C25</f>
        <v>522000</v>
      </c>
      <c r="D26" s="85">
        <f t="shared" si="25"/>
        <v>8000</v>
      </c>
      <c r="E26" s="85">
        <f t="shared" si="25"/>
        <v>0</v>
      </c>
      <c r="F26" s="86">
        <f t="shared" si="25"/>
        <v>14990</v>
      </c>
      <c r="G26" s="85">
        <f t="shared" si="25"/>
        <v>496000</v>
      </c>
      <c r="H26" s="85">
        <f t="shared" si="25"/>
        <v>8000</v>
      </c>
      <c r="I26" s="85">
        <f t="shared" si="25"/>
        <v>32000</v>
      </c>
      <c r="J26" s="86">
        <f t="shared" si="25"/>
        <v>23000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1101500</v>
      </c>
      <c r="S26" s="61"/>
      <c r="T26" s="282"/>
      <c r="U26" s="285"/>
      <c r="V26" s="61"/>
      <c r="W26" s="48" t="s">
        <v>3</v>
      </c>
      <c r="X26" s="49">
        <f>X24-X25</f>
        <v>7.5</v>
      </c>
      <c r="Y26" s="49">
        <f t="shared" ref="Y26:AE26" si="26">Y24-Y25</f>
        <v>7</v>
      </c>
      <c r="Z26" s="49">
        <f t="shared" si="26"/>
        <v>0</v>
      </c>
      <c r="AA26" s="49">
        <f t="shared" si="26"/>
        <v>0.30000000000000426</v>
      </c>
      <c r="AB26" s="49">
        <f t="shared" si="26"/>
        <v>7.8000000000001819</v>
      </c>
      <c r="AC26" s="49">
        <f t="shared" si="26"/>
        <v>7.4000000000000909</v>
      </c>
      <c r="AD26" s="49">
        <f t="shared" si="26"/>
        <v>0.19999999999999574</v>
      </c>
      <c r="AE26" s="94">
        <f t="shared" si="26"/>
        <v>0</v>
      </c>
      <c r="AF26" s="16"/>
      <c r="AG26" s="198" t="s">
        <v>28</v>
      </c>
      <c r="AH26" s="195">
        <f>(AH25)/((K24/1000000)*8.34)</f>
        <v>3.3206244434707637</v>
      </c>
      <c r="AI26" s="195">
        <f>(AI25)/((K24/1000000)*8.34)</f>
        <v>1.1984518475592809</v>
      </c>
      <c r="AJ26" s="195">
        <f>(AJ25)/((K24/1000000)*8.34)</f>
        <v>5.153048484591502E-2</v>
      </c>
      <c r="AK26" s="265">
        <f>(AK25)/((K24/1000000)*8.34)</f>
        <v>1.6489755150692806</v>
      </c>
      <c r="AL26" s="266"/>
      <c r="AM26" s="11"/>
      <c r="AN26" s="63"/>
      <c r="AO26" s="14"/>
      <c r="AP26" s="14"/>
      <c r="AQ26" s="71"/>
      <c r="AR26" s="194" t="s">
        <v>55</v>
      </c>
      <c r="AS26" s="89">
        <v>0.98</v>
      </c>
      <c r="AT26" s="193" t="s">
        <v>54</v>
      </c>
      <c r="AU26" s="38">
        <v>3.6999999999999998E-2</v>
      </c>
      <c r="AV26" s="14"/>
      <c r="AW26" s="177" t="s">
        <v>3</v>
      </c>
      <c r="AX26" s="182">
        <f>AX24-AX25</f>
        <v>584000</v>
      </c>
      <c r="AY26" s="182">
        <f>AY24-AY25</f>
        <v>560100</v>
      </c>
      <c r="AZ26" s="183">
        <f>AZ24-AZ25</f>
        <v>34000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267">
        <v>7</v>
      </c>
      <c r="B28" s="76" t="s">
        <v>45</v>
      </c>
      <c r="C28" s="81">
        <v>184009000</v>
      </c>
      <c r="D28" s="40">
        <v>1651380</v>
      </c>
      <c r="E28" s="40">
        <v>4048170</v>
      </c>
      <c r="F28" s="42">
        <v>6747320</v>
      </c>
      <c r="G28" s="81">
        <v>254559000</v>
      </c>
      <c r="H28" s="40">
        <v>2191430</v>
      </c>
      <c r="I28" s="40">
        <v>6811500</v>
      </c>
      <c r="J28" s="42">
        <v>11423500</v>
      </c>
      <c r="K28" s="270">
        <f>C30+G30</f>
        <v>1319000</v>
      </c>
      <c r="L28" s="271"/>
      <c r="M28" s="276">
        <f>D30+E30+F30+H30+I30+J30</f>
        <v>80000</v>
      </c>
      <c r="N28" s="271"/>
      <c r="O28" s="277">
        <f>M28+K28</f>
        <v>1399000</v>
      </c>
      <c r="P28" s="277"/>
      <c r="Q28" s="45" t="s">
        <v>6</v>
      </c>
      <c r="R28" s="42">
        <v>1202330300</v>
      </c>
      <c r="S28" s="60"/>
      <c r="T28" s="280">
        <v>0</v>
      </c>
      <c r="U28" s="283">
        <v>1.04</v>
      </c>
      <c r="V28" s="60"/>
      <c r="W28" s="196" t="s">
        <v>6</v>
      </c>
      <c r="X28" s="47">
        <v>2470.1999999999998</v>
      </c>
      <c r="Y28" s="47">
        <v>3460.1</v>
      </c>
      <c r="Z28" s="47">
        <v>36.6</v>
      </c>
      <c r="AA28" s="47">
        <v>47.7</v>
      </c>
      <c r="AB28" s="47">
        <v>2593.3000000000002</v>
      </c>
      <c r="AC28" s="47">
        <v>3649.8</v>
      </c>
      <c r="AD28" s="47">
        <v>61.9</v>
      </c>
      <c r="AE28" s="93">
        <v>8.4</v>
      </c>
      <c r="AF28" s="16"/>
      <c r="AG28" s="196" t="s">
        <v>29</v>
      </c>
      <c r="AH28" s="18">
        <v>3.5</v>
      </c>
      <c r="AI28" s="18">
        <v>6.25</v>
      </c>
      <c r="AJ28" s="18">
        <v>2.25</v>
      </c>
      <c r="AK28" s="18">
        <v>11</v>
      </c>
      <c r="AL28" s="19">
        <v>8</v>
      </c>
      <c r="AM28" s="70"/>
      <c r="AN28" s="73" t="s">
        <v>40</v>
      </c>
      <c r="AO28" s="23">
        <v>17.899999999999999</v>
      </c>
      <c r="AP28" s="24">
        <v>7.71</v>
      </c>
      <c r="AQ28" s="71"/>
      <c r="AR28" s="34" t="s">
        <v>37</v>
      </c>
      <c r="AS28" s="55">
        <v>0.05</v>
      </c>
      <c r="AT28" s="35" t="s">
        <v>38</v>
      </c>
      <c r="AU28" s="56">
        <v>0.06</v>
      </c>
      <c r="AV28" s="14"/>
      <c r="AW28" s="184" t="s">
        <v>45</v>
      </c>
      <c r="AX28" s="179">
        <v>485594000</v>
      </c>
      <c r="AY28" s="179">
        <v>285417400</v>
      </c>
      <c r="AZ28" s="180">
        <v>171843000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268"/>
      <c r="B29" s="77" t="s">
        <v>44</v>
      </c>
      <c r="C29" s="82">
        <f t="shared" ref="C29:J29" si="27">C24</f>
        <v>183263000</v>
      </c>
      <c r="D29" s="83">
        <f t="shared" si="27"/>
        <v>1651380</v>
      </c>
      <c r="E29" s="83">
        <f t="shared" si="27"/>
        <v>4015170</v>
      </c>
      <c r="F29" s="84">
        <f t="shared" si="27"/>
        <v>6723320</v>
      </c>
      <c r="G29" s="82">
        <f t="shared" si="27"/>
        <v>253986000</v>
      </c>
      <c r="H29" s="83">
        <f t="shared" si="27"/>
        <v>2191430</v>
      </c>
      <c r="I29" s="83">
        <f t="shared" si="27"/>
        <v>6811500</v>
      </c>
      <c r="J29" s="84">
        <f t="shared" si="27"/>
        <v>11400500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1201158000</v>
      </c>
      <c r="S29" s="60"/>
      <c r="T29" s="281"/>
      <c r="U29" s="284"/>
      <c r="V29" s="60"/>
      <c r="W29" s="197" t="s">
        <v>7</v>
      </c>
      <c r="X29" s="6">
        <f t="shared" ref="X29:AE29" si="28">X24</f>
        <v>2459.6999999999998</v>
      </c>
      <c r="Y29" s="6">
        <f t="shared" si="28"/>
        <v>3452.1</v>
      </c>
      <c r="Z29" s="6">
        <f t="shared" si="28"/>
        <v>36.6</v>
      </c>
      <c r="AA29" s="6">
        <f t="shared" si="28"/>
        <v>47.7</v>
      </c>
      <c r="AB29" s="6">
        <f t="shared" si="28"/>
        <v>2582.5</v>
      </c>
      <c r="AC29" s="6">
        <f t="shared" si="28"/>
        <v>3641.5</v>
      </c>
      <c r="AD29" s="6">
        <f t="shared" si="28"/>
        <v>61.8</v>
      </c>
      <c r="AE29" s="92">
        <f t="shared" si="28"/>
        <v>8.3000000000000007</v>
      </c>
      <c r="AF29" s="16"/>
      <c r="AG29" s="197" t="s">
        <v>26</v>
      </c>
      <c r="AH29" s="7">
        <f>(AH28*10.74)</f>
        <v>37.590000000000003</v>
      </c>
      <c r="AI29" s="7">
        <f>(AI28*2.2)</f>
        <v>13.750000000000002</v>
      </c>
      <c r="AJ29" s="7">
        <f>(AJ28*0.25)</f>
        <v>0.5625</v>
      </c>
      <c r="AK29" s="263">
        <f>AK28+AL28</f>
        <v>19</v>
      </c>
      <c r="AL29" s="264"/>
      <c r="AM29" s="11"/>
      <c r="AN29" s="25" t="s">
        <v>41</v>
      </c>
      <c r="AO29" s="26">
        <v>19.8</v>
      </c>
      <c r="AP29" s="27">
        <v>7.84</v>
      </c>
      <c r="AQ29" s="71"/>
      <c r="AR29" s="36" t="s">
        <v>36</v>
      </c>
      <c r="AS29" s="13">
        <v>0.28999999999999998</v>
      </c>
      <c r="AT29" s="2" t="s">
        <v>39</v>
      </c>
      <c r="AU29" s="39">
        <v>0.31</v>
      </c>
      <c r="AV29" s="1"/>
      <c r="AW29" s="185" t="s">
        <v>79</v>
      </c>
      <c r="AX29" s="178">
        <f t="shared" ref="AX29:AZ29" si="29">AX24</f>
        <v>484757000</v>
      </c>
      <c r="AY29" s="178">
        <f t="shared" si="29"/>
        <v>284784000</v>
      </c>
      <c r="AZ29" s="181">
        <f t="shared" si="29"/>
        <v>171807000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269"/>
      <c r="B30" s="75" t="s">
        <v>3</v>
      </c>
      <c r="C30" s="85">
        <f t="shared" ref="C30:J30" si="30">C28-C29</f>
        <v>746000</v>
      </c>
      <c r="D30" s="85">
        <f t="shared" si="30"/>
        <v>0</v>
      </c>
      <c r="E30" s="85">
        <f t="shared" si="30"/>
        <v>33000</v>
      </c>
      <c r="F30" s="86">
        <f t="shared" si="30"/>
        <v>24000</v>
      </c>
      <c r="G30" s="85">
        <f t="shared" si="30"/>
        <v>573000</v>
      </c>
      <c r="H30" s="85">
        <f t="shared" si="30"/>
        <v>0</v>
      </c>
      <c r="I30" s="85">
        <f t="shared" si="30"/>
        <v>0</v>
      </c>
      <c r="J30" s="86">
        <f t="shared" si="30"/>
        <v>23000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1172300</v>
      </c>
      <c r="S30" s="61"/>
      <c r="T30" s="282"/>
      <c r="U30" s="285"/>
      <c r="V30" s="61"/>
      <c r="W30" s="48" t="s">
        <v>3</v>
      </c>
      <c r="X30" s="49">
        <f>X28-X29</f>
        <v>10.5</v>
      </c>
      <c r="Y30" s="49">
        <f t="shared" ref="Y30:AE30" si="31">Y28-Y29</f>
        <v>8</v>
      </c>
      <c r="Z30" s="49">
        <f t="shared" si="31"/>
        <v>0</v>
      </c>
      <c r="AA30" s="49">
        <f t="shared" si="31"/>
        <v>0</v>
      </c>
      <c r="AB30" s="49">
        <f t="shared" si="31"/>
        <v>10.800000000000182</v>
      </c>
      <c r="AC30" s="49">
        <f t="shared" si="31"/>
        <v>8.3000000000001819</v>
      </c>
      <c r="AD30" s="49">
        <f t="shared" si="31"/>
        <v>0.10000000000000142</v>
      </c>
      <c r="AE30" s="94">
        <f t="shared" si="31"/>
        <v>9.9999999999999645E-2</v>
      </c>
      <c r="AF30" s="16"/>
      <c r="AG30" s="198" t="s">
        <v>28</v>
      </c>
      <c r="AH30" s="195">
        <f>(AH29)/((K28/1000000)*8.34)</f>
        <v>3.4171298291162375</v>
      </c>
      <c r="AI30" s="195">
        <f>(AI29)/((K28/1000000)*8.34)</f>
        <v>1.2499477294585866</v>
      </c>
      <c r="AJ30" s="195">
        <f>(AJ29)/((K28/1000000)*8.34)</f>
        <v>5.1134225296033078E-2</v>
      </c>
      <c r="AK30" s="265">
        <f>(AK29)/((K28/1000000)*8.34)</f>
        <v>1.7272004988882286</v>
      </c>
      <c r="AL30" s="266"/>
      <c r="AM30" s="11"/>
      <c r="AN30" s="63"/>
      <c r="AO30" s="14"/>
      <c r="AP30" s="14"/>
      <c r="AQ30" s="71"/>
      <c r="AR30" s="194" t="s">
        <v>55</v>
      </c>
      <c r="AS30" s="89">
        <v>0.92</v>
      </c>
      <c r="AT30" s="193" t="s">
        <v>54</v>
      </c>
      <c r="AU30" s="209">
        <v>0.04</v>
      </c>
      <c r="AV30" s="1"/>
      <c r="AW30" s="177" t="s">
        <v>3</v>
      </c>
      <c r="AX30" s="182">
        <f>AX28-AX29</f>
        <v>837000</v>
      </c>
      <c r="AY30" s="182">
        <f>AY28-AY29</f>
        <v>633400</v>
      </c>
      <c r="AZ30" s="183">
        <f>AZ28-AZ29</f>
        <v>36000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267">
        <v>8</v>
      </c>
      <c r="B32" s="76" t="s">
        <v>45</v>
      </c>
      <c r="C32" s="81">
        <v>184671000</v>
      </c>
      <c r="D32" s="40">
        <v>1659380</v>
      </c>
      <c r="E32" s="40">
        <v>4048170</v>
      </c>
      <c r="F32" s="42">
        <v>6762320</v>
      </c>
      <c r="G32" s="81">
        <v>255192000</v>
      </c>
      <c r="H32" s="40">
        <v>2199430</v>
      </c>
      <c r="I32" s="40">
        <v>6842500</v>
      </c>
      <c r="J32" s="42">
        <v>11447500</v>
      </c>
      <c r="K32" s="270">
        <f>C34+G34</f>
        <v>1295000</v>
      </c>
      <c r="L32" s="271"/>
      <c r="M32" s="276">
        <f>D34+E34+F34+H34+I34+J34</f>
        <v>86000</v>
      </c>
      <c r="N32" s="271"/>
      <c r="O32" s="277">
        <f>M32+K32</f>
        <v>1381000</v>
      </c>
      <c r="P32" s="277"/>
      <c r="Q32" s="45" t="s">
        <v>6</v>
      </c>
      <c r="R32" s="42">
        <v>1203455400</v>
      </c>
      <c r="S32" s="60"/>
      <c r="T32" s="280">
        <v>0</v>
      </c>
      <c r="U32" s="283">
        <v>1.01</v>
      </c>
      <c r="V32" s="60"/>
      <c r="W32" s="196" t="s">
        <v>6</v>
      </c>
      <c r="X32" s="47">
        <v>2479.5</v>
      </c>
      <c r="Y32" s="47">
        <v>3469</v>
      </c>
      <c r="Z32" s="47">
        <v>36.700000000000003</v>
      </c>
      <c r="AA32" s="47">
        <v>48</v>
      </c>
      <c r="AB32" s="47">
        <v>2603</v>
      </c>
      <c r="AC32" s="47">
        <v>3659.1</v>
      </c>
      <c r="AD32" s="47">
        <v>62.1</v>
      </c>
      <c r="AE32" s="93">
        <v>8.4</v>
      </c>
      <c r="AF32" s="16"/>
      <c r="AG32" s="196" t="s">
        <v>29</v>
      </c>
      <c r="AH32" s="18">
        <v>3.25</v>
      </c>
      <c r="AI32" s="18">
        <v>5.75</v>
      </c>
      <c r="AJ32" s="18">
        <v>2.0625</v>
      </c>
      <c r="AK32" s="18">
        <v>9</v>
      </c>
      <c r="AL32" s="19">
        <v>9</v>
      </c>
      <c r="AM32" s="70"/>
      <c r="AN32" s="73" t="s">
        <v>40</v>
      </c>
      <c r="AO32" s="23">
        <v>18.100000000000001</v>
      </c>
      <c r="AP32" s="24">
        <v>7.57</v>
      </c>
      <c r="AQ32" s="71"/>
      <c r="AR32" s="34" t="s">
        <v>37</v>
      </c>
      <c r="AS32" s="55">
        <v>5.1999999999999998E-2</v>
      </c>
      <c r="AT32" s="35" t="s">
        <v>38</v>
      </c>
      <c r="AU32" s="56">
        <v>6.2E-2</v>
      </c>
      <c r="AV32" s="1"/>
      <c r="AW32" s="184" t="s">
        <v>45</v>
      </c>
      <c r="AX32" s="179">
        <v>486332000</v>
      </c>
      <c r="AY32" s="179">
        <v>286123300</v>
      </c>
      <c r="AZ32" s="180">
        <v>171878000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268"/>
      <c r="B33" s="77" t="s">
        <v>44</v>
      </c>
      <c r="C33" s="82">
        <f t="shared" ref="C33:J33" si="32">C28</f>
        <v>184009000</v>
      </c>
      <c r="D33" s="83">
        <f t="shared" si="32"/>
        <v>1651380</v>
      </c>
      <c r="E33" s="83">
        <f t="shared" si="32"/>
        <v>4048170</v>
      </c>
      <c r="F33" s="84">
        <f t="shared" si="32"/>
        <v>6747320</v>
      </c>
      <c r="G33" s="82">
        <f t="shared" si="32"/>
        <v>254559000</v>
      </c>
      <c r="H33" s="83">
        <f t="shared" si="32"/>
        <v>2191430</v>
      </c>
      <c r="I33" s="83">
        <f t="shared" si="32"/>
        <v>6811500</v>
      </c>
      <c r="J33" s="84">
        <f t="shared" si="32"/>
        <v>11423500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1202330300</v>
      </c>
      <c r="S33" s="60"/>
      <c r="T33" s="281"/>
      <c r="U33" s="284"/>
      <c r="V33" s="60"/>
      <c r="W33" s="197" t="s">
        <v>7</v>
      </c>
      <c r="X33" s="6">
        <f t="shared" ref="X33:AE33" si="33">X28</f>
        <v>2470.1999999999998</v>
      </c>
      <c r="Y33" s="6">
        <f t="shared" si="33"/>
        <v>3460.1</v>
      </c>
      <c r="Z33" s="6">
        <f t="shared" si="33"/>
        <v>36.6</v>
      </c>
      <c r="AA33" s="6">
        <f t="shared" si="33"/>
        <v>47.7</v>
      </c>
      <c r="AB33" s="6">
        <f t="shared" si="33"/>
        <v>2593.3000000000002</v>
      </c>
      <c r="AC33" s="6">
        <f t="shared" si="33"/>
        <v>3649.8</v>
      </c>
      <c r="AD33" s="6">
        <f t="shared" si="33"/>
        <v>61.9</v>
      </c>
      <c r="AE33" s="92">
        <f t="shared" si="33"/>
        <v>8.4</v>
      </c>
      <c r="AF33" s="16"/>
      <c r="AG33" s="197" t="s">
        <v>26</v>
      </c>
      <c r="AH33" s="7">
        <f>(AH32*10.74)</f>
        <v>34.905000000000001</v>
      </c>
      <c r="AI33" s="7">
        <f>(AI32*2.2)</f>
        <v>12.65</v>
      </c>
      <c r="AJ33" s="7">
        <f>(AJ32*0.25)</f>
        <v>0.515625</v>
      </c>
      <c r="AK33" s="263">
        <f>AK32+AL32</f>
        <v>18</v>
      </c>
      <c r="AL33" s="264"/>
      <c r="AM33" s="11"/>
      <c r="AN33" s="25" t="s">
        <v>41</v>
      </c>
      <c r="AO33" s="26">
        <v>19.2</v>
      </c>
      <c r="AP33" s="27">
        <v>7.87</v>
      </c>
      <c r="AQ33" s="71"/>
      <c r="AR33" s="36" t="s">
        <v>36</v>
      </c>
      <c r="AS33" s="13">
        <v>0.21</v>
      </c>
      <c r="AT33" s="2" t="s">
        <v>39</v>
      </c>
      <c r="AU33" s="39">
        <v>0.20300000000000001</v>
      </c>
      <c r="AV33" s="1"/>
      <c r="AW33" s="185" t="s">
        <v>79</v>
      </c>
      <c r="AX33" s="178">
        <f t="shared" ref="AX33:AZ33" si="34">AX28</f>
        <v>485594000</v>
      </c>
      <c r="AY33" s="178">
        <f t="shared" si="34"/>
        <v>285417400</v>
      </c>
      <c r="AZ33" s="181">
        <f t="shared" si="34"/>
        <v>171843000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269"/>
      <c r="B34" s="75" t="s">
        <v>3</v>
      </c>
      <c r="C34" s="85">
        <f t="shared" ref="C34:J34" si="35">C32-C33</f>
        <v>662000</v>
      </c>
      <c r="D34" s="85">
        <f t="shared" si="35"/>
        <v>8000</v>
      </c>
      <c r="E34" s="85">
        <f t="shared" si="35"/>
        <v>0</v>
      </c>
      <c r="F34" s="86">
        <f t="shared" si="35"/>
        <v>15000</v>
      </c>
      <c r="G34" s="85">
        <f t="shared" si="35"/>
        <v>633000</v>
      </c>
      <c r="H34" s="85">
        <f t="shared" si="35"/>
        <v>8000</v>
      </c>
      <c r="I34" s="85">
        <f t="shared" si="35"/>
        <v>31000</v>
      </c>
      <c r="J34" s="86">
        <f t="shared" si="35"/>
        <v>24000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1125100</v>
      </c>
      <c r="S34" s="61"/>
      <c r="T34" s="282"/>
      <c r="U34" s="285"/>
      <c r="V34" s="61"/>
      <c r="W34" s="48" t="s">
        <v>3</v>
      </c>
      <c r="X34" s="49">
        <f>X32-X33</f>
        <v>9.3000000000001819</v>
      </c>
      <c r="Y34" s="49">
        <f t="shared" ref="Y34:AE34" si="36">Y32-Y33</f>
        <v>8.9000000000000909</v>
      </c>
      <c r="Z34" s="49">
        <f t="shared" si="36"/>
        <v>0.10000000000000142</v>
      </c>
      <c r="AA34" s="49">
        <f t="shared" si="36"/>
        <v>0.29999999999999716</v>
      </c>
      <c r="AB34" s="49">
        <f t="shared" si="36"/>
        <v>9.6999999999998181</v>
      </c>
      <c r="AC34" s="49">
        <f t="shared" si="36"/>
        <v>9.2999999999997272</v>
      </c>
      <c r="AD34" s="49">
        <f t="shared" si="36"/>
        <v>0.20000000000000284</v>
      </c>
      <c r="AE34" s="94">
        <f t="shared" si="36"/>
        <v>0</v>
      </c>
      <c r="AF34" s="16"/>
      <c r="AG34" s="198" t="s">
        <v>28</v>
      </c>
      <c r="AH34" s="195">
        <f>(AH33)/((K32/1000000)*8.34)</f>
        <v>3.2318546707035916</v>
      </c>
      <c r="AI34" s="195">
        <f>(AI33)/((K32/1000000)*8.34)</f>
        <v>1.1712637611918189</v>
      </c>
      <c r="AJ34" s="195">
        <f>(AJ33)/((K32/1000000)*8.34)</f>
        <v>4.7741729396405655E-2</v>
      </c>
      <c r="AK34" s="265">
        <f>(AK33)/((K32/1000000)*8.34)</f>
        <v>1.6666203716563428</v>
      </c>
      <c r="AL34" s="266"/>
      <c r="AM34" s="11"/>
      <c r="AN34" s="63"/>
      <c r="AO34" s="14"/>
      <c r="AP34" s="14"/>
      <c r="AQ34" s="71"/>
      <c r="AR34" s="194" t="s">
        <v>55</v>
      </c>
      <c r="AS34" s="89">
        <v>0.96</v>
      </c>
      <c r="AT34" s="193" t="s">
        <v>54</v>
      </c>
      <c r="AU34" s="209">
        <v>0.04</v>
      </c>
      <c r="AV34" s="1"/>
      <c r="AW34" s="177" t="s">
        <v>3</v>
      </c>
      <c r="AX34" s="182">
        <f>AX32-AX33</f>
        <v>738000</v>
      </c>
      <c r="AY34" s="182">
        <f>AY32-AY33</f>
        <v>705900</v>
      </c>
      <c r="AZ34" s="183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267">
        <v>9</v>
      </c>
      <c r="B36" s="76" t="s">
        <v>45</v>
      </c>
      <c r="C36" s="81">
        <v>185171000</v>
      </c>
      <c r="D36" s="40">
        <v>1667380</v>
      </c>
      <c r="E36" s="40">
        <v>4048170</v>
      </c>
      <c r="F36" s="42">
        <v>6776320</v>
      </c>
      <c r="G36" s="81">
        <v>255709000</v>
      </c>
      <c r="H36" s="40">
        <v>2207430</v>
      </c>
      <c r="I36" s="40">
        <v>6842500</v>
      </c>
      <c r="J36" s="42">
        <v>11462500</v>
      </c>
      <c r="K36" s="270">
        <f>C38+G38</f>
        <v>1017000</v>
      </c>
      <c r="L36" s="271"/>
      <c r="M36" s="276">
        <f>D38+E38+F38+H38+I38+J38</f>
        <v>45000</v>
      </c>
      <c r="N36" s="271"/>
      <c r="O36" s="277">
        <f>M36+K36</f>
        <v>1062000</v>
      </c>
      <c r="P36" s="277"/>
      <c r="Q36" s="45" t="s">
        <v>6</v>
      </c>
      <c r="R36" s="42">
        <v>1204584000</v>
      </c>
      <c r="S36" s="60"/>
      <c r="T36" s="280">
        <v>0</v>
      </c>
      <c r="U36" s="283">
        <v>1.05</v>
      </c>
      <c r="V36" s="60"/>
      <c r="W36" s="196" t="s">
        <v>6</v>
      </c>
      <c r="X36" s="47">
        <v>2486.6999999999998</v>
      </c>
      <c r="Y36" s="47">
        <v>3476.7</v>
      </c>
      <c r="Z36" s="47">
        <v>36.9</v>
      </c>
      <c r="AA36" s="47">
        <v>48</v>
      </c>
      <c r="AB36" s="47">
        <v>2610.6</v>
      </c>
      <c r="AC36" s="47">
        <v>3666.7</v>
      </c>
      <c r="AD36" s="47">
        <v>62.1</v>
      </c>
      <c r="AE36" s="93">
        <v>8.4</v>
      </c>
      <c r="AF36" s="16"/>
      <c r="AG36" s="196" t="s">
        <v>29</v>
      </c>
      <c r="AH36" s="18">
        <v>3.125</v>
      </c>
      <c r="AI36" s="18">
        <v>4.75</v>
      </c>
      <c r="AJ36" s="18">
        <v>1.625</v>
      </c>
      <c r="AK36" s="18">
        <v>7</v>
      </c>
      <c r="AL36" s="19">
        <v>7</v>
      </c>
      <c r="AM36" s="70"/>
      <c r="AN36" s="73" t="s">
        <v>40</v>
      </c>
      <c r="AO36" s="23">
        <v>18.5</v>
      </c>
      <c r="AP36" s="24">
        <v>7.49</v>
      </c>
      <c r="AQ36" s="71"/>
      <c r="AR36" s="34" t="s">
        <v>37</v>
      </c>
      <c r="AS36" s="55">
        <v>4.8000000000000001E-2</v>
      </c>
      <c r="AT36" s="35" t="s">
        <v>38</v>
      </c>
      <c r="AU36" s="56">
        <v>6.6000000000000003E-2</v>
      </c>
      <c r="AV36" s="1"/>
      <c r="AW36" s="184" t="s">
        <v>45</v>
      </c>
      <c r="AX36" s="179">
        <v>486898000</v>
      </c>
      <c r="AY36" s="179">
        <v>286696400</v>
      </c>
      <c r="AZ36" s="180">
        <v>171878000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268"/>
      <c r="B37" s="77" t="s">
        <v>44</v>
      </c>
      <c r="C37" s="82">
        <f t="shared" ref="C37:J37" si="37">C32</f>
        <v>184671000</v>
      </c>
      <c r="D37" s="83">
        <f t="shared" si="37"/>
        <v>1659380</v>
      </c>
      <c r="E37" s="83">
        <f t="shared" si="37"/>
        <v>4048170</v>
      </c>
      <c r="F37" s="84">
        <f t="shared" si="37"/>
        <v>6762320</v>
      </c>
      <c r="G37" s="82">
        <f t="shared" si="37"/>
        <v>255192000</v>
      </c>
      <c r="H37" s="83">
        <f t="shared" si="37"/>
        <v>2199430</v>
      </c>
      <c r="I37" s="83">
        <f t="shared" si="37"/>
        <v>6842500</v>
      </c>
      <c r="J37" s="84">
        <f t="shared" si="37"/>
        <v>11447500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1203455400</v>
      </c>
      <c r="S37" s="60"/>
      <c r="T37" s="281"/>
      <c r="U37" s="284"/>
      <c r="V37" s="60"/>
      <c r="W37" s="197" t="s">
        <v>7</v>
      </c>
      <c r="X37" s="6">
        <f t="shared" ref="X37:AE37" si="38">X32</f>
        <v>2479.5</v>
      </c>
      <c r="Y37" s="6">
        <f t="shared" si="38"/>
        <v>3469</v>
      </c>
      <c r="Z37" s="6">
        <f t="shared" si="38"/>
        <v>36.700000000000003</v>
      </c>
      <c r="AA37" s="6">
        <f t="shared" si="38"/>
        <v>48</v>
      </c>
      <c r="AB37" s="6">
        <f t="shared" si="38"/>
        <v>2603</v>
      </c>
      <c r="AC37" s="6">
        <f t="shared" si="38"/>
        <v>3659.1</v>
      </c>
      <c r="AD37" s="6">
        <f t="shared" si="38"/>
        <v>62.1</v>
      </c>
      <c r="AE37" s="92">
        <f t="shared" si="38"/>
        <v>8.4</v>
      </c>
      <c r="AF37" s="16"/>
      <c r="AG37" s="197" t="s">
        <v>26</v>
      </c>
      <c r="AH37" s="7">
        <f>(AH36*10.74)</f>
        <v>33.5625</v>
      </c>
      <c r="AI37" s="7">
        <f>(AI36*2.2)</f>
        <v>10.450000000000001</v>
      </c>
      <c r="AJ37" s="7">
        <f>(AJ36*0.25)</f>
        <v>0.40625</v>
      </c>
      <c r="AK37" s="263">
        <f>AK36+AL36</f>
        <v>14</v>
      </c>
      <c r="AL37" s="264"/>
      <c r="AM37" s="11"/>
      <c r="AN37" s="25" t="s">
        <v>41</v>
      </c>
      <c r="AO37" s="26">
        <v>19.899999999999999</v>
      </c>
      <c r="AP37" s="27">
        <v>7.88</v>
      </c>
      <c r="AQ37" s="71"/>
      <c r="AR37" s="36" t="s">
        <v>36</v>
      </c>
      <c r="AS37" s="13">
        <v>0.249</v>
      </c>
      <c r="AT37" s="2" t="s">
        <v>39</v>
      </c>
      <c r="AU37" s="39">
        <v>0.24</v>
      </c>
      <c r="AV37" s="1"/>
      <c r="AW37" s="185" t="s">
        <v>79</v>
      </c>
      <c r="AX37" s="178">
        <f t="shared" ref="AX37:AZ37" si="39">AX32</f>
        <v>486332000</v>
      </c>
      <c r="AY37" s="178">
        <f t="shared" si="39"/>
        <v>286123300</v>
      </c>
      <c r="AZ37" s="181">
        <f t="shared" si="39"/>
        <v>171878000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269"/>
      <c r="B38" s="75" t="s">
        <v>3</v>
      </c>
      <c r="C38" s="85">
        <f t="shared" ref="C38:J38" si="40">C36-C37</f>
        <v>500000</v>
      </c>
      <c r="D38" s="85">
        <f t="shared" si="40"/>
        <v>8000</v>
      </c>
      <c r="E38" s="85">
        <f t="shared" si="40"/>
        <v>0</v>
      </c>
      <c r="F38" s="86">
        <f t="shared" si="40"/>
        <v>14000</v>
      </c>
      <c r="G38" s="85">
        <f t="shared" si="40"/>
        <v>517000</v>
      </c>
      <c r="H38" s="85">
        <f t="shared" si="40"/>
        <v>8000</v>
      </c>
      <c r="I38" s="85">
        <f t="shared" si="40"/>
        <v>0</v>
      </c>
      <c r="J38" s="86">
        <f t="shared" si="40"/>
        <v>15000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1128600</v>
      </c>
      <c r="S38" s="61"/>
      <c r="T38" s="282"/>
      <c r="U38" s="285"/>
      <c r="V38" s="61"/>
      <c r="W38" s="48" t="s">
        <v>3</v>
      </c>
      <c r="X38" s="49">
        <f t="shared" ref="X38:AE38" si="41">X36-X37</f>
        <v>7.1999999999998181</v>
      </c>
      <c r="Y38" s="49">
        <f t="shared" si="41"/>
        <v>7.6999999999998181</v>
      </c>
      <c r="Z38" s="49">
        <f t="shared" si="41"/>
        <v>0.19999999999999574</v>
      </c>
      <c r="AA38" s="49">
        <f t="shared" si="41"/>
        <v>0</v>
      </c>
      <c r="AB38" s="49">
        <f t="shared" si="41"/>
        <v>7.5999999999999091</v>
      </c>
      <c r="AC38" s="49">
        <f t="shared" si="41"/>
        <v>7.5999999999999091</v>
      </c>
      <c r="AD38" s="49">
        <f t="shared" si="41"/>
        <v>0</v>
      </c>
      <c r="AE38" s="94">
        <f t="shared" si="41"/>
        <v>0</v>
      </c>
      <c r="AF38" s="16"/>
      <c r="AG38" s="198" t="s">
        <v>28</v>
      </c>
      <c r="AH38" s="195">
        <f>(AH37)/((K36/1000000)*8.34)</f>
        <v>3.9570113820448074</v>
      </c>
      <c r="AI38" s="195">
        <f>(AI37)/((K36/1000000)*8.34)</f>
        <v>1.2320527059178619</v>
      </c>
      <c r="AJ38" s="195">
        <f>(AJ37)/((K36/1000000)*8.34)</f>
        <v>4.7896785816184818E-2</v>
      </c>
      <c r="AK38" s="265">
        <f>(AK37)/((K36/1000000)*8.34)</f>
        <v>1.650596926588523</v>
      </c>
      <c r="AL38" s="266"/>
      <c r="AM38" s="11"/>
      <c r="AN38" s="63"/>
      <c r="AO38" s="14"/>
      <c r="AP38" s="14"/>
      <c r="AQ38" s="71"/>
      <c r="AR38" s="194" t="s">
        <v>55</v>
      </c>
      <c r="AS38" s="89">
        <v>0.94</v>
      </c>
      <c r="AT38" s="193" t="s">
        <v>54</v>
      </c>
      <c r="AU38" s="38">
        <v>4.2000000000000003E-2</v>
      </c>
      <c r="AV38" s="1"/>
      <c r="AW38" s="177" t="s">
        <v>3</v>
      </c>
      <c r="AX38" s="182">
        <f>AX36-AX37</f>
        <v>566000</v>
      </c>
      <c r="AY38" s="182">
        <f>AY36-AY37</f>
        <v>573100</v>
      </c>
      <c r="AZ38" s="183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267">
        <v>10</v>
      </c>
      <c r="B40" s="76" t="s">
        <v>45</v>
      </c>
      <c r="C40" s="81">
        <v>185748000</v>
      </c>
      <c r="D40" s="40">
        <v>1667380</v>
      </c>
      <c r="E40" s="40">
        <v>4080170</v>
      </c>
      <c r="F40" s="42">
        <v>6776320</v>
      </c>
      <c r="G40" s="81">
        <v>256294000</v>
      </c>
      <c r="H40" s="40">
        <v>2215430</v>
      </c>
      <c r="I40" s="40">
        <v>6842500</v>
      </c>
      <c r="J40" s="42">
        <v>11477500</v>
      </c>
      <c r="K40" s="270">
        <f>C42+G42</f>
        <v>1162000</v>
      </c>
      <c r="L40" s="271"/>
      <c r="M40" s="276">
        <f>D42+E42+F42+H42+I42+J42</f>
        <v>55000</v>
      </c>
      <c r="N40" s="271"/>
      <c r="O40" s="277">
        <f>M40+K40</f>
        <v>1217000</v>
      </c>
      <c r="P40" s="277"/>
      <c r="Q40" s="45" t="s">
        <v>6</v>
      </c>
      <c r="R40" s="42">
        <v>1205713000</v>
      </c>
      <c r="S40" s="60"/>
      <c r="T40" s="280">
        <v>0</v>
      </c>
      <c r="U40" s="283">
        <v>0.93</v>
      </c>
      <c r="V40" s="60"/>
      <c r="W40" s="196" t="s">
        <v>6</v>
      </c>
      <c r="X40" s="47">
        <v>2494.8000000000002</v>
      </c>
      <c r="Y40" s="47">
        <v>3484.4</v>
      </c>
      <c r="Z40" s="47">
        <v>37</v>
      </c>
      <c r="AA40" s="47">
        <v>48</v>
      </c>
      <c r="AB40" s="47">
        <v>2619</v>
      </c>
      <c r="AC40" s="47">
        <v>3675.3</v>
      </c>
      <c r="AD40" s="47">
        <v>62.3</v>
      </c>
      <c r="AE40" s="93">
        <v>8.4</v>
      </c>
      <c r="AF40" s="16"/>
      <c r="AG40" s="196" t="s">
        <v>29</v>
      </c>
      <c r="AH40" s="18">
        <v>2.875</v>
      </c>
      <c r="AI40" s="18">
        <v>5</v>
      </c>
      <c r="AJ40" s="18">
        <v>1.875</v>
      </c>
      <c r="AK40" s="18">
        <v>8</v>
      </c>
      <c r="AL40" s="19">
        <v>8</v>
      </c>
      <c r="AM40" s="70"/>
      <c r="AN40" s="73" t="s">
        <v>40</v>
      </c>
      <c r="AO40" s="23">
        <v>18.600000000000001</v>
      </c>
      <c r="AP40" s="24">
        <v>7.68</v>
      </c>
      <c r="AQ40" s="71"/>
      <c r="AR40" s="34" t="s">
        <v>37</v>
      </c>
      <c r="AS40" s="55">
        <v>0.05</v>
      </c>
      <c r="AT40" s="35" t="s">
        <v>38</v>
      </c>
      <c r="AU40" s="56">
        <v>0.06</v>
      </c>
      <c r="AV40" s="1"/>
      <c r="AW40" s="184" t="s">
        <v>45</v>
      </c>
      <c r="AX40" s="179">
        <v>487548000</v>
      </c>
      <c r="AY40" s="179">
        <v>287341000</v>
      </c>
      <c r="AZ40" s="180">
        <v>171913000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268"/>
      <c r="B41" s="77" t="s">
        <v>44</v>
      </c>
      <c r="C41" s="82">
        <f t="shared" ref="C41:J41" si="42">C36</f>
        <v>185171000</v>
      </c>
      <c r="D41" s="83">
        <f t="shared" si="42"/>
        <v>1667380</v>
      </c>
      <c r="E41" s="83">
        <f t="shared" si="42"/>
        <v>4048170</v>
      </c>
      <c r="F41" s="84">
        <f t="shared" si="42"/>
        <v>6776320</v>
      </c>
      <c r="G41" s="82">
        <f t="shared" si="42"/>
        <v>255709000</v>
      </c>
      <c r="H41" s="83">
        <f t="shared" si="42"/>
        <v>2207430</v>
      </c>
      <c r="I41" s="83">
        <f t="shared" si="42"/>
        <v>6842500</v>
      </c>
      <c r="J41" s="84">
        <f t="shared" si="42"/>
        <v>11462500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1204584000</v>
      </c>
      <c r="S41" s="60"/>
      <c r="T41" s="281"/>
      <c r="U41" s="284"/>
      <c r="V41" s="60"/>
      <c r="W41" s="197" t="s">
        <v>7</v>
      </c>
      <c r="X41" s="6">
        <f t="shared" ref="X41:AE41" si="43">X36</f>
        <v>2486.6999999999998</v>
      </c>
      <c r="Y41" s="6">
        <f t="shared" si="43"/>
        <v>3476.7</v>
      </c>
      <c r="Z41" s="6">
        <f t="shared" si="43"/>
        <v>36.9</v>
      </c>
      <c r="AA41" s="6">
        <f t="shared" si="43"/>
        <v>48</v>
      </c>
      <c r="AB41" s="6">
        <f t="shared" si="43"/>
        <v>2610.6</v>
      </c>
      <c r="AC41" s="6">
        <f t="shared" si="43"/>
        <v>3666.7</v>
      </c>
      <c r="AD41" s="6">
        <f t="shared" si="43"/>
        <v>62.1</v>
      </c>
      <c r="AE41" s="92">
        <f t="shared" si="43"/>
        <v>8.4</v>
      </c>
      <c r="AF41" s="16"/>
      <c r="AG41" s="197" t="s">
        <v>26</v>
      </c>
      <c r="AH41" s="7">
        <f>(AH40*10.74)</f>
        <v>30.877500000000001</v>
      </c>
      <c r="AI41" s="7">
        <f>(AI40*2.2)</f>
        <v>11</v>
      </c>
      <c r="AJ41" s="7">
        <f>(AJ40*0.25)</f>
        <v>0.46875</v>
      </c>
      <c r="AK41" s="263">
        <f>AK40+AL40</f>
        <v>16</v>
      </c>
      <c r="AL41" s="264"/>
      <c r="AM41" s="11"/>
      <c r="AN41" s="25" t="s">
        <v>41</v>
      </c>
      <c r="AO41" s="26">
        <v>20.399999999999999</v>
      </c>
      <c r="AP41" s="27">
        <v>7.95</v>
      </c>
      <c r="AQ41" s="71"/>
      <c r="AR41" s="36" t="s">
        <v>36</v>
      </c>
      <c r="AS41" s="13">
        <v>0.3</v>
      </c>
      <c r="AT41" s="2" t="s">
        <v>39</v>
      </c>
      <c r="AU41" s="39">
        <v>0.26</v>
      </c>
      <c r="AV41" s="1"/>
      <c r="AW41" s="185" t="s">
        <v>79</v>
      </c>
      <c r="AX41" s="178">
        <f t="shared" ref="AX41:AZ41" si="44">AX36</f>
        <v>486898000</v>
      </c>
      <c r="AY41" s="178">
        <f t="shared" si="44"/>
        <v>286696400</v>
      </c>
      <c r="AZ41" s="181">
        <f t="shared" si="44"/>
        <v>171878000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269"/>
      <c r="B42" s="75" t="s">
        <v>3</v>
      </c>
      <c r="C42" s="85">
        <f t="shared" ref="C42:J42" si="45">C40-C41</f>
        <v>577000</v>
      </c>
      <c r="D42" s="85">
        <f t="shared" si="45"/>
        <v>0</v>
      </c>
      <c r="E42" s="85">
        <f t="shared" si="45"/>
        <v>32000</v>
      </c>
      <c r="F42" s="86">
        <f t="shared" si="45"/>
        <v>0</v>
      </c>
      <c r="G42" s="85">
        <f t="shared" si="45"/>
        <v>585000</v>
      </c>
      <c r="H42" s="85">
        <f t="shared" si="45"/>
        <v>8000</v>
      </c>
      <c r="I42" s="85">
        <f t="shared" si="45"/>
        <v>0</v>
      </c>
      <c r="J42" s="86">
        <f t="shared" si="45"/>
        <v>15000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1129000</v>
      </c>
      <c r="S42" s="61"/>
      <c r="T42" s="282"/>
      <c r="U42" s="285"/>
      <c r="V42" s="61"/>
      <c r="W42" s="48" t="s">
        <v>3</v>
      </c>
      <c r="X42" s="49">
        <f t="shared" ref="X42:AE42" si="46">X40-X41</f>
        <v>8.1000000000003638</v>
      </c>
      <c r="Y42" s="49">
        <f t="shared" si="46"/>
        <v>7.7000000000002728</v>
      </c>
      <c r="Z42" s="49">
        <f t="shared" si="46"/>
        <v>0.10000000000000142</v>
      </c>
      <c r="AA42" s="49">
        <f t="shared" si="46"/>
        <v>0</v>
      </c>
      <c r="AB42" s="49">
        <f t="shared" si="46"/>
        <v>8.4000000000000909</v>
      </c>
      <c r="AC42" s="49">
        <f t="shared" si="46"/>
        <v>8.6000000000003638</v>
      </c>
      <c r="AD42" s="49">
        <f t="shared" si="46"/>
        <v>0.19999999999999574</v>
      </c>
      <c r="AE42" s="94">
        <f t="shared" si="46"/>
        <v>0</v>
      </c>
      <c r="AF42" s="16"/>
      <c r="AG42" s="198" t="s">
        <v>28</v>
      </c>
      <c r="AH42" s="195">
        <f>(AH41)/((K40/1000000)*8.34)</f>
        <v>3.1861773919934624</v>
      </c>
      <c r="AI42" s="195">
        <f>(AI41)/((K40/1000000)*8.34)</f>
        <v>1.1350644097458695</v>
      </c>
      <c r="AJ42" s="195">
        <f>(AJ41)/((K40/1000000)*8.34)</f>
        <v>4.8369222006216031E-2</v>
      </c>
      <c r="AK42" s="265">
        <f>(AK41)/((K40/1000000)*8.34)</f>
        <v>1.6510027778121739</v>
      </c>
      <c r="AL42" s="266"/>
      <c r="AM42" s="11"/>
      <c r="AN42" s="63"/>
      <c r="AO42" s="14"/>
      <c r="AP42" s="14"/>
      <c r="AQ42" s="71"/>
      <c r="AR42" s="194" t="s">
        <v>55</v>
      </c>
      <c r="AS42" s="89">
        <v>0.93</v>
      </c>
      <c r="AT42" s="193" t="s">
        <v>54</v>
      </c>
      <c r="AU42" s="209">
        <v>0.03</v>
      </c>
      <c r="AV42" s="1"/>
      <c r="AW42" s="177" t="s">
        <v>3</v>
      </c>
      <c r="AX42" s="182">
        <f>AX40-AX41</f>
        <v>650000</v>
      </c>
      <c r="AY42" s="182">
        <f>AY40-AY41</f>
        <v>644600</v>
      </c>
      <c r="AZ42" s="183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267">
        <v>11</v>
      </c>
      <c r="B44" s="76" t="s">
        <v>45</v>
      </c>
      <c r="C44" s="81">
        <v>186322000</v>
      </c>
      <c r="D44" s="40">
        <v>1675380</v>
      </c>
      <c r="E44" s="40">
        <v>4080170</v>
      </c>
      <c r="F44" s="42">
        <v>6815320</v>
      </c>
      <c r="G44" s="81">
        <v>256848000</v>
      </c>
      <c r="H44" s="40">
        <v>2215430</v>
      </c>
      <c r="I44" s="40">
        <v>6875490</v>
      </c>
      <c r="J44" s="42">
        <v>11501500</v>
      </c>
      <c r="K44" s="270">
        <f>C46+G46</f>
        <v>1128000</v>
      </c>
      <c r="L44" s="271"/>
      <c r="M44" s="276">
        <f>D46+E46+F46+H46+I46+J46</f>
        <v>103990</v>
      </c>
      <c r="N44" s="271"/>
      <c r="O44" s="277">
        <f>M44+K44</f>
        <v>1231990</v>
      </c>
      <c r="P44" s="277"/>
      <c r="Q44" s="45" t="s">
        <v>6</v>
      </c>
      <c r="R44" s="42">
        <v>1206719800</v>
      </c>
      <c r="S44" s="60"/>
      <c r="T44" s="280">
        <v>0</v>
      </c>
      <c r="U44" s="283">
        <v>0.94</v>
      </c>
      <c r="V44" s="60"/>
      <c r="W44" s="196" t="s">
        <v>6</v>
      </c>
      <c r="X44" s="47">
        <v>2502.8000000000002</v>
      </c>
      <c r="Y44" s="47">
        <v>3492.3</v>
      </c>
      <c r="Z44" s="47">
        <v>37.200000000000003</v>
      </c>
      <c r="AA44" s="47">
        <v>48.1</v>
      </c>
      <c r="AB44" s="47">
        <v>2627.3</v>
      </c>
      <c r="AC44" s="47">
        <v>3683.3</v>
      </c>
      <c r="AD44" s="47">
        <v>62.5</v>
      </c>
      <c r="AE44" s="93">
        <v>8.4</v>
      </c>
      <c r="AF44" s="16"/>
      <c r="AG44" s="196" t="s">
        <v>29</v>
      </c>
      <c r="AH44" s="18">
        <v>2.875</v>
      </c>
      <c r="AI44" s="18">
        <v>5</v>
      </c>
      <c r="AJ44" s="18">
        <v>1.875</v>
      </c>
      <c r="AK44" s="18">
        <v>7</v>
      </c>
      <c r="AL44" s="19">
        <v>8</v>
      </c>
      <c r="AM44" s="70"/>
      <c r="AN44" s="73" t="s">
        <v>40</v>
      </c>
      <c r="AO44" s="23">
        <v>17.2</v>
      </c>
      <c r="AP44" s="24">
        <v>8.19</v>
      </c>
      <c r="AQ44" s="71"/>
      <c r="AR44" s="34" t="s">
        <v>37</v>
      </c>
      <c r="AS44" s="55">
        <v>0.05</v>
      </c>
      <c r="AT44" s="35" t="s">
        <v>38</v>
      </c>
      <c r="AU44" s="56">
        <v>0.06</v>
      </c>
      <c r="AV44" s="1"/>
      <c r="AW44" s="184" t="s">
        <v>45</v>
      </c>
      <c r="AX44" s="179">
        <v>488194000</v>
      </c>
      <c r="AY44" s="179">
        <v>287953500</v>
      </c>
      <c r="AZ44" s="180">
        <v>171948000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268"/>
      <c r="B45" s="77" t="s">
        <v>44</v>
      </c>
      <c r="C45" s="82">
        <f t="shared" ref="C45:J45" si="47">C40</f>
        <v>185748000</v>
      </c>
      <c r="D45" s="83">
        <f t="shared" si="47"/>
        <v>1667380</v>
      </c>
      <c r="E45" s="83">
        <f t="shared" si="47"/>
        <v>4080170</v>
      </c>
      <c r="F45" s="84">
        <f t="shared" si="47"/>
        <v>6776320</v>
      </c>
      <c r="G45" s="82">
        <f t="shared" si="47"/>
        <v>256294000</v>
      </c>
      <c r="H45" s="83">
        <f t="shared" si="47"/>
        <v>2215430</v>
      </c>
      <c r="I45" s="83">
        <f t="shared" si="47"/>
        <v>6842500</v>
      </c>
      <c r="J45" s="84">
        <f t="shared" si="47"/>
        <v>11477500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1205713000</v>
      </c>
      <c r="S45" s="60"/>
      <c r="T45" s="281"/>
      <c r="U45" s="284"/>
      <c r="V45" s="60"/>
      <c r="W45" s="197" t="s">
        <v>7</v>
      </c>
      <c r="X45" s="6">
        <f t="shared" ref="X45:AE45" si="48">X40</f>
        <v>2494.8000000000002</v>
      </c>
      <c r="Y45" s="6">
        <f t="shared" si="48"/>
        <v>3484.4</v>
      </c>
      <c r="Z45" s="6">
        <f t="shared" si="48"/>
        <v>37</v>
      </c>
      <c r="AA45" s="6">
        <f t="shared" si="48"/>
        <v>48</v>
      </c>
      <c r="AB45" s="6">
        <f t="shared" si="48"/>
        <v>2619</v>
      </c>
      <c r="AC45" s="6">
        <f t="shared" si="48"/>
        <v>3675.3</v>
      </c>
      <c r="AD45" s="6">
        <f t="shared" si="48"/>
        <v>62.3</v>
      </c>
      <c r="AE45" s="92">
        <f t="shared" si="48"/>
        <v>8.4</v>
      </c>
      <c r="AF45" s="16"/>
      <c r="AG45" s="197" t="s">
        <v>26</v>
      </c>
      <c r="AH45" s="7">
        <f>(AH44*10.74)</f>
        <v>30.877500000000001</v>
      </c>
      <c r="AI45" s="7">
        <f>(AI44*2.2)</f>
        <v>11</v>
      </c>
      <c r="AJ45" s="7">
        <f>(AJ44*0.25)</f>
        <v>0.46875</v>
      </c>
      <c r="AK45" s="263">
        <f>AK44+AL44</f>
        <v>15</v>
      </c>
      <c r="AL45" s="264"/>
      <c r="AM45" s="11"/>
      <c r="AN45" s="25" t="s">
        <v>41</v>
      </c>
      <c r="AO45" s="26">
        <v>19.2</v>
      </c>
      <c r="AP45" s="27">
        <v>7.77</v>
      </c>
      <c r="AQ45" s="71"/>
      <c r="AR45" s="36" t="s">
        <v>36</v>
      </c>
      <c r="AS45" s="13">
        <v>0.2</v>
      </c>
      <c r="AT45" s="2" t="s">
        <v>39</v>
      </c>
      <c r="AU45" s="39">
        <v>0.3</v>
      </c>
      <c r="AV45" s="1"/>
      <c r="AW45" s="185" t="s">
        <v>79</v>
      </c>
      <c r="AX45" s="178">
        <f t="shared" ref="AX45:AZ45" si="49">AX40</f>
        <v>487548000</v>
      </c>
      <c r="AY45" s="178">
        <f t="shared" si="49"/>
        <v>287341000</v>
      </c>
      <c r="AZ45" s="181">
        <f t="shared" si="49"/>
        <v>171913000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269"/>
      <c r="B46" s="75" t="s">
        <v>3</v>
      </c>
      <c r="C46" s="85">
        <f t="shared" ref="C46:J46" si="50">C44-C45</f>
        <v>574000</v>
      </c>
      <c r="D46" s="85">
        <f t="shared" si="50"/>
        <v>8000</v>
      </c>
      <c r="E46" s="85">
        <f t="shared" si="50"/>
        <v>0</v>
      </c>
      <c r="F46" s="86">
        <f t="shared" si="50"/>
        <v>39000</v>
      </c>
      <c r="G46" s="85">
        <f t="shared" si="50"/>
        <v>554000</v>
      </c>
      <c r="H46" s="85">
        <f t="shared" si="50"/>
        <v>0</v>
      </c>
      <c r="I46" s="85">
        <f t="shared" si="50"/>
        <v>32990</v>
      </c>
      <c r="J46" s="86">
        <f t="shared" si="50"/>
        <v>24000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1006800</v>
      </c>
      <c r="S46" s="61"/>
      <c r="T46" s="282"/>
      <c r="U46" s="285"/>
      <c r="V46" s="61"/>
      <c r="W46" s="48" t="s">
        <v>3</v>
      </c>
      <c r="X46" s="49">
        <f>X44-X45</f>
        <v>8</v>
      </c>
      <c r="Y46" s="49">
        <f t="shared" ref="Y46:AE46" si="51">Y44-Y45</f>
        <v>7.9000000000000909</v>
      </c>
      <c r="Z46" s="49">
        <f t="shared" si="51"/>
        <v>0.20000000000000284</v>
      </c>
      <c r="AA46" s="49">
        <f t="shared" si="51"/>
        <v>0.10000000000000142</v>
      </c>
      <c r="AB46" s="49">
        <f t="shared" si="51"/>
        <v>8.3000000000001819</v>
      </c>
      <c r="AC46" s="49">
        <f t="shared" si="51"/>
        <v>8</v>
      </c>
      <c r="AD46" s="49">
        <f t="shared" si="51"/>
        <v>0.20000000000000284</v>
      </c>
      <c r="AE46" s="94">
        <f t="shared" si="51"/>
        <v>0</v>
      </c>
      <c r="AF46" s="16"/>
      <c r="AG46" s="198" t="s">
        <v>28</v>
      </c>
      <c r="AH46" s="195">
        <f>(AH45)/((K44/1000000)*8.34)</f>
        <v>3.2822146538088686</v>
      </c>
      <c r="AI46" s="195">
        <f>(AI45)/((K44/1000000)*8.34)</f>
        <v>1.1692773440821813</v>
      </c>
      <c r="AJ46" s="195">
        <f>(AJ45)/((K44/1000000)*8.34)</f>
        <v>4.9827159548956591E-2</v>
      </c>
      <c r="AK46" s="265">
        <f>(AK45)/((K44/1000000)*8.34)</f>
        <v>1.5944691055666109</v>
      </c>
      <c r="AL46" s="266"/>
      <c r="AM46" s="11"/>
      <c r="AN46" s="63"/>
      <c r="AO46" s="14"/>
      <c r="AP46" s="14"/>
      <c r="AQ46" s="71"/>
      <c r="AR46" s="194" t="s">
        <v>55</v>
      </c>
      <c r="AS46" s="89">
        <v>0.93</v>
      </c>
      <c r="AT46" s="193" t="s">
        <v>54</v>
      </c>
      <c r="AU46" s="210">
        <v>0.04</v>
      </c>
      <c r="AV46" s="1"/>
      <c r="AW46" s="177" t="s">
        <v>3</v>
      </c>
      <c r="AX46" s="182">
        <f>AX44-AX45</f>
        <v>646000</v>
      </c>
      <c r="AY46" s="182">
        <f>AY44-AY45</f>
        <v>612500</v>
      </c>
      <c r="AZ46" s="183">
        <f>AZ44-AZ45</f>
        <v>35000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267">
        <v>12</v>
      </c>
      <c r="B48" s="76" t="s">
        <v>45</v>
      </c>
      <c r="C48" s="81">
        <v>186859000</v>
      </c>
      <c r="D48" s="40">
        <v>1683380</v>
      </c>
      <c r="E48" s="40">
        <v>4080170</v>
      </c>
      <c r="F48" s="42">
        <v>6830320</v>
      </c>
      <c r="G48" s="81">
        <v>257409000</v>
      </c>
      <c r="H48" s="40">
        <v>2223430</v>
      </c>
      <c r="I48" s="40">
        <v>6875490</v>
      </c>
      <c r="J48" s="42">
        <v>11515500</v>
      </c>
      <c r="K48" s="270">
        <f>C50+G50</f>
        <v>1098000</v>
      </c>
      <c r="L48" s="271"/>
      <c r="M48" s="276">
        <f>D50+E50+F50+H50+I50+J50</f>
        <v>45000</v>
      </c>
      <c r="N48" s="271"/>
      <c r="O48" s="288">
        <f>M48+K48</f>
        <v>1143000</v>
      </c>
      <c r="P48" s="289"/>
      <c r="Q48" s="45" t="s">
        <v>6</v>
      </c>
      <c r="R48" s="42">
        <v>1207703400</v>
      </c>
      <c r="S48" s="60"/>
      <c r="T48" s="280">
        <v>0.96</v>
      </c>
      <c r="U48" s="283">
        <v>0.88</v>
      </c>
      <c r="V48" s="60"/>
      <c r="W48" s="196" t="s">
        <v>6</v>
      </c>
      <c r="X48" s="47">
        <v>2510.3000000000002</v>
      </c>
      <c r="Y48" s="47">
        <v>3500.1</v>
      </c>
      <c r="Z48" s="47">
        <v>37.200000000000003</v>
      </c>
      <c r="AA48" s="47">
        <v>48.3</v>
      </c>
      <c r="AB48" s="47">
        <v>2635.2</v>
      </c>
      <c r="AC48" s="47">
        <v>3691.3</v>
      </c>
      <c r="AD48" s="47">
        <v>62.5</v>
      </c>
      <c r="AE48" s="93">
        <v>8.4</v>
      </c>
      <c r="AF48" s="16"/>
      <c r="AG48" s="196" t="s">
        <v>29</v>
      </c>
      <c r="AH48" s="18">
        <v>2.75</v>
      </c>
      <c r="AI48" s="18">
        <v>5</v>
      </c>
      <c r="AJ48" s="18">
        <v>2</v>
      </c>
      <c r="AK48" s="18">
        <v>7</v>
      </c>
      <c r="AL48" s="19">
        <v>8</v>
      </c>
      <c r="AM48" s="70"/>
      <c r="AN48" s="73" t="s">
        <v>40</v>
      </c>
      <c r="AO48" s="23">
        <v>17.600000000000001</v>
      </c>
      <c r="AP48" s="24">
        <v>7.64</v>
      </c>
      <c r="AQ48" s="71"/>
      <c r="AR48" s="34" t="s">
        <v>37</v>
      </c>
      <c r="AS48" s="55">
        <v>0.05</v>
      </c>
      <c r="AT48" s="35" t="s">
        <v>38</v>
      </c>
      <c r="AU48" s="56">
        <v>0.06</v>
      </c>
      <c r="AV48" s="1"/>
      <c r="AW48" s="184" t="s">
        <v>45</v>
      </c>
      <c r="AX48" s="179">
        <v>488803000</v>
      </c>
      <c r="AY48" s="179">
        <v>288571680</v>
      </c>
      <c r="AZ48" s="180">
        <v>171948000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86"/>
      <c r="B49" s="77" t="s">
        <v>44</v>
      </c>
      <c r="C49" s="82">
        <f t="shared" ref="C49:J49" si="52">C44</f>
        <v>186322000</v>
      </c>
      <c r="D49" s="83">
        <f t="shared" si="52"/>
        <v>1675380</v>
      </c>
      <c r="E49" s="83">
        <f t="shared" si="52"/>
        <v>4080170</v>
      </c>
      <c r="F49" s="84">
        <f t="shared" si="52"/>
        <v>6815320</v>
      </c>
      <c r="G49" s="82">
        <f t="shared" si="52"/>
        <v>256848000</v>
      </c>
      <c r="H49" s="83">
        <f t="shared" si="52"/>
        <v>2215430</v>
      </c>
      <c r="I49" s="83">
        <f t="shared" si="52"/>
        <v>6875490</v>
      </c>
      <c r="J49" s="84">
        <f t="shared" si="52"/>
        <v>11501500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1206719800</v>
      </c>
      <c r="S49" s="60"/>
      <c r="T49" s="281"/>
      <c r="U49" s="284"/>
      <c r="V49" s="60"/>
      <c r="W49" s="197" t="s">
        <v>7</v>
      </c>
      <c r="X49" s="6">
        <f t="shared" ref="X49:AE49" si="53">X44</f>
        <v>2502.8000000000002</v>
      </c>
      <c r="Y49" s="6">
        <f t="shared" si="53"/>
        <v>3492.3</v>
      </c>
      <c r="Z49" s="6">
        <f t="shared" si="53"/>
        <v>37.200000000000003</v>
      </c>
      <c r="AA49" s="6">
        <f t="shared" si="53"/>
        <v>48.1</v>
      </c>
      <c r="AB49" s="6">
        <f t="shared" si="53"/>
        <v>2627.3</v>
      </c>
      <c r="AC49" s="6">
        <f t="shared" si="53"/>
        <v>3683.3</v>
      </c>
      <c r="AD49" s="6">
        <f t="shared" si="53"/>
        <v>62.5</v>
      </c>
      <c r="AE49" s="92">
        <f t="shared" si="53"/>
        <v>8.4</v>
      </c>
      <c r="AF49" s="16"/>
      <c r="AG49" s="197" t="s">
        <v>26</v>
      </c>
      <c r="AH49" s="7">
        <f>(AH48*10.74)</f>
        <v>29.535</v>
      </c>
      <c r="AI49" s="7">
        <f>(AI48*2.2)</f>
        <v>11</v>
      </c>
      <c r="AJ49" s="7">
        <f>(AJ48*0.25)</f>
        <v>0.5</v>
      </c>
      <c r="AK49" s="294">
        <f>AK48+AL48</f>
        <v>15</v>
      </c>
      <c r="AL49" s="295"/>
      <c r="AM49" s="11"/>
      <c r="AN49" s="25" t="s">
        <v>41</v>
      </c>
      <c r="AO49" s="26">
        <v>19.100000000000001</v>
      </c>
      <c r="AP49" s="27">
        <v>7.9</v>
      </c>
      <c r="AQ49" s="71"/>
      <c r="AR49" s="36" t="s">
        <v>36</v>
      </c>
      <c r="AS49" s="13">
        <v>0.25</v>
      </c>
      <c r="AT49" s="2" t="s">
        <v>39</v>
      </c>
      <c r="AU49" s="39">
        <v>0.24</v>
      </c>
      <c r="AV49" s="1"/>
      <c r="AW49" s="185" t="s">
        <v>79</v>
      </c>
      <c r="AX49" s="178">
        <f t="shared" ref="AX49:AZ49" si="54">AX44</f>
        <v>488194000</v>
      </c>
      <c r="AY49" s="178">
        <f t="shared" si="54"/>
        <v>287953500</v>
      </c>
      <c r="AZ49" s="181">
        <f t="shared" si="54"/>
        <v>171948000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87"/>
      <c r="B50" s="75" t="s">
        <v>3</v>
      </c>
      <c r="C50" s="85">
        <f t="shared" ref="C50:J50" si="55">C48-C49</f>
        <v>537000</v>
      </c>
      <c r="D50" s="85">
        <f t="shared" si="55"/>
        <v>8000</v>
      </c>
      <c r="E50" s="85">
        <f t="shared" si="55"/>
        <v>0</v>
      </c>
      <c r="F50" s="86">
        <f t="shared" si="55"/>
        <v>15000</v>
      </c>
      <c r="G50" s="85">
        <f t="shared" si="55"/>
        <v>561000</v>
      </c>
      <c r="H50" s="85">
        <f t="shared" si="55"/>
        <v>8000</v>
      </c>
      <c r="I50" s="85">
        <f t="shared" si="55"/>
        <v>0</v>
      </c>
      <c r="J50" s="86">
        <f t="shared" si="55"/>
        <v>14000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983600</v>
      </c>
      <c r="S50" s="61"/>
      <c r="T50" s="282"/>
      <c r="U50" s="285"/>
      <c r="V50" s="61"/>
      <c r="W50" s="48" t="s">
        <v>3</v>
      </c>
      <c r="X50" s="49">
        <f>X48-X49</f>
        <v>7.5</v>
      </c>
      <c r="Y50" s="49">
        <f t="shared" ref="Y50:AE50" si="56">Y48-Y49</f>
        <v>7.7999999999997272</v>
      </c>
      <c r="Z50" s="49">
        <f t="shared" si="56"/>
        <v>0</v>
      </c>
      <c r="AA50" s="49">
        <f t="shared" si="56"/>
        <v>0.19999999999999574</v>
      </c>
      <c r="AB50" s="49">
        <f t="shared" si="56"/>
        <v>7.8999999999996362</v>
      </c>
      <c r="AC50" s="49">
        <f t="shared" si="56"/>
        <v>8</v>
      </c>
      <c r="AD50" s="49">
        <f t="shared" si="56"/>
        <v>0</v>
      </c>
      <c r="AE50" s="94">
        <f t="shared" si="56"/>
        <v>0</v>
      </c>
      <c r="AF50" s="16"/>
      <c r="AG50" s="198" t="s">
        <v>28</v>
      </c>
      <c r="AH50" s="195">
        <f>(AH49)/((K48/1000000)*8.34)</f>
        <v>3.2252886215617669</v>
      </c>
      <c r="AI50" s="195">
        <f>(AI49)/((K48/1000000)*8.34)</f>
        <v>1.2012248124997269</v>
      </c>
      <c r="AJ50" s="195">
        <f>(AJ49)/((K48/1000000)*8.34)</f>
        <v>5.4601127840896678E-2</v>
      </c>
      <c r="AK50" s="296">
        <f>(AK49)/((K48/1000000)*8.34)</f>
        <v>1.6380338352269004</v>
      </c>
      <c r="AL50" s="297"/>
      <c r="AM50" s="11"/>
      <c r="AN50" s="63"/>
      <c r="AO50" s="14"/>
      <c r="AP50" s="14"/>
      <c r="AQ50" s="71"/>
      <c r="AR50" s="194" t="s">
        <v>55</v>
      </c>
      <c r="AS50" s="89">
        <v>1.02</v>
      </c>
      <c r="AT50" s="193" t="s">
        <v>54</v>
      </c>
      <c r="AU50" s="209">
        <v>0.04</v>
      </c>
      <c r="AV50" s="1"/>
      <c r="AW50" s="177" t="s">
        <v>3</v>
      </c>
      <c r="AX50" s="182">
        <f>AX48-AX49</f>
        <v>609000</v>
      </c>
      <c r="AY50" s="182">
        <f>AY48-AY49</f>
        <v>618180</v>
      </c>
      <c r="AZ50" s="183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267">
        <v>13</v>
      </c>
      <c r="B52" s="76" t="s">
        <v>45</v>
      </c>
      <c r="C52" s="81">
        <v>188161000</v>
      </c>
      <c r="D52" s="40">
        <v>1691380</v>
      </c>
      <c r="E52" s="40">
        <v>4113170</v>
      </c>
      <c r="F52" s="42">
        <v>6851320</v>
      </c>
      <c r="G52" s="81">
        <v>257409000</v>
      </c>
      <c r="H52" s="40">
        <v>2223430</v>
      </c>
      <c r="I52" s="40">
        <v>6875490</v>
      </c>
      <c r="J52" s="42">
        <v>11515500</v>
      </c>
      <c r="K52" s="270">
        <f>C54+G54</f>
        <v>1302000</v>
      </c>
      <c r="L52" s="271"/>
      <c r="M52" s="276">
        <f>D54+E54+F54+H54+I54+J54</f>
        <v>62000</v>
      </c>
      <c r="N52" s="271"/>
      <c r="O52" s="288">
        <f>M52+K52</f>
        <v>1364000</v>
      </c>
      <c r="P52" s="289"/>
      <c r="Q52" s="45" t="s">
        <v>6</v>
      </c>
      <c r="R52" s="42">
        <v>1208798600</v>
      </c>
      <c r="S52" s="60"/>
      <c r="T52" s="280">
        <v>0</v>
      </c>
      <c r="U52" s="283">
        <v>0.96</v>
      </c>
      <c r="V52" s="60"/>
      <c r="W52" s="196" t="s">
        <v>6</v>
      </c>
      <c r="X52" s="47">
        <v>2525.8000000000002</v>
      </c>
      <c r="Y52" s="47">
        <v>3500.1</v>
      </c>
      <c r="Z52" s="47">
        <v>37.200000000000003</v>
      </c>
      <c r="AA52" s="47">
        <v>48.4</v>
      </c>
      <c r="AB52" s="47">
        <v>2651.2</v>
      </c>
      <c r="AC52" s="47">
        <v>3691.3</v>
      </c>
      <c r="AD52" s="47">
        <v>62.6</v>
      </c>
      <c r="AE52" s="93">
        <v>8.5</v>
      </c>
      <c r="AF52" s="16"/>
      <c r="AG52" s="196" t="s">
        <v>29</v>
      </c>
      <c r="AH52" s="18">
        <v>3.25</v>
      </c>
      <c r="AI52" s="18">
        <v>5</v>
      </c>
      <c r="AJ52" s="18">
        <v>1.875</v>
      </c>
      <c r="AK52" s="18">
        <v>17</v>
      </c>
      <c r="AL52" s="19">
        <v>0</v>
      </c>
      <c r="AM52" s="70"/>
      <c r="AN52" s="73" t="s">
        <v>40</v>
      </c>
      <c r="AO52" s="23">
        <v>16.8</v>
      </c>
      <c r="AP52" s="24">
        <v>7.71</v>
      </c>
      <c r="AQ52" s="71"/>
      <c r="AR52" s="34" t="s">
        <v>37</v>
      </c>
      <c r="AS52" s="55">
        <v>0.05</v>
      </c>
      <c r="AT52" s="35" t="s">
        <v>38</v>
      </c>
      <c r="AU52" s="56">
        <v>0.06</v>
      </c>
      <c r="AV52" s="1"/>
      <c r="AW52" s="184" t="s">
        <v>45</v>
      </c>
      <c r="AX52" s="179">
        <v>490238000</v>
      </c>
      <c r="AY52" s="179">
        <v>288571680</v>
      </c>
      <c r="AZ52" s="180">
        <v>171984000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86"/>
      <c r="B53" s="77" t="s">
        <v>44</v>
      </c>
      <c r="C53" s="82">
        <f t="shared" ref="C53:J53" si="57">C48</f>
        <v>186859000</v>
      </c>
      <c r="D53" s="83">
        <f t="shared" si="57"/>
        <v>1683380</v>
      </c>
      <c r="E53" s="83">
        <f t="shared" si="57"/>
        <v>4080170</v>
      </c>
      <c r="F53" s="84">
        <f t="shared" si="57"/>
        <v>6830320</v>
      </c>
      <c r="G53" s="82">
        <f t="shared" si="57"/>
        <v>257409000</v>
      </c>
      <c r="H53" s="83">
        <f t="shared" si="57"/>
        <v>2223430</v>
      </c>
      <c r="I53" s="83">
        <f t="shared" si="57"/>
        <v>6875490</v>
      </c>
      <c r="J53" s="84">
        <f t="shared" si="57"/>
        <v>11515500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1207703400</v>
      </c>
      <c r="S53" s="60"/>
      <c r="T53" s="281"/>
      <c r="U53" s="284"/>
      <c r="V53" s="60"/>
      <c r="W53" s="197" t="s">
        <v>7</v>
      </c>
      <c r="X53" s="6">
        <f t="shared" ref="X53:AE53" si="58">X48</f>
        <v>2510.3000000000002</v>
      </c>
      <c r="Y53" s="6">
        <f t="shared" si="58"/>
        <v>3500.1</v>
      </c>
      <c r="Z53" s="6">
        <f t="shared" si="58"/>
        <v>37.200000000000003</v>
      </c>
      <c r="AA53" s="6">
        <f t="shared" si="58"/>
        <v>48.3</v>
      </c>
      <c r="AB53" s="6">
        <f t="shared" si="58"/>
        <v>2635.2</v>
      </c>
      <c r="AC53" s="6">
        <f t="shared" si="58"/>
        <v>3691.3</v>
      </c>
      <c r="AD53" s="6">
        <f t="shared" si="58"/>
        <v>62.5</v>
      </c>
      <c r="AE53" s="92">
        <f t="shared" si="58"/>
        <v>8.4</v>
      </c>
      <c r="AF53" s="16"/>
      <c r="AG53" s="197" t="s">
        <v>26</v>
      </c>
      <c r="AH53" s="7">
        <f>(AH52*10.74)</f>
        <v>34.905000000000001</v>
      </c>
      <c r="AI53" s="7">
        <f>(AI52*2.2)</f>
        <v>11</v>
      </c>
      <c r="AJ53" s="7">
        <f>(AJ52*0.25)</f>
        <v>0.46875</v>
      </c>
      <c r="AK53" s="294">
        <f>AK52+AL52</f>
        <v>17</v>
      </c>
      <c r="AL53" s="295"/>
      <c r="AM53" s="11"/>
      <c r="AN53" s="25" t="s">
        <v>41</v>
      </c>
      <c r="AO53" s="26">
        <v>18.3</v>
      </c>
      <c r="AP53" s="27">
        <v>7.85</v>
      </c>
      <c r="AQ53" s="71"/>
      <c r="AR53" s="36" t="s">
        <v>36</v>
      </c>
      <c r="AS53" s="13">
        <v>0.37</v>
      </c>
      <c r="AT53" s="2" t="s">
        <v>39</v>
      </c>
      <c r="AU53" s="39">
        <v>0.31</v>
      </c>
      <c r="AV53" s="1"/>
      <c r="AW53" s="185" t="s">
        <v>79</v>
      </c>
      <c r="AX53" s="178">
        <f t="shared" ref="AX53:AZ53" si="59">AX48</f>
        <v>488803000</v>
      </c>
      <c r="AY53" s="178">
        <f t="shared" si="59"/>
        <v>288571680</v>
      </c>
      <c r="AZ53" s="181">
        <f t="shared" si="59"/>
        <v>171948000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87"/>
      <c r="B54" s="75" t="s">
        <v>3</v>
      </c>
      <c r="C54" s="85">
        <f t="shared" ref="C54:J54" si="60">C52-C53</f>
        <v>1302000</v>
      </c>
      <c r="D54" s="85">
        <f t="shared" si="60"/>
        <v>8000</v>
      </c>
      <c r="E54" s="85">
        <f t="shared" si="60"/>
        <v>33000</v>
      </c>
      <c r="F54" s="86">
        <f t="shared" si="60"/>
        <v>21000</v>
      </c>
      <c r="G54" s="85">
        <f t="shared" si="60"/>
        <v>0</v>
      </c>
      <c r="H54" s="85">
        <f t="shared" si="60"/>
        <v>0</v>
      </c>
      <c r="I54" s="85">
        <f t="shared" si="60"/>
        <v>0</v>
      </c>
      <c r="J54" s="86">
        <f t="shared" si="60"/>
        <v>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1095200</v>
      </c>
      <c r="S54" s="61"/>
      <c r="T54" s="282"/>
      <c r="U54" s="285"/>
      <c r="V54" s="61"/>
      <c r="W54" s="48" t="s">
        <v>3</v>
      </c>
      <c r="X54" s="49">
        <f>X52-X53</f>
        <v>15.5</v>
      </c>
      <c r="Y54" s="49">
        <f t="shared" ref="Y54:AE54" si="61">Y52-Y53</f>
        <v>0</v>
      </c>
      <c r="Z54" s="49">
        <f t="shared" si="61"/>
        <v>0</v>
      </c>
      <c r="AA54" s="49">
        <f t="shared" si="61"/>
        <v>0.10000000000000142</v>
      </c>
      <c r="AB54" s="49">
        <f t="shared" si="61"/>
        <v>16</v>
      </c>
      <c r="AC54" s="49">
        <f t="shared" si="61"/>
        <v>0</v>
      </c>
      <c r="AD54" s="49">
        <f t="shared" si="61"/>
        <v>0.10000000000000142</v>
      </c>
      <c r="AE54" s="94">
        <f t="shared" si="61"/>
        <v>9.9999999999999645E-2</v>
      </c>
      <c r="AF54" s="16"/>
      <c r="AG54" s="198" t="s">
        <v>28</v>
      </c>
      <c r="AH54" s="195">
        <f>(AH53)/((K52/1000000)*8.34)</f>
        <v>3.2144791079578736</v>
      </c>
      <c r="AI54" s="195">
        <f>(AI53)/((K52/1000000)*8.34)</f>
        <v>1.0130144732140556</v>
      </c>
      <c r="AJ54" s="195">
        <f>(AJ53)/((K52/1000000)*8.34)</f>
        <v>4.3168230392644412E-2</v>
      </c>
      <c r="AK54" s="296">
        <f>(AK53)/((K52/1000000)*8.34)</f>
        <v>1.5655678222399039</v>
      </c>
      <c r="AL54" s="297"/>
      <c r="AM54" s="11"/>
      <c r="AN54" s="63"/>
      <c r="AO54" s="14"/>
      <c r="AP54" s="14"/>
      <c r="AQ54" s="71"/>
      <c r="AR54" s="194" t="s">
        <v>55</v>
      </c>
      <c r="AS54" s="89">
        <v>0.96</v>
      </c>
      <c r="AT54" s="193" t="s">
        <v>54</v>
      </c>
      <c r="AU54" s="209">
        <v>0.04</v>
      </c>
      <c r="AV54" s="1"/>
      <c r="AW54" s="177" t="s">
        <v>3</v>
      </c>
      <c r="AX54" s="182">
        <f>AX52-AX53</f>
        <v>1435000</v>
      </c>
      <c r="AY54" s="182">
        <f>AY52-AY53</f>
        <v>0</v>
      </c>
      <c r="AZ54" s="183">
        <f>AZ52-AZ53</f>
        <v>36000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267">
        <v>14</v>
      </c>
      <c r="B56" s="76" t="s">
        <v>45</v>
      </c>
      <c r="C56" s="81">
        <v>189104000</v>
      </c>
      <c r="D56" s="40">
        <v>1700380</v>
      </c>
      <c r="E56" s="40">
        <v>4145160</v>
      </c>
      <c r="F56" s="42">
        <v>6884310</v>
      </c>
      <c r="G56" s="81">
        <v>257409000</v>
      </c>
      <c r="H56" s="40">
        <v>2223430</v>
      </c>
      <c r="I56" s="40">
        <v>6875490</v>
      </c>
      <c r="J56" s="42">
        <v>11545500</v>
      </c>
      <c r="K56" s="270">
        <f>C58+G58</f>
        <v>943000</v>
      </c>
      <c r="L56" s="271"/>
      <c r="M56" s="276">
        <f>D58+E58+F58+H58+I58+J58</f>
        <v>103980</v>
      </c>
      <c r="N56" s="271"/>
      <c r="O56" s="288">
        <f>M56+K56</f>
        <v>1046980</v>
      </c>
      <c r="P56" s="289"/>
      <c r="Q56" s="45" t="s">
        <v>6</v>
      </c>
      <c r="R56" s="42">
        <v>1209837600</v>
      </c>
      <c r="S56" s="60"/>
      <c r="T56" s="280">
        <v>0</v>
      </c>
      <c r="U56" s="283">
        <v>1.02</v>
      </c>
      <c r="V56" s="60"/>
      <c r="W56" s="196" t="s">
        <v>6</v>
      </c>
      <c r="X56" s="47">
        <v>2536.8000000000002</v>
      </c>
      <c r="Y56" s="47">
        <v>3500.1</v>
      </c>
      <c r="Z56" s="47">
        <v>37.200000000000003</v>
      </c>
      <c r="AA56" s="47">
        <v>48.5</v>
      </c>
      <c r="AB56" s="47">
        <v>2662.8</v>
      </c>
      <c r="AC56" s="47">
        <v>3691.6</v>
      </c>
      <c r="AD56" s="47">
        <v>62.8</v>
      </c>
      <c r="AE56" s="93">
        <v>8.6</v>
      </c>
      <c r="AF56" s="16"/>
      <c r="AG56" s="196" t="s">
        <v>29</v>
      </c>
      <c r="AH56" s="18">
        <v>2.75</v>
      </c>
      <c r="AI56" s="18">
        <v>3.25</v>
      </c>
      <c r="AJ56" s="18">
        <v>1.25</v>
      </c>
      <c r="AK56" s="18">
        <v>13</v>
      </c>
      <c r="AL56" s="19">
        <v>0</v>
      </c>
      <c r="AM56" s="70"/>
      <c r="AN56" s="73" t="s">
        <v>40</v>
      </c>
      <c r="AO56" s="23">
        <v>15.8</v>
      </c>
      <c r="AP56" s="24">
        <v>7.71</v>
      </c>
      <c r="AQ56" s="71"/>
      <c r="AR56" s="34" t="s">
        <v>37</v>
      </c>
      <c r="AS56" s="55">
        <v>0.05</v>
      </c>
      <c r="AT56" s="35" t="s">
        <v>38</v>
      </c>
      <c r="AU56" s="56" t="s">
        <v>85</v>
      </c>
      <c r="AV56" s="1"/>
      <c r="AW56" s="184" t="s">
        <v>45</v>
      </c>
      <c r="AX56" s="179">
        <v>491301000</v>
      </c>
      <c r="AY56" s="179">
        <v>288571680</v>
      </c>
      <c r="AZ56" s="180">
        <v>172020000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86"/>
      <c r="B57" s="77" t="s">
        <v>44</v>
      </c>
      <c r="C57" s="82">
        <f t="shared" ref="C57:J57" si="62">C52</f>
        <v>188161000</v>
      </c>
      <c r="D57" s="83">
        <f t="shared" si="62"/>
        <v>1691380</v>
      </c>
      <c r="E57" s="83">
        <f t="shared" si="62"/>
        <v>4113170</v>
      </c>
      <c r="F57" s="84">
        <f t="shared" si="62"/>
        <v>6851320</v>
      </c>
      <c r="G57" s="82">
        <f t="shared" si="62"/>
        <v>257409000</v>
      </c>
      <c r="H57" s="83">
        <f t="shared" si="62"/>
        <v>2223430</v>
      </c>
      <c r="I57" s="83">
        <f t="shared" si="62"/>
        <v>6875490</v>
      </c>
      <c r="J57" s="84">
        <f t="shared" si="62"/>
        <v>11515500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1208798600</v>
      </c>
      <c r="S57" s="60"/>
      <c r="T57" s="281"/>
      <c r="U57" s="284"/>
      <c r="V57" s="60"/>
      <c r="W57" s="197" t="s">
        <v>7</v>
      </c>
      <c r="X57" s="6">
        <f t="shared" ref="X57:AE57" si="63">X52</f>
        <v>2525.8000000000002</v>
      </c>
      <c r="Y57" s="6">
        <f t="shared" si="63"/>
        <v>3500.1</v>
      </c>
      <c r="Z57" s="6">
        <f t="shared" si="63"/>
        <v>37.200000000000003</v>
      </c>
      <c r="AA57" s="6">
        <f t="shared" si="63"/>
        <v>48.4</v>
      </c>
      <c r="AB57" s="6">
        <f t="shared" si="63"/>
        <v>2651.2</v>
      </c>
      <c r="AC57" s="6">
        <f t="shared" si="63"/>
        <v>3691.3</v>
      </c>
      <c r="AD57" s="6">
        <f t="shared" si="63"/>
        <v>62.6</v>
      </c>
      <c r="AE57" s="92">
        <f t="shared" si="63"/>
        <v>8.5</v>
      </c>
      <c r="AF57" s="16"/>
      <c r="AG57" s="197" t="s">
        <v>26</v>
      </c>
      <c r="AH57" s="7">
        <f>(AH56*10.74)</f>
        <v>29.535</v>
      </c>
      <c r="AI57" s="7">
        <f>(AI56*2.2)</f>
        <v>7.15</v>
      </c>
      <c r="AJ57" s="7">
        <f>(AJ56*0.25)</f>
        <v>0.3125</v>
      </c>
      <c r="AK57" s="294">
        <f>AK56+AL56</f>
        <v>13</v>
      </c>
      <c r="AL57" s="295"/>
      <c r="AM57" s="11"/>
      <c r="AN57" s="25" t="s">
        <v>41</v>
      </c>
      <c r="AO57" s="26">
        <v>17.399999999999999</v>
      </c>
      <c r="AP57" s="27">
        <v>7.8</v>
      </c>
      <c r="AQ57" s="71"/>
      <c r="AR57" s="36" t="s">
        <v>36</v>
      </c>
      <c r="AS57" s="13">
        <v>0.28999999999999998</v>
      </c>
      <c r="AT57" s="2" t="s">
        <v>39</v>
      </c>
      <c r="AU57" s="39" t="s">
        <v>85</v>
      </c>
      <c r="AV57" s="1"/>
      <c r="AW57" s="185" t="s">
        <v>79</v>
      </c>
      <c r="AX57" s="178">
        <f t="shared" ref="AX57:AZ57" si="64">AX52</f>
        <v>490238000</v>
      </c>
      <c r="AY57" s="178">
        <f t="shared" si="64"/>
        <v>288571680</v>
      </c>
      <c r="AZ57" s="181">
        <f t="shared" si="64"/>
        <v>171984000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87"/>
      <c r="B58" s="75" t="s">
        <v>3</v>
      </c>
      <c r="C58" s="85">
        <f t="shared" ref="C58:J58" si="65">C56-C57</f>
        <v>943000</v>
      </c>
      <c r="D58" s="85">
        <f t="shared" si="65"/>
        <v>9000</v>
      </c>
      <c r="E58" s="85">
        <f t="shared" si="65"/>
        <v>31990</v>
      </c>
      <c r="F58" s="86">
        <f t="shared" si="65"/>
        <v>32990</v>
      </c>
      <c r="G58" s="85">
        <f t="shared" si="65"/>
        <v>0</v>
      </c>
      <c r="H58" s="85">
        <f t="shared" si="65"/>
        <v>0</v>
      </c>
      <c r="I58" s="85">
        <f t="shared" si="65"/>
        <v>0</v>
      </c>
      <c r="J58" s="86">
        <f t="shared" si="65"/>
        <v>30000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1039000</v>
      </c>
      <c r="S58" s="61"/>
      <c r="T58" s="282"/>
      <c r="U58" s="285"/>
      <c r="V58" s="61"/>
      <c r="W58" s="48" t="s">
        <v>3</v>
      </c>
      <c r="X58" s="49">
        <f>X56-X57</f>
        <v>11</v>
      </c>
      <c r="Y58" s="49">
        <f t="shared" ref="Y58:AE58" si="66">Y56-Y57</f>
        <v>0</v>
      </c>
      <c r="Z58" s="49">
        <f t="shared" si="66"/>
        <v>0</v>
      </c>
      <c r="AA58" s="49">
        <f t="shared" si="66"/>
        <v>0.10000000000000142</v>
      </c>
      <c r="AB58" s="49">
        <f t="shared" si="66"/>
        <v>11.600000000000364</v>
      </c>
      <c r="AC58" s="49">
        <f t="shared" si="66"/>
        <v>0.29999999999972715</v>
      </c>
      <c r="AD58" s="49">
        <f t="shared" si="66"/>
        <v>0.19999999999999574</v>
      </c>
      <c r="AE58" s="94">
        <f t="shared" si="66"/>
        <v>9.9999999999999645E-2</v>
      </c>
      <c r="AF58" s="16"/>
      <c r="AG58" s="198" t="s">
        <v>28</v>
      </c>
      <c r="AH58" s="195">
        <f>(AH57)/((K56/1000000)*8.34)</f>
        <v>3.7554261998672538</v>
      </c>
      <c r="AI58" s="195">
        <f>(AI57)/((K56/1000000)*8.34)</f>
        <v>0.90913483423229613</v>
      </c>
      <c r="AJ58" s="195">
        <f>(AJ57)/((K56/1000000)*8.34)</f>
        <v>3.9734914083579376E-2</v>
      </c>
      <c r="AK58" s="296">
        <f>(AK57)/((K56/1000000)*8.34)</f>
        <v>1.6529724258769021</v>
      </c>
      <c r="AL58" s="297"/>
      <c r="AM58" s="11"/>
      <c r="AN58" s="63"/>
      <c r="AO58" s="14"/>
      <c r="AP58" s="14"/>
      <c r="AQ58" s="71"/>
      <c r="AR58" s="194" t="s">
        <v>55</v>
      </c>
      <c r="AS58" s="89">
        <v>0.77</v>
      </c>
      <c r="AT58" s="193" t="s">
        <v>54</v>
      </c>
      <c r="AU58" s="209">
        <v>0.03</v>
      </c>
      <c r="AV58" s="1"/>
      <c r="AW58" s="177" t="s">
        <v>3</v>
      </c>
      <c r="AX58" s="182">
        <f>AX56-AX57</f>
        <v>1063000</v>
      </c>
      <c r="AY58" s="182">
        <f>AY56-AY57</f>
        <v>0</v>
      </c>
      <c r="AZ58" s="183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267">
        <v>15</v>
      </c>
      <c r="B60" s="76" t="s">
        <v>45</v>
      </c>
      <c r="C60" s="81">
        <v>190052000</v>
      </c>
      <c r="D60" s="40">
        <v>1709380</v>
      </c>
      <c r="E60" s="40">
        <v>4145160</v>
      </c>
      <c r="F60" s="42">
        <v>6901310</v>
      </c>
      <c r="G60" s="81">
        <v>257409000</v>
      </c>
      <c r="H60" s="40">
        <v>2223430</v>
      </c>
      <c r="I60" s="40">
        <v>6875490</v>
      </c>
      <c r="J60" s="42">
        <v>11545500</v>
      </c>
      <c r="K60" s="270">
        <f>C62+G62</f>
        <v>948000</v>
      </c>
      <c r="L60" s="271"/>
      <c r="M60" s="276">
        <f>D62+E62+F62+H62+I62+J62</f>
        <v>26000</v>
      </c>
      <c r="N60" s="271"/>
      <c r="O60" s="288">
        <f>M60+K60</f>
        <v>974000</v>
      </c>
      <c r="P60" s="289"/>
      <c r="Q60" s="45" t="s">
        <v>6</v>
      </c>
      <c r="R60" s="42">
        <v>1210852500</v>
      </c>
      <c r="S60" s="60"/>
      <c r="T60" s="280">
        <v>0</v>
      </c>
      <c r="U60" s="283">
        <v>0.88</v>
      </c>
      <c r="V60" s="60"/>
      <c r="W60" s="196" t="s">
        <v>6</v>
      </c>
      <c r="X60" s="47">
        <v>2548.1</v>
      </c>
      <c r="Y60" s="47">
        <v>3500.4</v>
      </c>
      <c r="Z60" s="47">
        <v>37.200000000000003</v>
      </c>
      <c r="AA60" s="47">
        <v>48.7</v>
      </c>
      <c r="AB60" s="47">
        <v>2674.4</v>
      </c>
      <c r="AC60" s="47">
        <v>3691.9</v>
      </c>
      <c r="AD60" s="47">
        <v>62.8</v>
      </c>
      <c r="AE60" s="93">
        <v>8.6</v>
      </c>
      <c r="AF60" s="16"/>
      <c r="AG60" s="196" t="s">
        <v>29</v>
      </c>
      <c r="AH60" s="18">
        <v>2.5</v>
      </c>
      <c r="AI60" s="18">
        <v>4</v>
      </c>
      <c r="AJ60" s="18">
        <v>1.5</v>
      </c>
      <c r="AK60" s="18">
        <v>13</v>
      </c>
      <c r="AL60" s="19">
        <v>0</v>
      </c>
      <c r="AM60" s="70"/>
      <c r="AN60" s="73" t="s">
        <v>40</v>
      </c>
      <c r="AO60" s="23">
        <v>17.899999999999999</v>
      </c>
      <c r="AP60" s="24">
        <v>7.68</v>
      </c>
      <c r="AQ60" s="71"/>
      <c r="AR60" s="34" t="s">
        <v>37</v>
      </c>
      <c r="AS60" s="55">
        <v>0.06</v>
      </c>
      <c r="AT60" s="35" t="s">
        <v>38</v>
      </c>
      <c r="AU60" s="56" t="s">
        <v>85</v>
      </c>
      <c r="AV60" s="1"/>
      <c r="AW60" s="184" t="s">
        <v>45</v>
      </c>
      <c r="AX60" s="179">
        <v>492350000</v>
      </c>
      <c r="AY60" s="179">
        <v>288571680</v>
      </c>
      <c r="AZ60" s="180">
        <v>172020000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86"/>
      <c r="B61" s="77" t="s">
        <v>44</v>
      </c>
      <c r="C61" s="82">
        <f t="shared" ref="C61:J61" si="67">C56</f>
        <v>189104000</v>
      </c>
      <c r="D61" s="83">
        <f t="shared" si="67"/>
        <v>1700380</v>
      </c>
      <c r="E61" s="83">
        <f t="shared" si="67"/>
        <v>4145160</v>
      </c>
      <c r="F61" s="84">
        <f t="shared" si="67"/>
        <v>6884310</v>
      </c>
      <c r="G61" s="82">
        <f t="shared" si="67"/>
        <v>257409000</v>
      </c>
      <c r="H61" s="83">
        <f t="shared" si="67"/>
        <v>2223430</v>
      </c>
      <c r="I61" s="83">
        <f t="shared" si="67"/>
        <v>6875490</v>
      </c>
      <c r="J61" s="84">
        <f t="shared" si="67"/>
        <v>11545500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1209837600</v>
      </c>
      <c r="S61" s="60"/>
      <c r="T61" s="281"/>
      <c r="U61" s="284"/>
      <c r="V61" s="60"/>
      <c r="W61" s="197" t="s">
        <v>7</v>
      </c>
      <c r="X61" s="6">
        <f t="shared" ref="X61:AE61" si="68">X56</f>
        <v>2536.8000000000002</v>
      </c>
      <c r="Y61" s="6">
        <f t="shared" si="68"/>
        <v>3500.1</v>
      </c>
      <c r="Z61" s="6">
        <f t="shared" si="68"/>
        <v>37.200000000000003</v>
      </c>
      <c r="AA61" s="6">
        <f t="shared" si="68"/>
        <v>48.5</v>
      </c>
      <c r="AB61" s="6">
        <f t="shared" si="68"/>
        <v>2662.8</v>
      </c>
      <c r="AC61" s="6">
        <f t="shared" si="68"/>
        <v>3691.6</v>
      </c>
      <c r="AD61" s="6">
        <f t="shared" si="68"/>
        <v>62.8</v>
      </c>
      <c r="AE61" s="92">
        <f t="shared" si="68"/>
        <v>8.6</v>
      </c>
      <c r="AF61" s="16"/>
      <c r="AG61" s="197" t="s">
        <v>26</v>
      </c>
      <c r="AH61" s="7">
        <f>(AH60*10.74)</f>
        <v>26.85</v>
      </c>
      <c r="AI61" s="7">
        <f>(AI60*2.2)</f>
        <v>8.8000000000000007</v>
      </c>
      <c r="AJ61" s="7">
        <f>(AJ60*0.25)</f>
        <v>0.375</v>
      </c>
      <c r="AK61" s="294">
        <f>AK60+AL60</f>
        <v>13</v>
      </c>
      <c r="AL61" s="295"/>
      <c r="AM61" s="11"/>
      <c r="AN61" s="25" t="s">
        <v>41</v>
      </c>
      <c r="AO61" s="26">
        <v>18.5</v>
      </c>
      <c r="AP61" s="27">
        <v>7.94</v>
      </c>
      <c r="AQ61" s="71"/>
      <c r="AR61" s="36" t="s">
        <v>36</v>
      </c>
      <c r="AS61" s="13">
        <v>0.26</v>
      </c>
      <c r="AT61" s="2" t="s">
        <v>39</v>
      </c>
      <c r="AU61" s="39" t="s">
        <v>85</v>
      </c>
      <c r="AV61" s="1"/>
      <c r="AW61" s="185" t="s">
        <v>79</v>
      </c>
      <c r="AX61" s="178">
        <f t="shared" ref="AX61:AZ61" si="69">AX56</f>
        <v>491301000</v>
      </c>
      <c r="AY61" s="178">
        <f t="shared" si="69"/>
        <v>288571680</v>
      </c>
      <c r="AZ61" s="181">
        <f t="shared" si="69"/>
        <v>172020000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87"/>
      <c r="B62" s="75" t="s">
        <v>3</v>
      </c>
      <c r="C62" s="85">
        <f t="shared" ref="C62:J62" si="70">C60-C61</f>
        <v>948000</v>
      </c>
      <c r="D62" s="85">
        <f t="shared" si="70"/>
        <v>9000</v>
      </c>
      <c r="E62" s="85">
        <f t="shared" si="70"/>
        <v>0</v>
      </c>
      <c r="F62" s="86">
        <f t="shared" si="70"/>
        <v>17000</v>
      </c>
      <c r="G62" s="85">
        <f t="shared" si="70"/>
        <v>0</v>
      </c>
      <c r="H62" s="85">
        <f t="shared" si="70"/>
        <v>0</v>
      </c>
      <c r="I62" s="85">
        <f t="shared" si="70"/>
        <v>0</v>
      </c>
      <c r="J62" s="86">
        <f t="shared" si="70"/>
        <v>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1014900</v>
      </c>
      <c r="S62" s="61"/>
      <c r="T62" s="282"/>
      <c r="U62" s="285"/>
      <c r="V62" s="61"/>
      <c r="W62" s="48" t="s">
        <v>3</v>
      </c>
      <c r="X62" s="49">
        <f>X60-X61</f>
        <v>11.299999999999727</v>
      </c>
      <c r="Y62" s="49">
        <f t="shared" ref="Y62:AE62" si="71">Y60-Y61</f>
        <v>0.3000000000001819</v>
      </c>
      <c r="Z62" s="49">
        <f t="shared" si="71"/>
        <v>0</v>
      </c>
      <c r="AA62" s="49">
        <f t="shared" si="71"/>
        <v>0.20000000000000284</v>
      </c>
      <c r="AB62" s="49">
        <f t="shared" si="71"/>
        <v>11.599999999999909</v>
      </c>
      <c r="AC62" s="49">
        <f t="shared" si="71"/>
        <v>0.3000000000001819</v>
      </c>
      <c r="AD62" s="49">
        <f t="shared" si="71"/>
        <v>0</v>
      </c>
      <c r="AE62" s="94">
        <f t="shared" si="71"/>
        <v>0</v>
      </c>
      <c r="AF62" s="16"/>
      <c r="AG62" s="198" t="s">
        <v>28</v>
      </c>
      <c r="AH62" s="195">
        <f>(AH61)/((K60/1000000)*8.34)</f>
        <v>3.396017363324531</v>
      </c>
      <c r="AI62" s="195">
        <f>(AI61)/((K60/1000000)*8.34)</f>
        <v>1.1130336237339244</v>
      </c>
      <c r="AJ62" s="195">
        <f>(AJ61)/((K60/1000000)*8.34)</f>
        <v>4.7430410102297912E-2</v>
      </c>
      <c r="AK62" s="296">
        <f>(AK61)/((K60/1000000)*8.34)</f>
        <v>1.644254216879661</v>
      </c>
      <c r="AL62" s="297"/>
      <c r="AM62" s="11"/>
      <c r="AN62" s="63"/>
      <c r="AO62" s="14"/>
      <c r="AP62" s="14"/>
      <c r="AQ62" s="71"/>
      <c r="AR62" s="194" t="s">
        <v>55</v>
      </c>
      <c r="AS62" s="89">
        <v>0.79</v>
      </c>
      <c r="AT62" s="193" t="s">
        <v>54</v>
      </c>
      <c r="AU62" s="209">
        <v>0.03</v>
      </c>
      <c r="AV62" s="1"/>
      <c r="AW62" s="177" t="s">
        <v>3</v>
      </c>
      <c r="AX62" s="182">
        <f>AX60-AX61</f>
        <v>1049000</v>
      </c>
      <c r="AY62" s="182">
        <f>AY60-AY61</f>
        <v>0</v>
      </c>
      <c r="AZ62" s="183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267">
        <v>16</v>
      </c>
      <c r="B64" s="76" t="s">
        <v>45</v>
      </c>
      <c r="C64" s="81">
        <v>191243000</v>
      </c>
      <c r="D64" s="40">
        <v>1718380</v>
      </c>
      <c r="E64" s="40">
        <v>4178160</v>
      </c>
      <c r="F64" s="42">
        <v>6922310</v>
      </c>
      <c r="G64" s="81">
        <v>257409000</v>
      </c>
      <c r="H64" s="40">
        <v>2223430</v>
      </c>
      <c r="I64" s="40">
        <v>6875490</v>
      </c>
      <c r="J64" s="42">
        <v>11545500</v>
      </c>
      <c r="K64" s="270">
        <f>C66+G66</f>
        <v>1191000</v>
      </c>
      <c r="L64" s="271"/>
      <c r="M64" s="276">
        <f>D66+E66+F66+H66+I66+J66</f>
        <v>63000</v>
      </c>
      <c r="N64" s="271"/>
      <c r="O64" s="288">
        <f>M64+K64</f>
        <v>1254000</v>
      </c>
      <c r="P64" s="289"/>
      <c r="Q64" s="45" t="s">
        <v>6</v>
      </c>
      <c r="R64" s="42">
        <v>1211861100</v>
      </c>
      <c r="S64" s="60"/>
      <c r="T64" s="280">
        <v>0</v>
      </c>
      <c r="U64" s="283">
        <v>0.96</v>
      </c>
      <c r="V64" s="60"/>
      <c r="W64" s="196" t="s">
        <v>6</v>
      </c>
      <c r="X64" s="47">
        <v>2562.3000000000002</v>
      </c>
      <c r="Y64" s="47">
        <v>3500.4</v>
      </c>
      <c r="Z64" s="47">
        <v>37.200000000000003</v>
      </c>
      <c r="AA64" s="47">
        <v>48.8</v>
      </c>
      <c r="AB64" s="47">
        <v>2688.9</v>
      </c>
      <c r="AC64" s="47">
        <v>3691.9</v>
      </c>
      <c r="AD64" s="47">
        <v>62.9</v>
      </c>
      <c r="AE64" s="93">
        <v>8.6</v>
      </c>
      <c r="AF64" s="16"/>
      <c r="AG64" s="196" t="s">
        <v>29</v>
      </c>
      <c r="AH64" s="18">
        <v>3</v>
      </c>
      <c r="AI64" s="18">
        <v>4</v>
      </c>
      <c r="AJ64" s="18">
        <v>1.625</v>
      </c>
      <c r="AK64" s="18">
        <v>15</v>
      </c>
      <c r="AL64" s="19">
        <v>0</v>
      </c>
      <c r="AM64" s="70"/>
      <c r="AN64" s="73" t="s">
        <v>40</v>
      </c>
      <c r="AO64" s="23">
        <v>15.1</v>
      </c>
      <c r="AP64" s="24">
        <v>7.65</v>
      </c>
      <c r="AQ64" s="71"/>
      <c r="AR64" s="34" t="s">
        <v>37</v>
      </c>
      <c r="AS64" s="55">
        <v>7.0000000000000007E-2</v>
      </c>
      <c r="AT64" s="35" t="s">
        <v>38</v>
      </c>
      <c r="AU64" s="56" t="s">
        <v>85</v>
      </c>
      <c r="AV64" s="1"/>
      <c r="AW64" s="184" t="s">
        <v>45</v>
      </c>
      <c r="AX64" s="179">
        <v>493662000</v>
      </c>
      <c r="AY64" s="179">
        <v>288571680</v>
      </c>
      <c r="AZ64" s="180">
        <v>172055000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86"/>
      <c r="B65" s="77" t="s">
        <v>44</v>
      </c>
      <c r="C65" s="82">
        <f t="shared" ref="C65:J65" si="72">C60</f>
        <v>190052000</v>
      </c>
      <c r="D65" s="83">
        <f t="shared" si="72"/>
        <v>1709380</v>
      </c>
      <c r="E65" s="83">
        <f t="shared" si="72"/>
        <v>4145160</v>
      </c>
      <c r="F65" s="84">
        <f t="shared" si="72"/>
        <v>6901310</v>
      </c>
      <c r="G65" s="82">
        <f t="shared" si="72"/>
        <v>257409000</v>
      </c>
      <c r="H65" s="83">
        <f t="shared" si="72"/>
        <v>2223430</v>
      </c>
      <c r="I65" s="83">
        <f t="shared" si="72"/>
        <v>6875490</v>
      </c>
      <c r="J65" s="84">
        <f t="shared" si="72"/>
        <v>11545500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1210852500</v>
      </c>
      <c r="S65" s="60"/>
      <c r="T65" s="281"/>
      <c r="U65" s="284"/>
      <c r="V65" s="60"/>
      <c r="W65" s="197" t="s">
        <v>7</v>
      </c>
      <c r="X65" s="6">
        <f t="shared" ref="X65:AE65" si="73">X60</f>
        <v>2548.1</v>
      </c>
      <c r="Y65" s="6">
        <f t="shared" si="73"/>
        <v>3500.4</v>
      </c>
      <c r="Z65" s="6">
        <f t="shared" si="73"/>
        <v>37.200000000000003</v>
      </c>
      <c r="AA65" s="6">
        <f t="shared" si="73"/>
        <v>48.7</v>
      </c>
      <c r="AB65" s="6">
        <f t="shared" si="73"/>
        <v>2674.4</v>
      </c>
      <c r="AC65" s="6">
        <f t="shared" si="73"/>
        <v>3691.9</v>
      </c>
      <c r="AD65" s="6">
        <f t="shared" si="73"/>
        <v>62.8</v>
      </c>
      <c r="AE65" s="92">
        <f t="shared" si="73"/>
        <v>8.6</v>
      </c>
      <c r="AF65" s="16"/>
      <c r="AG65" s="197" t="s">
        <v>26</v>
      </c>
      <c r="AH65" s="7">
        <f>(AH64*10.74)</f>
        <v>32.22</v>
      </c>
      <c r="AI65" s="7">
        <f>(AI64*2.2)</f>
        <v>8.8000000000000007</v>
      </c>
      <c r="AJ65" s="7">
        <f>(AJ64*0.25)</f>
        <v>0.40625</v>
      </c>
      <c r="AK65" s="294">
        <f>AK64+AL64</f>
        <v>15</v>
      </c>
      <c r="AL65" s="295"/>
      <c r="AM65" s="11"/>
      <c r="AN65" s="25" t="s">
        <v>41</v>
      </c>
      <c r="AO65" s="26">
        <v>17.7</v>
      </c>
      <c r="AP65" s="27">
        <v>8.0399999999999991</v>
      </c>
      <c r="AQ65" s="71"/>
      <c r="AR65" s="36" t="s">
        <v>36</v>
      </c>
      <c r="AS65" s="13">
        <v>0.28999999999999998</v>
      </c>
      <c r="AT65" s="2" t="s">
        <v>39</v>
      </c>
      <c r="AU65" s="39" t="s">
        <v>85</v>
      </c>
      <c r="AV65" s="1"/>
      <c r="AW65" s="185" t="s">
        <v>79</v>
      </c>
      <c r="AX65" s="178">
        <f t="shared" ref="AX65:AZ65" si="74">AX60</f>
        <v>492350000</v>
      </c>
      <c r="AY65" s="178">
        <f t="shared" si="74"/>
        <v>288571680</v>
      </c>
      <c r="AZ65" s="181">
        <f t="shared" si="74"/>
        <v>172020000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87"/>
      <c r="B66" s="75" t="s">
        <v>3</v>
      </c>
      <c r="C66" s="85">
        <f t="shared" ref="C66:J66" si="75">C64-C65</f>
        <v>1191000</v>
      </c>
      <c r="D66" s="85">
        <f t="shared" si="75"/>
        <v>9000</v>
      </c>
      <c r="E66" s="85">
        <f t="shared" si="75"/>
        <v>33000</v>
      </c>
      <c r="F66" s="86">
        <f t="shared" si="75"/>
        <v>21000</v>
      </c>
      <c r="G66" s="85">
        <f t="shared" si="75"/>
        <v>0</v>
      </c>
      <c r="H66" s="85">
        <f t="shared" si="75"/>
        <v>0</v>
      </c>
      <c r="I66" s="85">
        <f t="shared" si="75"/>
        <v>0</v>
      </c>
      <c r="J66" s="86">
        <f t="shared" si="75"/>
        <v>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1008600</v>
      </c>
      <c r="S66" s="61"/>
      <c r="T66" s="282"/>
      <c r="U66" s="285"/>
      <c r="V66" s="61"/>
      <c r="W66" s="48" t="s">
        <v>3</v>
      </c>
      <c r="X66" s="49">
        <f>X64-X65</f>
        <v>14.200000000000273</v>
      </c>
      <c r="Y66" s="49">
        <f t="shared" ref="Y66:AE66" si="76">Y64-Y65</f>
        <v>0</v>
      </c>
      <c r="Z66" s="49">
        <f t="shared" si="76"/>
        <v>0</v>
      </c>
      <c r="AA66" s="49">
        <f t="shared" si="76"/>
        <v>9.9999999999994316E-2</v>
      </c>
      <c r="AB66" s="49">
        <f t="shared" si="76"/>
        <v>14.5</v>
      </c>
      <c r="AC66" s="49">
        <f t="shared" si="76"/>
        <v>0</v>
      </c>
      <c r="AD66" s="49">
        <f t="shared" si="76"/>
        <v>0.10000000000000142</v>
      </c>
      <c r="AE66" s="94">
        <f t="shared" si="76"/>
        <v>0</v>
      </c>
      <c r="AF66" s="16"/>
      <c r="AG66" s="198" t="s">
        <v>28</v>
      </c>
      <c r="AH66" s="195">
        <f>(AH65)/((K64/1000000)*8.34)</f>
        <v>3.2437526049689214</v>
      </c>
      <c r="AI66" s="195">
        <f>(AI65)/((K64/1000000)*8.34)</f>
        <v>0.88594112115848889</v>
      </c>
      <c r="AJ66" s="195">
        <f>(AJ65)/((K64/1000000)*8.34)</f>
        <v>4.0899270508026823E-2</v>
      </c>
      <c r="AK66" s="296">
        <f>(AK65)/((K64/1000000)*8.34)</f>
        <v>1.5101269110656059</v>
      </c>
      <c r="AL66" s="297"/>
      <c r="AM66" s="11"/>
      <c r="AN66" s="63"/>
      <c r="AO66" s="14"/>
      <c r="AP66" s="14"/>
      <c r="AQ66" s="71"/>
      <c r="AR66" s="194" t="s">
        <v>55</v>
      </c>
      <c r="AS66" s="89">
        <v>0.96</v>
      </c>
      <c r="AT66" s="193" t="s">
        <v>54</v>
      </c>
      <c r="AU66" s="209">
        <v>0.04</v>
      </c>
      <c r="AV66" s="1"/>
      <c r="AW66" s="177" t="s">
        <v>3</v>
      </c>
      <c r="AX66" s="182">
        <f>AX64-AX65</f>
        <v>1312000</v>
      </c>
      <c r="AY66" s="182">
        <f>AY64-AY65</f>
        <v>0</v>
      </c>
      <c r="AZ66" s="183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267">
        <v>17</v>
      </c>
      <c r="B68" s="76" t="s">
        <v>45</v>
      </c>
      <c r="C68" s="81">
        <v>192436000</v>
      </c>
      <c r="D68" s="40">
        <v>1726380</v>
      </c>
      <c r="E68" s="40">
        <v>4178160</v>
      </c>
      <c r="F68" s="42">
        <v>6930310</v>
      </c>
      <c r="G68" s="81">
        <v>257409000</v>
      </c>
      <c r="H68" s="40">
        <v>2223430</v>
      </c>
      <c r="I68" s="40">
        <v>6875490</v>
      </c>
      <c r="J68" s="42">
        <v>11545500</v>
      </c>
      <c r="K68" s="270">
        <f>C70+G70</f>
        <v>1193000</v>
      </c>
      <c r="L68" s="271"/>
      <c r="M68" s="276">
        <f>D70+E70+F70+H70+I70+J70</f>
        <v>16000</v>
      </c>
      <c r="N68" s="271"/>
      <c r="O68" s="288">
        <f>M68+K68</f>
        <v>1209000</v>
      </c>
      <c r="P68" s="289"/>
      <c r="Q68" s="45" t="s">
        <v>6</v>
      </c>
      <c r="R68" s="42">
        <v>1212890600</v>
      </c>
      <c r="S68" s="60"/>
      <c r="T68" s="280">
        <v>1.1000000000000001</v>
      </c>
      <c r="U68" s="283">
        <v>0.95</v>
      </c>
      <c r="V68" s="60"/>
      <c r="W68" s="196" t="s">
        <v>6</v>
      </c>
      <c r="X68" s="47">
        <v>2577</v>
      </c>
      <c r="Y68" s="47">
        <v>3500.4</v>
      </c>
      <c r="Z68" s="47">
        <v>37.200000000000003</v>
      </c>
      <c r="AA68" s="47">
        <v>48.9</v>
      </c>
      <c r="AB68" s="47">
        <v>2703.8</v>
      </c>
      <c r="AC68" s="47">
        <v>3691.9</v>
      </c>
      <c r="AD68" s="47">
        <v>62.9</v>
      </c>
      <c r="AE68" s="93">
        <v>8.6</v>
      </c>
      <c r="AF68" s="16"/>
      <c r="AG68" s="196" t="s">
        <v>29</v>
      </c>
      <c r="AH68" s="18">
        <v>3</v>
      </c>
      <c r="AI68" s="18">
        <v>8</v>
      </c>
      <c r="AJ68" s="18">
        <v>1.75</v>
      </c>
      <c r="AK68" s="18">
        <v>16</v>
      </c>
      <c r="AL68" s="19"/>
      <c r="AM68" s="70"/>
      <c r="AN68" s="73" t="s">
        <v>40</v>
      </c>
      <c r="AO68" s="23">
        <v>15.1</v>
      </c>
      <c r="AP68" s="24">
        <v>7.6</v>
      </c>
      <c r="AQ68" s="71"/>
      <c r="AR68" s="34" t="s">
        <v>37</v>
      </c>
      <c r="AS68" s="55">
        <v>0.04</v>
      </c>
      <c r="AT68" s="35" t="s">
        <v>38</v>
      </c>
      <c r="AU68" s="56" t="s">
        <v>85</v>
      </c>
      <c r="AV68" s="1"/>
      <c r="AW68" s="184" t="s">
        <v>45</v>
      </c>
      <c r="AX68" s="179">
        <v>494971000</v>
      </c>
      <c r="AY68" s="179">
        <v>288571680</v>
      </c>
      <c r="AZ68" s="180">
        <v>172055000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86"/>
      <c r="B69" s="77" t="s">
        <v>44</v>
      </c>
      <c r="C69" s="82">
        <f t="shared" ref="C69:J69" si="77">C64</f>
        <v>191243000</v>
      </c>
      <c r="D69" s="82">
        <f t="shared" si="77"/>
        <v>1718380</v>
      </c>
      <c r="E69" s="82">
        <f t="shared" si="77"/>
        <v>4178160</v>
      </c>
      <c r="F69" s="82">
        <f t="shared" si="77"/>
        <v>6922310</v>
      </c>
      <c r="G69" s="82">
        <f t="shared" si="77"/>
        <v>257409000</v>
      </c>
      <c r="H69" s="82">
        <f t="shared" si="77"/>
        <v>2223430</v>
      </c>
      <c r="I69" s="82">
        <f t="shared" si="77"/>
        <v>6875490</v>
      </c>
      <c r="J69" s="82">
        <f t="shared" si="77"/>
        <v>11545500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1211861100</v>
      </c>
      <c r="S69" s="60"/>
      <c r="T69" s="281"/>
      <c r="U69" s="284"/>
      <c r="V69" s="60"/>
      <c r="W69" s="197" t="s">
        <v>7</v>
      </c>
      <c r="X69" s="6">
        <f>X64</f>
        <v>2562.3000000000002</v>
      </c>
      <c r="Y69" s="6">
        <f t="shared" ref="Y69:AE69" si="78">Y64</f>
        <v>3500.4</v>
      </c>
      <c r="Z69" s="6">
        <f t="shared" si="78"/>
        <v>37.200000000000003</v>
      </c>
      <c r="AA69" s="6">
        <f t="shared" si="78"/>
        <v>48.8</v>
      </c>
      <c r="AB69" s="6">
        <f t="shared" si="78"/>
        <v>2688.9</v>
      </c>
      <c r="AC69" s="6">
        <f t="shared" si="78"/>
        <v>3691.9</v>
      </c>
      <c r="AD69" s="6">
        <f t="shared" si="78"/>
        <v>62.9</v>
      </c>
      <c r="AE69" s="6">
        <f t="shared" si="78"/>
        <v>8.6</v>
      </c>
      <c r="AF69" s="16"/>
      <c r="AG69" s="197" t="s">
        <v>26</v>
      </c>
      <c r="AH69" s="7">
        <f>(AH68*10.74)</f>
        <v>32.22</v>
      </c>
      <c r="AI69" s="7">
        <f>(AI68*2.2)</f>
        <v>17.600000000000001</v>
      </c>
      <c r="AJ69" s="7">
        <f>(AJ68*0.25)</f>
        <v>0.4375</v>
      </c>
      <c r="AK69" s="294">
        <f>AK68+AL68</f>
        <v>16</v>
      </c>
      <c r="AL69" s="295"/>
      <c r="AM69" s="11"/>
      <c r="AN69" s="25" t="s">
        <v>41</v>
      </c>
      <c r="AO69" s="26">
        <v>17.5</v>
      </c>
      <c r="AP69" s="27">
        <v>8.11</v>
      </c>
      <c r="AQ69" s="71"/>
      <c r="AR69" s="36" t="s">
        <v>36</v>
      </c>
      <c r="AS69" s="13">
        <v>0.32</v>
      </c>
      <c r="AT69" s="2" t="s">
        <v>39</v>
      </c>
      <c r="AU69" s="39" t="s">
        <v>85</v>
      </c>
      <c r="AV69" s="1"/>
      <c r="AW69" s="185" t="s">
        <v>79</v>
      </c>
      <c r="AX69" s="178">
        <f t="shared" ref="AX69:AZ69" si="79">AX64</f>
        <v>493662000</v>
      </c>
      <c r="AY69" s="178">
        <f t="shared" si="79"/>
        <v>288571680</v>
      </c>
      <c r="AZ69" s="181">
        <f t="shared" si="79"/>
        <v>172055000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87"/>
      <c r="B70" s="75" t="s">
        <v>3</v>
      </c>
      <c r="C70" s="85">
        <f t="shared" ref="C70:J70" si="80">C68-C69</f>
        <v>1193000</v>
      </c>
      <c r="D70" s="85">
        <f t="shared" si="80"/>
        <v>8000</v>
      </c>
      <c r="E70" s="85">
        <f t="shared" si="80"/>
        <v>0</v>
      </c>
      <c r="F70" s="86">
        <f t="shared" si="80"/>
        <v>8000</v>
      </c>
      <c r="G70" s="85">
        <f t="shared" si="80"/>
        <v>0</v>
      </c>
      <c r="H70" s="85">
        <f t="shared" si="80"/>
        <v>0</v>
      </c>
      <c r="I70" s="85">
        <f t="shared" si="80"/>
        <v>0</v>
      </c>
      <c r="J70" s="86">
        <f t="shared" si="80"/>
        <v>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1029500</v>
      </c>
      <c r="S70" s="61"/>
      <c r="T70" s="282"/>
      <c r="U70" s="285"/>
      <c r="V70" s="61"/>
      <c r="W70" s="48" t="s">
        <v>3</v>
      </c>
      <c r="X70" s="49">
        <f>X68-X69</f>
        <v>14.699999999999818</v>
      </c>
      <c r="Y70" s="49">
        <f t="shared" ref="Y70:AE70" si="81">Y68-Y69</f>
        <v>0</v>
      </c>
      <c r="Z70" s="49">
        <f t="shared" si="81"/>
        <v>0</v>
      </c>
      <c r="AA70" s="49">
        <f t="shared" si="81"/>
        <v>0.10000000000000142</v>
      </c>
      <c r="AB70" s="49">
        <f t="shared" si="81"/>
        <v>14.900000000000091</v>
      </c>
      <c r="AC70" s="49">
        <f t="shared" si="81"/>
        <v>0</v>
      </c>
      <c r="AD70" s="49">
        <f t="shared" si="81"/>
        <v>0</v>
      </c>
      <c r="AE70" s="94">
        <f t="shared" si="81"/>
        <v>0</v>
      </c>
      <c r="AF70" s="16"/>
      <c r="AG70" s="198" t="s">
        <v>28</v>
      </c>
      <c r="AH70" s="195">
        <f>(AH69)/((K68/1000000)*8.34)</f>
        <v>3.2383146291014131</v>
      </c>
      <c r="AI70" s="195">
        <f>(AI69)/((K68/1000000)*8.34)</f>
        <v>1.7689117775352228</v>
      </c>
      <c r="AJ70" s="195">
        <f>(AJ69)/((K68/1000000)*8.34)</f>
        <v>4.3971528560889768E-2</v>
      </c>
      <c r="AK70" s="296">
        <f>(AK69)/((K68/1000000)*8.34)</f>
        <v>1.6081016159411115</v>
      </c>
      <c r="AL70" s="297"/>
      <c r="AM70" s="11"/>
      <c r="AN70" s="63"/>
      <c r="AO70" s="14"/>
      <c r="AP70" s="14"/>
      <c r="AQ70" s="71"/>
      <c r="AR70" s="194" t="s">
        <v>55</v>
      </c>
      <c r="AS70" s="89">
        <v>0.79</v>
      </c>
      <c r="AT70" s="193" t="s">
        <v>54</v>
      </c>
      <c r="AU70" s="209">
        <v>0.04</v>
      </c>
      <c r="AV70" s="1"/>
      <c r="AW70" s="177" t="s">
        <v>3</v>
      </c>
      <c r="AX70" s="182">
        <f>AX68-AX69</f>
        <v>1309000</v>
      </c>
      <c r="AY70" s="182">
        <f>AY68-AY69</f>
        <v>0</v>
      </c>
      <c r="AZ70" s="183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267">
        <v>18</v>
      </c>
      <c r="B72" s="76" t="s">
        <v>45</v>
      </c>
      <c r="C72" s="81">
        <v>193212000</v>
      </c>
      <c r="D72" s="40">
        <v>1744380</v>
      </c>
      <c r="E72" s="40">
        <v>4210160</v>
      </c>
      <c r="F72" s="42">
        <v>6961310</v>
      </c>
      <c r="G72" s="81">
        <v>257409000</v>
      </c>
      <c r="H72" s="40">
        <v>2223430</v>
      </c>
      <c r="I72" s="40">
        <v>6875490</v>
      </c>
      <c r="J72" s="42">
        <v>11545500</v>
      </c>
      <c r="K72" s="270">
        <f>C74+G74</f>
        <v>776000</v>
      </c>
      <c r="L72" s="271"/>
      <c r="M72" s="276">
        <f>D74+E74+F74+H74+I74+J74</f>
        <v>81000</v>
      </c>
      <c r="N72" s="271"/>
      <c r="O72" s="288">
        <f>M72+K72</f>
        <v>857000</v>
      </c>
      <c r="P72" s="289"/>
      <c r="Q72" s="45" t="s">
        <v>6</v>
      </c>
      <c r="R72" s="42">
        <v>1213631800</v>
      </c>
      <c r="S72" s="60"/>
      <c r="T72" s="280">
        <v>0.82</v>
      </c>
      <c r="U72" s="283">
        <v>0.96</v>
      </c>
      <c r="V72" s="60"/>
      <c r="W72" s="196" t="s">
        <v>6</v>
      </c>
      <c r="X72" s="47">
        <v>2586.6</v>
      </c>
      <c r="Y72" s="47">
        <v>3500.4</v>
      </c>
      <c r="Z72" s="47">
        <v>37.200000000000003</v>
      </c>
      <c r="AA72" s="47">
        <v>49.1</v>
      </c>
      <c r="AB72" s="47">
        <v>2714.1</v>
      </c>
      <c r="AC72" s="47">
        <v>3691.9</v>
      </c>
      <c r="AD72" s="47">
        <v>63.1</v>
      </c>
      <c r="AE72" s="93">
        <v>8.6999999999999993</v>
      </c>
      <c r="AF72" s="16"/>
      <c r="AG72" s="196" t="s">
        <v>29</v>
      </c>
      <c r="AH72" s="18">
        <v>4.375</v>
      </c>
      <c r="AI72" s="18">
        <v>5</v>
      </c>
      <c r="AJ72" s="18">
        <v>1.25</v>
      </c>
      <c r="AK72" s="18">
        <v>11</v>
      </c>
      <c r="AL72" s="19">
        <v>0</v>
      </c>
      <c r="AM72" s="70"/>
      <c r="AN72" s="73" t="s">
        <v>40</v>
      </c>
      <c r="AO72" s="23">
        <v>16.600000000000001</v>
      </c>
      <c r="AP72" s="24">
        <v>7.76</v>
      </c>
      <c r="AQ72" s="71"/>
      <c r="AR72" s="34" t="s">
        <v>37</v>
      </c>
      <c r="AS72" s="55">
        <v>0.05</v>
      </c>
      <c r="AT72" s="35" t="s">
        <v>38</v>
      </c>
      <c r="AU72" s="56" t="s">
        <v>85</v>
      </c>
      <c r="AV72" s="1"/>
      <c r="AW72" s="184" t="s">
        <v>45</v>
      </c>
      <c r="AX72" s="179">
        <v>495862000</v>
      </c>
      <c r="AY72" s="179">
        <v>288571680</v>
      </c>
      <c r="AZ72" s="180">
        <v>172091000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86"/>
      <c r="B73" s="77" t="s">
        <v>44</v>
      </c>
      <c r="C73" s="82">
        <f t="shared" ref="C73:J73" si="82">C68</f>
        <v>192436000</v>
      </c>
      <c r="D73" s="83">
        <f t="shared" si="82"/>
        <v>1726380</v>
      </c>
      <c r="E73" s="83">
        <f t="shared" si="82"/>
        <v>4178160</v>
      </c>
      <c r="F73" s="84">
        <f t="shared" si="82"/>
        <v>6930310</v>
      </c>
      <c r="G73" s="82">
        <f t="shared" si="82"/>
        <v>257409000</v>
      </c>
      <c r="H73" s="83">
        <f t="shared" si="82"/>
        <v>2223430</v>
      </c>
      <c r="I73" s="83">
        <f t="shared" si="82"/>
        <v>6875490</v>
      </c>
      <c r="J73" s="84">
        <f t="shared" si="82"/>
        <v>11545500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1212890600</v>
      </c>
      <c r="S73" s="60"/>
      <c r="T73" s="281"/>
      <c r="U73" s="284"/>
      <c r="V73" s="60"/>
      <c r="W73" s="197" t="s">
        <v>7</v>
      </c>
      <c r="X73" s="6">
        <f t="shared" ref="X73:AE73" si="83">X68</f>
        <v>2577</v>
      </c>
      <c r="Y73" s="6">
        <f t="shared" si="83"/>
        <v>3500.4</v>
      </c>
      <c r="Z73" s="6">
        <f t="shared" si="83"/>
        <v>37.200000000000003</v>
      </c>
      <c r="AA73" s="6">
        <f t="shared" si="83"/>
        <v>48.9</v>
      </c>
      <c r="AB73" s="6">
        <f t="shared" si="83"/>
        <v>2703.8</v>
      </c>
      <c r="AC73" s="6">
        <f t="shared" si="83"/>
        <v>3691.9</v>
      </c>
      <c r="AD73" s="6">
        <f t="shared" si="83"/>
        <v>62.9</v>
      </c>
      <c r="AE73" s="92">
        <f t="shared" si="83"/>
        <v>8.6</v>
      </c>
      <c r="AF73" s="16"/>
      <c r="AG73" s="197" t="s">
        <v>26</v>
      </c>
      <c r="AH73" s="7">
        <f>(AH72*10.74)</f>
        <v>46.987500000000004</v>
      </c>
      <c r="AI73" s="7">
        <f>(AI72*2.2)</f>
        <v>11</v>
      </c>
      <c r="AJ73" s="7">
        <f>(AJ72*0.25)</f>
        <v>0.3125</v>
      </c>
      <c r="AK73" s="294">
        <f>AK72+AL72</f>
        <v>11</v>
      </c>
      <c r="AL73" s="295"/>
      <c r="AM73" s="11"/>
      <c r="AN73" s="25" t="s">
        <v>41</v>
      </c>
      <c r="AO73" s="26">
        <v>17.100000000000001</v>
      </c>
      <c r="AP73" s="27">
        <v>7.95</v>
      </c>
      <c r="AQ73" s="71"/>
      <c r="AR73" s="36" t="s">
        <v>36</v>
      </c>
      <c r="AS73" s="13">
        <v>0.22</v>
      </c>
      <c r="AT73" s="2" t="s">
        <v>39</v>
      </c>
      <c r="AU73" s="39" t="s">
        <v>85</v>
      </c>
      <c r="AV73" s="1"/>
      <c r="AW73" s="185" t="s">
        <v>79</v>
      </c>
      <c r="AX73" s="178">
        <f t="shared" ref="AX73:AZ73" si="84">AX68</f>
        <v>494971000</v>
      </c>
      <c r="AY73" s="178">
        <f t="shared" si="84"/>
        <v>288571680</v>
      </c>
      <c r="AZ73" s="181">
        <f t="shared" si="84"/>
        <v>172055000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87"/>
      <c r="B74" s="75" t="s">
        <v>3</v>
      </c>
      <c r="C74" s="85">
        <f t="shared" ref="C74:J74" si="85">C72-C73</f>
        <v>776000</v>
      </c>
      <c r="D74" s="85">
        <f t="shared" si="85"/>
        <v>18000</v>
      </c>
      <c r="E74" s="85">
        <f t="shared" si="85"/>
        <v>32000</v>
      </c>
      <c r="F74" s="86">
        <f t="shared" si="85"/>
        <v>31000</v>
      </c>
      <c r="G74" s="85">
        <f t="shared" si="85"/>
        <v>0</v>
      </c>
      <c r="H74" s="85">
        <f t="shared" si="85"/>
        <v>0</v>
      </c>
      <c r="I74" s="85">
        <f t="shared" si="85"/>
        <v>0</v>
      </c>
      <c r="J74" s="86">
        <f t="shared" si="85"/>
        <v>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741200</v>
      </c>
      <c r="S74" s="61"/>
      <c r="T74" s="282"/>
      <c r="U74" s="285"/>
      <c r="V74" s="61"/>
      <c r="W74" s="48" t="s">
        <v>3</v>
      </c>
      <c r="X74" s="49">
        <f>X72-X73</f>
        <v>9.5999999999999091</v>
      </c>
      <c r="Y74" s="49">
        <f t="shared" ref="Y74:AE74" si="86">Y72-Y73</f>
        <v>0</v>
      </c>
      <c r="Z74" s="49">
        <f t="shared" si="86"/>
        <v>0</v>
      </c>
      <c r="AA74" s="49">
        <f t="shared" si="86"/>
        <v>0.20000000000000284</v>
      </c>
      <c r="AB74" s="49">
        <f t="shared" si="86"/>
        <v>10.299999999999727</v>
      </c>
      <c r="AC74" s="49">
        <f t="shared" si="86"/>
        <v>0</v>
      </c>
      <c r="AD74" s="49">
        <f t="shared" si="86"/>
        <v>0.20000000000000284</v>
      </c>
      <c r="AE74" s="94">
        <f t="shared" si="86"/>
        <v>9.9999999999999645E-2</v>
      </c>
      <c r="AF74" s="16"/>
      <c r="AG74" s="198" t="s">
        <v>28</v>
      </c>
      <c r="AH74" s="195">
        <f>(AH73)/((K72/1000000)*8.34)</f>
        <v>7.2603000074167472</v>
      </c>
      <c r="AI74" s="195">
        <f>(AI73)/((K72/1000000)*8.34)</f>
        <v>1.6996711908823456</v>
      </c>
      <c r="AJ74" s="195">
        <f>(AJ73)/((K72/1000000)*8.34)</f>
        <v>4.8286113377339367E-2</v>
      </c>
      <c r="AK74" s="296">
        <f>(AK73)/((K72/1000000)*8.34)</f>
        <v>1.6996711908823456</v>
      </c>
      <c r="AL74" s="297"/>
      <c r="AM74" s="11"/>
      <c r="AN74" s="63"/>
      <c r="AO74" s="14"/>
      <c r="AP74" s="14"/>
      <c r="AQ74" s="71"/>
      <c r="AR74" s="194" t="s">
        <v>55</v>
      </c>
      <c r="AS74" s="89">
        <v>1.1499999999999999</v>
      </c>
      <c r="AT74" s="193" t="s">
        <v>54</v>
      </c>
      <c r="AU74" s="209">
        <v>0.03</v>
      </c>
      <c r="AV74" s="1"/>
      <c r="AW74" s="177" t="s">
        <v>3</v>
      </c>
      <c r="AX74" s="182">
        <f>AX72-AX73</f>
        <v>891000</v>
      </c>
      <c r="AY74" s="182">
        <f>AY72-AY73</f>
        <v>0</v>
      </c>
      <c r="AZ74" s="183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267">
        <v>19</v>
      </c>
      <c r="B76" s="76" t="s">
        <v>45</v>
      </c>
      <c r="C76" s="81">
        <v>193922000</v>
      </c>
      <c r="D76" s="40">
        <v>1761380</v>
      </c>
      <c r="E76" s="40">
        <v>4242160</v>
      </c>
      <c r="F76" s="42">
        <v>6998300</v>
      </c>
      <c r="G76" s="81">
        <v>257409000</v>
      </c>
      <c r="H76" s="40">
        <v>2223430</v>
      </c>
      <c r="I76" s="40">
        <v>6875490</v>
      </c>
      <c r="J76" s="42">
        <v>11545500</v>
      </c>
      <c r="K76" s="270">
        <f>C78+G78</f>
        <v>710000</v>
      </c>
      <c r="L76" s="271"/>
      <c r="M76" s="276">
        <f>D78+E78+F78+H78+I78+J78</f>
        <v>85990</v>
      </c>
      <c r="N76" s="271"/>
      <c r="O76" s="288">
        <f>M76+K76</f>
        <v>795990</v>
      </c>
      <c r="P76" s="289"/>
      <c r="Q76" s="45" t="s">
        <v>6</v>
      </c>
      <c r="R76" s="42">
        <v>1214481700</v>
      </c>
      <c r="S76" s="60"/>
      <c r="T76" s="280">
        <v>0.47699999999999998</v>
      </c>
      <c r="U76" s="283">
        <v>0.74</v>
      </c>
      <c r="V76" s="60"/>
      <c r="W76" s="196" t="s">
        <v>6</v>
      </c>
      <c r="X76" s="47">
        <v>2595.6</v>
      </c>
      <c r="Y76" s="47">
        <v>3500.4</v>
      </c>
      <c r="Z76" s="47">
        <v>37.200000000000003</v>
      </c>
      <c r="AA76" s="47">
        <v>49.4</v>
      </c>
      <c r="AB76" s="47">
        <v>2723.9</v>
      </c>
      <c r="AC76" s="47">
        <v>3691.9</v>
      </c>
      <c r="AD76" s="47">
        <v>63.2</v>
      </c>
      <c r="AE76" s="93">
        <v>8.6999999999999993</v>
      </c>
      <c r="AF76" s="16"/>
      <c r="AG76" s="196" t="s">
        <v>29</v>
      </c>
      <c r="AH76" s="18">
        <v>4.75</v>
      </c>
      <c r="AI76" s="18">
        <v>4.5</v>
      </c>
      <c r="AJ76" s="18">
        <v>1.75</v>
      </c>
      <c r="AK76" s="18">
        <v>13</v>
      </c>
      <c r="AL76" s="19">
        <v>0</v>
      </c>
      <c r="AM76" s="70"/>
      <c r="AN76" s="73" t="s">
        <v>40</v>
      </c>
      <c r="AO76" s="23">
        <v>15.8</v>
      </c>
      <c r="AP76" s="24">
        <v>7.51</v>
      </c>
      <c r="AQ76" s="71"/>
      <c r="AR76" s="34" t="s">
        <v>37</v>
      </c>
      <c r="AS76" s="55">
        <v>7.8E-2</v>
      </c>
      <c r="AT76" s="35" t="s">
        <v>38</v>
      </c>
      <c r="AU76" s="56" t="s">
        <v>85</v>
      </c>
      <c r="AV76" s="1"/>
      <c r="AW76" s="184" t="s">
        <v>45</v>
      </c>
      <c r="AX76" s="179">
        <v>496688000</v>
      </c>
      <c r="AY76" s="179">
        <v>288571680</v>
      </c>
      <c r="AZ76" s="180">
        <v>172126000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86"/>
      <c r="B77" s="77" t="s">
        <v>44</v>
      </c>
      <c r="C77" s="82">
        <f t="shared" ref="C77:J77" si="87">C72</f>
        <v>193212000</v>
      </c>
      <c r="D77" s="83">
        <f t="shared" si="87"/>
        <v>1744380</v>
      </c>
      <c r="E77" s="83">
        <f t="shared" si="87"/>
        <v>4210160</v>
      </c>
      <c r="F77" s="84">
        <f t="shared" si="87"/>
        <v>6961310</v>
      </c>
      <c r="G77" s="82">
        <f t="shared" si="87"/>
        <v>257409000</v>
      </c>
      <c r="H77" s="83">
        <f t="shared" si="87"/>
        <v>2223430</v>
      </c>
      <c r="I77" s="83">
        <f t="shared" si="87"/>
        <v>6875490</v>
      </c>
      <c r="J77" s="84">
        <f t="shared" si="87"/>
        <v>11545500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1213631800</v>
      </c>
      <c r="S77" s="60"/>
      <c r="T77" s="281"/>
      <c r="U77" s="284"/>
      <c r="V77" s="60"/>
      <c r="W77" s="197" t="s">
        <v>7</v>
      </c>
      <c r="X77" s="6">
        <f t="shared" ref="X77:AE77" si="88">X72</f>
        <v>2586.6</v>
      </c>
      <c r="Y77" s="6">
        <f t="shared" si="88"/>
        <v>3500.4</v>
      </c>
      <c r="Z77" s="6">
        <f t="shared" si="88"/>
        <v>37.200000000000003</v>
      </c>
      <c r="AA77" s="6">
        <f t="shared" si="88"/>
        <v>49.1</v>
      </c>
      <c r="AB77" s="6">
        <f t="shared" si="88"/>
        <v>2714.1</v>
      </c>
      <c r="AC77" s="6">
        <f t="shared" si="88"/>
        <v>3691.9</v>
      </c>
      <c r="AD77" s="6">
        <f t="shared" si="88"/>
        <v>63.1</v>
      </c>
      <c r="AE77" s="92">
        <f t="shared" si="88"/>
        <v>8.6999999999999993</v>
      </c>
      <c r="AF77" s="16"/>
      <c r="AG77" s="197" t="s">
        <v>26</v>
      </c>
      <c r="AH77" s="7">
        <f>(AH76*10.74)</f>
        <v>51.015000000000001</v>
      </c>
      <c r="AI77" s="7">
        <f>(AI76*2.2)</f>
        <v>9.9</v>
      </c>
      <c r="AJ77" s="7">
        <f>(AJ76*0.25)</f>
        <v>0.4375</v>
      </c>
      <c r="AK77" s="294">
        <f>AK76+AL76</f>
        <v>13</v>
      </c>
      <c r="AL77" s="295"/>
      <c r="AM77" s="11"/>
      <c r="AN77" s="25" t="s">
        <v>41</v>
      </c>
      <c r="AO77" s="26">
        <v>16.600000000000001</v>
      </c>
      <c r="AP77" s="27">
        <v>7.85</v>
      </c>
      <c r="AQ77" s="71"/>
      <c r="AR77" s="36" t="s">
        <v>36</v>
      </c>
      <c r="AS77" s="13">
        <v>1.97</v>
      </c>
      <c r="AT77" s="2" t="s">
        <v>39</v>
      </c>
      <c r="AU77" s="39" t="s">
        <v>85</v>
      </c>
      <c r="AV77" s="1"/>
      <c r="AW77" s="185" t="s">
        <v>79</v>
      </c>
      <c r="AX77" s="178">
        <f t="shared" ref="AX77:AZ77" si="89">AX72</f>
        <v>495862000</v>
      </c>
      <c r="AY77" s="178">
        <f t="shared" si="89"/>
        <v>288571680</v>
      </c>
      <c r="AZ77" s="181">
        <f t="shared" si="89"/>
        <v>172091000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87"/>
      <c r="B78" s="75" t="s">
        <v>3</v>
      </c>
      <c r="C78" s="85">
        <f t="shared" ref="C78:J78" si="90">C76-C77</f>
        <v>710000</v>
      </c>
      <c r="D78" s="85">
        <f t="shared" si="90"/>
        <v>17000</v>
      </c>
      <c r="E78" s="85">
        <f t="shared" si="90"/>
        <v>32000</v>
      </c>
      <c r="F78" s="86">
        <f t="shared" si="90"/>
        <v>36990</v>
      </c>
      <c r="G78" s="85">
        <f t="shared" si="90"/>
        <v>0</v>
      </c>
      <c r="H78" s="85">
        <f t="shared" si="90"/>
        <v>0</v>
      </c>
      <c r="I78" s="85">
        <f t="shared" si="90"/>
        <v>0</v>
      </c>
      <c r="J78" s="86">
        <f t="shared" si="90"/>
        <v>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849900</v>
      </c>
      <c r="S78" s="61"/>
      <c r="T78" s="282"/>
      <c r="U78" s="285"/>
      <c r="V78" s="61"/>
      <c r="W78" s="48" t="s">
        <v>3</v>
      </c>
      <c r="X78" s="49">
        <f>X76-X77</f>
        <v>9</v>
      </c>
      <c r="Y78" s="49">
        <f t="shared" ref="Y78:AE78" si="91">Y76-Y77</f>
        <v>0</v>
      </c>
      <c r="Z78" s="49">
        <f t="shared" si="91"/>
        <v>0</v>
      </c>
      <c r="AA78" s="49">
        <f t="shared" si="91"/>
        <v>0.29999999999999716</v>
      </c>
      <c r="AB78" s="49">
        <f t="shared" si="91"/>
        <v>9.8000000000001819</v>
      </c>
      <c r="AC78" s="49">
        <f t="shared" si="91"/>
        <v>0</v>
      </c>
      <c r="AD78" s="49">
        <f t="shared" si="91"/>
        <v>0.10000000000000142</v>
      </c>
      <c r="AE78" s="94">
        <f t="shared" si="91"/>
        <v>0</v>
      </c>
      <c r="AF78" s="16"/>
      <c r="AG78" s="198" t="s">
        <v>28</v>
      </c>
      <c r="AH78" s="195">
        <f>(AH77)/((K76/1000000)*8.34)</f>
        <v>8.6153612321410495</v>
      </c>
      <c r="AI78" s="195">
        <f>(AI77)/((K76/1000000)*8.34)</f>
        <v>1.6719019150876484</v>
      </c>
      <c r="AJ78" s="195">
        <f>(AJ77)/((K76/1000000)*8.34)</f>
        <v>7.3884554328368296E-2</v>
      </c>
      <c r="AK78" s="296">
        <f>(AK77)/((K76/1000000)*8.34)</f>
        <v>2.195426757185801</v>
      </c>
      <c r="AL78" s="297"/>
      <c r="AM78" s="11"/>
      <c r="AN78" s="63"/>
      <c r="AO78" s="14"/>
      <c r="AP78" s="14"/>
      <c r="AQ78" s="71"/>
      <c r="AR78" s="194" t="s">
        <v>55</v>
      </c>
      <c r="AS78" s="89">
        <v>8.0500000000000007</v>
      </c>
      <c r="AT78" s="193" t="s">
        <v>54</v>
      </c>
      <c r="AU78" s="209">
        <v>0.06</v>
      </c>
      <c r="AV78" s="1"/>
      <c r="AW78" s="177" t="s">
        <v>3</v>
      </c>
      <c r="AX78" s="182">
        <f>AX76-AX77</f>
        <v>826000</v>
      </c>
      <c r="AY78" s="182">
        <f>AY76-AY77</f>
        <v>0</v>
      </c>
      <c r="AZ78" s="183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267">
        <v>20</v>
      </c>
      <c r="B80" s="76" t="s">
        <v>45</v>
      </c>
      <c r="C80" s="81">
        <v>195104000</v>
      </c>
      <c r="D80" s="40">
        <v>1770380</v>
      </c>
      <c r="E80" s="40">
        <v>4242160</v>
      </c>
      <c r="F80" s="42">
        <v>7006300</v>
      </c>
      <c r="G80" s="81">
        <v>257409000</v>
      </c>
      <c r="H80" s="40">
        <v>2223430</v>
      </c>
      <c r="I80" s="40">
        <v>6875490</v>
      </c>
      <c r="J80" s="42">
        <v>11545500</v>
      </c>
      <c r="K80" s="270">
        <f>C82+G82</f>
        <v>1182000</v>
      </c>
      <c r="L80" s="271"/>
      <c r="M80" s="276">
        <f>D82+E82+F82+H82+I82+J82</f>
        <v>17000</v>
      </c>
      <c r="N80" s="271"/>
      <c r="O80" s="288">
        <f>M80+K80</f>
        <v>1199000</v>
      </c>
      <c r="P80" s="289"/>
      <c r="Q80" s="45" t="s">
        <v>6</v>
      </c>
      <c r="R80" s="42">
        <v>1215444000</v>
      </c>
      <c r="S80" s="60"/>
      <c r="T80" s="280">
        <v>0</v>
      </c>
      <c r="U80" s="283">
        <v>0.9</v>
      </c>
      <c r="V80" s="60"/>
      <c r="W80" s="196" t="s">
        <v>6</v>
      </c>
      <c r="X80" s="47">
        <v>2610.6</v>
      </c>
      <c r="Y80" s="47">
        <v>3500.4</v>
      </c>
      <c r="Z80" s="47">
        <v>37.200000000000003</v>
      </c>
      <c r="AA80" s="47">
        <v>49.5</v>
      </c>
      <c r="AB80" s="47">
        <v>2739.1</v>
      </c>
      <c r="AC80" s="47">
        <v>3691.9</v>
      </c>
      <c r="AD80" s="47">
        <v>63.2</v>
      </c>
      <c r="AE80" s="93">
        <v>8.6999999999999993</v>
      </c>
      <c r="AF80" s="16"/>
      <c r="AG80" s="196" t="s">
        <v>29</v>
      </c>
      <c r="AH80" s="18">
        <v>5.5</v>
      </c>
      <c r="AI80" s="18">
        <v>6.125</v>
      </c>
      <c r="AJ80" s="18">
        <v>3.25</v>
      </c>
      <c r="AK80" s="18">
        <v>22</v>
      </c>
      <c r="AL80" s="19">
        <v>0</v>
      </c>
      <c r="AM80" s="70"/>
      <c r="AN80" s="73" t="s">
        <v>40</v>
      </c>
      <c r="AO80" s="23">
        <v>15.8</v>
      </c>
      <c r="AP80" s="24">
        <v>7.36</v>
      </c>
      <c r="AQ80" s="71"/>
      <c r="AR80" s="34" t="s">
        <v>37</v>
      </c>
      <c r="AS80" s="55">
        <v>0.06</v>
      </c>
      <c r="AT80" s="35" t="s">
        <v>38</v>
      </c>
      <c r="AU80" s="56" t="s">
        <v>85</v>
      </c>
      <c r="AV80" s="1"/>
      <c r="AW80" s="184" t="s">
        <v>45</v>
      </c>
      <c r="AX80" s="179">
        <v>497986000</v>
      </c>
      <c r="AY80" s="179">
        <v>288571680</v>
      </c>
      <c r="AZ80" s="180">
        <v>172126000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86"/>
      <c r="B81" s="77" t="s">
        <v>44</v>
      </c>
      <c r="C81" s="82">
        <f t="shared" ref="C81:J81" si="92">C76</f>
        <v>193922000</v>
      </c>
      <c r="D81" s="83">
        <f t="shared" si="92"/>
        <v>1761380</v>
      </c>
      <c r="E81" s="83">
        <f t="shared" si="92"/>
        <v>4242160</v>
      </c>
      <c r="F81" s="84">
        <f t="shared" si="92"/>
        <v>6998300</v>
      </c>
      <c r="G81" s="82">
        <f t="shared" si="92"/>
        <v>257409000</v>
      </c>
      <c r="H81" s="83">
        <f t="shared" si="92"/>
        <v>2223430</v>
      </c>
      <c r="I81" s="83">
        <f t="shared" si="92"/>
        <v>6875490</v>
      </c>
      <c r="J81" s="84">
        <f t="shared" si="92"/>
        <v>11545500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1214481700</v>
      </c>
      <c r="S81" s="60"/>
      <c r="T81" s="281"/>
      <c r="U81" s="284"/>
      <c r="V81" s="60"/>
      <c r="W81" s="197" t="s">
        <v>7</v>
      </c>
      <c r="X81" s="6">
        <f t="shared" ref="X81:AE81" si="93">X76</f>
        <v>2595.6</v>
      </c>
      <c r="Y81" s="6">
        <f t="shared" si="93"/>
        <v>3500.4</v>
      </c>
      <c r="Z81" s="6">
        <f t="shared" si="93"/>
        <v>37.200000000000003</v>
      </c>
      <c r="AA81" s="6">
        <f t="shared" si="93"/>
        <v>49.4</v>
      </c>
      <c r="AB81" s="6">
        <f t="shared" si="93"/>
        <v>2723.9</v>
      </c>
      <c r="AC81" s="6">
        <f t="shared" si="93"/>
        <v>3691.9</v>
      </c>
      <c r="AD81" s="6">
        <f t="shared" si="93"/>
        <v>63.2</v>
      </c>
      <c r="AE81" s="92">
        <f t="shared" si="93"/>
        <v>8.6999999999999993</v>
      </c>
      <c r="AF81" s="16"/>
      <c r="AG81" s="197" t="s">
        <v>26</v>
      </c>
      <c r="AH81" s="7">
        <f>(AH80*10.74)</f>
        <v>59.07</v>
      </c>
      <c r="AI81" s="7">
        <f>(AI80*2.2)</f>
        <v>13.475000000000001</v>
      </c>
      <c r="AJ81" s="7">
        <f>(AJ80*0.25)</f>
        <v>0.8125</v>
      </c>
      <c r="AK81" s="294">
        <f>AK80+AL80</f>
        <v>22</v>
      </c>
      <c r="AL81" s="295"/>
      <c r="AM81" s="11"/>
      <c r="AN81" s="25" t="s">
        <v>41</v>
      </c>
      <c r="AO81" s="26">
        <v>15.9</v>
      </c>
      <c r="AP81" s="27">
        <v>7.74</v>
      </c>
      <c r="AQ81" s="71"/>
      <c r="AR81" s="36" t="s">
        <v>36</v>
      </c>
      <c r="AS81" s="13">
        <v>1.52</v>
      </c>
      <c r="AT81" s="2" t="s">
        <v>39</v>
      </c>
      <c r="AU81" s="39" t="s">
        <v>85</v>
      </c>
      <c r="AV81" s="1"/>
      <c r="AW81" s="185" t="s">
        <v>79</v>
      </c>
      <c r="AX81" s="178">
        <f t="shared" ref="AX81:AZ81" si="94">AX76</f>
        <v>496688000</v>
      </c>
      <c r="AY81" s="178">
        <f t="shared" si="94"/>
        <v>288571680</v>
      </c>
      <c r="AZ81" s="181">
        <f t="shared" si="94"/>
        <v>172126000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87"/>
      <c r="B82" s="75" t="s">
        <v>3</v>
      </c>
      <c r="C82" s="85">
        <f t="shared" ref="C82:J82" si="95">C80-C81</f>
        <v>1182000</v>
      </c>
      <c r="D82" s="85">
        <f t="shared" si="95"/>
        <v>9000</v>
      </c>
      <c r="E82" s="85">
        <f t="shared" si="95"/>
        <v>0</v>
      </c>
      <c r="F82" s="86">
        <f t="shared" si="95"/>
        <v>8000</v>
      </c>
      <c r="G82" s="85">
        <f t="shared" si="95"/>
        <v>0</v>
      </c>
      <c r="H82" s="85">
        <f t="shared" si="95"/>
        <v>0</v>
      </c>
      <c r="I82" s="85">
        <f t="shared" si="95"/>
        <v>0</v>
      </c>
      <c r="J82" s="86">
        <f t="shared" si="95"/>
        <v>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962300</v>
      </c>
      <c r="S82" s="61"/>
      <c r="T82" s="282"/>
      <c r="U82" s="285"/>
      <c r="V82" s="61"/>
      <c r="W82" s="48" t="s">
        <v>3</v>
      </c>
      <c r="X82" s="49">
        <f>X80-X81</f>
        <v>15</v>
      </c>
      <c r="Y82" s="49">
        <f t="shared" ref="Y82:AE82" si="96">Y80-Y81</f>
        <v>0</v>
      </c>
      <c r="Z82" s="49">
        <f t="shared" si="96"/>
        <v>0</v>
      </c>
      <c r="AA82" s="49">
        <f t="shared" si="96"/>
        <v>0.10000000000000142</v>
      </c>
      <c r="AB82" s="49">
        <f t="shared" si="96"/>
        <v>15.199999999999818</v>
      </c>
      <c r="AC82" s="49">
        <f t="shared" si="96"/>
        <v>0</v>
      </c>
      <c r="AD82" s="49">
        <f t="shared" si="96"/>
        <v>0</v>
      </c>
      <c r="AE82" s="94">
        <f t="shared" si="96"/>
        <v>0</v>
      </c>
      <c r="AF82" s="16"/>
      <c r="AG82" s="198" t="s">
        <v>28</v>
      </c>
      <c r="AH82" s="195">
        <f>(AH81)/((K80/1000000)*8.34)</f>
        <v>5.9921605862518108</v>
      </c>
      <c r="AI82" s="195">
        <f>(AI81)/((K80/1000000)*8.34)</f>
        <v>1.3669267631580018</v>
      </c>
      <c r="AJ82" s="195">
        <f>(AJ81)/((K80/1000000)*8.34)</f>
        <v>8.2421372546632746E-2</v>
      </c>
      <c r="AK82" s="296">
        <f>(AK81)/((K80/1000000)*8.34)</f>
        <v>2.2317171643395946</v>
      </c>
      <c r="AL82" s="297"/>
      <c r="AM82" s="11"/>
      <c r="AN82" s="63"/>
      <c r="AO82" s="14"/>
      <c r="AP82" s="14"/>
      <c r="AQ82" s="71"/>
      <c r="AR82" s="194" t="s">
        <v>55</v>
      </c>
      <c r="AS82" s="89">
        <v>6.83</v>
      </c>
      <c r="AT82" s="193" t="s">
        <v>54</v>
      </c>
      <c r="AU82" s="209">
        <v>0.04</v>
      </c>
      <c r="AV82" s="1"/>
      <c r="AW82" s="177" t="s">
        <v>3</v>
      </c>
      <c r="AX82" s="182">
        <f>AX80-AX81</f>
        <v>1298000</v>
      </c>
      <c r="AY82" s="182">
        <f>AY80-AY81</f>
        <v>0</v>
      </c>
      <c r="AZ82" s="183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267">
        <v>21</v>
      </c>
      <c r="B84" s="76" t="s">
        <v>45</v>
      </c>
      <c r="C84" s="81">
        <v>195961000</v>
      </c>
      <c r="D84" s="40">
        <v>1779380</v>
      </c>
      <c r="E84" s="40">
        <v>4275160</v>
      </c>
      <c r="F84" s="42">
        <v>7028300</v>
      </c>
      <c r="G84" s="81">
        <v>257409000</v>
      </c>
      <c r="H84" s="40">
        <v>2223430</v>
      </c>
      <c r="I84" s="40">
        <v>6875490</v>
      </c>
      <c r="J84" s="42">
        <v>11545500</v>
      </c>
      <c r="K84" s="270">
        <f>C86+G86</f>
        <v>857000</v>
      </c>
      <c r="L84" s="271"/>
      <c r="M84" s="276">
        <f>D86+E86+F86+H86+I86+J86</f>
        <v>64000</v>
      </c>
      <c r="N84" s="271"/>
      <c r="O84" s="288">
        <f>M84+K84</f>
        <v>921000</v>
      </c>
      <c r="P84" s="289"/>
      <c r="Q84" s="45" t="s">
        <v>6</v>
      </c>
      <c r="R84" s="42">
        <v>1216397300</v>
      </c>
      <c r="S84" s="60"/>
      <c r="T84" s="280">
        <v>0</v>
      </c>
      <c r="U84" s="283">
        <v>1.08</v>
      </c>
      <c r="V84" s="60"/>
      <c r="W84" s="196" t="s">
        <v>6</v>
      </c>
      <c r="X84" s="47">
        <v>2621.5</v>
      </c>
      <c r="Y84" s="47">
        <v>3500.4</v>
      </c>
      <c r="Z84" s="47">
        <v>37.200000000000003</v>
      </c>
      <c r="AA84" s="47">
        <v>49.6</v>
      </c>
      <c r="AB84" s="47">
        <v>2750.5</v>
      </c>
      <c r="AC84" s="47">
        <v>3691.9</v>
      </c>
      <c r="AD84" s="47">
        <v>63.4</v>
      </c>
      <c r="AE84" s="93">
        <v>8.8000000000000007</v>
      </c>
      <c r="AF84" s="16"/>
      <c r="AG84" s="196" t="s">
        <v>29</v>
      </c>
      <c r="AH84" s="18">
        <v>2.875</v>
      </c>
      <c r="AI84" s="18">
        <v>4.5</v>
      </c>
      <c r="AJ84" s="18">
        <v>1.625</v>
      </c>
      <c r="AK84" s="18">
        <v>14</v>
      </c>
      <c r="AL84" s="19">
        <v>0</v>
      </c>
      <c r="AM84" s="70"/>
      <c r="AN84" s="73" t="s">
        <v>40</v>
      </c>
      <c r="AO84" s="23">
        <v>15.1</v>
      </c>
      <c r="AP84" s="24">
        <v>7.37</v>
      </c>
      <c r="AQ84" s="71"/>
      <c r="AR84" s="34" t="s">
        <v>37</v>
      </c>
      <c r="AS84" s="55">
        <v>4.7E-2</v>
      </c>
      <c r="AT84" s="35" t="s">
        <v>38</v>
      </c>
      <c r="AU84" s="56" t="s">
        <v>85</v>
      </c>
      <c r="AV84" s="1"/>
      <c r="AW84" s="184" t="s">
        <v>45</v>
      </c>
      <c r="AX84" s="179">
        <v>498942000</v>
      </c>
      <c r="AY84" s="179">
        <v>288571680</v>
      </c>
      <c r="AZ84" s="180">
        <v>172162000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86"/>
      <c r="B85" s="77" t="s">
        <v>44</v>
      </c>
      <c r="C85" s="82">
        <f t="shared" ref="C85:J85" si="97">C80</f>
        <v>195104000</v>
      </c>
      <c r="D85" s="83">
        <f t="shared" si="97"/>
        <v>1770380</v>
      </c>
      <c r="E85" s="83">
        <f t="shared" si="97"/>
        <v>4242160</v>
      </c>
      <c r="F85" s="84">
        <f t="shared" si="97"/>
        <v>7006300</v>
      </c>
      <c r="G85" s="82">
        <f t="shared" si="97"/>
        <v>257409000</v>
      </c>
      <c r="H85" s="83">
        <f t="shared" si="97"/>
        <v>2223430</v>
      </c>
      <c r="I85" s="83">
        <f t="shared" si="97"/>
        <v>6875490</v>
      </c>
      <c r="J85" s="84">
        <f t="shared" si="97"/>
        <v>11545500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1215444000</v>
      </c>
      <c r="S85" s="60"/>
      <c r="T85" s="281"/>
      <c r="U85" s="284"/>
      <c r="V85" s="60"/>
      <c r="W85" s="197" t="s">
        <v>7</v>
      </c>
      <c r="X85" s="6">
        <f t="shared" ref="X85:AE85" si="98">X80</f>
        <v>2610.6</v>
      </c>
      <c r="Y85" s="6">
        <f t="shared" si="98"/>
        <v>3500.4</v>
      </c>
      <c r="Z85" s="6">
        <f t="shared" si="98"/>
        <v>37.200000000000003</v>
      </c>
      <c r="AA85" s="6">
        <f t="shared" si="98"/>
        <v>49.5</v>
      </c>
      <c r="AB85" s="6">
        <f t="shared" si="98"/>
        <v>2739.1</v>
      </c>
      <c r="AC85" s="6">
        <f t="shared" si="98"/>
        <v>3691.9</v>
      </c>
      <c r="AD85" s="6">
        <f t="shared" si="98"/>
        <v>63.2</v>
      </c>
      <c r="AE85" s="92">
        <f t="shared" si="98"/>
        <v>8.6999999999999993</v>
      </c>
      <c r="AF85" s="16"/>
      <c r="AG85" s="197" t="s">
        <v>26</v>
      </c>
      <c r="AH85" s="7">
        <f>(AH84*10.74)</f>
        <v>30.877500000000001</v>
      </c>
      <c r="AI85" s="7">
        <f>(AI84*2.2)</f>
        <v>9.9</v>
      </c>
      <c r="AJ85" s="7">
        <f>(AJ84*0.25)</f>
        <v>0.40625</v>
      </c>
      <c r="AK85" s="294">
        <f>AK84+AL84</f>
        <v>14</v>
      </c>
      <c r="AL85" s="295"/>
      <c r="AM85" s="11"/>
      <c r="AN85" s="25" t="s">
        <v>41</v>
      </c>
      <c r="AO85" s="26">
        <v>16.5</v>
      </c>
      <c r="AP85" s="27">
        <v>7.7</v>
      </c>
      <c r="AQ85" s="71"/>
      <c r="AR85" s="36" t="s">
        <v>36</v>
      </c>
      <c r="AS85" s="13">
        <v>0.46100000000000002</v>
      </c>
      <c r="AT85" s="2" t="s">
        <v>39</v>
      </c>
      <c r="AU85" s="39" t="s">
        <v>85</v>
      </c>
      <c r="AV85" s="1"/>
      <c r="AW85" s="185" t="s">
        <v>79</v>
      </c>
      <c r="AX85" s="178">
        <f t="shared" ref="AX85:AZ85" si="99">AX80</f>
        <v>497986000</v>
      </c>
      <c r="AY85" s="178">
        <f t="shared" si="99"/>
        <v>288571680</v>
      </c>
      <c r="AZ85" s="181">
        <f t="shared" si="99"/>
        <v>172126000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87"/>
      <c r="B86" s="75" t="s">
        <v>3</v>
      </c>
      <c r="C86" s="85">
        <f t="shared" ref="C86:J86" si="100">C84-C85</f>
        <v>857000</v>
      </c>
      <c r="D86" s="85">
        <f t="shared" si="100"/>
        <v>9000</v>
      </c>
      <c r="E86" s="85">
        <f t="shared" si="100"/>
        <v>33000</v>
      </c>
      <c r="F86" s="86">
        <f t="shared" si="100"/>
        <v>22000</v>
      </c>
      <c r="G86" s="85">
        <f t="shared" si="100"/>
        <v>0</v>
      </c>
      <c r="H86" s="85">
        <f t="shared" si="100"/>
        <v>0</v>
      </c>
      <c r="I86" s="85">
        <f t="shared" si="100"/>
        <v>0</v>
      </c>
      <c r="J86" s="86">
        <f t="shared" si="100"/>
        <v>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953300</v>
      </c>
      <c r="S86" s="61"/>
      <c r="T86" s="282"/>
      <c r="U86" s="285"/>
      <c r="V86" s="61"/>
      <c r="W86" s="48" t="s">
        <v>3</v>
      </c>
      <c r="X86" s="49">
        <f>X84-X85</f>
        <v>10.900000000000091</v>
      </c>
      <c r="Y86" s="49">
        <f t="shared" ref="Y86:AE86" si="101">Y84-Y85</f>
        <v>0</v>
      </c>
      <c r="Z86" s="49">
        <f t="shared" si="101"/>
        <v>0</v>
      </c>
      <c r="AA86" s="49">
        <f t="shared" si="101"/>
        <v>0.10000000000000142</v>
      </c>
      <c r="AB86" s="49">
        <f t="shared" si="101"/>
        <v>11.400000000000091</v>
      </c>
      <c r="AC86" s="49">
        <f t="shared" si="101"/>
        <v>0</v>
      </c>
      <c r="AD86" s="49">
        <f t="shared" si="101"/>
        <v>0.19999999999999574</v>
      </c>
      <c r="AE86" s="94">
        <f t="shared" si="101"/>
        <v>0.10000000000000142</v>
      </c>
      <c r="AF86" s="16"/>
      <c r="AG86" s="198" t="s">
        <v>28</v>
      </c>
      <c r="AH86" s="195">
        <f>(AH85)/((K84/1000000)*8.34)</f>
        <v>4.3201145034963861</v>
      </c>
      <c r="AI86" s="195">
        <f>(AI85)/((K84/1000000)*8.34)</f>
        <v>1.3851229401542944</v>
      </c>
      <c r="AJ86" s="195">
        <f>(AJ85)/((K84/1000000)*8.34)</f>
        <v>5.6839009539159803E-2</v>
      </c>
      <c r="AK86" s="296">
        <f>(AK85)/((K84/1000000)*8.34)</f>
        <v>1.9587597133495072</v>
      </c>
      <c r="AL86" s="297"/>
      <c r="AM86" s="11"/>
      <c r="AN86" s="63"/>
      <c r="AO86" s="14"/>
      <c r="AP86" s="14"/>
      <c r="AQ86" s="71"/>
      <c r="AR86" s="194" t="s">
        <v>55</v>
      </c>
      <c r="AS86" s="89">
        <v>1.74</v>
      </c>
      <c r="AT86" s="193" t="s">
        <v>54</v>
      </c>
      <c r="AU86" s="38">
        <v>3.1E-2</v>
      </c>
      <c r="AV86" s="1"/>
      <c r="AW86" s="177" t="s">
        <v>3</v>
      </c>
      <c r="AX86" s="182">
        <f>AX84-AX85</f>
        <v>956000</v>
      </c>
      <c r="AY86" s="182">
        <f>AY84-AY85</f>
        <v>0</v>
      </c>
      <c r="AZ86" s="183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 t="s">
        <v>85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267">
        <v>22</v>
      </c>
      <c r="B88" s="76" t="s">
        <v>45</v>
      </c>
      <c r="C88" s="81">
        <v>196953000</v>
      </c>
      <c r="D88" s="40">
        <v>1788380</v>
      </c>
      <c r="E88" s="40">
        <v>4275160</v>
      </c>
      <c r="F88" s="42">
        <v>7036300</v>
      </c>
      <c r="G88" s="81">
        <v>257409000</v>
      </c>
      <c r="H88" s="40">
        <v>2223430</v>
      </c>
      <c r="I88" s="40">
        <v>6875490</v>
      </c>
      <c r="J88" s="42">
        <v>11545500</v>
      </c>
      <c r="K88" s="270">
        <f>C90+G90</f>
        <v>992000</v>
      </c>
      <c r="L88" s="271"/>
      <c r="M88" s="276">
        <f>D90+E90+F90+H90+I90+J90</f>
        <v>17000</v>
      </c>
      <c r="N88" s="271"/>
      <c r="O88" s="288">
        <f>M88+K88</f>
        <v>1009000</v>
      </c>
      <c r="P88" s="289"/>
      <c r="Q88" s="45" t="s">
        <v>6</v>
      </c>
      <c r="R88" s="42">
        <v>1217367700</v>
      </c>
      <c r="S88" s="60"/>
      <c r="T88" s="280">
        <v>0.02</v>
      </c>
      <c r="U88" s="283">
        <v>0.98</v>
      </c>
      <c r="V88" s="60"/>
      <c r="W88" s="196" t="s">
        <v>6</v>
      </c>
      <c r="X88" s="47">
        <v>2634.2</v>
      </c>
      <c r="Y88" s="47">
        <v>3500.4</v>
      </c>
      <c r="Z88" s="47">
        <v>37.200000000000003</v>
      </c>
      <c r="AA88" s="47">
        <v>49.7</v>
      </c>
      <c r="AB88" s="47">
        <v>2763.4</v>
      </c>
      <c r="AC88" s="47">
        <v>3691.9</v>
      </c>
      <c r="AD88" s="47">
        <v>63.4</v>
      </c>
      <c r="AE88" s="93">
        <v>8.8000000000000007</v>
      </c>
      <c r="AF88" s="16"/>
      <c r="AG88" s="196" t="s">
        <v>29</v>
      </c>
      <c r="AH88" s="18">
        <v>2.875</v>
      </c>
      <c r="AI88" s="18">
        <v>5</v>
      </c>
      <c r="AJ88" s="18">
        <v>2</v>
      </c>
      <c r="AK88" s="18">
        <v>15</v>
      </c>
      <c r="AL88" s="19">
        <v>0</v>
      </c>
      <c r="AM88" s="70"/>
      <c r="AN88" s="73" t="s">
        <v>40</v>
      </c>
      <c r="AO88" s="23">
        <v>15.5</v>
      </c>
      <c r="AP88" s="24">
        <v>7.25</v>
      </c>
      <c r="AQ88" s="71"/>
      <c r="AR88" s="34" t="s">
        <v>37</v>
      </c>
      <c r="AS88" s="55">
        <v>4.4999999999999998E-2</v>
      </c>
      <c r="AT88" s="35" t="s">
        <v>38</v>
      </c>
      <c r="AU88" s="56" t="s">
        <v>85</v>
      </c>
      <c r="AV88" s="1"/>
      <c r="AW88" s="184" t="s">
        <v>45</v>
      </c>
      <c r="AX88" s="179">
        <v>500031000</v>
      </c>
      <c r="AY88" s="179">
        <v>288571680</v>
      </c>
      <c r="AZ88" s="180">
        <v>172162000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86"/>
      <c r="B89" s="77" t="s">
        <v>44</v>
      </c>
      <c r="C89" s="82">
        <f t="shared" ref="C89:J89" si="102">C84</f>
        <v>195961000</v>
      </c>
      <c r="D89" s="83">
        <f t="shared" si="102"/>
        <v>1779380</v>
      </c>
      <c r="E89" s="83">
        <f t="shared" si="102"/>
        <v>4275160</v>
      </c>
      <c r="F89" s="84">
        <f t="shared" si="102"/>
        <v>7028300</v>
      </c>
      <c r="G89" s="82">
        <f t="shared" si="102"/>
        <v>257409000</v>
      </c>
      <c r="H89" s="83">
        <f t="shared" si="102"/>
        <v>2223430</v>
      </c>
      <c r="I89" s="83">
        <f t="shared" si="102"/>
        <v>6875490</v>
      </c>
      <c r="J89" s="84">
        <f t="shared" si="102"/>
        <v>11545500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1216397300</v>
      </c>
      <c r="S89" s="60"/>
      <c r="T89" s="281"/>
      <c r="U89" s="284"/>
      <c r="V89" s="60"/>
      <c r="W89" s="197" t="s">
        <v>7</v>
      </c>
      <c r="X89" s="6">
        <f t="shared" ref="X89:AE89" si="103">X84</f>
        <v>2621.5</v>
      </c>
      <c r="Y89" s="6">
        <f t="shared" si="103"/>
        <v>3500.4</v>
      </c>
      <c r="Z89" s="6">
        <f t="shared" si="103"/>
        <v>37.200000000000003</v>
      </c>
      <c r="AA89" s="6">
        <f t="shared" si="103"/>
        <v>49.6</v>
      </c>
      <c r="AB89" s="6">
        <f t="shared" si="103"/>
        <v>2750.5</v>
      </c>
      <c r="AC89" s="6">
        <f t="shared" si="103"/>
        <v>3691.9</v>
      </c>
      <c r="AD89" s="6">
        <f t="shared" si="103"/>
        <v>63.4</v>
      </c>
      <c r="AE89" s="92">
        <f t="shared" si="103"/>
        <v>8.8000000000000007</v>
      </c>
      <c r="AF89" s="16"/>
      <c r="AG89" s="197" t="s">
        <v>26</v>
      </c>
      <c r="AH89" s="7">
        <f>(AH88*10.74)</f>
        <v>30.877500000000001</v>
      </c>
      <c r="AI89" s="7">
        <f>(AI88*2.2)</f>
        <v>11</v>
      </c>
      <c r="AJ89" s="7">
        <f>(AJ88*0.25)</f>
        <v>0.5</v>
      </c>
      <c r="AK89" s="294">
        <f>AK88+AL88</f>
        <v>15</v>
      </c>
      <c r="AL89" s="295"/>
      <c r="AM89" s="11"/>
      <c r="AN89" s="25" t="s">
        <v>41</v>
      </c>
      <c r="AO89" s="26">
        <v>16.399999999999999</v>
      </c>
      <c r="AP89" s="27">
        <v>7.55</v>
      </c>
      <c r="AQ89" s="71"/>
      <c r="AR89" s="36" t="s">
        <v>36</v>
      </c>
      <c r="AS89" s="13">
        <v>0.36099999999999999</v>
      </c>
      <c r="AT89" s="2" t="s">
        <v>39</v>
      </c>
      <c r="AU89" s="39" t="s">
        <v>85</v>
      </c>
      <c r="AV89" s="1"/>
      <c r="AW89" s="185" t="s">
        <v>79</v>
      </c>
      <c r="AX89" s="178">
        <f t="shared" ref="AX89:AZ89" si="104">AX84</f>
        <v>498942000</v>
      </c>
      <c r="AY89" s="178">
        <f t="shared" si="104"/>
        <v>288571680</v>
      </c>
      <c r="AZ89" s="181">
        <f t="shared" si="104"/>
        <v>172162000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87"/>
      <c r="B90" s="75" t="s">
        <v>3</v>
      </c>
      <c r="C90" s="85">
        <f t="shared" ref="C90:J90" si="105">C88-C89</f>
        <v>992000</v>
      </c>
      <c r="D90" s="85">
        <f t="shared" si="105"/>
        <v>9000</v>
      </c>
      <c r="E90" s="85">
        <f t="shared" si="105"/>
        <v>0</v>
      </c>
      <c r="F90" s="86">
        <f t="shared" si="105"/>
        <v>8000</v>
      </c>
      <c r="G90" s="85">
        <f t="shared" si="105"/>
        <v>0</v>
      </c>
      <c r="H90" s="85">
        <f t="shared" si="105"/>
        <v>0</v>
      </c>
      <c r="I90" s="85">
        <f t="shared" si="105"/>
        <v>0</v>
      </c>
      <c r="J90" s="86">
        <f t="shared" si="105"/>
        <v>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970400</v>
      </c>
      <c r="S90" s="61"/>
      <c r="T90" s="282"/>
      <c r="U90" s="285"/>
      <c r="V90" s="61"/>
      <c r="W90" s="48" t="s">
        <v>3</v>
      </c>
      <c r="X90" s="49">
        <f>X88-X89</f>
        <v>12.699999999999818</v>
      </c>
      <c r="Y90" s="49">
        <f t="shared" ref="Y90:AE90" si="106">Y88-Y89</f>
        <v>0</v>
      </c>
      <c r="Z90" s="49">
        <f t="shared" si="106"/>
        <v>0</v>
      </c>
      <c r="AA90" s="49">
        <f t="shared" si="106"/>
        <v>0.10000000000000142</v>
      </c>
      <c r="AB90" s="49">
        <f t="shared" si="106"/>
        <v>12.900000000000091</v>
      </c>
      <c r="AC90" s="49">
        <f t="shared" si="106"/>
        <v>0</v>
      </c>
      <c r="AD90" s="49">
        <f t="shared" si="106"/>
        <v>0</v>
      </c>
      <c r="AE90" s="94">
        <f t="shared" si="106"/>
        <v>0</v>
      </c>
      <c r="AF90" s="16"/>
      <c r="AG90" s="198" t="s">
        <v>28</v>
      </c>
      <c r="AH90" s="195">
        <f>(AH89)/((K88/1000000)*8.34)</f>
        <v>3.7321956950568582</v>
      </c>
      <c r="AI90" s="195">
        <f>(AI89)/((K88/1000000)*8.34)</f>
        <v>1.3295814960934478</v>
      </c>
      <c r="AJ90" s="195">
        <f>(AJ89)/((K88/1000000)*8.34)</f>
        <v>6.0435522549702178E-2</v>
      </c>
      <c r="AK90" s="296">
        <f>(AK89)/((K88/1000000)*8.34)</f>
        <v>1.8130656764910653</v>
      </c>
      <c r="AL90" s="297"/>
      <c r="AM90" s="11"/>
      <c r="AN90" s="63"/>
      <c r="AO90" s="14"/>
      <c r="AP90" s="14"/>
      <c r="AQ90" s="71"/>
      <c r="AR90" s="194" t="s">
        <v>55</v>
      </c>
      <c r="AS90" s="89">
        <v>1.43</v>
      </c>
      <c r="AT90" s="193" t="s">
        <v>54</v>
      </c>
      <c r="AU90" s="38">
        <v>2.9000000000000001E-2</v>
      </c>
      <c r="AV90" s="1"/>
      <c r="AW90" s="177" t="s">
        <v>3</v>
      </c>
      <c r="AX90" s="182">
        <f>AX88-AX89</f>
        <v>1089000</v>
      </c>
      <c r="AY90" s="182">
        <f>AY88-AY89</f>
        <v>0</v>
      </c>
      <c r="AZ90" s="183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267">
        <v>23</v>
      </c>
      <c r="B92" s="76" t="s">
        <v>45</v>
      </c>
      <c r="C92" s="81">
        <v>198099000</v>
      </c>
      <c r="D92" s="40">
        <v>1788380</v>
      </c>
      <c r="E92" s="40">
        <v>4307150</v>
      </c>
      <c r="F92" s="42">
        <v>7056300</v>
      </c>
      <c r="G92" s="81">
        <v>257409000</v>
      </c>
      <c r="H92" s="40">
        <v>2223430</v>
      </c>
      <c r="I92" s="40">
        <v>6875490</v>
      </c>
      <c r="J92" s="42">
        <v>11545500</v>
      </c>
      <c r="K92" s="270">
        <f>C94+G94</f>
        <v>1146000</v>
      </c>
      <c r="L92" s="271"/>
      <c r="M92" s="276">
        <f>D94+E94+F94+H94+I94+J94</f>
        <v>51990</v>
      </c>
      <c r="N92" s="271"/>
      <c r="O92" s="288">
        <f>M92+K92</f>
        <v>1197990</v>
      </c>
      <c r="P92" s="289"/>
      <c r="Q92" s="45" t="s">
        <v>6</v>
      </c>
      <c r="R92" s="42">
        <v>1218344400</v>
      </c>
      <c r="S92" s="60"/>
      <c r="T92" s="280">
        <v>0</v>
      </c>
      <c r="U92" s="283">
        <v>0.97</v>
      </c>
      <c r="V92" s="60"/>
      <c r="W92" s="196" t="s">
        <v>6</v>
      </c>
      <c r="X92" s="47">
        <v>2648.8</v>
      </c>
      <c r="Y92" s="47">
        <v>3500.4</v>
      </c>
      <c r="Z92" s="47">
        <v>37.200000000000003</v>
      </c>
      <c r="AA92" s="47">
        <v>49.7</v>
      </c>
      <c r="AB92" s="47">
        <v>2778.4</v>
      </c>
      <c r="AC92" s="47">
        <v>3691.9</v>
      </c>
      <c r="AD92" s="47">
        <v>63.5</v>
      </c>
      <c r="AE92" s="93">
        <v>8.9</v>
      </c>
      <c r="AF92" s="16"/>
      <c r="AG92" s="196" t="s">
        <v>29</v>
      </c>
      <c r="AH92" s="18">
        <v>3.25</v>
      </c>
      <c r="AI92" s="18">
        <v>5.9375</v>
      </c>
      <c r="AJ92" s="18">
        <v>2.25</v>
      </c>
      <c r="AK92" s="18">
        <v>18</v>
      </c>
      <c r="AL92" s="19">
        <v>0</v>
      </c>
      <c r="AM92" s="70"/>
      <c r="AN92" s="73" t="s">
        <v>40</v>
      </c>
      <c r="AO92" s="23">
        <v>16.399999999999999</v>
      </c>
      <c r="AP92" s="24">
        <v>7.44</v>
      </c>
      <c r="AQ92" s="71"/>
      <c r="AR92" s="34" t="s">
        <v>37</v>
      </c>
      <c r="AS92" s="55">
        <v>4.2000000000000003E-2</v>
      </c>
      <c r="AT92" s="35" t="s">
        <v>38</v>
      </c>
      <c r="AU92" s="56" t="s">
        <v>85</v>
      </c>
      <c r="AV92" s="1"/>
      <c r="AW92" s="184" t="s">
        <v>45</v>
      </c>
      <c r="AX92" s="179">
        <v>501282000</v>
      </c>
      <c r="AY92" s="179">
        <v>288571680</v>
      </c>
      <c r="AZ92" s="180">
        <v>172197000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86"/>
      <c r="B93" s="77" t="s">
        <v>44</v>
      </c>
      <c r="C93" s="82">
        <f t="shared" ref="C93:J93" si="107">C88</f>
        <v>196953000</v>
      </c>
      <c r="D93" s="83">
        <f t="shared" si="107"/>
        <v>1788380</v>
      </c>
      <c r="E93" s="83">
        <f t="shared" si="107"/>
        <v>4275160</v>
      </c>
      <c r="F93" s="84">
        <f t="shared" si="107"/>
        <v>7036300</v>
      </c>
      <c r="G93" s="82">
        <f t="shared" si="107"/>
        <v>257409000</v>
      </c>
      <c r="H93" s="83">
        <f t="shared" si="107"/>
        <v>2223430</v>
      </c>
      <c r="I93" s="83">
        <f t="shared" si="107"/>
        <v>6875490</v>
      </c>
      <c r="J93" s="84">
        <f t="shared" si="107"/>
        <v>11545500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1217367700</v>
      </c>
      <c r="S93" s="60"/>
      <c r="T93" s="281"/>
      <c r="U93" s="284"/>
      <c r="V93" s="60"/>
      <c r="W93" s="197" t="s">
        <v>7</v>
      </c>
      <c r="X93" s="6">
        <f t="shared" ref="X93:AE93" si="108">X88</f>
        <v>2634.2</v>
      </c>
      <c r="Y93" s="6">
        <f t="shared" si="108"/>
        <v>3500.4</v>
      </c>
      <c r="Z93" s="6">
        <f t="shared" si="108"/>
        <v>37.200000000000003</v>
      </c>
      <c r="AA93" s="6">
        <f t="shared" si="108"/>
        <v>49.7</v>
      </c>
      <c r="AB93" s="6">
        <f t="shared" si="108"/>
        <v>2763.4</v>
      </c>
      <c r="AC93" s="6">
        <f t="shared" si="108"/>
        <v>3691.9</v>
      </c>
      <c r="AD93" s="6">
        <f t="shared" si="108"/>
        <v>63.4</v>
      </c>
      <c r="AE93" s="92">
        <f t="shared" si="108"/>
        <v>8.8000000000000007</v>
      </c>
      <c r="AF93" s="16"/>
      <c r="AG93" s="197" t="s">
        <v>26</v>
      </c>
      <c r="AH93" s="7">
        <f>(AH92*10.74)</f>
        <v>34.905000000000001</v>
      </c>
      <c r="AI93" s="7">
        <f>(AI92*2.2)</f>
        <v>13.062500000000002</v>
      </c>
      <c r="AJ93" s="7">
        <f>(AJ92*0.25)</f>
        <v>0.5625</v>
      </c>
      <c r="AK93" s="294">
        <f>AK92+AL92</f>
        <v>18</v>
      </c>
      <c r="AL93" s="295"/>
      <c r="AM93" s="11"/>
      <c r="AN93" s="25" t="s">
        <v>41</v>
      </c>
      <c r="AO93" s="26">
        <v>16.899999999999999</v>
      </c>
      <c r="AP93" s="27">
        <v>7.76</v>
      </c>
      <c r="AQ93" s="71"/>
      <c r="AR93" s="36" t="s">
        <v>36</v>
      </c>
      <c r="AS93" s="13">
        <v>0.48599999999999999</v>
      </c>
      <c r="AT93" s="2" t="s">
        <v>39</v>
      </c>
      <c r="AU93" s="39" t="s">
        <v>85</v>
      </c>
      <c r="AV93" s="1"/>
      <c r="AW93" s="185" t="s">
        <v>79</v>
      </c>
      <c r="AX93" s="178">
        <f t="shared" ref="AX93:AZ93" si="109">AX88</f>
        <v>500031000</v>
      </c>
      <c r="AY93" s="178">
        <f t="shared" si="109"/>
        <v>288571680</v>
      </c>
      <c r="AZ93" s="181">
        <f t="shared" si="109"/>
        <v>172162000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87"/>
      <c r="B94" s="75" t="s">
        <v>3</v>
      </c>
      <c r="C94" s="85">
        <f t="shared" ref="C94:J94" si="110">C92-C93</f>
        <v>1146000</v>
      </c>
      <c r="D94" s="85">
        <f t="shared" si="110"/>
        <v>0</v>
      </c>
      <c r="E94" s="85">
        <f t="shared" si="110"/>
        <v>31990</v>
      </c>
      <c r="F94" s="86">
        <f t="shared" si="110"/>
        <v>20000</v>
      </c>
      <c r="G94" s="85">
        <f t="shared" si="110"/>
        <v>0</v>
      </c>
      <c r="H94" s="85">
        <f t="shared" si="110"/>
        <v>0</v>
      </c>
      <c r="I94" s="85">
        <f t="shared" si="110"/>
        <v>0</v>
      </c>
      <c r="J94" s="86">
        <f t="shared" si="110"/>
        <v>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976700</v>
      </c>
      <c r="S94" s="61"/>
      <c r="T94" s="282"/>
      <c r="U94" s="285"/>
      <c r="V94" s="61"/>
      <c r="W94" s="48" t="s">
        <v>3</v>
      </c>
      <c r="X94" s="49">
        <f>X92-X93</f>
        <v>14.600000000000364</v>
      </c>
      <c r="Y94" s="49">
        <f t="shared" ref="Y94:AE94" si="111">Y92-Y93</f>
        <v>0</v>
      </c>
      <c r="Z94" s="49">
        <f t="shared" si="111"/>
        <v>0</v>
      </c>
      <c r="AA94" s="49">
        <f t="shared" si="111"/>
        <v>0</v>
      </c>
      <c r="AB94" s="49">
        <f t="shared" si="111"/>
        <v>15</v>
      </c>
      <c r="AC94" s="49">
        <f t="shared" si="111"/>
        <v>0</v>
      </c>
      <c r="AD94" s="49">
        <f t="shared" si="111"/>
        <v>0.10000000000000142</v>
      </c>
      <c r="AE94" s="94">
        <f t="shared" si="111"/>
        <v>9.9999999999999645E-2</v>
      </c>
      <c r="AF94" s="16"/>
      <c r="AG94" s="198" t="s">
        <v>28</v>
      </c>
      <c r="AH94" s="195">
        <f>(AH93)/((K92/1000000)*8.34)</f>
        <v>3.6520521802453327</v>
      </c>
      <c r="AI94" s="195">
        <f>(AI93)/((K92/1000000)*8.34)</f>
        <v>1.3667076809756387</v>
      </c>
      <c r="AJ94" s="195">
        <f>(AJ93)/((K92/1000000)*8.34)</f>
        <v>5.8853440807563377E-2</v>
      </c>
      <c r="AK94" s="296">
        <f>(AK93)/((K92/1000000)*8.34)</f>
        <v>1.8833101058420281</v>
      </c>
      <c r="AL94" s="297"/>
      <c r="AM94" s="11"/>
      <c r="AN94" s="63"/>
      <c r="AO94" s="14"/>
      <c r="AP94" s="14"/>
      <c r="AQ94" s="71"/>
      <c r="AR94" s="194" t="s">
        <v>55</v>
      </c>
      <c r="AS94" s="89">
        <v>1.25</v>
      </c>
      <c r="AT94" s="193" t="s">
        <v>54</v>
      </c>
      <c r="AU94" s="38">
        <v>2.4E-2</v>
      </c>
      <c r="AV94" s="1"/>
      <c r="AW94" s="177" t="s">
        <v>3</v>
      </c>
      <c r="AX94" s="182">
        <f>AX92-AX93</f>
        <v>1251000</v>
      </c>
      <c r="AY94" s="182">
        <f>AY92-AY93</f>
        <v>0</v>
      </c>
      <c r="AZ94" s="183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267">
        <v>24</v>
      </c>
      <c r="B96" s="76" t="s">
        <v>45</v>
      </c>
      <c r="C96" s="81">
        <v>199032000</v>
      </c>
      <c r="D96" s="40">
        <v>1797380</v>
      </c>
      <c r="E96" s="40">
        <v>4339150</v>
      </c>
      <c r="F96" s="42">
        <v>7075300</v>
      </c>
      <c r="G96" s="81">
        <v>257409000</v>
      </c>
      <c r="H96" s="40">
        <v>2223430</v>
      </c>
      <c r="I96" s="40">
        <v>6875490</v>
      </c>
      <c r="J96" s="42">
        <v>11545500</v>
      </c>
      <c r="K96" s="270">
        <f>C98+G98</f>
        <v>933000</v>
      </c>
      <c r="L96" s="271"/>
      <c r="M96" s="276">
        <f>D98+E98+F98+H98+I98+J98</f>
        <v>60000</v>
      </c>
      <c r="N96" s="271"/>
      <c r="O96" s="288">
        <f>M96+K96</f>
        <v>993000</v>
      </c>
      <c r="P96" s="289"/>
      <c r="Q96" s="45" t="s">
        <v>6</v>
      </c>
      <c r="R96" s="42">
        <v>1219305700</v>
      </c>
      <c r="S96" s="60"/>
      <c r="T96" s="280">
        <v>0</v>
      </c>
      <c r="U96" s="283">
        <v>1.1299999999999999</v>
      </c>
      <c r="V96" s="60"/>
      <c r="W96" s="196" t="s">
        <v>6</v>
      </c>
      <c r="X96" s="47">
        <v>2660.7</v>
      </c>
      <c r="Y96" s="47">
        <v>3500.4</v>
      </c>
      <c r="Z96" s="47">
        <v>37.200000000000003</v>
      </c>
      <c r="AA96" s="47">
        <v>49.8</v>
      </c>
      <c r="AB96" s="47">
        <v>2790.6</v>
      </c>
      <c r="AC96" s="47">
        <v>3691.9</v>
      </c>
      <c r="AD96" s="47">
        <v>63.7</v>
      </c>
      <c r="AE96" s="93">
        <v>8.9</v>
      </c>
      <c r="AF96" s="16"/>
      <c r="AG96" s="196" t="s">
        <v>29</v>
      </c>
      <c r="AH96" s="18">
        <v>2.875</v>
      </c>
      <c r="AI96" s="18">
        <v>4.75</v>
      </c>
      <c r="AJ96" s="18">
        <v>2.25</v>
      </c>
      <c r="AK96" s="18">
        <v>11</v>
      </c>
      <c r="AL96" s="19">
        <v>0</v>
      </c>
      <c r="AM96" s="70"/>
      <c r="AN96" s="73" t="s">
        <v>40</v>
      </c>
      <c r="AO96" s="23">
        <v>16</v>
      </c>
      <c r="AP96" s="24">
        <v>7.45</v>
      </c>
      <c r="AQ96" s="71"/>
      <c r="AR96" s="34" t="s">
        <v>37</v>
      </c>
      <c r="AS96" s="55">
        <v>4.2000000000000003E-2</v>
      </c>
      <c r="AT96" s="35" t="s">
        <v>38</v>
      </c>
      <c r="AU96" s="56" t="s">
        <v>85</v>
      </c>
      <c r="AV96" s="1"/>
      <c r="AW96" s="184" t="s">
        <v>45</v>
      </c>
      <c r="AX96" s="179">
        <v>502313000</v>
      </c>
      <c r="AY96" s="179">
        <v>288571680</v>
      </c>
      <c r="AZ96" s="180">
        <v>172233000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86"/>
      <c r="B97" s="77" t="s">
        <v>44</v>
      </c>
      <c r="C97" s="82">
        <f t="shared" ref="C97:J97" si="112">C92</f>
        <v>198099000</v>
      </c>
      <c r="D97" s="83">
        <f t="shared" si="112"/>
        <v>1788380</v>
      </c>
      <c r="E97" s="83">
        <f t="shared" si="112"/>
        <v>4307150</v>
      </c>
      <c r="F97" s="84">
        <f t="shared" si="112"/>
        <v>7056300</v>
      </c>
      <c r="G97" s="82">
        <f t="shared" si="112"/>
        <v>257409000</v>
      </c>
      <c r="H97" s="83">
        <f t="shared" si="112"/>
        <v>2223430</v>
      </c>
      <c r="I97" s="83">
        <f t="shared" si="112"/>
        <v>6875490</v>
      </c>
      <c r="J97" s="84">
        <f t="shared" si="112"/>
        <v>11545500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1218344400</v>
      </c>
      <c r="S97" s="60"/>
      <c r="T97" s="281"/>
      <c r="U97" s="284"/>
      <c r="V97" s="60"/>
      <c r="W97" s="197" t="s">
        <v>7</v>
      </c>
      <c r="X97" s="6">
        <f t="shared" ref="X97:AE97" si="113">X92</f>
        <v>2648.8</v>
      </c>
      <c r="Y97" s="6">
        <f t="shared" si="113"/>
        <v>3500.4</v>
      </c>
      <c r="Z97" s="6">
        <f t="shared" si="113"/>
        <v>37.200000000000003</v>
      </c>
      <c r="AA97" s="6">
        <f t="shared" si="113"/>
        <v>49.7</v>
      </c>
      <c r="AB97" s="6">
        <f t="shared" si="113"/>
        <v>2778.4</v>
      </c>
      <c r="AC97" s="6">
        <f t="shared" si="113"/>
        <v>3691.9</v>
      </c>
      <c r="AD97" s="6">
        <f t="shared" si="113"/>
        <v>63.5</v>
      </c>
      <c r="AE97" s="92">
        <f t="shared" si="113"/>
        <v>8.9</v>
      </c>
      <c r="AF97" s="16"/>
      <c r="AG97" s="197" t="s">
        <v>26</v>
      </c>
      <c r="AH97" s="7">
        <f>(AH96*10.74)</f>
        <v>30.877500000000001</v>
      </c>
      <c r="AI97" s="7">
        <f>(AI96*2.2)</f>
        <v>10.450000000000001</v>
      </c>
      <c r="AJ97" s="7">
        <f>(AJ96*0.25)</f>
        <v>0.5625</v>
      </c>
      <c r="AK97" s="294">
        <f>AK96+AL96</f>
        <v>11</v>
      </c>
      <c r="AL97" s="295"/>
      <c r="AM97" s="11"/>
      <c r="AN97" s="25" t="s">
        <v>41</v>
      </c>
      <c r="AO97" s="26">
        <v>16.8</v>
      </c>
      <c r="AP97" s="27">
        <v>7.81</v>
      </c>
      <c r="AQ97" s="71"/>
      <c r="AR97" s="36" t="s">
        <v>36</v>
      </c>
      <c r="AS97" s="13">
        <v>0.224</v>
      </c>
      <c r="AT97" s="2" t="s">
        <v>39</v>
      </c>
      <c r="AU97" s="39" t="s">
        <v>85</v>
      </c>
      <c r="AV97" s="1"/>
      <c r="AW97" s="185" t="s">
        <v>79</v>
      </c>
      <c r="AX97" s="178">
        <f t="shared" ref="AX97:AY97" si="114">AX92</f>
        <v>501282000</v>
      </c>
      <c r="AY97" s="178">
        <f t="shared" si="114"/>
        <v>288571680</v>
      </c>
      <c r="AZ97" s="181">
        <f>AZ92</f>
        <v>172197000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87"/>
      <c r="B98" s="75" t="s">
        <v>3</v>
      </c>
      <c r="C98" s="85">
        <f t="shared" ref="C98:J98" si="115">C96-C97</f>
        <v>933000</v>
      </c>
      <c r="D98" s="85">
        <f t="shared" si="115"/>
        <v>9000</v>
      </c>
      <c r="E98" s="85">
        <f t="shared" si="115"/>
        <v>32000</v>
      </c>
      <c r="F98" s="86">
        <f t="shared" si="115"/>
        <v>19000</v>
      </c>
      <c r="G98" s="85">
        <f t="shared" si="115"/>
        <v>0</v>
      </c>
      <c r="H98" s="85">
        <f t="shared" si="115"/>
        <v>0</v>
      </c>
      <c r="I98" s="85">
        <f t="shared" si="115"/>
        <v>0</v>
      </c>
      <c r="J98" s="86">
        <f t="shared" si="115"/>
        <v>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961300</v>
      </c>
      <c r="S98" s="61"/>
      <c r="T98" s="282"/>
      <c r="U98" s="285"/>
      <c r="V98" s="61"/>
      <c r="W98" s="48" t="s">
        <v>3</v>
      </c>
      <c r="X98" s="49">
        <f>X96-X97</f>
        <v>11.899999999999636</v>
      </c>
      <c r="Y98" s="49">
        <f t="shared" ref="Y98:AE98" si="116">Y96-Y97</f>
        <v>0</v>
      </c>
      <c r="Z98" s="49">
        <f t="shared" si="116"/>
        <v>0</v>
      </c>
      <c r="AA98" s="49">
        <f t="shared" si="116"/>
        <v>9.9999999999994316E-2</v>
      </c>
      <c r="AB98" s="49">
        <f t="shared" si="116"/>
        <v>12.199999999999818</v>
      </c>
      <c r="AC98" s="49">
        <f t="shared" si="116"/>
        <v>0</v>
      </c>
      <c r="AD98" s="49">
        <f t="shared" si="116"/>
        <v>0.20000000000000284</v>
      </c>
      <c r="AE98" s="94">
        <f t="shared" si="116"/>
        <v>0</v>
      </c>
      <c r="AF98" s="16"/>
      <c r="AG98" s="198" t="s">
        <v>28</v>
      </c>
      <c r="AH98" s="195">
        <f>(AH97)/((K96/1000000)*8.34)</f>
        <v>3.9682080701997888</v>
      </c>
      <c r="AI98" s="195">
        <f>(AI97)/((K96/1000000)*8.34)</f>
        <v>1.3429770652931032</v>
      </c>
      <c r="AJ98" s="195">
        <f>(AJ97)/((K96/1000000)*8.34)</f>
        <v>7.2289435332762733E-2</v>
      </c>
      <c r="AK98" s="296">
        <f>(AK97)/((K96/1000000)*8.34)</f>
        <v>1.4136600687295822</v>
      </c>
      <c r="AL98" s="297"/>
      <c r="AM98" s="11"/>
      <c r="AN98" s="63"/>
      <c r="AO98" s="14"/>
      <c r="AP98" s="14"/>
      <c r="AQ98" s="71"/>
      <c r="AR98" s="194" t="s">
        <v>55</v>
      </c>
      <c r="AS98" s="89">
        <v>1.01</v>
      </c>
      <c r="AT98" s="193" t="s">
        <v>54</v>
      </c>
      <c r="AU98" s="38">
        <v>2.5999999999999999E-2</v>
      </c>
      <c r="AV98" s="1"/>
      <c r="AW98" s="177" t="s">
        <v>3</v>
      </c>
      <c r="AX98" s="182">
        <f>AX96-AX97</f>
        <v>1031000</v>
      </c>
      <c r="AY98" s="182">
        <f>AY96-AY97</f>
        <v>0</v>
      </c>
      <c r="AZ98" s="183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267">
        <v>25</v>
      </c>
      <c r="B100" s="76" t="s">
        <v>45</v>
      </c>
      <c r="C100" s="81">
        <v>199976000</v>
      </c>
      <c r="D100" s="40">
        <v>1806380</v>
      </c>
      <c r="E100" s="40">
        <v>4339150</v>
      </c>
      <c r="F100" s="42">
        <v>7083300</v>
      </c>
      <c r="G100" s="81">
        <v>257409000</v>
      </c>
      <c r="H100" s="40">
        <v>2223430</v>
      </c>
      <c r="I100" s="40">
        <v>6875490</v>
      </c>
      <c r="J100" s="42">
        <v>11545500</v>
      </c>
      <c r="K100" s="270">
        <f>C102+G102</f>
        <v>944000</v>
      </c>
      <c r="L100" s="271"/>
      <c r="M100" s="276">
        <f>D102+E102+F102+H102+I102+J102</f>
        <v>17000</v>
      </c>
      <c r="N100" s="271"/>
      <c r="O100" s="288">
        <f>M100+K100</f>
        <v>961000</v>
      </c>
      <c r="P100" s="289"/>
      <c r="Q100" s="45" t="s">
        <v>6</v>
      </c>
      <c r="R100" s="42">
        <v>1220249200</v>
      </c>
      <c r="S100" s="60"/>
      <c r="T100" s="280">
        <v>0</v>
      </c>
      <c r="U100" s="283">
        <v>1.04</v>
      </c>
      <c r="V100" s="60"/>
      <c r="W100" s="196" t="s">
        <v>6</v>
      </c>
      <c r="X100" s="47">
        <v>2672.8</v>
      </c>
      <c r="Y100" s="47">
        <v>3500.4</v>
      </c>
      <c r="Z100" s="47">
        <v>37.200000000000003</v>
      </c>
      <c r="AA100" s="47">
        <v>49.9</v>
      </c>
      <c r="AB100" s="47">
        <v>2802.8</v>
      </c>
      <c r="AC100" s="47">
        <v>3691.9</v>
      </c>
      <c r="AD100" s="47">
        <v>63.7</v>
      </c>
      <c r="AE100" s="93">
        <v>8.9</v>
      </c>
      <c r="AF100" s="16"/>
      <c r="AG100" s="196" t="s">
        <v>29</v>
      </c>
      <c r="AH100" s="18">
        <v>3</v>
      </c>
      <c r="AI100" s="18">
        <v>4.75</v>
      </c>
      <c r="AJ100" s="18">
        <v>1.875</v>
      </c>
      <c r="AK100" s="18">
        <v>11</v>
      </c>
      <c r="AL100" s="19">
        <v>0</v>
      </c>
      <c r="AM100" s="70"/>
      <c r="AN100" s="73" t="s">
        <v>40</v>
      </c>
      <c r="AO100" s="23">
        <v>16.3</v>
      </c>
      <c r="AP100" s="24">
        <v>7.7</v>
      </c>
      <c r="AQ100" s="71"/>
      <c r="AR100" s="34" t="s">
        <v>37</v>
      </c>
      <c r="AS100" s="55">
        <v>0.04</v>
      </c>
      <c r="AT100" s="35" t="s">
        <v>38</v>
      </c>
      <c r="AU100" s="56" t="s">
        <v>85</v>
      </c>
      <c r="AV100" s="1"/>
      <c r="AW100" s="184" t="s">
        <v>45</v>
      </c>
      <c r="AX100" s="179">
        <v>503348000</v>
      </c>
      <c r="AY100" s="179">
        <v>288571680</v>
      </c>
      <c r="AZ100" s="180">
        <v>172233000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86"/>
      <c r="B101" s="77" t="s">
        <v>44</v>
      </c>
      <c r="C101" s="82">
        <f t="shared" ref="C101:J101" si="117">C96</f>
        <v>199032000</v>
      </c>
      <c r="D101" s="83">
        <f t="shared" si="117"/>
        <v>1797380</v>
      </c>
      <c r="E101" s="83">
        <f t="shared" si="117"/>
        <v>4339150</v>
      </c>
      <c r="F101" s="84">
        <f t="shared" si="117"/>
        <v>7075300</v>
      </c>
      <c r="G101" s="82">
        <f t="shared" si="117"/>
        <v>257409000</v>
      </c>
      <c r="H101" s="83">
        <f t="shared" si="117"/>
        <v>2223430</v>
      </c>
      <c r="I101" s="83">
        <f t="shared" si="117"/>
        <v>6875490</v>
      </c>
      <c r="J101" s="84">
        <f t="shared" si="117"/>
        <v>11545500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1219305700</v>
      </c>
      <c r="S101" s="60"/>
      <c r="T101" s="281"/>
      <c r="U101" s="284"/>
      <c r="V101" s="60"/>
      <c r="W101" s="197" t="s">
        <v>7</v>
      </c>
      <c r="X101" s="6">
        <f t="shared" ref="X101:AE101" si="118">X96</f>
        <v>2660.7</v>
      </c>
      <c r="Y101" s="6">
        <f t="shared" si="118"/>
        <v>3500.4</v>
      </c>
      <c r="Z101" s="6">
        <f t="shared" si="118"/>
        <v>37.200000000000003</v>
      </c>
      <c r="AA101" s="6">
        <f t="shared" si="118"/>
        <v>49.8</v>
      </c>
      <c r="AB101" s="6">
        <f t="shared" si="118"/>
        <v>2790.6</v>
      </c>
      <c r="AC101" s="6">
        <f t="shared" si="118"/>
        <v>3691.9</v>
      </c>
      <c r="AD101" s="6">
        <f t="shared" si="118"/>
        <v>63.7</v>
      </c>
      <c r="AE101" s="92">
        <f t="shared" si="118"/>
        <v>8.9</v>
      </c>
      <c r="AF101" s="16"/>
      <c r="AG101" s="197" t="s">
        <v>26</v>
      </c>
      <c r="AH101" s="7">
        <f>(AH100*10.74)</f>
        <v>32.22</v>
      </c>
      <c r="AI101" s="7">
        <f>(AI100*2.2)</f>
        <v>10.450000000000001</v>
      </c>
      <c r="AJ101" s="7">
        <f>(AJ100*0.25)</f>
        <v>0.46875</v>
      </c>
      <c r="AK101" s="294">
        <f>AK100+AL100</f>
        <v>11</v>
      </c>
      <c r="AL101" s="295"/>
      <c r="AM101" s="11"/>
      <c r="AN101" s="25" t="s">
        <v>41</v>
      </c>
      <c r="AO101" s="26">
        <v>17.100000000000001</v>
      </c>
      <c r="AP101" s="27">
        <v>8.02</v>
      </c>
      <c r="AQ101" s="71"/>
      <c r="AR101" s="36" t="s">
        <v>36</v>
      </c>
      <c r="AS101" s="13">
        <v>0.24</v>
      </c>
      <c r="AT101" s="2" t="s">
        <v>39</v>
      </c>
      <c r="AU101" s="39" t="s">
        <v>85</v>
      </c>
      <c r="AV101" s="1"/>
      <c r="AW101" s="185" t="s">
        <v>79</v>
      </c>
      <c r="AX101" s="178">
        <f t="shared" ref="AX101:AZ101" si="119">AX96</f>
        <v>502313000</v>
      </c>
      <c r="AY101" s="178">
        <f t="shared" si="119"/>
        <v>288571680</v>
      </c>
      <c r="AZ101" s="181">
        <f t="shared" si="119"/>
        <v>172233000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87"/>
      <c r="B102" s="75" t="s">
        <v>3</v>
      </c>
      <c r="C102" s="85">
        <f t="shared" ref="C102:J102" si="120">C100-C101</f>
        <v>944000</v>
      </c>
      <c r="D102" s="85">
        <f t="shared" si="120"/>
        <v>9000</v>
      </c>
      <c r="E102" s="85">
        <f t="shared" si="120"/>
        <v>0</v>
      </c>
      <c r="F102" s="86">
        <f t="shared" si="120"/>
        <v>8000</v>
      </c>
      <c r="G102" s="85">
        <f t="shared" si="120"/>
        <v>0</v>
      </c>
      <c r="H102" s="85">
        <f t="shared" si="120"/>
        <v>0</v>
      </c>
      <c r="I102" s="85">
        <f t="shared" si="120"/>
        <v>0</v>
      </c>
      <c r="J102" s="86">
        <f t="shared" si="120"/>
        <v>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943500</v>
      </c>
      <c r="S102" s="61"/>
      <c r="T102" s="282"/>
      <c r="U102" s="285"/>
      <c r="V102" s="61"/>
      <c r="W102" s="48" t="s">
        <v>3</v>
      </c>
      <c r="X102" s="49">
        <f>X100-X101</f>
        <v>12.100000000000364</v>
      </c>
      <c r="Y102" s="49">
        <f t="shared" ref="Y102:AE102" si="121">Y100-Y101</f>
        <v>0</v>
      </c>
      <c r="Z102" s="49">
        <f t="shared" si="121"/>
        <v>0</v>
      </c>
      <c r="AA102" s="49">
        <f t="shared" si="121"/>
        <v>0.10000000000000142</v>
      </c>
      <c r="AB102" s="49">
        <f t="shared" si="121"/>
        <v>12.200000000000273</v>
      </c>
      <c r="AC102" s="49">
        <f t="shared" si="121"/>
        <v>0</v>
      </c>
      <c r="AD102" s="49">
        <f t="shared" si="121"/>
        <v>0</v>
      </c>
      <c r="AE102" s="94">
        <f t="shared" si="121"/>
        <v>0</v>
      </c>
      <c r="AF102" s="16"/>
      <c r="AG102" s="198" t="s">
        <v>28</v>
      </c>
      <c r="AH102" s="195">
        <f>(AH101)/((K100/1000000)*8.34)</f>
        <v>4.0924887208876966</v>
      </c>
      <c r="AI102" s="195">
        <f>(AI101)/((K100/1000000)*8.34)</f>
        <v>1.3273279681339676</v>
      </c>
      <c r="AJ102" s="195">
        <f>(AJ101)/((K100/1000000)*8.34)</f>
        <v>5.9539233020363375E-2</v>
      </c>
      <c r="AK102" s="296">
        <f>(AK101)/((K100/1000000)*8.34)</f>
        <v>1.3971873348778605</v>
      </c>
      <c r="AL102" s="297"/>
      <c r="AM102" s="11"/>
      <c r="AN102" s="63"/>
      <c r="AO102" s="14"/>
      <c r="AP102" s="14"/>
      <c r="AQ102" s="71"/>
      <c r="AR102" s="194" t="s">
        <v>55</v>
      </c>
      <c r="AS102" s="89">
        <v>0.9</v>
      </c>
      <c r="AT102" s="193" t="s">
        <v>54</v>
      </c>
      <c r="AU102" s="209">
        <v>0.03</v>
      </c>
      <c r="AV102" s="1"/>
      <c r="AW102" s="177" t="s">
        <v>3</v>
      </c>
      <c r="AX102" s="182">
        <f>AX100-AX101</f>
        <v>1035000</v>
      </c>
      <c r="AY102" s="182">
        <f>AY100-AY101</f>
        <v>0</v>
      </c>
      <c r="AZ102" s="183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267">
        <v>26</v>
      </c>
      <c r="B104" s="76" t="s">
        <v>45</v>
      </c>
      <c r="C104" s="81">
        <v>201058000</v>
      </c>
      <c r="D104" s="40">
        <v>1814390</v>
      </c>
      <c r="E104" s="40">
        <v>4371150</v>
      </c>
      <c r="F104" s="42">
        <v>7103300</v>
      </c>
      <c r="G104" s="81">
        <v>257409000</v>
      </c>
      <c r="H104" s="40">
        <v>2223430</v>
      </c>
      <c r="I104" s="40">
        <v>6875490</v>
      </c>
      <c r="J104" s="42">
        <v>11545500</v>
      </c>
      <c r="K104" s="270">
        <f>C106+G106</f>
        <v>1082000</v>
      </c>
      <c r="L104" s="271"/>
      <c r="M104" s="276">
        <f>D106+E106+F106+H106+I106+J106</f>
        <v>60010</v>
      </c>
      <c r="N104" s="271"/>
      <c r="O104" s="288">
        <f>M104+K104</f>
        <v>1142010</v>
      </c>
      <c r="P104" s="289"/>
      <c r="Q104" s="45" t="s">
        <v>6</v>
      </c>
      <c r="R104" s="42">
        <v>1221094200</v>
      </c>
      <c r="S104" s="60"/>
      <c r="T104" s="280">
        <v>0.41</v>
      </c>
      <c r="U104" s="283">
        <v>0.97</v>
      </c>
      <c r="V104" s="60"/>
      <c r="W104" s="196" t="s">
        <v>6</v>
      </c>
      <c r="X104" s="47">
        <v>2686.6</v>
      </c>
      <c r="Y104" s="47">
        <v>3500.4</v>
      </c>
      <c r="Z104" s="47">
        <v>37.200000000000003</v>
      </c>
      <c r="AA104" s="47">
        <v>49.9</v>
      </c>
      <c r="AB104" s="47">
        <v>2817</v>
      </c>
      <c r="AC104" s="47">
        <v>3691.9</v>
      </c>
      <c r="AD104" s="47">
        <v>63.9</v>
      </c>
      <c r="AE104" s="93">
        <v>9</v>
      </c>
      <c r="AF104" s="16"/>
      <c r="AG104" s="196" t="s">
        <v>29</v>
      </c>
      <c r="AH104" s="18">
        <v>3.25</v>
      </c>
      <c r="AI104" s="18">
        <v>5.75</v>
      </c>
      <c r="AJ104" s="18">
        <v>2</v>
      </c>
      <c r="AK104" s="18">
        <v>13</v>
      </c>
      <c r="AL104" s="19">
        <v>0</v>
      </c>
      <c r="AM104" s="70"/>
      <c r="AN104" s="73" t="s">
        <v>40</v>
      </c>
      <c r="AO104" s="23">
        <v>14.1</v>
      </c>
      <c r="AP104" s="24">
        <v>7.69</v>
      </c>
      <c r="AQ104" s="71"/>
      <c r="AR104" s="34" t="s">
        <v>37</v>
      </c>
      <c r="AS104" s="55">
        <v>4.8000000000000001E-2</v>
      </c>
      <c r="AT104" s="35" t="s">
        <v>38</v>
      </c>
      <c r="AU104" s="56" t="s">
        <v>85</v>
      </c>
      <c r="AV104" s="1"/>
      <c r="AW104" s="184" t="s">
        <v>45</v>
      </c>
      <c r="AX104" s="179">
        <v>504545000</v>
      </c>
      <c r="AY104" s="179">
        <v>288571680</v>
      </c>
      <c r="AZ104" s="180">
        <v>172268000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86"/>
      <c r="B105" s="77" t="s">
        <v>44</v>
      </c>
      <c r="C105" s="82">
        <f t="shared" ref="C105:J105" si="122">C100</f>
        <v>199976000</v>
      </c>
      <c r="D105" s="83">
        <f t="shared" si="122"/>
        <v>1806380</v>
      </c>
      <c r="E105" s="83">
        <f t="shared" si="122"/>
        <v>4339150</v>
      </c>
      <c r="F105" s="84">
        <f t="shared" si="122"/>
        <v>7083300</v>
      </c>
      <c r="G105" s="82">
        <f t="shared" si="122"/>
        <v>257409000</v>
      </c>
      <c r="H105" s="83">
        <f t="shared" si="122"/>
        <v>2223430</v>
      </c>
      <c r="I105" s="83">
        <f t="shared" si="122"/>
        <v>6875490</v>
      </c>
      <c r="J105" s="84">
        <f t="shared" si="122"/>
        <v>11545500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1220249200</v>
      </c>
      <c r="S105" s="60"/>
      <c r="T105" s="281"/>
      <c r="U105" s="284"/>
      <c r="V105" s="60"/>
      <c r="W105" s="197" t="s">
        <v>7</v>
      </c>
      <c r="X105" s="6">
        <f t="shared" ref="X105:AE105" si="123">X100</f>
        <v>2672.8</v>
      </c>
      <c r="Y105" s="6">
        <f t="shared" si="123"/>
        <v>3500.4</v>
      </c>
      <c r="Z105" s="6">
        <f t="shared" si="123"/>
        <v>37.200000000000003</v>
      </c>
      <c r="AA105" s="6">
        <f t="shared" si="123"/>
        <v>49.9</v>
      </c>
      <c r="AB105" s="6">
        <f t="shared" si="123"/>
        <v>2802.8</v>
      </c>
      <c r="AC105" s="6">
        <f t="shared" si="123"/>
        <v>3691.9</v>
      </c>
      <c r="AD105" s="6">
        <f t="shared" si="123"/>
        <v>63.7</v>
      </c>
      <c r="AE105" s="92">
        <f t="shared" si="123"/>
        <v>8.9</v>
      </c>
      <c r="AF105" s="16"/>
      <c r="AG105" s="197" t="s">
        <v>26</v>
      </c>
      <c r="AH105" s="7">
        <f>(AH104*10.74)</f>
        <v>34.905000000000001</v>
      </c>
      <c r="AI105" s="7">
        <f>(AI104*2.2)</f>
        <v>12.65</v>
      </c>
      <c r="AJ105" s="7">
        <f>(AJ104*0.25)</f>
        <v>0.5</v>
      </c>
      <c r="AK105" s="294">
        <f>AK104+AL104</f>
        <v>13</v>
      </c>
      <c r="AL105" s="295"/>
      <c r="AM105" s="11"/>
      <c r="AN105" s="25" t="s">
        <v>41</v>
      </c>
      <c r="AO105" s="26">
        <v>17.100000000000001</v>
      </c>
      <c r="AP105" s="27">
        <v>8.1300000000000008</v>
      </c>
      <c r="AQ105" s="71"/>
      <c r="AR105" s="36" t="s">
        <v>36</v>
      </c>
      <c r="AS105" s="13">
        <v>0.26</v>
      </c>
      <c r="AT105" s="2" t="s">
        <v>39</v>
      </c>
      <c r="AU105" s="39" t="s">
        <v>85</v>
      </c>
      <c r="AV105" s="1"/>
      <c r="AW105" s="185" t="s">
        <v>79</v>
      </c>
      <c r="AX105" s="178">
        <f t="shared" ref="AX105:AZ105" si="124">AX100</f>
        <v>503348000</v>
      </c>
      <c r="AY105" s="178">
        <f t="shared" si="124"/>
        <v>288571680</v>
      </c>
      <c r="AZ105" s="181">
        <f t="shared" si="124"/>
        <v>172233000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87"/>
      <c r="B106" s="75" t="s">
        <v>3</v>
      </c>
      <c r="C106" s="85">
        <f t="shared" ref="C106:J106" si="125">C104-C105</f>
        <v>1082000</v>
      </c>
      <c r="D106" s="85">
        <f t="shared" si="125"/>
        <v>8010</v>
      </c>
      <c r="E106" s="85">
        <f t="shared" si="125"/>
        <v>32000</v>
      </c>
      <c r="F106" s="86">
        <f t="shared" si="125"/>
        <v>20000</v>
      </c>
      <c r="G106" s="85">
        <f t="shared" si="125"/>
        <v>0</v>
      </c>
      <c r="H106" s="85">
        <f t="shared" si="125"/>
        <v>0</v>
      </c>
      <c r="I106" s="85">
        <f t="shared" si="125"/>
        <v>0</v>
      </c>
      <c r="J106" s="86">
        <f t="shared" si="125"/>
        <v>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845000</v>
      </c>
      <c r="S106" s="61"/>
      <c r="T106" s="282"/>
      <c r="U106" s="285"/>
      <c r="V106" s="61"/>
      <c r="W106" s="48" t="s">
        <v>3</v>
      </c>
      <c r="X106" s="49">
        <f>X104-X105</f>
        <v>13.799999999999727</v>
      </c>
      <c r="Y106" s="49">
        <f t="shared" ref="Y106:AE106" si="126">Y104-Y105</f>
        <v>0</v>
      </c>
      <c r="Z106" s="49">
        <f t="shared" si="126"/>
        <v>0</v>
      </c>
      <c r="AA106" s="49">
        <f t="shared" si="126"/>
        <v>0</v>
      </c>
      <c r="AB106" s="49">
        <f t="shared" si="126"/>
        <v>14.199999999999818</v>
      </c>
      <c r="AC106" s="49">
        <f t="shared" si="126"/>
        <v>0</v>
      </c>
      <c r="AD106" s="49">
        <f t="shared" si="126"/>
        <v>0.19999999999999574</v>
      </c>
      <c r="AE106" s="94">
        <f t="shared" si="126"/>
        <v>9.9999999999999645E-2</v>
      </c>
      <c r="AF106" s="16"/>
      <c r="AG106" s="198" t="s">
        <v>28</v>
      </c>
      <c r="AH106" s="195">
        <f>(AH105)/((K104/1000000)*8.34)</f>
        <v>3.8680700541230602</v>
      </c>
      <c r="AI106" s="195">
        <f>(AI105)/((K104/1000000)*8.34)</f>
        <v>1.4018360173229254</v>
      </c>
      <c r="AJ106" s="195">
        <f>(AJ105)/((K104/1000000)*8.34)</f>
        <v>5.540853823410772E-2</v>
      </c>
      <c r="AK106" s="296">
        <f>(AK105)/((K104/1000000)*8.34)</f>
        <v>1.4406219940868008</v>
      </c>
      <c r="AL106" s="297"/>
      <c r="AM106" s="11"/>
      <c r="AN106" s="63"/>
      <c r="AO106" s="14"/>
      <c r="AP106" s="14"/>
      <c r="AQ106" s="71"/>
      <c r="AR106" s="194" t="s">
        <v>55</v>
      </c>
      <c r="AS106" s="89">
        <v>1.05</v>
      </c>
      <c r="AT106" s="193" t="s">
        <v>54</v>
      </c>
      <c r="AU106" s="209">
        <v>0.03</v>
      </c>
      <c r="AV106" s="1"/>
      <c r="AW106" s="177" t="s">
        <v>3</v>
      </c>
      <c r="AX106" s="182">
        <f>AX104-AX105</f>
        <v>1197000</v>
      </c>
      <c r="AY106" s="182">
        <f>AY104-AY105</f>
        <v>0</v>
      </c>
      <c r="AZ106" s="183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267">
        <v>27</v>
      </c>
      <c r="B108" s="76" t="s">
        <v>45</v>
      </c>
      <c r="C108" s="81">
        <v>201958000</v>
      </c>
      <c r="D108" s="40">
        <v>1841390</v>
      </c>
      <c r="E108" s="40">
        <v>4403150</v>
      </c>
      <c r="F108" s="42">
        <v>7122300</v>
      </c>
      <c r="G108" s="81">
        <v>257409000</v>
      </c>
      <c r="H108" s="40">
        <v>2223430</v>
      </c>
      <c r="I108" s="40">
        <v>6875490</v>
      </c>
      <c r="J108" s="42">
        <v>11545500</v>
      </c>
      <c r="K108" s="270">
        <f>C110+G110</f>
        <v>900000</v>
      </c>
      <c r="L108" s="271"/>
      <c r="M108" s="276">
        <f>D110+E110+F110+H110+I110+J110</f>
        <v>78000</v>
      </c>
      <c r="N108" s="271"/>
      <c r="O108" s="288">
        <f>M108+K108</f>
        <v>978000</v>
      </c>
      <c r="P108" s="289"/>
      <c r="Q108" s="45" t="s">
        <v>6</v>
      </c>
      <c r="R108" s="42">
        <v>1221929000</v>
      </c>
      <c r="S108" s="60"/>
      <c r="T108" s="280">
        <v>0.83</v>
      </c>
      <c r="U108" s="283">
        <v>1</v>
      </c>
      <c r="V108" s="60"/>
      <c r="W108" s="196" t="s">
        <v>6</v>
      </c>
      <c r="X108" s="47">
        <v>2698</v>
      </c>
      <c r="Y108" s="47">
        <v>3500.4</v>
      </c>
      <c r="Z108" s="47">
        <v>37.200000000000003</v>
      </c>
      <c r="AA108" s="47">
        <v>50.4</v>
      </c>
      <c r="AB108" s="47">
        <v>2829.2</v>
      </c>
      <c r="AC108" s="47">
        <v>3691.9</v>
      </c>
      <c r="AD108" s="47">
        <v>64</v>
      </c>
      <c r="AE108" s="93">
        <v>9</v>
      </c>
      <c r="AF108" s="16"/>
      <c r="AG108" s="196" t="s">
        <v>29</v>
      </c>
      <c r="AH108" s="18">
        <v>3.5</v>
      </c>
      <c r="AI108" s="18">
        <v>4.75</v>
      </c>
      <c r="AJ108" s="18">
        <v>1.875</v>
      </c>
      <c r="AK108" s="18">
        <v>11</v>
      </c>
      <c r="AL108" s="19">
        <v>0</v>
      </c>
      <c r="AM108" s="70"/>
      <c r="AN108" s="73" t="s">
        <v>40</v>
      </c>
      <c r="AO108" s="23">
        <v>17</v>
      </c>
      <c r="AP108" s="24">
        <v>7.57</v>
      </c>
      <c r="AQ108" s="71"/>
      <c r="AR108" s="34" t="s">
        <v>37</v>
      </c>
      <c r="AS108" s="55">
        <v>0.04</v>
      </c>
      <c r="AT108" s="35" t="s">
        <v>38</v>
      </c>
      <c r="AU108" s="56" t="s">
        <v>85</v>
      </c>
      <c r="AV108" s="1"/>
      <c r="AW108" s="184" t="s">
        <v>45</v>
      </c>
      <c r="AX108" s="179">
        <v>505568000</v>
      </c>
      <c r="AY108" s="179">
        <v>288571680</v>
      </c>
      <c r="AZ108" s="180">
        <v>172304000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86"/>
      <c r="B109" s="77" t="s">
        <v>44</v>
      </c>
      <c r="C109" s="82">
        <f t="shared" ref="C109:J109" si="127">C104</f>
        <v>201058000</v>
      </c>
      <c r="D109" s="83">
        <f t="shared" si="127"/>
        <v>1814390</v>
      </c>
      <c r="E109" s="83">
        <f t="shared" si="127"/>
        <v>4371150</v>
      </c>
      <c r="F109" s="84">
        <f t="shared" si="127"/>
        <v>7103300</v>
      </c>
      <c r="G109" s="82">
        <f t="shared" si="127"/>
        <v>257409000</v>
      </c>
      <c r="H109" s="83">
        <f t="shared" si="127"/>
        <v>2223430</v>
      </c>
      <c r="I109" s="83">
        <f t="shared" si="127"/>
        <v>6875490</v>
      </c>
      <c r="J109" s="84">
        <f t="shared" si="127"/>
        <v>11545500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1221094200</v>
      </c>
      <c r="S109" s="60"/>
      <c r="T109" s="281"/>
      <c r="U109" s="284"/>
      <c r="V109" s="60"/>
      <c r="W109" s="197" t="s">
        <v>7</v>
      </c>
      <c r="X109" s="6">
        <f t="shared" ref="X109:AE109" si="128">X104</f>
        <v>2686.6</v>
      </c>
      <c r="Y109" s="6">
        <f t="shared" si="128"/>
        <v>3500.4</v>
      </c>
      <c r="Z109" s="6">
        <f t="shared" si="128"/>
        <v>37.200000000000003</v>
      </c>
      <c r="AA109" s="6">
        <f t="shared" si="128"/>
        <v>49.9</v>
      </c>
      <c r="AB109" s="6">
        <f t="shared" si="128"/>
        <v>2817</v>
      </c>
      <c r="AC109" s="6">
        <f t="shared" si="128"/>
        <v>3691.9</v>
      </c>
      <c r="AD109" s="6">
        <f t="shared" si="128"/>
        <v>63.9</v>
      </c>
      <c r="AE109" s="92">
        <f t="shared" si="128"/>
        <v>9</v>
      </c>
      <c r="AF109" s="16"/>
      <c r="AG109" s="197" t="s">
        <v>26</v>
      </c>
      <c r="AH109" s="7">
        <f>(AH108*10.74)</f>
        <v>37.590000000000003</v>
      </c>
      <c r="AI109" s="7">
        <f>(AI108*2.2)</f>
        <v>10.450000000000001</v>
      </c>
      <c r="AJ109" s="7">
        <f>(AJ108*0.25)</f>
        <v>0.46875</v>
      </c>
      <c r="AK109" s="294">
        <f>AK108+AL108</f>
        <v>11</v>
      </c>
      <c r="AL109" s="295"/>
      <c r="AM109" s="11"/>
      <c r="AN109" s="25" t="s">
        <v>41</v>
      </c>
      <c r="AO109" s="26">
        <v>17.100000000000001</v>
      </c>
      <c r="AP109" s="27">
        <v>8.1300000000000008</v>
      </c>
      <c r="AQ109" s="71"/>
      <c r="AR109" s="36" t="s">
        <v>36</v>
      </c>
      <c r="AS109" s="13">
        <v>0.32</v>
      </c>
      <c r="AT109" s="2" t="s">
        <v>39</v>
      </c>
      <c r="AU109" s="39" t="s">
        <v>85</v>
      </c>
      <c r="AV109" s="1"/>
      <c r="AW109" s="185" t="s">
        <v>79</v>
      </c>
      <c r="AX109" s="178">
        <f t="shared" ref="AX109:AZ109" si="129">AX104</f>
        <v>504545000</v>
      </c>
      <c r="AY109" s="178">
        <f t="shared" si="129"/>
        <v>288571680</v>
      </c>
      <c r="AZ109" s="181">
        <f t="shared" si="129"/>
        <v>172268000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87"/>
      <c r="B110" s="75" t="s">
        <v>3</v>
      </c>
      <c r="C110" s="85">
        <f t="shared" ref="C110:J110" si="130">C108-C109</f>
        <v>900000</v>
      </c>
      <c r="D110" s="85">
        <f t="shared" si="130"/>
        <v>27000</v>
      </c>
      <c r="E110" s="85">
        <f t="shared" si="130"/>
        <v>32000</v>
      </c>
      <c r="F110" s="86">
        <f t="shared" si="130"/>
        <v>19000</v>
      </c>
      <c r="G110" s="85">
        <f t="shared" si="130"/>
        <v>0</v>
      </c>
      <c r="H110" s="85">
        <f t="shared" si="130"/>
        <v>0</v>
      </c>
      <c r="I110" s="85">
        <f t="shared" si="130"/>
        <v>0</v>
      </c>
      <c r="J110" s="86">
        <f t="shared" si="130"/>
        <v>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834800</v>
      </c>
      <c r="S110" s="61"/>
      <c r="T110" s="282"/>
      <c r="U110" s="285"/>
      <c r="V110" s="61"/>
      <c r="W110" s="48" t="s">
        <v>3</v>
      </c>
      <c r="X110" s="49">
        <f>X108-X109</f>
        <v>11.400000000000091</v>
      </c>
      <c r="Y110" s="49">
        <f t="shared" ref="Y110:AE110" si="131">Y108-Y109</f>
        <v>0</v>
      </c>
      <c r="Z110" s="49">
        <f t="shared" si="131"/>
        <v>0</v>
      </c>
      <c r="AA110" s="49">
        <f t="shared" si="131"/>
        <v>0.5</v>
      </c>
      <c r="AB110" s="49">
        <f t="shared" si="131"/>
        <v>12.199999999999818</v>
      </c>
      <c r="AC110" s="49">
        <f t="shared" si="131"/>
        <v>0</v>
      </c>
      <c r="AD110" s="49">
        <f t="shared" si="131"/>
        <v>0.10000000000000142</v>
      </c>
      <c r="AE110" s="94">
        <f t="shared" si="131"/>
        <v>0</v>
      </c>
      <c r="AF110" s="16"/>
      <c r="AG110" s="198" t="s">
        <v>28</v>
      </c>
      <c r="AH110" s="195">
        <f>(AH109)/((K108/1000000)*8.34)</f>
        <v>5.0079936051159075</v>
      </c>
      <c r="AI110" s="195">
        <f>(AI109)/((K108/1000000)*8.34)</f>
        <v>1.3922195576871836</v>
      </c>
      <c r="AJ110" s="195">
        <f>(AJ109)/((K108/1000000)*8.34)</f>
        <v>6.2450039968025575E-2</v>
      </c>
      <c r="AK110" s="296">
        <f>(AK109)/((K108/1000000)*8.34)</f>
        <v>1.4654942712496668</v>
      </c>
      <c r="AL110" s="297"/>
      <c r="AM110" s="11"/>
      <c r="AN110" s="63"/>
      <c r="AO110" s="14"/>
      <c r="AP110" s="14"/>
      <c r="AQ110" s="71"/>
      <c r="AR110" s="194" t="s">
        <v>55</v>
      </c>
      <c r="AS110" s="89">
        <v>1.23</v>
      </c>
      <c r="AT110" s="193" t="s">
        <v>54</v>
      </c>
      <c r="AU110" s="209">
        <v>0.03</v>
      </c>
      <c r="AV110" s="1"/>
      <c r="AW110" s="177" t="s">
        <v>3</v>
      </c>
      <c r="AX110" s="182">
        <f>AX108-AX109</f>
        <v>1023000</v>
      </c>
      <c r="AY110" s="182">
        <f>AY108-AY109</f>
        <v>0</v>
      </c>
      <c r="AZ110" s="183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267">
        <v>28</v>
      </c>
      <c r="B112" s="76" t="s">
        <v>45</v>
      </c>
      <c r="C112" s="81">
        <v>202855000</v>
      </c>
      <c r="D112" s="40">
        <v>1880390</v>
      </c>
      <c r="E112" s="40">
        <v>4468140</v>
      </c>
      <c r="F112" s="42">
        <v>7153290</v>
      </c>
      <c r="G112" s="81">
        <v>257409000</v>
      </c>
      <c r="H112" s="40">
        <v>2223430</v>
      </c>
      <c r="I112" s="40">
        <v>6875490</v>
      </c>
      <c r="J112" s="42">
        <v>11545500</v>
      </c>
      <c r="K112" s="270">
        <f>C114+G114</f>
        <v>897000</v>
      </c>
      <c r="L112" s="271"/>
      <c r="M112" s="276">
        <f>D114+E114+F114+H114+I114+J114</f>
        <v>134980</v>
      </c>
      <c r="N112" s="271"/>
      <c r="O112" s="288">
        <f>M112+K112</f>
        <v>1031980</v>
      </c>
      <c r="P112" s="289"/>
      <c r="Q112" s="45" t="s">
        <v>6</v>
      </c>
      <c r="R112" s="42">
        <v>1222836200</v>
      </c>
      <c r="S112" s="60"/>
      <c r="T112" s="280">
        <v>0.43</v>
      </c>
      <c r="U112" s="283">
        <v>0.95</v>
      </c>
      <c r="V112" s="60"/>
      <c r="W112" s="196" t="s">
        <v>6</v>
      </c>
      <c r="X112" s="47">
        <v>2709.8</v>
      </c>
      <c r="Y112" s="47">
        <v>3500.4</v>
      </c>
      <c r="Z112" s="47">
        <v>37.200000000000003</v>
      </c>
      <c r="AA112" s="47">
        <v>50.9</v>
      </c>
      <c r="AB112" s="47">
        <v>2841.8</v>
      </c>
      <c r="AC112" s="47">
        <v>3691.9</v>
      </c>
      <c r="AD112" s="47">
        <v>64.3</v>
      </c>
      <c r="AE112" s="93">
        <v>9.1999999999999993</v>
      </c>
      <c r="AF112" s="16"/>
      <c r="AG112" s="196" t="s">
        <v>29</v>
      </c>
      <c r="AH112" s="18">
        <v>5</v>
      </c>
      <c r="AI112" s="18">
        <v>5</v>
      </c>
      <c r="AJ112" s="18">
        <v>1.875</v>
      </c>
      <c r="AK112" s="18">
        <v>11</v>
      </c>
      <c r="AL112" s="19">
        <v>0</v>
      </c>
      <c r="AM112" s="70"/>
      <c r="AN112" s="73" t="s">
        <v>40</v>
      </c>
      <c r="AO112" s="23">
        <v>14.2</v>
      </c>
      <c r="AP112" s="24">
        <v>7.52</v>
      </c>
      <c r="AQ112" s="71"/>
      <c r="AR112" s="34" t="s">
        <v>37</v>
      </c>
      <c r="AS112" s="55">
        <v>4.7E-2</v>
      </c>
      <c r="AT112" s="35" t="s">
        <v>38</v>
      </c>
      <c r="AU112" s="56" t="s">
        <v>85</v>
      </c>
      <c r="AV112" s="1"/>
      <c r="AW112" s="184" t="s">
        <v>45</v>
      </c>
      <c r="AX112" s="179">
        <v>506617000</v>
      </c>
      <c r="AY112" s="179">
        <v>288571680</v>
      </c>
      <c r="AZ112" s="180">
        <v>172376000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86"/>
      <c r="B113" s="77" t="s">
        <v>44</v>
      </c>
      <c r="C113" s="82">
        <f t="shared" ref="C113:J113" si="132">C108</f>
        <v>201958000</v>
      </c>
      <c r="D113" s="83">
        <f t="shared" si="132"/>
        <v>1841390</v>
      </c>
      <c r="E113" s="83">
        <f t="shared" si="132"/>
        <v>4403150</v>
      </c>
      <c r="F113" s="84">
        <f t="shared" si="132"/>
        <v>7122300</v>
      </c>
      <c r="G113" s="82">
        <f t="shared" si="132"/>
        <v>257409000</v>
      </c>
      <c r="H113" s="83">
        <f t="shared" si="132"/>
        <v>2223430</v>
      </c>
      <c r="I113" s="83">
        <f t="shared" si="132"/>
        <v>6875490</v>
      </c>
      <c r="J113" s="84">
        <f t="shared" si="132"/>
        <v>11545500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1221929000</v>
      </c>
      <c r="S113" s="60"/>
      <c r="T113" s="281"/>
      <c r="U113" s="284"/>
      <c r="V113" s="60"/>
      <c r="W113" s="197" t="s">
        <v>7</v>
      </c>
      <c r="X113" s="6">
        <f t="shared" ref="X113:AE113" si="133">X108</f>
        <v>2698</v>
      </c>
      <c r="Y113" s="6">
        <f t="shared" si="133"/>
        <v>3500.4</v>
      </c>
      <c r="Z113" s="6">
        <f t="shared" si="133"/>
        <v>37.200000000000003</v>
      </c>
      <c r="AA113" s="6">
        <f t="shared" si="133"/>
        <v>50.4</v>
      </c>
      <c r="AB113" s="6">
        <f t="shared" si="133"/>
        <v>2829.2</v>
      </c>
      <c r="AC113" s="6">
        <f t="shared" si="133"/>
        <v>3691.9</v>
      </c>
      <c r="AD113" s="6">
        <f t="shared" si="133"/>
        <v>64</v>
      </c>
      <c r="AE113" s="92">
        <f t="shared" si="133"/>
        <v>9</v>
      </c>
      <c r="AF113" s="16"/>
      <c r="AG113" s="197" t="s">
        <v>26</v>
      </c>
      <c r="AH113" s="7">
        <f>(AH112*10.74)</f>
        <v>53.7</v>
      </c>
      <c r="AI113" s="7">
        <f>(AI112*2.2)</f>
        <v>11</v>
      </c>
      <c r="AJ113" s="7">
        <f>(AJ112*0.25)</f>
        <v>0.46875</v>
      </c>
      <c r="AK113" s="294">
        <f>AK112+AL112</f>
        <v>11</v>
      </c>
      <c r="AL113" s="295"/>
      <c r="AM113" s="11"/>
      <c r="AN113" s="25" t="s">
        <v>41</v>
      </c>
      <c r="AO113" s="26">
        <v>16.600000000000001</v>
      </c>
      <c r="AP113" s="27">
        <v>7.9</v>
      </c>
      <c r="AQ113" s="71"/>
      <c r="AR113" s="36" t="s">
        <v>36</v>
      </c>
      <c r="AS113" s="13">
        <v>2.09</v>
      </c>
      <c r="AT113" s="2" t="s">
        <v>39</v>
      </c>
      <c r="AU113" s="39" t="s">
        <v>85</v>
      </c>
      <c r="AV113" s="1"/>
      <c r="AW113" s="185" t="s">
        <v>79</v>
      </c>
      <c r="AX113" s="178">
        <f t="shared" ref="AX113:AZ113" si="134">AX108</f>
        <v>505568000</v>
      </c>
      <c r="AY113" s="178">
        <f t="shared" si="134"/>
        <v>288571680</v>
      </c>
      <c r="AZ113" s="181">
        <f t="shared" si="134"/>
        <v>172304000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87"/>
      <c r="B114" s="75" t="s">
        <v>3</v>
      </c>
      <c r="C114" s="85">
        <f t="shared" ref="C114:J114" si="135">C112-C113</f>
        <v>897000</v>
      </c>
      <c r="D114" s="85">
        <f t="shared" si="135"/>
        <v>39000</v>
      </c>
      <c r="E114" s="85">
        <f t="shared" si="135"/>
        <v>64990</v>
      </c>
      <c r="F114" s="86">
        <f t="shared" si="135"/>
        <v>30990</v>
      </c>
      <c r="G114" s="85">
        <f t="shared" si="135"/>
        <v>0</v>
      </c>
      <c r="H114" s="85">
        <f t="shared" si="135"/>
        <v>0</v>
      </c>
      <c r="I114" s="85">
        <f t="shared" si="135"/>
        <v>0</v>
      </c>
      <c r="J114" s="86">
        <f t="shared" si="135"/>
        <v>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907200</v>
      </c>
      <c r="S114" s="61"/>
      <c r="T114" s="282"/>
      <c r="U114" s="285"/>
      <c r="V114" s="61"/>
      <c r="W114" s="48" t="s">
        <v>3</v>
      </c>
      <c r="X114" s="49">
        <f>X112-X113</f>
        <v>11.800000000000182</v>
      </c>
      <c r="Y114" s="49">
        <f t="shared" ref="Y114:AE114" si="136">Y112-Y113</f>
        <v>0</v>
      </c>
      <c r="Z114" s="49">
        <f t="shared" si="136"/>
        <v>0</v>
      </c>
      <c r="AA114" s="49">
        <f t="shared" si="136"/>
        <v>0.5</v>
      </c>
      <c r="AB114" s="49">
        <f t="shared" si="136"/>
        <v>12.600000000000364</v>
      </c>
      <c r="AC114" s="49">
        <f t="shared" si="136"/>
        <v>0</v>
      </c>
      <c r="AD114" s="49">
        <f t="shared" si="136"/>
        <v>0.29999999999999716</v>
      </c>
      <c r="AE114" s="94">
        <f t="shared" si="136"/>
        <v>0.19999999999999929</v>
      </c>
      <c r="AF114" s="16"/>
      <c r="AG114" s="198" t="s">
        <v>28</v>
      </c>
      <c r="AH114" s="195">
        <f>(AH113)/((K112/1000000)*8.34)</f>
        <v>7.1782039251541914</v>
      </c>
      <c r="AI114" s="195">
        <f>(AI113)/((K112/1000000)*8.34)</f>
        <v>1.4703955898826091</v>
      </c>
      <c r="AJ114" s="195">
        <f>(AJ113)/((K112/1000000)*8.34)</f>
        <v>6.2658902977952083E-2</v>
      </c>
      <c r="AK114" s="296">
        <f>(AK113)/((K112/1000000)*8.34)</f>
        <v>1.4703955898826091</v>
      </c>
      <c r="AL114" s="297"/>
      <c r="AM114" s="11"/>
      <c r="AN114" s="63"/>
      <c r="AO114" s="14"/>
      <c r="AP114" s="14"/>
      <c r="AQ114" s="71"/>
      <c r="AR114" s="194" t="s">
        <v>55</v>
      </c>
      <c r="AS114" s="89">
        <v>6.82</v>
      </c>
      <c r="AT114" s="193" t="s">
        <v>54</v>
      </c>
      <c r="AU114" s="38">
        <v>7.8E-2</v>
      </c>
      <c r="AV114" s="1"/>
      <c r="AW114" s="177" t="s">
        <v>3</v>
      </c>
      <c r="AX114" s="182">
        <f>AX112-AX113</f>
        <v>1049000</v>
      </c>
      <c r="AY114" s="182">
        <f>AY112-AY113</f>
        <v>0</v>
      </c>
      <c r="AZ114" s="183">
        <f>AZ112-AZ113</f>
        <v>72000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267">
        <v>29</v>
      </c>
      <c r="B116" s="76" t="s">
        <v>45</v>
      </c>
      <c r="C116" s="81">
        <v>203705000</v>
      </c>
      <c r="D116" s="40">
        <v>1889390</v>
      </c>
      <c r="E116" s="40">
        <v>4468140</v>
      </c>
      <c r="F116" s="42">
        <v>7170290</v>
      </c>
      <c r="G116" s="81">
        <v>257409000</v>
      </c>
      <c r="H116" s="40">
        <v>2223430</v>
      </c>
      <c r="I116" s="40">
        <v>6875490</v>
      </c>
      <c r="J116" s="42">
        <v>11545500</v>
      </c>
      <c r="K116" s="270">
        <f>C118+G118</f>
        <v>850000</v>
      </c>
      <c r="L116" s="271"/>
      <c r="M116" s="276">
        <f>D118+E118+F118+H118+I118+J118</f>
        <v>26000</v>
      </c>
      <c r="N116" s="271"/>
      <c r="O116" s="288">
        <f>M116+K116</f>
        <v>876000</v>
      </c>
      <c r="P116" s="289"/>
      <c r="Q116" s="45" t="s">
        <v>6</v>
      </c>
      <c r="R116" s="42">
        <v>1223694700</v>
      </c>
      <c r="S116" s="60"/>
      <c r="T116" s="280">
        <v>0</v>
      </c>
      <c r="U116" s="283">
        <v>1</v>
      </c>
      <c r="V116" s="60"/>
      <c r="W116" s="196" t="s">
        <v>6</v>
      </c>
      <c r="X116" s="47">
        <v>2720.4</v>
      </c>
      <c r="Y116" s="47">
        <v>3500.4</v>
      </c>
      <c r="Z116" s="47">
        <v>37.200000000000003</v>
      </c>
      <c r="AA116" s="47">
        <v>51</v>
      </c>
      <c r="AB116" s="47">
        <v>2852.8</v>
      </c>
      <c r="AC116" s="47">
        <v>3691.9</v>
      </c>
      <c r="AD116" s="47">
        <v>64.3</v>
      </c>
      <c r="AE116" s="93">
        <v>9.1999999999999993</v>
      </c>
      <c r="AF116" s="16"/>
      <c r="AG116" s="196" t="s">
        <v>29</v>
      </c>
      <c r="AH116" s="18">
        <v>2.9375</v>
      </c>
      <c r="AI116" s="18">
        <v>4.125</v>
      </c>
      <c r="AJ116" s="18">
        <v>1.625</v>
      </c>
      <c r="AK116" s="18">
        <v>10</v>
      </c>
      <c r="AL116" s="19">
        <v>0</v>
      </c>
      <c r="AM116" s="70"/>
      <c r="AN116" s="73" t="s">
        <v>40</v>
      </c>
      <c r="AO116" s="23">
        <v>13.2</v>
      </c>
      <c r="AP116" s="24">
        <v>7.3</v>
      </c>
      <c r="AQ116" s="71"/>
      <c r="AR116" s="34" t="s">
        <v>37</v>
      </c>
      <c r="AS116" s="55">
        <v>4.4999999999999998E-2</v>
      </c>
      <c r="AT116" s="35" t="s">
        <v>38</v>
      </c>
      <c r="AU116" s="56" t="s">
        <v>85</v>
      </c>
      <c r="AV116" s="1"/>
      <c r="AW116" s="184" t="s">
        <v>45</v>
      </c>
      <c r="AX116" s="179">
        <v>507555000</v>
      </c>
      <c r="AY116" s="179">
        <v>288571680</v>
      </c>
      <c r="AZ116" s="180">
        <v>172376000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86"/>
      <c r="B117" s="77" t="s">
        <v>44</v>
      </c>
      <c r="C117" s="82">
        <f t="shared" ref="C117:J117" si="137">C112</f>
        <v>202855000</v>
      </c>
      <c r="D117" s="83">
        <f t="shared" si="137"/>
        <v>1880390</v>
      </c>
      <c r="E117" s="83">
        <f t="shared" si="137"/>
        <v>4468140</v>
      </c>
      <c r="F117" s="84">
        <f t="shared" si="137"/>
        <v>7153290</v>
      </c>
      <c r="G117" s="82">
        <f t="shared" si="137"/>
        <v>257409000</v>
      </c>
      <c r="H117" s="83">
        <f t="shared" si="137"/>
        <v>2223430</v>
      </c>
      <c r="I117" s="83">
        <f t="shared" si="137"/>
        <v>6875490</v>
      </c>
      <c r="J117" s="84">
        <f t="shared" si="137"/>
        <v>11545500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1222836200</v>
      </c>
      <c r="S117" s="60"/>
      <c r="T117" s="281"/>
      <c r="U117" s="284"/>
      <c r="V117" s="60"/>
      <c r="W117" s="197" t="s">
        <v>7</v>
      </c>
      <c r="X117" s="6">
        <f t="shared" ref="X117:AE117" si="138">X112</f>
        <v>2709.8</v>
      </c>
      <c r="Y117" s="6">
        <f t="shared" si="138"/>
        <v>3500.4</v>
      </c>
      <c r="Z117" s="6">
        <f t="shared" si="138"/>
        <v>37.200000000000003</v>
      </c>
      <c r="AA117" s="6">
        <f t="shared" si="138"/>
        <v>50.9</v>
      </c>
      <c r="AB117" s="6">
        <f t="shared" si="138"/>
        <v>2841.8</v>
      </c>
      <c r="AC117" s="6">
        <f t="shared" si="138"/>
        <v>3691.9</v>
      </c>
      <c r="AD117" s="6">
        <f t="shared" si="138"/>
        <v>64.3</v>
      </c>
      <c r="AE117" s="92">
        <f t="shared" si="138"/>
        <v>9.1999999999999993</v>
      </c>
      <c r="AF117" s="16"/>
      <c r="AG117" s="197" t="s">
        <v>26</v>
      </c>
      <c r="AH117" s="7">
        <f>(AH116*10.74)</f>
        <v>31.548750000000002</v>
      </c>
      <c r="AI117" s="7">
        <f>(AI116*2.2)</f>
        <v>9.0750000000000011</v>
      </c>
      <c r="AJ117" s="7">
        <f>(AJ116*0.25)</f>
        <v>0.40625</v>
      </c>
      <c r="AK117" s="294">
        <f>AK116+AL116</f>
        <v>10</v>
      </c>
      <c r="AL117" s="295"/>
      <c r="AM117" s="11"/>
      <c r="AN117" s="25" t="s">
        <v>41</v>
      </c>
      <c r="AO117" s="26">
        <v>15.1</v>
      </c>
      <c r="AP117" s="27">
        <v>7.68</v>
      </c>
      <c r="AQ117" s="71"/>
      <c r="AR117" s="36" t="s">
        <v>36</v>
      </c>
      <c r="AS117" s="13">
        <v>1.6879999999999999</v>
      </c>
      <c r="AT117" s="2" t="s">
        <v>39</v>
      </c>
      <c r="AU117" s="39" t="s">
        <v>85</v>
      </c>
      <c r="AV117" s="1"/>
      <c r="AW117" s="185" t="s">
        <v>79</v>
      </c>
      <c r="AX117" s="178">
        <f t="shared" ref="AX117:AZ117" si="139">AX112</f>
        <v>506617000</v>
      </c>
      <c r="AY117" s="178">
        <f t="shared" si="139"/>
        <v>288571680</v>
      </c>
      <c r="AZ117" s="181">
        <f t="shared" si="139"/>
        <v>172376000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87"/>
      <c r="B118" s="75" t="s">
        <v>3</v>
      </c>
      <c r="C118" s="85">
        <f t="shared" ref="C118:J118" si="140">C116-C117</f>
        <v>850000</v>
      </c>
      <c r="D118" s="85">
        <f t="shared" si="140"/>
        <v>9000</v>
      </c>
      <c r="E118" s="85">
        <f t="shared" si="140"/>
        <v>0</v>
      </c>
      <c r="F118" s="86">
        <f t="shared" si="140"/>
        <v>17000</v>
      </c>
      <c r="G118" s="85">
        <f t="shared" si="140"/>
        <v>0</v>
      </c>
      <c r="H118" s="85">
        <f t="shared" si="140"/>
        <v>0</v>
      </c>
      <c r="I118" s="85">
        <f t="shared" si="140"/>
        <v>0</v>
      </c>
      <c r="J118" s="86">
        <f t="shared" si="140"/>
        <v>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858500</v>
      </c>
      <c r="S118" s="61"/>
      <c r="T118" s="282"/>
      <c r="U118" s="285"/>
      <c r="V118" s="61"/>
      <c r="W118" s="48" t="s">
        <v>3</v>
      </c>
      <c r="X118" s="49">
        <f>X116-X117</f>
        <v>10.599999999999909</v>
      </c>
      <c r="Y118" s="49">
        <f t="shared" ref="Y118:AE118" si="141">Y116-Y117</f>
        <v>0</v>
      </c>
      <c r="Z118" s="49">
        <f t="shared" si="141"/>
        <v>0</v>
      </c>
      <c r="AA118" s="49">
        <f t="shared" si="141"/>
        <v>0.10000000000000142</v>
      </c>
      <c r="AB118" s="49">
        <f t="shared" si="141"/>
        <v>11</v>
      </c>
      <c r="AC118" s="49">
        <f t="shared" si="141"/>
        <v>0</v>
      </c>
      <c r="AD118" s="49">
        <f t="shared" si="141"/>
        <v>0</v>
      </c>
      <c r="AE118" s="94">
        <f t="shared" si="141"/>
        <v>0</v>
      </c>
      <c r="AF118" s="16"/>
      <c r="AG118" s="198" t="s">
        <v>28</v>
      </c>
      <c r="AH118" s="195">
        <f>(AH117)/((K116/1000000)*8.34)</f>
        <v>4.4503808717731701</v>
      </c>
      <c r="AI118" s="195">
        <f>(AI117)/((K116/1000000)*8.34)</f>
        <v>1.2801523487092681</v>
      </c>
      <c r="AJ118" s="195">
        <f>(AJ117)/((K116/1000000)*8.34)</f>
        <v>5.7307095500070536E-2</v>
      </c>
      <c r="AK118" s="296">
        <f>(AK117)/((K116/1000000)*8.34)</f>
        <v>1.4106361969248131</v>
      </c>
      <c r="AL118" s="297"/>
      <c r="AM118" s="11"/>
      <c r="AN118" s="63"/>
      <c r="AO118" s="14"/>
      <c r="AP118" s="14"/>
      <c r="AQ118" s="71"/>
      <c r="AR118" s="194" t="s">
        <v>55</v>
      </c>
      <c r="AS118" s="89">
        <v>3.64</v>
      </c>
      <c r="AT118" s="193" t="s">
        <v>54</v>
      </c>
      <c r="AU118" s="38">
        <v>3.5000000000000003E-2</v>
      </c>
      <c r="AV118" s="1"/>
      <c r="AW118" s="177" t="s">
        <v>3</v>
      </c>
      <c r="AX118" s="182">
        <f>AX116-AX117</f>
        <v>938000</v>
      </c>
      <c r="AY118" s="182">
        <f>AY116-AY117</f>
        <v>0</v>
      </c>
      <c r="AZ118" s="183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267">
        <v>30</v>
      </c>
      <c r="B120" s="76" t="s">
        <v>45</v>
      </c>
      <c r="C120" s="81">
        <v>204597000</v>
      </c>
      <c r="D120" s="40">
        <v>1899390</v>
      </c>
      <c r="E120" s="40">
        <v>4501140</v>
      </c>
      <c r="F120" s="42">
        <v>7189290</v>
      </c>
      <c r="G120" s="81">
        <v>257409000</v>
      </c>
      <c r="H120" s="40">
        <v>2223430</v>
      </c>
      <c r="I120" s="40">
        <v>6875490</v>
      </c>
      <c r="J120" s="42">
        <v>11545500</v>
      </c>
      <c r="K120" s="270">
        <f>C122+G122</f>
        <v>892000</v>
      </c>
      <c r="L120" s="271"/>
      <c r="M120" s="276">
        <f>D122+E122+F122+H122+I122+J122</f>
        <v>62000</v>
      </c>
      <c r="N120" s="271"/>
      <c r="O120" s="288">
        <f>M120+K120</f>
        <v>954000</v>
      </c>
      <c r="P120" s="289"/>
      <c r="Q120" s="45" t="s">
        <v>6</v>
      </c>
      <c r="R120" s="42">
        <v>1224536400</v>
      </c>
      <c r="S120" s="60"/>
      <c r="T120" s="280">
        <v>0.24</v>
      </c>
      <c r="U120" s="283">
        <v>0.98</v>
      </c>
      <c r="V120" s="60"/>
      <c r="W120" s="196" t="s">
        <v>6</v>
      </c>
      <c r="X120" s="47">
        <v>2731.7</v>
      </c>
      <c r="Y120" s="47">
        <v>3500.4</v>
      </c>
      <c r="Z120" s="47">
        <v>37.200000000000003</v>
      </c>
      <c r="AA120" s="47">
        <v>51.1</v>
      </c>
      <c r="AB120" s="47">
        <v>2864.5</v>
      </c>
      <c r="AC120" s="47">
        <v>3691.9</v>
      </c>
      <c r="AD120" s="47">
        <v>64.5</v>
      </c>
      <c r="AE120" s="93">
        <v>9.1999999999999993</v>
      </c>
      <c r="AF120" s="16"/>
      <c r="AG120" s="196" t="s">
        <v>29</v>
      </c>
      <c r="AH120" s="18">
        <v>2.125</v>
      </c>
      <c r="AI120" s="18">
        <v>4.5</v>
      </c>
      <c r="AJ120" s="18">
        <v>1.875</v>
      </c>
      <c r="AK120" s="18">
        <v>12</v>
      </c>
      <c r="AL120" s="19">
        <v>0</v>
      </c>
      <c r="AM120" s="70"/>
      <c r="AN120" s="73" t="s">
        <v>40</v>
      </c>
      <c r="AO120" s="23">
        <v>14.3</v>
      </c>
      <c r="AP120" s="24">
        <v>7.32</v>
      </c>
      <c r="AQ120" s="71"/>
      <c r="AR120" s="34" t="s">
        <v>37</v>
      </c>
      <c r="AS120" s="55">
        <v>0.04</v>
      </c>
      <c r="AT120" s="35" t="s">
        <v>38</v>
      </c>
      <c r="AU120" s="56" t="s">
        <v>85</v>
      </c>
      <c r="AV120" s="1"/>
      <c r="AW120" s="184" t="s">
        <v>45</v>
      </c>
      <c r="AX120" s="179">
        <v>508556000</v>
      </c>
      <c r="AY120" s="179">
        <v>288571680</v>
      </c>
      <c r="AZ120" s="180">
        <v>172411000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86"/>
      <c r="B121" s="77" t="s">
        <v>44</v>
      </c>
      <c r="C121" s="82">
        <f t="shared" ref="C121:J121" si="142">C116</f>
        <v>203705000</v>
      </c>
      <c r="D121" s="83">
        <f t="shared" si="142"/>
        <v>1889390</v>
      </c>
      <c r="E121" s="83">
        <f t="shared" si="142"/>
        <v>4468140</v>
      </c>
      <c r="F121" s="84">
        <f t="shared" si="142"/>
        <v>7170290</v>
      </c>
      <c r="G121" s="82">
        <f t="shared" si="142"/>
        <v>257409000</v>
      </c>
      <c r="H121" s="83">
        <f t="shared" si="142"/>
        <v>2223430</v>
      </c>
      <c r="I121" s="83">
        <f t="shared" si="142"/>
        <v>6875490</v>
      </c>
      <c r="J121" s="84">
        <f t="shared" si="142"/>
        <v>11545500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1223694700</v>
      </c>
      <c r="S121" s="60"/>
      <c r="T121" s="281"/>
      <c r="U121" s="284"/>
      <c r="V121" s="60"/>
      <c r="W121" s="197" t="s">
        <v>7</v>
      </c>
      <c r="X121" s="6">
        <f t="shared" ref="X121:AE121" si="143">X116</f>
        <v>2720.4</v>
      </c>
      <c r="Y121" s="6">
        <f t="shared" si="143"/>
        <v>3500.4</v>
      </c>
      <c r="Z121" s="6">
        <f t="shared" si="143"/>
        <v>37.200000000000003</v>
      </c>
      <c r="AA121" s="6">
        <f t="shared" si="143"/>
        <v>51</v>
      </c>
      <c r="AB121" s="6">
        <f t="shared" si="143"/>
        <v>2852.8</v>
      </c>
      <c r="AC121" s="6">
        <f t="shared" si="143"/>
        <v>3691.9</v>
      </c>
      <c r="AD121" s="6">
        <f t="shared" si="143"/>
        <v>64.3</v>
      </c>
      <c r="AE121" s="92">
        <f t="shared" si="143"/>
        <v>9.1999999999999993</v>
      </c>
      <c r="AF121" s="16"/>
      <c r="AG121" s="197" t="s">
        <v>26</v>
      </c>
      <c r="AH121" s="7">
        <f>(AH120*10.74)</f>
        <v>22.822500000000002</v>
      </c>
      <c r="AI121" s="7">
        <f>(AI120*2.2)</f>
        <v>9.9</v>
      </c>
      <c r="AJ121" s="7">
        <f>(AJ120*0.25)</f>
        <v>0.46875</v>
      </c>
      <c r="AK121" s="294">
        <f>AK120+AL120</f>
        <v>12</v>
      </c>
      <c r="AL121" s="295"/>
      <c r="AM121" s="11"/>
      <c r="AN121" s="25" t="s">
        <v>41</v>
      </c>
      <c r="AO121" s="26">
        <v>15.5</v>
      </c>
      <c r="AP121" s="27">
        <v>7.66</v>
      </c>
      <c r="AQ121" s="71"/>
      <c r="AR121" s="36" t="s">
        <v>36</v>
      </c>
      <c r="AS121" s="13">
        <v>0.434</v>
      </c>
      <c r="AT121" s="2" t="s">
        <v>39</v>
      </c>
      <c r="AU121" s="39" t="s">
        <v>85</v>
      </c>
      <c r="AV121" s="1"/>
      <c r="AW121" s="185" t="s">
        <v>79</v>
      </c>
      <c r="AX121" s="178">
        <f t="shared" ref="AX121:AZ121" si="144">AX116</f>
        <v>507555000</v>
      </c>
      <c r="AY121" s="178">
        <f t="shared" si="144"/>
        <v>288571680</v>
      </c>
      <c r="AZ121" s="181">
        <f t="shared" si="144"/>
        <v>172376000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87"/>
      <c r="B122" s="75" t="s">
        <v>3</v>
      </c>
      <c r="C122" s="85">
        <f t="shared" ref="C122:J122" si="145">C120-C121</f>
        <v>892000</v>
      </c>
      <c r="D122" s="85">
        <f t="shared" si="145"/>
        <v>10000</v>
      </c>
      <c r="E122" s="85">
        <f t="shared" si="145"/>
        <v>33000</v>
      </c>
      <c r="F122" s="86">
        <f t="shared" si="145"/>
        <v>19000</v>
      </c>
      <c r="G122" s="85">
        <f t="shared" si="145"/>
        <v>0</v>
      </c>
      <c r="H122" s="85">
        <f t="shared" si="145"/>
        <v>0</v>
      </c>
      <c r="I122" s="85">
        <f t="shared" si="145"/>
        <v>0</v>
      </c>
      <c r="J122" s="86">
        <f t="shared" si="145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841700</v>
      </c>
      <c r="S122" s="61"/>
      <c r="T122" s="282"/>
      <c r="U122" s="285"/>
      <c r="V122" s="61"/>
      <c r="W122" s="48" t="s">
        <v>3</v>
      </c>
      <c r="X122" s="49">
        <f>X120-X121</f>
        <v>11.299999999999727</v>
      </c>
      <c r="Y122" s="49">
        <f t="shared" ref="Y122:AE122" si="146">Y120-Y121</f>
        <v>0</v>
      </c>
      <c r="Z122" s="49">
        <f t="shared" si="146"/>
        <v>0</v>
      </c>
      <c r="AA122" s="49">
        <f t="shared" si="146"/>
        <v>0.10000000000000142</v>
      </c>
      <c r="AB122" s="49">
        <f t="shared" si="146"/>
        <v>11.699999999999818</v>
      </c>
      <c r="AC122" s="49">
        <f t="shared" si="146"/>
        <v>0</v>
      </c>
      <c r="AD122" s="49">
        <f t="shared" si="146"/>
        <v>0.20000000000000284</v>
      </c>
      <c r="AE122" s="94">
        <f t="shared" si="146"/>
        <v>0</v>
      </c>
      <c r="AF122" s="16"/>
      <c r="AG122" s="198" t="s">
        <v>28</v>
      </c>
      <c r="AH122" s="195">
        <f>(AH121)/((K120/1000000)*8.34)</f>
        <v>3.0678372100525859</v>
      </c>
      <c r="AI122" s="195">
        <f>(AI121)/((K120/1000000)*8.34)</f>
        <v>1.3307739458657291</v>
      </c>
      <c r="AJ122" s="195">
        <f>(AJ121)/((K120/1000000)*8.34)</f>
        <v>6.3010130012581864E-2</v>
      </c>
      <c r="AK122" s="296">
        <f>(AK121)/((K120/1000000)*8.34)</f>
        <v>1.6130593283220958</v>
      </c>
      <c r="AL122" s="297"/>
      <c r="AM122" s="11"/>
      <c r="AN122" s="63"/>
      <c r="AO122" s="14"/>
      <c r="AP122" s="14"/>
      <c r="AQ122" s="71"/>
      <c r="AR122" s="194" t="s">
        <v>55</v>
      </c>
      <c r="AS122" s="89">
        <v>1.8</v>
      </c>
      <c r="AT122" s="193" t="s">
        <v>54</v>
      </c>
      <c r="AU122" s="38">
        <v>2.8000000000000001E-2</v>
      </c>
      <c r="AV122" s="1"/>
      <c r="AW122" s="177" t="s">
        <v>3</v>
      </c>
      <c r="AX122" s="182">
        <f>AX120-AX121</f>
        <v>1001000</v>
      </c>
      <c r="AY122" s="182">
        <f>AY120-AY121</f>
        <v>0</v>
      </c>
      <c r="AZ122" s="183">
        <f>AZ120-AZ121</f>
        <v>35000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47" t="s">
        <v>61</v>
      </c>
      <c r="L124" s="247"/>
      <c r="M124" s="247"/>
      <c r="N124" s="247"/>
      <c r="O124" s="247"/>
      <c r="P124" s="247"/>
      <c r="Q124" s="247"/>
      <c r="R124" s="247"/>
      <c r="S124" s="247"/>
      <c r="T124" s="247"/>
      <c r="U124" s="191" t="s">
        <v>59</v>
      </c>
      <c r="V124" s="67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247" t="s">
        <v>63</v>
      </c>
      <c r="AI124" s="247"/>
      <c r="AJ124" s="247"/>
      <c r="AK124" s="247"/>
      <c r="AL124" s="247"/>
      <c r="AM124" s="64"/>
      <c r="AN124" s="1"/>
      <c r="AO124" s="246" t="s">
        <v>60</v>
      </c>
      <c r="AP124" s="246"/>
      <c r="AQ124" s="64"/>
      <c r="AR124" s="8"/>
      <c r="AS124" s="8"/>
      <c r="AT124" s="239" t="s">
        <v>64</v>
      </c>
      <c r="AU124" s="239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5"/>
      <c r="K125" s="241">
        <f>SUM(K4:L123)</f>
        <v>31902000</v>
      </c>
      <c r="L125" s="242"/>
      <c r="M125" s="243">
        <f>SUM(M4:N123)</f>
        <v>1850004</v>
      </c>
      <c r="N125" s="244"/>
      <c r="O125" s="243">
        <f>SUM(O4:P123)</f>
        <v>33752004</v>
      </c>
      <c r="P125" s="244"/>
      <c r="Q125" s="1"/>
      <c r="R125" s="118">
        <f>R120-R5</f>
        <v>30117600</v>
      </c>
      <c r="S125" s="64"/>
      <c r="T125" s="111">
        <f>SUM(T4:T123)</f>
        <v>5.2869999999999999</v>
      </c>
      <c r="U125" s="115">
        <f>AVERAGE(U4:U123)</f>
        <v>0.98199999999999976</v>
      </c>
      <c r="V125" s="67"/>
      <c r="W125" s="3"/>
      <c r="X125" s="96"/>
      <c r="Y125" s="96"/>
      <c r="Z125" s="96"/>
      <c r="AA125" s="96"/>
      <c r="AB125" s="96">
        <f>AB120-AB5</f>
        <v>334.40000000000009</v>
      </c>
      <c r="AC125" s="96">
        <f>AC120-AC5</f>
        <v>102.5</v>
      </c>
      <c r="AD125" s="96"/>
      <c r="AE125" s="96"/>
      <c r="AF125" s="1"/>
      <c r="AG125" s="1"/>
      <c r="AH125" s="111">
        <f>SUM(AH121,AH117,AH113,AH109,AH105,AH101,AH97,AH93,AH89,AH85,AH81,AH77,AH73,AH69,AH65,AH61,AH57,AH53,AH49,AH45,AH41,AH37,AH33,AH29,AH25,AH21,AH17,AH13,AH9,AH5)</f>
        <v>1037.7525000000001</v>
      </c>
      <c r="AI125" s="111">
        <f t="shared" ref="AI125:AK125" si="147">SUM(AI121,AI117,AI113,AI109,AI105,AI101,AI97,AI93,AI89,AI85,AI81,AI77,AI73,AI69,AI65,AI61,AI57,AI53,AI49,AI45,AI41,AI37,AI33,AI29,AI25,AI21,AI17,AI13,AI9,AI5)</f>
        <v>337.7000000000001</v>
      </c>
      <c r="AJ125" s="111">
        <f t="shared" si="147"/>
        <v>14.53125</v>
      </c>
      <c r="AK125" s="302">
        <f t="shared" si="147"/>
        <v>442</v>
      </c>
      <c r="AL125" s="303"/>
      <c r="AM125" s="64"/>
      <c r="AN125" s="1"/>
      <c r="AO125" s="113">
        <f>AVERAGE(AO121,AO117,AO113,AO109,AO105,AO101,AO97,AO93,AO89,AO85,AO81,AO77,AO73,AO69,AO65,AO61,AO57,AO53,AO49,AO45,AO41,AO37,AO33,AO29,AO25,AO21,AO17,AO13,AO9,AO5)</f>
        <v>17.68333333333333</v>
      </c>
      <c r="AP125" s="114">
        <f>AVERAGE(AP121,AP117,AP113,AP109,AP105,AP101,AP97,AP93,AP89,AP85,AP81,AP77,AP73,AP69,AP65,AP61,AP57,AP53,AP49,AP45,AP41,AP37,AP33,AP29,AP25,AP21,AP17,AP13,AP9,AP5)</f>
        <v>7.8546666666666676</v>
      </c>
      <c r="AQ125" s="64"/>
      <c r="AR125" s="8"/>
      <c r="AS125" s="8"/>
      <c r="AT125" s="240">
        <f>AVERAGE(AU122,AU118,AU114,AU110,AU106,AU102,AU98,AU94,AU90,AU86,AU82,AU78,AU74,AU70,AU66,AU62,AU58,AU54,AU50,AU46,AU42,AU38,AU34,AU30,AU26,AU22,AU18,AU14,AU10,AU6)</f>
        <v>3.7566666666666686E-2</v>
      </c>
      <c r="AU125" s="240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64"/>
      <c r="T126" s="1"/>
      <c r="U126" s="1"/>
      <c r="V126" s="67"/>
      <c r="W126" s="3"/>
      <c r="X126" s="3"/>
      <c r="Y126" s="3"/>
      <c r="Z126" s="3"/>
      <c r="AA126" s="192" t="s">
        <v>62</v>
      </c>
      <c r="AB126" s="248">
        <f>AB125+AC125</f>
        <v>436.90000000000009</v>
      </c>
      <c r="AC126" s="249"/>
      <c r="AD126" s="3"/>
      <c r="AE126" s="3"/>
      <c r="AF126" s="1"/>
      <c r="AG126" s="1"/>
      <c r="AH126" s="1"/>
      <c r="AI126" s="1"/>
      <c r="AJ126" s="1"/>
      <c r="AK126" s="1"/>
      <c r="AL126" s="1"/>
      <c r="AM126" s="64"/>
      <c r="AN126" s="1"/>
      <c r="AO126" s="1"/>
      <c r="AP126" s="1"/>
      <c r="AQ126" s="64"/>
      <c r="AR126" s="8"/>
      <c r="AS126" s="8"/>
      <c r="AT126" s="8"/>
      <c r="AU126" s="8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64"/>
      <c r="T127" s="110"/>
      <c r="U127" s="1"/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64"/>
      <c r="AN127" s="1"/>
      <c r="AO127" s="1"/>
      <c r="AP127" s="1"/>
      <c r="AQ127" s="64"/>
      <c r="AR127" s="8"/>
      <c r="AS127" s="8"/>
      <c r="AT127" s="8"/>
      <c r="AU127" s="8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64"/>
      <c r="T128" s="1"/>
      <c r="U128" s="1"/>
      <c r="V128" s="67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64"/>
      <c r="AN128" s="1"/>
      <c r="AO128" s="1"/>
      <c r="AP128" s="1"/>
      <c r="AQ128" s="64"/>
      <c r="AR128" s="8"/>
      <c r="AS128" s="8"/>
      <c r="AT128" s="8"/>
      <c r="AU128" s="8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LdxZhmDIJH7dWv0cX3kB41qadBPs/xd1Jj4OxeX9JXh0sbBrViBhhsw0J2DaHySXc48faxmuyUXq9JRMkANWNQ==" saltValue="XF6r3fbhnplq97frSVLuJQ==" spinCount="100000" sheet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FEF1-C095-4B31-A88A-88B0DDF5F2C2}">
  <dimension ref="A1:CD58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Z124" sqref="AZ124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255" t="s">
        <v>84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260" t="s">
        <v>80</v>
      </c>
      <c r="AX2" s="261"/>
      <c r="AY2" s="261"/>
      <c r="AZ2" s="262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202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206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206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206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86"/>
      <c r="AX3" s="187" t="s">
        <v>76</v>
      </c>
      <c r="AY3" s="187" t="s">
        <v>77</v>
      </c>
      <c r="AZ3" s="188" t="s">
        <v>78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267">
        <v>1</v>
      </c>
      <c r="B4" s="76" t="s">
        <v>45</v>
      </c>
      <c r="C4" s="81">
        <v>205409000</v>
      </c>
      <c r="D4" s="40">
        <v>1909390</v>
      </c>
      <c r="E4" s="40">
        <v>4501140</v>
      </c>
      <c r="F4" s="42">
        <v>7197290</v>
      </c>
      <c r="G4" s="81">
        <v>257409000</v>
      </c>
      <c r="H4" s="40">
        <v>2223430</v>
      </c>
      <c r="I4" s="40">
        <v>6875490</v>
      </c>
      <c r="J4" s="42">
        <v>11545500</v>
      </c>
      <c r="K4" s="270">
        <f>C6+G6</f>
        <v>812000</v>
      </c>
      <c r="L4" s="271"/>
      <c r="M4" s="276">
        <f>D6+E6+F6+H6+I6+J6</f>
        <v>18000</v>
      </c>
      <c r="N4" s="271"/>
      <c r="O4" s="276">
        <f>M4+K4</f>
        <v>830000</v>
      </c>
      <c r="P4" s="271"/>
      <c r="Q4" s="41" t="s">
        <v>6</v>
      </c>
      <c r="R4" s="42">
        <v>1225386000</v>
      </c>
      <c r="S4" s="60"/>
      <c r="T4" s="280">
        <v>0</v>
      </c>
      <c r="U4" s="283">
        <v>1.01</v>
      </c>
      <c r="V4" s="60"/>
      <c r="W4" s="204" t="s">
        <v>6</v>
      </c>
      <c r="X4" s="47">
        <v>2742</v>
      </c>
      <c r="Y4" s="47">
        <v>3500.4</v>
      </c>
      <c r="Z4" s="47">
        <v>37.200000000000003</v>
      </c>
      <c r="AA4" s="47">
        <v>51.2</v>
      </c>
      <c r="AB4" s="47">
        <v>2875.2</v>
      </c>
      <c r="AC4" s="47">
        <v>3691.9</v>
      </c>
      <c r="AD4" s="47">
        <v>64.5</v>
      </c>
      <c r="AE4" s="93">
        <v>9.1999999999999993</v>
      </c>
      <c r="AF4" s="16"/>
      <c r="AG4" s="20" t="s">
        <v>29</v>
      </c>
      <c r="AH4" s="21">
        <v>2</v>
      </c>
      <c r="AI4" s="21">
        <v>4.125</v>
      </c>
      <c r="AJ4" s="21">
        <v>2.25</v>
      </c>
      <c r="AK4" s="21">
        <v>10</v>
      </c>
      <c r="AL4" s="22">
        <v>0</v>
      </c>
      <c r="AM4" s="70"/>
      <c r="AN4" s="72" t="s">
        <v>40</v>
      </c>
      <c r="AO4" s="28">
        <v>13.5</v>
      </c>
      <c r="AP4" s="24">
        <v>7.35</v>
      </c>
      <c r="AQ4" s="71"/>
      <c r="AR4" s="34" t="s">
        <v>37</v>
      </c>
      <c r="AS4" s="53">
        <v>4.2000000000000003E-2</v>
      </c>
      <c r="AT4" s="35" t="s">
        <v>38</v>
      </c>
      <c r="AU4" s="56" t="s">
        <v>85</v>
      </c>
      <c r="AV4" s="14"/>
      <c r="AW4" s="184" t="s">
        <v>45</v>
      </c>
      <c r="AX4" s="179">
        <v>509449000</v>
      </c>
      <c r="AY4" s="179">
        <v>288571680</v>
      </c>
      <c r="AZ4" s="180">
        <v>172411000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268"/>
      <c r="B5" s="77" t="s">
        <v>44</v>
      </c>
      <c r="C5" s="82">
        <f>'Sep, 2021'!C120</f>
        <v>204597000</v>
      </c>
      <c r="D5" s="82">
        <f>'Sep, 2021'!D120</f>
        <v>1899390</v>
      </c>
      <c r="E5" s="82">
        <f>'Sep, 2021'!E120</f>
        <v>4501140</v>
      </c>
      <c r="F5" s="82">
        <f>'Sep, 2021'!F120</f>
        <v>7189290</v>
      </c>
      <c r="G5" s="82">
        <f>'Sep, 2021'!G120</f>
        <v>257409000</v>
      </c>
      <c r="H5" s="82">
        <f>'Sep, 2021'!H120</f>
        <v>2223430</v>
      </c>
      <c r="I5" s="82">
        <f>'Sep, 2021'!I120</f>
        <v>6875490</v>
      </c>
      <c r="J5" s="82">
        <f>'Sep, 2021'!J120</f>
        <v>11545500</v>
      </c>
      <c r="K5" s="272"/>
      <c r="L5" s="273"/>
      <c r="M5" s="273"/>
      <c r="N5" s="273"/>
      <c r="O5" s="273"/>
      <c r="P5" s="273"/>
      <c r="Q5" s="10" t="s">
        <v>7</v>
      </c>
      <c r="R5" s="82">
        <f>'Sep, 2021'!R120</f>
        <v>1224536400</v>
      </c>
      <c r="S5" s="60"/>
      <c r="T5" s="281"/>
      <c r="U5" s="284"/>
      <c r="V5" s="60"/>
      <c r="W5" s="205" t="s">
        <v>7</v>
      </c>
      <c r="X5" s="207">
        <f>'Sep, 2021'!X120</f>
        <v>2731.7</v>
      </c>
      <c r="Y5" s="207">
        <f>'Sep, 2021'!Y120</f>
        <v>3500.4</v>
      </c>
      <c r="Z5" s="207">
        <f>'Sep, 2021'!Z120</f>
        <v>37.200000000000003</v>
      </c>
      <c r="AA5" s="207">
        <f>'Sep, 2021'!AA120</f>
        <v>51.1</v>
      </c>
      <c r="AB5" s="207">
        <f>'Sep, 2021'!AB120</f>
        <v>2864.5</v>
      </c>
      <c r="AC5" s="207">
        <f>'Sep, 2021'!AC120</f>
        <v>3691.9</v>
      </c>
      <c r="AD5" s="207">
        <f>'Sep, 2021'!AD120</f>
        <v>64.5</v>
      </c>
      <c r="AE5" s="207">
        <f>'Sep, 2021'!AE120</f>
        <v>9.1999999999999993</v>
      </c>
      <c r="AF5" s="16"/>
      <c r="AG5" s="205" t="s">
        <v>26</v>
      </c>
      <c r="AH5" s="7">
        <f>(AH4*10.74)</f>
        <v>21.48</v>
      </c>
      <c r="AI5" s="7">
        <f>(AI4*2.2)</f>
        <v>9.0750000000000011</v>
      </c>
      <c r="AJ5" s="7">
        <f>(AJ4*0.25)</f>
        <v>0.5625</v>
      </c>
      <c r="AK5" s="263">
        <f>AK4+AL4</f>
        <v>10</v>
      </c>
      <c r="AL5" s="264"/>
      <c r="AM5" s="11"/>
      <c r="AN5" s="30" t="s">
        <v>41</v>
      </c>
      <c r="AO5" s="29">
        <v>15</v>
      </c>
      <c r="AP5" s="27">
        <v>7.89</v>
      </c>
      <c r="AQ5" s="71"/>
      <c r="AR5" s="36" t="s">
        <v>36</v>
      </c>
      <c r="AS5" s="12">
        <v>0.502</v>
      </c>
      <c r="AT5" s="2" t="s">
        <v>39</v>
      </c>
      <c r="AU5" s="39" t="s">
        <v>85</v>
      </c>
      <c r="AV5" s="14"/>
      <c r="AW5" s="185" t="s">
        <v>79</v>
      </c>
      <c r="AX5" s="208">
        <f>'Sep, 2021'!AX120</f>
        <v>508556000</v>
      </c>
      <c r="AY5" s="208">
        <f>'Sep, 2021'!AY120</f>
        <v>288571680</v>
      </c>
      <c r="AZ5" s="208">
        <f>'Sep, 2021'!AZ120</f>
        <v>172411000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269"/>
      <c r="B6" s="75" t="s">
        <v>3</v>
      </c>
      <c r="C6" s="85">
        <f>C4-C5</f>
        <v>812000</v>
      </c>
      <c r="D6" s="85">
        <f t="shared" ref="D6:J6" si="0">D4-D5</f>
        <v>10000</v>
      </c>
      <c r="E6" s="85">
        <f t="shared" si="0"/>
        <v>0</v>
      </c>
      <c r="F6" s="85">
        <f t="shared" si="0"/>
        <v>8000</v>
      </c>
      <c r="G6" s="85">
        <f t="shared" si="0"/>
        <v>0</v>
      </c>
      <c r="H6" s="85">
        <f t="shared" si="0"/>
        <v>0</v>
      </c>
      <c r="I6" s="85">
        <f t="shared" si="0"/>
        <v>0</v>
      </c>
      <c r="J6" s="85">
        <f t="shared" si="0"/>
        <v>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849600</v>
      </c>
      <c r="S6" s="61"/>
      <c r="T6" s="282"/>
      <c r="U6" s="285"/>
      <c r="V6" s="61"/>
      <c r="W6" s="48" t="s">
        <v>3</v>
      </c>
      <c r="X6" s="49">
        <f>X4-X5</f>
        <v>10.300000000000182</v>
      </c>
      <c r="Y6" s="49">
        <f t="shared" ref="Y6:AE6" si="1">Y4-Y5</f>
        <v>0</v>
      </c>
      <c r="Z6" s="49">
        <f t="shared" si="1"/>
        <v>0</v>
      </c>
      <c r="AA6" s="49">
        <f t="shared" si="1"/>
        <v>0.10000000000000142</v>
      </c>
      <c r="AB6" s="49">
        <f t="shared" si="1"/>
        <v>10.699999999999818</v>
      </c>
      <c r="AC6" s="49">
        <f t="shared" si="1"/>
        <v>0</v>
      </c>
      <c r="AD6" s="49">
        <f t="shared" si="1"/>
        <v>0</v>
      </c>
      <c r="AE6" s="94">
        <f t="shared" si="1"/>
        <v>0</v>
      </c>
      <c r="AF6" s="16"/>
      <c r="AG6" s="206" t="s">
        <v>28</v>
      </c>
      <c r="AH6" s="203">
        <f>(AH5)/((K4/1000000)*8.34)</f>
        <v>3.1718467590459647</v>
      </c>
      <c r="AI6" s="203">
        <f>(AI5)/((K4/1000000)*8.34)</f>
        <v>1.3400609561611794</v>
      </c>
      <c r="AJ6" s="203">
        <f>(AJ5)/((K4/1000000)*8.34)</f>
        <v>8.3061629514122687E-2</v>
      </c>
      <c r="AK6" s="265">
        <f>(AK5)/((K4/1000000)*8.34)</f>
        <v>1.4766511913621809</v>
      </c>
      <c r="AL6" s="266"/>
      <c r="AM6" s="11"/>
      <c r="AN6" s="63"/>
      <c r="AO6" s="14"/>
      <c r="AP6" s="14"/>
      <c r="AQ6" s="71"/>
      <c r="AR6" s="202" t="s">
        <v>55</v>
      </c>
      <c r="AS6" s="89">
        <v>1.57</v>
      </c>
      <c r="AT6" s="201" t="s">
        <v>54</v>
      </c>
      <c r="AU6" s="38">
        <v>3.2000000000000001E-2</v>
      </c>
      <c r="AV6" s="14"/>
      <c r="AW6" s="177" t="s">
        <v>3</v>
      </c>
      <c r="AX6" s="182">
        <f>AX4-AX5</f>
        <v>893000</v>
      </c>
      <c r="AY6" s="182">
        <f>AY4-AY5</f>
        <v>0</v>
      </c>
      <c r="AZ6" s="183">
        <f>AZ4-AZ5</f>
        <v>0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267">
        <v>2</v>
      </c>
      <c r="B8" s="76" t="s">
        <v>45</v>
      </c>
      <c r="C8" s="81">
        <v>206306000</v>
      </c>
      <c r="D8" s="40">
        <v>1919390</v>
      </c>
      <c r="E8" s="40">
        <v>4533140</v>
      </c>
      <c r="F8" s="42">
        <v>7217290</v>
      </c>
      <c r="G8" s="81">
        <v>257409000</v>
      </c>
      <c r="H8" s="40">
        <v>2223430</v>
      </c>
      <c r="I8" s="40">
        <v>6875490</v>
      </c>
      <c r="J8" s="42">
        <v>11545500</v>
      </c>
      <c r="K8" s="270">
        <f>C10+G10</f>
        <v>897000</v>
      </c>
      <c r="L8" s="271"/>
      <c r="M8" s="276">
        <f>D10+E10+F10+H10+I10+J10</f>
        <v>62000</v>
      </c>
      <c r="N8" s="271"/>
      <c r="O8" s="277">
        <f>M8+K8</f>
        <v>959000</v>
      </c>
      <c r="P8" s="277"/>
      <c r="Q8" s="45" t="s">
        <v>6</v>
      </c>
      <c r="R8" s="42">
        <v>1226153300</v>
      </c>
      <c r="S8" s="60"/>
      <c r="T8" s="280">
        <v>0</v>
      </c>
      <c r="U8" s="283">
        <v>0.95</v>
      </c>
      <c r="V8" s="60"/>
      <c r="W8" s="204" t="s">
        <v>6</v>
      </c>
      <c r="X8" s="47">
        <v>2753.4</v>
      </c>
      <c r="Y8" s="47">
        <v>3500.4</v>
      </c>
      <c r="Z8" s="47">
        <v>37.200000000000003</v>
      </c>
      <c r="AA8" s="47">
        <v>51.4</v>
      </c>
      <c r="AB8" s="47">
        <v>2887</v>
      </c>
      <c r="AC8" s="47">
        <v>3691.9</v>
      </c>
      <c r="AD8" s="47">
        <v>64.599999999999994</v>
      </c>
      <c r="AE8" s="93">
        <v>9.3000000000000007</v>
      </c>
      <c r="AF8" s="16"/>
      <c r="AG8" s="204" t="s">
        <v>29</v>
      </c>
      <c r="AH8" s="18">
        <v>2</v>
      </c>
      <c r="AI8" s="18">
        <v>4.75</v>
      </c>
      <c r="AJ8" s="18">
        <v>1.9375</v>
      </c>
      <c r="AK8" s="18">
        <v>12</v>
      </c>
      <c r="AL8" s="19">
        <v>0</v>
      </c>
      <c r="AM8" s="70"/>
      <c r="AN8" s="73" t="s">
        <v>40</v>
      </c>
      <c r="AO8" s="23">
        <v>13.9</v>
      </c>
      <c r="AP8" s="24">
        <v>7.44</v>
      </c>
      <c r="AQ8" s="71"/>
      <c r="AR8" s="34" t="s">
        <v>37</v>
      </c>
      <c r="AS8" s="55">
        <v>3.9E-2</v>
      </c>
      <c r="AT8" s="35" t="s">
        <v>38</v>
      </c>
      <c r="AU8" s="56" t="s">
        <v>85</v>
      </c>
      <c r="AV8" s="14"/>
      <c r="AW8" s="184" t="s">
        <v>45</v>
      </c>
      <c r="AX8" s="179">
        <v>510447000</v>
      </c>
      <c r="AY8" s="179">
        <v>288571680</v>
      </c>
      <c r="AZ8" s="180">
        <v>172411000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268"/>
      <c r="B9" s="77" t="s">
        <v>44</v>
      </c>
      <c r="C9" s="82">
        <f>C4</f>
        <v>205409000</v>
      </c>
      <c r="D9" s="83">
        <f t="shared" ref="D9:J9" si="2">D4</f>
        <v>1909390</v>
      </c>
      <c r="E9" s="83">
        <f t="shared" si="2"/>
        <v>4501140</v>
      </c>
      <c r="F9" s="84">
        <f t="shared" si="2"/>
        <v>7197290</v>
      </c>
      <c r="G9" s="82">
        <f t="shared" si="2"/>
        <v>257409000</v>
      </c>
      <c r="H9" s="83">
        <f t="shared" si="2"/>
        <v>2223430</v>
      </c>
      <c r="I9" s="83">
        <f t="shared" si="2"/>
        <v>6875490</v>
      </c>
      <c r="J9" s="84">
        <f t="shared" si="2"/>
        <v>11545500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1225386000</v>
      </c>
      <c r="S9" s="60"/>
      <c r="T9" s="281"/>
      <c r="U9" s="284"/>
      <c r="V9" s="60"/>
      <c r="W9" s="205" t="s">
        <v>7</v>
      </c>
      <c r="X9" s="6">
        <f>X4</f>
        <v>2742</v>
      </c>
      <c r="Y9" s="6">
        <f t="shared" ref="Y9:AE9" si="3">Y4</f>
        <v>3500.4</v>
      </c>
      <c r="Z9" s="6">
        <f t="shared" si="3"/>
        <v>37.200000000000003</v>
      </c>
      <c r="AA9" s="6">
        <f t="shared" si="3"/>
        <v>51.2</v>
      </c>
      <c r="AB9" s="6">
        <f>AB4</f>
        <v>2875.2</v>
      </c>
      <c r="AC9" s="6">
        <f t="shared" si="3"/>
        <v>3691.9</v>
      </c>
      <c r="AD9" s="6">
        <f t="shared" si="3"/>
        <v>64.5</v>
      </c>
      <c r="AE9" s="92">
        <f t="shared" si="3"/>
        <v>9.1999999999999993</v>
      </c>
      <c r="AF9" s="16"/>
      <c r="AG9" s="205" t="s">
        <v>26</v>
      </c>
      <c r="AH9" s="7">
        <f>(AH8*10.74)</f>
        <v>21.48</v>
      </c>
      <c r="AI9" s="7">
        <f>(AI8*2.2)</f>
        <v>10.450000000000001</v>
      </c>
      <c r="AJ9" s="7">
        <f>(AJ8*0.25)</f>
        <v>0.484375</v>
      </c>
      <c r="AK9" s="263">
        <f>AK8+AL8</f>
        <v>12</v>
      </c>
      <c r="AL9" s="264"/>
      <c r="AM9" s="11"/>
      <c r="AN9" s="25" t="s">
        <v>41</v>
      </c>
      <c r="AO9" s="26">
        <v>14.6</v>
      </c>
      <c r="AP9" s="27">
        <v>7.91</v>
      </c>
      <c r="AQ9" s="71"/>
      <c r="AR9" s="36" t="s">
        <v>36</v>
      </c>
      <c r="AS9" s="13">
        <v>0.36799999999999999</v>
      </c>
      <c r="AT9" s="2" t="s">
        <v>39</v>
      </c>
      <c r="AU9" s="39" t="s">
        <v>85</v>
      </c>
      <c r="AV9" s="14"/>
      <c r="AW9" s="185" t="s">
        <v>79</v>
      </c>
      <c r="AX9" s="178">
        <f>AX4</f>
        <v>509449000</v>
      </c>
      <c r="AY9" s="178">
        <f t="shared" ref="AY9:AZ9" si="4">AY4</f>
        <v>288571680</v>
      </c>
      <c r="AZ9" s="181">
        <f t="shared" si="4"/>
        <v>172411000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269"/>
      <c r="B10" s="75" t="s">
        <v>3</v>
      </c>
      <c r="C10" s="85">
        <f t="shared" ref="C10:J10" si="5">C8-C9</f>
        <v>897000</v>
      </c>
      <c r="D10" s="85">
        <f t="shared" si="5"/>
        <v>10000</v>
      </c>
      <c r="E10" s="85">
        <f t="shared" si="5"/>
        <v>32000</v>
      </c>
      <c r="F10" s="86">
        <f t="shared" si="5"/>
        <v>20000</v>
      </c>
      <c r="G10" s="85">
        <f t="shared" si="5"/>
        <v>0</v>
      </c>
      <c r="H10" s="85">
        <f t="shared" si="5"/>
        <v>0</v>
      </c>
      <c r="I10" s="85">
        <f t="shared" si="5"/>
        <v>0</v>
      </c>
      <c r="J10" s="86">
        <f t="shared" si="5"/>
        <v>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767300</v>
      </c>
      <c r="S10" s="61"/>
      <c r="T10" s="282"/>
      <c r="U10" s="285"/>
      <c r="V10" s="61"/>
      <c r="W10" s="48" t="s">
        <v>3</v>
      </c>
      <c r="X10" s="49">
        <f>X8-X9</f>
        <v>11.400000000000091</v>
      </c>
      <c r="Y10" s="49">
        <f t="shared" ref="Y10:AE10" si="6">Y8-Y9</f>
        <v>0</v>
      </c>
      <c r="Z10" s="49">
        <f t="shared" si="6"/>
        <v>0</v>
      </c>
      <c r="AA10" s="49">
        <f t="shared" si="6"/>
        <v>0.19999999999999574</v>
      </c>
      <c r="AB10" s="49">
        <f t="shared" si="6"/>
        <v>11.800000000000182</v>
      </c>
      <c r="AC10" s="49">
        <f t="shared" si="6"/>
        <v>0</v>
      </c>
      <c r="AD10" s="49">
        <f t="shared" si="6"/>
        <v>9.9999999999994316E-2</v>
      </c>
      <c r="AE10" s="94">
        <f t="shared" si="6"/>
        <v>0.10000000000000142</v>
      </c>
      <c r="AF10" s="16"/>
      <c r="AG10" s="206" t="s">
        <v>28</v>
      </c>
      <c r="AH10" s="203">
        <f>(AH9)/((K8/1000000)*8.34)</f>
        <v>2.8712815700616767</v>
      </c>
      <c r="AI10" s="203">
        <f>(AI9)/((K8/1000000)*8.34)</f>
        <v>1.3968758103884786</v>
      </c>
      <c r="AJ10" s="203">
        <f>(AJ9)/((K8/1000000)*8.34)</f>
        <v>6.4747533077217159E-2</v>
      </c>
      <c r="AK10" s="265">
        <f>(AK9)/((K8/1000000)*8.34)</f>
        <v>1.6040679162355735</v>
      </c>
      <c r="AL10" s="266"/>
      <c r="AM10" s="11"/>
      <c r="AN10" s="63"/>
      <c r="AO10" s="14"/>
      <c r="AP10" s="14"/>
      <c r="AQ10" s="71"/>
      <c r="AR10" s="202" t="s">
        <v>55</v>
      </c>
      <c r="AS10" s="89">
        <v>1.32</v>
      </c>
      <c r="AT10" s="201" t="s">
        <v>54</v>
      </c>
      <c r="AU10" s="38">
        <v>2.8000000000000001E-2</v>
      </c>
      <c r="AV10" s="14"/>
      <c r="AW10" s="177" t="s">
        <v>3</v>
      </c>
      <c r="AX10" s="182">
        <f>AX8-AX9</f>
        <v>998000</v>
      </c>
      <c r="AY10" s="182">
        <f>AY8-AY9</f>
        <v>0</v>
      </c>
      <c r="AZ10" s="183">
        <f>AZ8-AZ9</f>
        <v>0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267">
        <v>3</v>
      </c>
      <c r="B12" s="76" t="s">
        <v>45</v>
      </c>
      <c r="C12" s="81">
        <v>207245000</v>
      </c>
      <c r="D12" s="40">
        <v>1919390</v>
      </c>
      <c r="E12" s="40">
        <v>4533140</v>
      </c>
      <c r="F12" s="42">
        <v>7225290</v>
      </c>
      <c r="G12" s="81">
        <v>257409000</v>
      </c>
      <c r="H12" s="40">
        <v>2223430</v>
      </c>
      <c r="I12" s="40">
        <v>6875490</v>
      </c>
      <c r="J12" s="42">
        <v>11545500</v>
      </c>
      <c r="K12" s="270">
        <f>C14+G14</f>
        <v>939000</v>
      </c>
      <c r="L12" s="271"/>
      <c r="M12" s="276">
        <f>D14+E14+F14+H14+I14+J14</f>
        <v>8000</v>
      </c>
      <c r="N12" s="271"/>
      <c r="O12" s="277">
        <f>M12+K12</f>
        <v>947000</v>
      </c>
      <c r="P12" s="277"/>
      <c r="Q12" s="45" t="s">
        <v>6</v>
      </c>
      <c r="R12" s="42">
        <v>1227069500</v>
      </c>
      <c r="S12" s="60"/>
      <c r="T12" s="280">
        <v>0</v>
      </c>
      <c r="U12" s="283">
        <v>1.04</v>
      </c>
      <c r="V12" s="60"/>
      <c r="W12" s="204" t="s">
        <v>6</v>
      </c>
      <c r="X12" s="47">
        <v>2765.4</v>
      </c>
      <c r="Y12" s="47">
        <v>3500.4</v>
      </c>
      <c r="Z12" s="47">
        <v>37.200000000000003</v>
      </c>
      <c r="AA12" s="47">
        <v>51.4</v>
      </c>
      <c r="AB12" s="47">
        <v>2899.1</v>
      </c>
      <c r="AC12" s="47">
        <v>3691.9</v>
      </c>
      <c r="AD12" s="47">
        <v>64.599999999999994</v>
      </c>
      <c r="AE12" s="93">
        <v>9.3000000000000007</v>
      </c>
      <c r="AF12" s="16"/>
      <c r="AG12" s="204" t="s">
        <v>29</v>
      </c>
      <c r="AH12" s="18">
        <v>2</v>
      </c>
      <c r="AI12" s="18">
        <v>5</v>
      </c>
      <c r="AJ12" s="18">
        <v>1.75</v>
      </c>
      <c r="AK12" s="18">
        <v>12</v>
      </c>
      <c r="AL12" s="19">
        <v>0</v>
      </c>
      <c r="AM12" s="70"/>
      <c r="AN12" s="73" t="s">
        <v>40</v>
      </c>
      <c r="AO12" s="23">
        <v>12.8</v>
      </c>
      <c r="AP12" s="24">
        <v>7.44</v>
      </c>
      <c r="AQ12" s="71"/>
      <c r="AR12" s="34" t="s">
        <v>37</v>
      </c>
      <c r="AS12" s="55">
        <v>3.9E-2</v>
      </c>
      <c r="AT12" s="35" t="s">
        <v>38</v>
      </c>
      <c r="AU12" s="56" t="s">
        <v>85</v>
      </c>
      <c r="AV12" s="14"/>
      <c r="AW12" s="184" t="s">
        <v>45</v>
      </c>
      <c r="AX12" s="179">
        <v>511465000</v>
      </c>
      <c r="AY12" s="179">
        <v>288571680</v>
      </c>
      <c r="AZ12" s="180">
        <v>172447000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268"/>
      <c r="B13" s="77" t="s">
        <v>44</v>
      </c>
      <c r="C13" s="82">
        <f>C8</f>
        <v>206306000</v>
      </c>
      <c r="D13" s="83">
        <f t="shared" ref="D13:J13" si="7">D8</f>
        <v>1919390</v>
      </c>
      <c r="E13" s="83">
        <f t="shared" si="7"/>
        <v>4533140</v>
      </c>
      <c r="F13" s="84">
        <f t="shared" si="7"/>
        <v>7217290</v>
      </c>
      <c r="G13" s="82">
        <f t="shared" si="7"/>
        <v>257409000</v>
      </c>
      <c r="H13" s="83">
        <f t="shared" si="7"/>
        <v>2223430</v>
      </c>
      <c r="I13" s="83">
        <f t="shared" si="7"/>
        <v>6875490</v>
      </c>
      <c r="J13" s="84">
        <f t="shared" si="7"/>
        <v>11545500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1226153300</v>
      </c>
      <c r="S13" s="60"/>
      <c r="T13" s="281"/>
      <c r="U13" s="284"/>
      <c r="V13" s="60"/>
      <c r="W13" s="205" t="s">
        <v>7</v>
      </c>
      <c r="X13" s="6">
        <f t="shared" ref="X13:AE13" si="8">X8</f>
        <v>2753.4</v>
      </c>
      <c r="Y13" s="6">
        <f t="shared" si="8"/>
        <v>3500.4</v>
      </c>
      <c r="Z13" s="6">
        <f t="shared" si="8"/>
        <v>37.200000000000003</v>
      </c>
      <c r="AA13" s="6">
        <f t="shared" si="8"/>
        <v>51.4</v>
      </c>
      <c r="AB13" s="6">
        <f t="shared" si="8"/>
        <v>2887</v>
      </c>
      <c r="AC13" s="6">
        <f t="shared" si="8"/>
        <v>3691.9</v>
      </c>
      <c r="AD13" s="6">
        <f t="shared" si="8"/>
        <v>64.599999999999994</v>
      </c>
      <c r="AE13" s="92">
        <f t="shared" si="8"/>
        <v>9.3000000000000007</v>
      </c>
      <c r="AF13" s="16"/>
      <c r="AG13" s="205" t="s">
        <v>26</v>
      </c>
      <c r="AH13" s="7">
        <f>(AH12*10.74)</f>
        <v>21.48</v>
      </c>
      <c r="AI13" s="7">
        <f>(AI12*2.2)</f>
        <v>11</v>
      </c>
      <c r="AJ13" s="7">
        <f>(AJ12*0.25)</f>
        <v>0.4375</v>
      </c>
      <c r="AK13" s="263">
        <f>AK12+AL12</f>
        <v>12</v>
      </c>
      <c r="AL13" s="264"/>
      <c r="AM13" s="11"/>
      <c r="AN13" s="25" t="s">
        <v>41</v>
      </c>
      <c r="AO13" s="26">
        <v>13.5</v>
      </c>
      <c r="AP13" s="27">
        <v>7.85</v>
      </c>
      <c r="AQ13" s="71"/>
      <c r="AR13" s="36" t="s">
        <v>36</v>
      </c>
      <c r="AS13" s="13">
        <v>0.47299999999999998</v>
      </c>
      <c r="AT13" s="2" t="s">
        <v>39</v>
      </c>
      <c r="AU13" s="39" t="s">
        <v>85</v>
      </c>
      <c r="AV13" s="14"/>
      <c r="AW13" s="185" t="s">
        <v>79</v>
      </c>
      <c r="AX13" s="178">
        <f>AX8</f>
        <v>510447000</v>
      </c>
      <c r="AY13" s="178">
        <f t="shared" ref="AY13:AZ13" si="9">AY8</f>
        <v>288571680</v>
      </c>
      <c r="AZ13" s="181">
        <f t="shared" si="9"/>
        <v>172411000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269"/>
      <c r="B14" s="75" t="s">
        <v>3</v>
      </c>
      <c r="C14" s="85">
        <f t="shared" ref="C14:J14" si="10">C12-C13</f>
        <v>939000</v>
      </c>
      <c r="D14" s="85">
        <f t="shared" si="10"/>
        <v>0</v>
      </c>
      <c r="E14" s="85">
        <f t="shared" si="10"/>
        <v>0</v>
      </c>
      <c r="F14" s="86">
        <f t="shared" si="10"/>
        <v>8000</v>
      </c>
      <c r="G14" s="85">
        <f t="shared" si="10"/>
        <v>0</v>
      </c>
      <c r="H14" s="85">
        <f t="shared" si="10"/>
        <v>0</v>
      </c>
      <c r="I14" s="85">
        <f t="shared" si="10"/>
        <v>0</v>
      </c>
      <c r="J14" s="86">
        <f t="shared" si="10"/>
        <v>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916200</v>
      </c>
      <c r="S14" s="61"/>
      <c r="T14" s="282"/>
      <c r="U14" s="285"/>
      <c r="V14" s="61"/>
      <c r="W14" s="48" t="s">
        <v>3</v>
      </c>
      <c r="X14" s="49">
        <f>X12-X13</f>
        <v>12</v>
      </c>
      <c r="Y14" s="49">
        <f t="shared" ref="Y14:AE14" si="11">Y12-Y13</f>
        <v>0</v>
      </c>
      <c r="Z14" s="49">
        <f t="shared" si="11"/>
        <v>0</v>
      </c>
      <c r="AA14" s="49">
        <f t="shared" si="11"/>
        <v>0</v>
      </c>
      <c r="AB14" s="49">
        <f t="shared" si="11"/>
        <v>12.099999999999909</v>
      </c>
      <c r="AC14" s="49">
        <f t="shared" si="11"/>
        <v>0</v>
      </c>
      <c r="AD14" s="49">
        <f t="shared" si="11"/>
        <v>0</v>
      </c>
      <c r="AE14" s="94">
        <f t="shared" si="11"/>
        <v>0</v>
      </c>
      <c r="AF14" s="16"/>
      <c r="AG14" s="206" t="s">
        <v>28</v>
      </c>
      <c r="AH14" s="203">
        <f>(AH13)/((K12/1000000)*8.34)</f>
        <v>2.7428536404103556</v>
      </c>
      <c r="AI14" s="203">
        <f>(AI13)/((K12/1000000)*8.34)</f>
        <v>1.4046270970444092</v>
      </c>
      <c r="AJ14" s="203">
        <f>(AJ13)/((K12/1000000)*8.34)</f>
        <v>5.5865850450629917E-2</v>
      </c>
      <c r="AK14" s="265">
        <f>(AK13)/((K12/1000000)*8.34)</f>
        <v>1.5323204695029919</v>
      </c>
      <c r="AL14" s="266"/>
      <c r="AM14" s="11"/>
      <c r="AN14" s="63"/>
      <c r="AO14" s="14"/>
      <c r="AP14" s="14"/>
      <c r="AQ14" s="71"/>
      <c r="AR14" s="202" t="s">
        <v>55</v>
      </c>
      <c r="AS14" s="89">
        <v>1.1599999999999999</v>
      </c>
      <c r="AT14" s="201" t="s">
        <v>54</v>
      </c>
      <c r="AU14" s="38">
        <v>2.5999999999999999E-2</v>
      </c>
      <c r="AV14" s="14"/>
      <c r="AW14" s="177" t="s">
        <v>3</v>
      </c>
      <c r="AX14" s="182">
        <f>AX12-AX13</f>
        <v>1018000</v>
      </c>
      <c r="AY14" s="182">
        <f>AY12-AY13</f>
        <v>0</v>
      </c>
      <c r="AZ14" s="183">
        <f>AZ12-AZ13</f>
        <v>36000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267">
        <v>4</v>
      </c>
      <c r="B16" s="76" t="s">
        <v>45</v>
      </c>
      <c r="C16" s="81">
        <v>208134000</v>
      </c>
      <c r="D16" s="40">
        <v>1929390</v>
      </c>
      <c r="E16" s="40">
        <v>4565130</v>
      </c>
      <c r="F16" s="42">
        <v>7245290</v>
      </c>
      <c r="G16" s="81">
        <v>257409000</v>
      </c>
      <c r="H16" s="40">
        <v>2223430</v>
      </c>
      <c r="I16" s="40">
        <v>6875490</v>
      </c>
      <c r="J16" s="42">
        <v>11545500</v>
      </c>
      <c r="K16" s="270">
        <f>C18+G18</f>
        <v>889000</v>
      </c>
      <c r="L16" s="271"/>
      <c r="M16" s="276">
        <f>D18+E18+F18+H18+I18+J18</f>
        <v>61990</v>
      </c>
      <c r="N16" s="271"/>
      <c r="O16" s="277">
        <f>M16+K16</f>
        <v>950990</v>
      </c>
      <c r="P16" s="277"/>
      <c r="Q16" s="45" t="s">
        <v>6</v>
      </c>
      <c r="R16" s="42">
        <v>1227938000</v>
      </c>
      <c r="S16" s="60"/>
      <c r="T16" s="280">
        <v>0</v>
      </c>
      <c r="U16" s="283">
        <v>1.05</v>
      </c>
      <c r="V16" s="60"/>
      <c r="W16" s="204" t="s">
        <v>6</v>
      </c>
      <c r="X16" s="47">
        <v>2776.2</v>
      </c>
      <c r="Y16" s="47">
        <v>3500.4</v>
      </c>
      <c r="Z16" s="47">
        <v>37.200000000000003</v>
      </c>
      <c r="AA16" s="47">
        <v>51.5</v>
      </c>
      <c r="AB16" s="47">
        <v>2910.2</v>
      </c>
      <c r="AC16" s="47">
        <v>3691.9</v>
      </c>
      <c r="AD16" s="47">
        <v>64.8</v>
      </c>
      <c r="AE16" s="93">
        <v>9.3000000000000007</v>
      </c>
      <c r="AF16" s="16"/>
      <c r="AG16" s="204" t="s">
        <v>29</v>
      </c>
      <c r="AH16" s="18">
        <v>2</v>
      </c>
      <c r="AI16" s="18">
        <v>4.125</v>
      </c>
      <c r="AJ16" s="18">
        <v>1.75</v>
      </c>
      <c r="AK16" s="18">
        <v>11</v>
      </c>
      <c r="AL16" s="19">
        <v>0</v>
      </c>
      <c r="AM16" s="70"/>
      <c r="AN16" s="73" t="s">
        <v>40</v>
      </c>
      <c r="AO16" s="23">
        <v>14.7</v>
      </c>
      <c r="AP16" s="24">
        <v>7.46</v>
      </c>
      <c r="AQ16" s="71"/>
      <c r="AR16" s="2" t="s">
        <v>37</v>
      </c>
      <c r="AS16" s="13">
        <v>0.04</v>
      </c>
      <c r="AT16" s="2" t="s">
        <v>38</v>
      </c>
      <c r="AU16" s="13" t="s">
        <v>85</v>
      </c>
      <c r="AV16" s="14"/>
      <c r="AW16" s="184" t="s">
        <v>45</v>
      </c>
      <c r="AX16" s="179">
        <v>512462000</v>
      </c>
      <c r="AY16" s="179">
        <v>288571680</v>
      </c>
      <c r="AZ16" s="180">
        <v>172482000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268"/>
      <c r="B17" s="77" t="s">
        <v>44</v>
      </c>
      <c r="C17" s="82">
        <f>C12</f>
        <v>207245000</v>
      </c>
      <c r="D17" s="83">
        <f t="shared" ref="D17:J17" si="12">D12</f>
        <v>1919390</v>
      </c>
      <c r="E17" s="83">
        <f t="shared" si="12"/>
        <v>4533140</v>
      </c>
      <c r="F17" s="84">
        <f t="shared" si="12"/>
        <v>7225290</v>
      </c>
      <c r="G17" s="82">
        <f t="shared" si="12"/>
        <v>257409000</v>
      </c>
      <c r="H17" s="83">
        <f t="shared" si="12"/>
        <v>2223430</v>
      </c>
      <c r="I17" s="83">
        <f t="shared" si="12"/>
        <v>6875490</v>
      </c>
      <c r="J17" s="84">
        <f t="shared" si="12"/>
        <v>11545500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1227069500</v>
      </c>
      <c r="S17" s="60"/>
      <c r="T17" s="281"/>
      <c r="U17" s="284"/>
      <c r="V17" s="60"/>
      <c r="W17" s="205" t="s">
        <v>7</v>
      </c>
      <c r="X17" s="6">
        <f t="shared" ref="X17:AE17" si="13">X12</f>
        <v>2765.4</v>
      </c>
      <c r="Y17" s="6">
        <f t="shared" si="13"/>
        <v>3500.4</v>
      </c>
      <c r="Z17" s="6">
        <f t="shared" si="13"/>
        <v>37.200000000000003</v>
      </c>
      <c r="AA17" s="6">
        <f t="shared" si="13"/>
        <v>51.4</v>
      </c>
      <c r="AB17" s="6">
        <f t="shared" si="13"/>
        <v>2899.1</v>
      </c>
      <c r="AC17" s="6">
        <f t="shared" si="13"/>
        <v>3691.9</v>
      </c>
      <c r="AD17" s="6">
        <f t="shared" si="13"/>
        <v>64.599999999999994</v>
      </c>
      <c r="AE17" s="92">
        <f t="shared" si="13"/>
        <v>9.3000000000000007</v>
      </c>
      <c r="AF17" s="16"/>
      <c r="AG17" s="205" t="s">
        <v>26</v>
      </c>
      <c r="AH17" s="7">
        <f>(AH16*10.74)</f>
        <v>21.48</v>
      </c>
      <c r="AI17" s="7">
        <f>(AI16*2.2)</f>
        <v>9.0750000000000011</v>
      </c>
      <c r="AJ17" s="7">
        <f>(AJ16*0.25)</f>
        <v>0.4375</v>
      </c>
      <c r="AK17" s="263">
        <f>AK16+AL16</f>
        <v>11</v>
      </c>
      <c r="AL17" s="264"/>
      <c r="AM17" s="11"/>
      <c r="AN17" s="25" t="s">
        <v>41</v>
      </c>
      <c r="AO17" s="26">
        <v>14.1</v>
      </c>
      <c r="AP17" s="27">
        <v>7.95</v>
      </c>
      <c r="AQ17" s="71"/>
      <c r="AR17" s="2" t="s">
        <v>36</v>
      </c>
      <c r="AS17" s="13">
        <v>0.28000000000000003</v>
      </c>
      <c r="AT17" s="2" t="s">
        <v>39</v>
      </c>
      <c r="AU17" s="13" t="s">
        <v>85</v>
      </c>
      <c r="AV17" s="14"/>
      <c r="AW17" s="185" t="s">
        <v>79</v>
      </c>
      <c r="AX17" s="178">
        <f t="shared" ref="AX17:AZ17" si="14">AX12</f>
        <v>511465000</v>
      </c>
      <c r="AY17" s="178">
        <f t="shared" si="14"/>
        <v>288571680</v>
      </c>
      <c r="AZ17" s="181">
        <f t="shared" si="14"/>
        <v>172447000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269"/>
      <c r="B18" s="75" t="s">
        <v>3</v>
      </c>
      <c r="C18" s="85">
        <f t="shared" ref="C18:J18" si="15">C16-C17</f>
        <v>889000</v>
      </c>
      <c r="D18" s="85">
        <f t="shared" si="15"/>
        <v>10000</v>
      </c>
      <c r="E18" s="85">
        <f t="shared" si="15"/>
        <v>31990</v>
      </c>
      <c r="F18" s="86">
        <f t="shared" si="15"/>
        <v>20000</v>
      </c>
      <c r="G18" s="85">
        <f t="shared" si="15"/>
        <v>0</v>
      </c>
      <c r="H18" s="85">
        <f t="shared" si="15"/>
        <v>0</v>
      </c>
      <c r="I18" s="85">
        <f t="shared" si="15"/>
        <v>0</v>
      </c>
      <c r="J18" s="86">
        <f t="shared" si="15"/>
        <v>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868500</v>
      </c>
      <c r="S18" s="61"/>
      <c r="T18" s="282"/>
      <c r="U18" s="285"/>
      <c r="V18" s="61"/>
      <c r="W18" s="48" t="s">
        <v>3</v>
      </c>
      <c r="X18" s="49">
        <f>X16-X17</f>
        <v>10.799999999999727</v>
      </c>
      <c r="Y18" s="49">
        <f t="shared" ref="Y18:AE18" si="16">Y16-Y17</f>
        <v>0</v>
      </c>
      <c r="Z18" s="49">
        <f t="shared" si="16"/>
        <v>0</v>
      </c>
      <c r="AA18" s="49">
        <f t="shared" si="16"/>
        <v>0.10000000000000142</v>
      </c>
      <c r="AB18" s="49">
        <f t="shared" si="16"/>
        <v>11.099999999999909</v>
      </c>
      <c r="AC18" s="49">
        <f t="shared" si="16"/>
        <v>0</v>
      </c>
      <c r="AD18" s="49">
        <f t="shared" si="16"/>
        <v>0.20000000000000284</v>
      </c>
      <c r="AE18" s="94">
        <f t="shared" si="16"/>
        <v>0</v>
      </c>
      <c r="AF18" s="16"/>
      <c r="AG18" s="206" t="s">
        <v>28</v>
      </c>
      <c r="AH18" s="203">
        <f>(AH17)/((K16/1000000)*8.34)</f>
        <v>2.8971198744041891</v>
      </c>
      <c r="AI18" s="203">
        <f>(AI17)/((K16/1000000)*8.34)</f>
        <v>1.2239926843676916</v>
      </c>
      <c r="AJ18" s="203">
        <f>(AJ17)/((K16/1000000)*8.34)</f>
        <v>5.9007911780811571E-2</v>
      </c>
      <c r="AK18" s="265">
        <f>(AK17)/((K16/1000000)*8.34)</f>
        <v>1.4836274962032625</v>
      </c>
      <c r="AL18" s="266"/>
      <c r="AM18" s="11"/>
      <c r="AN18" s="63"/>
      <c r="AO18" s="14"/>
      <c r="AP18" s="14"/>
      <c r="AQ18" s="71"/>
      <c r="AR18" s="202" t="s">
        <v>55</v>
      </c>
      <c r="AS18" s="89">
        <v>1.18</v>
      </c>
      <c r="AT18" s="201" t="s">
        <v>54</v>
      </c>
      <c r="AU18" s="12">
        <v>2.3E-2</v>
      </c>
      <c r="AV18" s="14"/>
      <c r="AW18" s="177" t="s">
        <v>3</v>
      </c>
      <c r="AX18" s="182">
        <f>AX16-AX17</f>
        <v>997000</v>
      </c>
      <c r="AY18" s="182">
        <f>AY16-AY17</f>
        <v>0</v>
      </c>
      <c r="AZ18" s="183">
        <f>AZ16-AZ17</f>
        <v>35000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267">
        <v>5</v>
      </c>
      <c r="B20" s="76" t="s">
        <v>45</v>
      </c>
      <c r="C20" s="81">
        <v>208980000</v>
      </c>
      <c r="D20" s="40">
        <v>1938390</v>
      </c>
      <c r="E20" s="40">
        <v>4565130</v>
      </c>
      <c r="F20" s="42">
        <v>7253290</v>
      </c>
      <c r="G20" s="81">
        <v>257409000</v>
      </c>
      <c r="H20" s="40">
        <v>2223430</v>
      </c>
      <c r="I20" s="40">
        <v>6875490</v>
      </c>
      <c r="J20" s="42">
        <v>11545500</v>
      </c>
      <c r="K20" s="270">
        <f>C22+G22</f>
        <v>846000</v>
      </c>
      <c r="L20" s="271"/>
      <c r="M20" s="276">
        <f>D22+E22+F22+H22+I22+J22</f>
        <v>17000</v>
      </c>
      <c r="N20" s="271"/>
      <c r="O20" s="277">
        <f>M20+K20</f>
        <v>863000</v>
      </c>
      <c r="P20" s="277"/>
      <c r="Q20" s="45" t="s">
        <v>6</v>
      </c>
      <c r="R20" s="42">
        <v>1228762300</v>
      </c>
      <c r="S20" s="60">
        <v>0</v>
      </c>
      <c r="T20" s="280">
        <v>0.63</v>
      </c>
      <c r="U20" s="283">
        <v>1.01</v>
      </c>
      <c r="V20" s="60"/>
      <c r="W20" s="204" t="s">
        <v>6</v>
      </c>
      <c r="X20" s="47">
        <v>2786.6</v>
      </c>
      <c r="Y20" s="47">
        <v>3500.4</v>
      </c>
      <c r="Z20" s="47">
        <v>37.200000000000003</v>
      </c>
      <c r="AA20" s="47">
        <v>51.6</v>
      </c>
      <c r="AB20" s="47">
        <v>2920.8</v>
      </c>
      <c r="AC20" s="47">
        <v>3691.9</v>
      </c>
      <c r="AD20" s="47">
        <v>64.8</v>
      </c>
      <c r="AE20" s="93">
        <v>9.3000000000000007</v>
      </c>
      <c r="AF20" s="16"/>
      <c r="AG20" s="204" t="s">
        <v>29</v>
      </c>
      <c r="AH20" s="18">
        <v>2</v>
      </c>
      <c r="AI20" s="18">
        <v>4.125</v>
      </c>
      <c r="AJ20" s="18">
        <v>1.625</v>
      </c>
      <c r="AK20" s="18">
        <v>10</v>
      </c>
      <c r="AL20" s="19">
        <v>0</v>
      </c>
      <c r="AM20" s="70"/>
      <c r="AN20" s="73" t="s">
        <v>40</v>
      </c>
      <c r="AO20" s="23">
        <v>14.3</v>
      </c>
      <c r="AP20" s="24">
        <v>7.22</v>
      </c>
      <c r="AQ20" s="71"/>
      <c r="AR20" s="34" t="s">
        <v>37</v>
      </c>
      <c r="AS20" s="55">
        <v>3.9E-2</v>
      </c>
      <c r="AT20" s="35" t="s">
        <v>38</v>
      </c>
      <c r="AU20" s="56" t="s">
        <v>85</v>
      </c>
      <c r="AV20" s="14"/>
      <c r="AW20" s="184" t="s">
        <v>45</v>
      </c>
      <c r="AX20" s="179">
        <v>513393000</v>
      </c>
      <c r="AY20" s="179">
        <v>288571680</v>
      </c>
      <c r="AZ20" s="180">
        <v>172482000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268"/>
      <c r="B21" s="77" t="s">
        <v>44</v>
      </c>
      <c r="C21" s="82">
        <f>C16</f>
        <v>208134000</v>
      </c>
      <c r="D21" s="83">
        <f t="shared" ref="D21:J21" si="17">D16</f>
        <v>1929390</v>
      </c>
      <c r="E21" s="83">
        <f t="shared" si="17"/>
        <v>4565130</v>
      </c>
      <c r="F21" s="84">
        <f t="shared" si="17"/>
        <v>7245290</v>
      </c>
      <c r="G21" s="82">
        <f t="shared" si="17"/>
        <v>257409000</v>
      </c>
      <c r="H21" s="83">
        <f t="shared" si="17"/>
        <v>2223430</v>
      </c>
      <c r="I21" s="83">
        <f t="shared" si="17"/>
        <v>6875490</v>
      </c>
      <c r="J21" s="84">
        <f t="shared" si="17"/>
        <v>11545500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1227938000</v>
      </c>
      <c r="S21" s="60"/>
      <c r="T21" s="281"/>
      <c r="U21" s="284"/>
      <c r="V21" s="60"/>
      <c r="W21" s="205" t="s">
        <v>7</v>
      </c>
      <c r="X21" s="6">
        <f t="shared" ref="X21:AE21" si="18">X16</f>
        <v>2776.2</v>
      </c>
      <c r="Y21" s="6">
        <f t="shared" si="18"/>
        <v>3500.4</v>
      </c>
      <c r="Z21" s="6">
        <f t="shared" si="18"/>
        <v>37.200000000000003</v>
      </c>
      <c r="AA21" s="6">
        <f t="shared" si="18"/>
        <v>51.5</v>
      </c>
      <c r="AB21" s="6">
        <f t="shared" si="18"/>
        <v>2910.2</v>
      </c>
      <c r="AC21" s="6">
        <f t="shared" si="18"/>
        <v>3691.9</v>
      </c>
      <c r="AD21" s="6">
        <f t="shared" si="18"/>
        <v>64.8</v>
      </c>
      <c r="AE21" s="92">
        <f t="shared" si="18"/>
        <v>9.3000000000000007</v>
      </c>
      <c r="AF21" s="16"/>
      <c r="AG21" s="205" t="s">
        <v>26</v>
      </c>
      <c r="AH21" s="7">
        <f>(AH20*10.74)</f>
        <v>21.48</v>
      </c>
      <c r="AI21" s="7">
        <f>(AI20*2.2)</f>
        <v>9.0750000000000011</v>
      </c>
      <c r="AJ21" s="7">
        <f>(AJ20*0.25)</f>
        <v>0.40625</v>
      </c>
      <c r="AK21" s="263">
        <f>AK20+AL20</f>
        <v>10</v>
      </c>
      <c r="AL21" s="264"/>
      <c r="AM21" s="11"/>
      <c r="AN21" s="25" t="s">
        <v>41</v>
      </c>
      <c r="AO21" s="26">
        <v>14.9</v>
      </c>
      <c r="AP21" s="27">
        <v>7.71</v>
      </c>
      <c r="AQ21" s="71"/>
      <c r="AR21" s="36" t="s">
        <v>36</v>
      </c>
      <c r="AS21" s="13">
        <v>0.38100000000000001</v>
      </c>
      <c r="AT21" s="2" t="s">
        <v>39</v>
      </c>
      <c r="AU21" s="39" t="s">
        <v>85</v>
      </c>
      <c r="AV21" s="14"/>
      <c r="AW21" s="185" t="s">
        <v>79</v>
      </c>
      <c r="AX21" s="178">
        <f t="shared" ref="AX21:AZ21" si="19">AX16</f>
        <v>512462000</v>
      </c>
      <c r="AY21" s="178">
        <f t="shared" si="19"/>
        <v>288571680</v>
      </c>
      <c r="AZ21" s="181">
        <f t="shared" si="19"/>
        <v>172482000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269"/>
      <c r="B22" s="75" t="s">
        <v>3</v>
      </c>
      <c r="C22" s="85">
        <f t="shared" ref="C22:J22" si="20">C20-C21</f>
        <v>846000</v>
      </c>
      <c r="D22" s="85">
        <f t="shared" si="20"/>
        <v>9000</v>
      </c>
      <c r="E22" s="85">
        <f t="shared" si="20"/>
        <v>0</v>
      </c>
      <c r="F22" s="86">
        <f t="shared" si="20"/>
        <v>8000</v>
      </c>
      <c r="G22" s="85">
        <f t="shared" si="20"/>
        <v>0</v>
      </c>
      <c r="H22" s="85">
        <f t="shared" si="20"/>
        <v>0</v>
      </c>
      <c r="I22" s="85">
        <f t="shared" si="20"/>
        <v>0</v>
      </c>
      <c r="J22" s="86">
        <f t="shared" si="20"/>
        <v>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824300</v>
      </c>
      <c r="S22" s="61"/>
      <c r="T22" s="282"/>
      <c r="U22" s="285"/>
      <c r="V22" s="61"/>
      <c r="W22" s="48" t="s">
        <v>3</v>
      </c>
      <c r="X22" s="49">
        <f>X20-X21</f>
        <v>10.400000000000091</v>
      </c>
      <c r="Y22" s="49">
        <f t="shared" ref="Y22:AE22" si="21">Y20-Y21</f>
        <v>0</v>
      </c>
      <c r="Z22" s="49">
        <f t="shared" si="21"/>
        <v>0</v>
      </c>
      <c r="AA22" s="49">
        <f t="shared" si="21"/>
        <v>0.10000000000000142</v>
      </c>
      <c r="AB22" s="49">
        <f t="shared" si="21"/>
        <v>10.600000000000364</v>
      </c>
      <c r="AC22" s="49">
        <f t="shared" si="21"/>
        <v>0</v>
      </c>
      <c r="AD22" s="49">
        <f t="shared" si="21"/>
        <v>0</v>
      </c>
      <c r="AE22" s="94">
        <f t="shared" si="21"/>
        <v>0</v>
      </c>
      <c r="AF22" s="16"/>
      <c r="AG22" s="206" t="s">
        <v>28</v>
      </c>
      <c r="AH22" s="203">
        <f>(AH21)/((K20/1000000)*8.34)</f>
        <v>3.0443730122285153</v>
      </c>
      <c r="AI22" s="203">
        <f>(AI21)/((K20/1000000)*8.34)</f>
        <v>1.2862050784903993</v>
      </c>
      <c r="AJ22" s="203">
        <f>(AJ21)/((K20/1000000)*8.34)</f>
        <v>5.7578051034349827E-2</v>
      </c>
      <c r="AK22" s="265">
        <f>(AK21)/((K20/1000000)*8.34)</f>
        <v>1.4173058716147651</v>
      </c>
      <c r="AL22" s="266"/>
      <c r="AM22" s="11"/>
      <c r="AN22" s="63"/>
      <c r="AO22" s="14"/>
      <c r="AP22" s="14"/>
      <c r="AQ22" s="71"/>
      <c r="AR22" s="202" t="s">
        <v>55</v>
      </c>
      <c r="AS22" s="89">
        <v>1.05</v>
      </c>
      <c r="AT22" s="201" t="s">
        <v>54</v>
      </c>
      <c r="AU22" s="38">
        <v>2.5000000000000001E-2</v>
      </c>
      <c r="AV22" s="14"/>
      <c r="AW22" s="177" t="s">
        <v>3</v>
      </c>
      <c r="AX22" s="182">
        <f>AX20-AX21</f>
        <v>931000</v>
      </c>
      <c r="AY22" s="182">
        <f>AY20-AY21</f>
        <v>0</v>
      </c>
      <c r="AZ22" s="183">
        <f>AZ20-AZ21</f>
        <v>0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267">
        <v>6</v>
      </c>
      <c r="B24" s="76" t="s">
        <v>45</v>
      </c>
      <c r="C24" s="81">
        <v>209908000</v>
      </c>
      <c r="D24" s="40">
        <v>1948390</v>
      </c>
      <c r="E24" s="40">
        <v>4598130</v>
      </c>
      <c r="F24" s="42">
        <v>7273280</v>
      </c>
      <c r="G24" s="81">
        <v>257409000</v>
      </c>
      <c r="H24" s="40">
        <v>2223430</v>
      </c>
      <c r="I24" s="40">
        <v>6875490</v>
      </c>
      <c r="J24" s="42">
        <v>11545500</v>
      </c>
      <c r="K24" s="270">
        <f>C26+G26</f>
        <v>928000</v>
      </c>
      <c r="L24" s="271"/>
      <c r="M24" s="276">
        <f>D26+E26+F26+H26+I26+J26</f>
        <v>62990</v>
      </c>
      <c r="N24" s="271"/>
      <c r="O24" s="277">
        <f>M24+K24</f>
        <v>990990</v>
      </c>
      <c r="P24" s="277"/>
      <c r="Q24" s="45" t="s">
        <v>6</v>
      </c>
      <c r="R24" s="42">
        <v>1229584500</v>
      </c>
      <c r="S24" s="60"/>
      <c r="T24" s="280">
        <v>0</v>
      </c>
      <c r="U24" s="283">
        <v>0.97</v>
      </c>
      <c r="V24" s="60"/>
      <c r="W24" s="204" t="s">
        <v>6</v>
      </c>
      <c r="X24" s="47">
        <v>2798.1</v>
      </c>
      <c r="Y24" s="47">
        <v>3500.4</v>
      </c>
      <c r="Z24" s="47">
        <v>37.200000000000003</v>
      </c>
      <c r="AA24" s="47">
        <v>51.7</v>
      </c>
      <c r="AB24" s="47">
        <v>2932.7</v>
      </c>
      <c r="AC24" s="47">
        <v>3691.9</v>
      </c>
      <c r="AD24" s="47">
        <v>64.900000000000006</v>
      </c>
      <c r="AE24" s="93">
        <v>9.4</v>
      </c>
      <c r="AF24" s="16"/>
      <c r="AG24" s="204" t="s">
        <v>29</v>
      </c>
      <c r="AH24" s="18">
        <v>3</v>
      </c>
      <c r="AI24" s="18">
        <v>4.625</v>
      </c>
      <c r="AJ24" s="18">
        <v>1.875</v>
      </c>
      <c r="AK24" s="18">
        <v>11</v>
      </c>
      <c r="AL24" s="19">
        <v>0</v>
      </c>
      <c r="AM24" s="70"/>
      <c r="AN24" s="73" t="s">
        <v>40</v>
      </c>
      <c r="AO24" s="23">
        <v>13.5</v>
      </c>
      <c r="AP24" s="24">
        <v>7.34</v>
      </c>
      <c r="AQ24" s="71"/>
      <c r="AR24" s="34" t="s">
        <v>37</v>
      </c>
      <c r="AS24" s="55">
        <v>3.9E-2</v>
      </c>
      <c r="AT24" s="35" t="s">
        <v>38</v>
      </c>
      <c r="AU24" s="56" t="s">
        <v>85</v>
      </c>
      <c r="AV24" s="14"/>
      <c r="AW24" s="184" t="s">
        <v>45</v>
      </c>
      <c r="AX24" s="179">
        <v>514427000</v>
      </c>
      <c r="AY24" s="179">
        <v>288571680</v>
      </c>
      <c r="AZ24" s="180">
        <v>172518000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268"/>
      <c r="B25" s="77" t="s">
        <v>44</v>
      </c>
      <c r="C25" s="82">
        <f t="shared" ref="C25:J25" si="22">C20</f>
        <v>208980000</v>
      </c>
      <c r="D25" s="83">
        <f t="shared" si="22"/>
        <v>1938390</v>
      </c>
      <c r="E25" s="83">
        <f t="shared" si="22"/>
        <v>4565130</v>
      </c>
      <c r="F25" s="84">
        <f t="shared" si="22"/>
        <v>7253290</v>
      </c>
      <c r="G25" s="82">
        <f t="shared" si="22"/>
        <v>257409000</v>
      </c>
      <c r="H25" s="83">
        <f t="shared" si="22"/>
        <v>2223430</v>
      </c>
      <c r="I25" s="83">
        <f t="shared" si="22"/>
        <v>6875490</v>
      </c>
      <c r="J25" s="84">
        <f t="shared" si="22"/>
        <v>11545500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1228762300</v>
      </c>
      <c r="S25" s="60"/>
      <c r="T25" s="281"/>
      <c r="U25" s="284"/>
      <c r="V25" s="60"/>
      <c r="W25" s="205" t="s">
        <v>7</v>
      </c>
      <c r="X25" s="6">
        <f t="shared" ref="X25:AE25" si="23">X20</f>
        <v>2786.6</v>
      </c>
      <c r="Y25" s="6">
        <f t="shared" si="23"/>
        <v>3500.4</v>
      </c>
      <c r="Z25" s="6">
        <f t="shared" si="23"/>
        <v>37.200000000000003</v>
      </c>
      <c r="AA25" s="6">
        <f t="shared" si="23"/>
        <v>51.6</v>
      </c>
      <c r="AB25" s="6">
        <f t="shared" si="23"/>
        <v>2920.8</v>
      </c>
      <c r="AC25" s="6">
        <f t="shared" si="23"/>
        <v>3691.9</v>
      </c>
      <c r="AD25" s="6">
        <f t="shared" si="23"/>
        <v>64.8</v>
      </c>
      <c r="AE25" s="92">
        <f t="shared" si="23"/>
        <v>9.3000000000000007</v>
      </c>
      <c r="AF25" s="16"/>
      <c r="AG25" s="205" t="s">
        <v>26</v>
      </c>
      <c r="AH25" s="7">
        <f>(AH24*10.74)</f>
        <v>32.22</v>
      </c>
      <c r="AI25" s="7">
        <f>(AI24*2.2)</f>
        <v>10.175000000000001</v>
      </c>
      <c r="AJ25" s="7">
        <f>(AJ24*0.25)</f>
        <v>0.46875</v>
      </c>
      <c r="AK25" s="263">
        <f>AK24+AL24</f>
        <v>11</v>
      </c>
      <c r="AL25" s="264"/>
      <c r="AM25" s="11"/>
      <c r="AN25" s="25" t="s">
        <v>41</v>
      </c>
      <c r="AO25" s="26">
        <v>15</v>
      </c>
      <c r="AP25" s="27">
        <v>7.57</v>
      </c>
      <c r="AQ25" s="71"/>
      <c r="AR25" s="36" t="s">
        <v>36</v>
      </c>
      <c r="AS25" s="13">
        <v>0.51500000000000001</v>
      </c>
      <c r="AT25" s="2" t="s">
        <v>39</v>
      </c>
      <c r="AU25" s="39" t="s">
        <v>85</v>
      </c>
      <c r="AV25" s="14"/>
      <c r="AW25" s="185" t="s">
        <v>79</v>
      </c>
      <c r="AX25" s="178">
        <f t="shared" ref="AX25:AZ25" si="24">AX20</f>
        <v>513393000</v>
      </c>
      <c r="AY25" s="178">
        <f t="shared" si="24"/>
        <v>288571680</v>
      </c>
      <c r="AZ25" s="181">
        <f t="shared" si="24"/>
        <v>172482000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269"/>
      <c r="B26" s="75" t="s">
        <v>3</v>
      </c>
      <c r="C26" s="85">
        <f t="shared" ref="C26:J26" si="25">C24-C25</f>
        <v>928000</v>
      </c>
      <c r="D26" s="85">
        <f t="shared" si="25"/>
        <v>10000</v>
      </c>
      <c r="E26" s="85">
        <f t="shared" si="25"/>
        <v>33000</v>
      </c>
      <c r="F26" s="86">
        <f t="shared" si="25"/>
        <v>19990</v>
      </c>
      <c r="G26" s="85">
        <f t="shared" si="25"/>
        <v>0</v>
      </c>
      <c r="H26" s="85">
        <f t="shared" si="25"/>
        <v>0</v>
      </c>
      <c r="I26" s="85">
        <f t="shared" si="25"/>
        <v>0</v>
      </c>
      <c r="J26" s="86">
        <f t="shared" si="25"/>
        <v>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822200</v>
      </c>
      <c r="S26" s="61"/>
      <c r="T26" s="282"/>
      <c r="U26" s="285"/>
      <c r="V26" s="61"/>
      <c r="W26" s="48" t="s">
        <v>3</v>
      </c>
      <c r="X26" s="49">
        <f>X24-X25</f>
        <v>11.5</v>
      </c>
      <c r="Y26" s="49">
        <f t="shared" ref="Y26:AE26" si="26">Y24-Y25</f>
        <v>0</v>
      </c>
      <c r="Z26" s="49">
        <f t="shared" si="26"/>
        <v>0</v>
      </c>
      <c r="AA26" s="49">
        <f t="shared" si="26"/>
        <v>0.10000000000000142</v>
      </c>
      <c r="AB26" s="49">
        <f t="shared" si="26"/>
        <v>11.899999999999636</v>
      </c>
      <c r="AC26" s="49">
        <f t="shared" si="26"/>
        <v>0</v>
      </c>
      <c r="AD26" s="49">
        <f t="shared" si="26"/>
        <v>0.10000000000000853</v>
      </c>
      <c r="AE26" s="94">
        <f t="shared" si="26"/>
        <v>9.9999999999999645E-2</v>
      </c>
      <c r="AF26" s="16"/>
      <c r="AG26" s="206" t="s">
        <v>28</v>
      </c>
      <c r="AH26" s="203">
        <f>(AH25)/((K24/1000000)*8.34)</f>
        <v>4.1630488712478284</v>
      </c>
      <c r="AI26" s="203">
        <f>(AI25)/((K24/1000000)*8.34)</f>
        <v>1.3146810138096419</v>
      </c>
      <c r="AJ26" s="203">
        <f>(AJ25)/((K24/1000000)*8.34)</f>
        <v>6.0565771520714455E-2</v>
      </c>
      <c r="AK26" s="265">
        <f>(AK25)/((K24/1000000)*8.34)</f>
        <v>1.4212767716860992</v>
      </c>
      <c r="AL26" s="266"/>
      <c r="AM26" s="11"/>
      <c r="AN26" s="63"/>
      <c r="AO26" s="14"/>
      <c r="AP26" s="14"/>
      <c r="AQ26" s="71"/>
      <c r="AR26" s="202" t="s">
        <v>55</v>
      </c>
      <c r="AS26" s="89">
        <v>1.77</v>
      </c>
      <c r="AT26" s="201" t="s">
        <v>54</v>
      </c>
      <c r="AU26" s="38">
        <v>2.5000000000000001E-2</v>
      </c>
      <c r="AV26" s="14"/>
      <c r="AW26" s="177" t="s">
        <v>3</v>
      </c>
      <c r="AX26" s="182">
        <f>AX24-AX25</f>
        <v>1034000</v>
      </c>
      <c r="AY26" s="182">
        <f>AY24-AY25</f>
        <v>0</v>
      </c>
      <c r="AZ26" s="183">
        <f>AZ24-AZ25</f>
        <v>36000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267">
        <v>7</v>
      </c>
      <c r="B28" s="76" t="s">
        <v>45</v>
      </c>
      <c r="C28" s="81">
        <v>210620000</v>
      </c>
      <c r="D28" s="40">
        <v>1948390</v>
      </c>
      <c r="E28" s="40">
        <v>4598130</v>
      </c>
      <c r="F28" s="42">
        <v>7290280</v>
      </c>
      <c r="G28" s="81">
        <v>257409000</v>
      </c>
      <c r="H28" s="40">
        <v>2223430</v>
      </c>
      <c r="I28" s="40">
        <v>6875490</v>
      </c>
      <c r="J28" s="42">
        <v>11545500</v>
      </c>
      <c r="K28" s="270">
        <f>C30+G30</f>
        <v>712000</v>
      </c>
      <c r="L28" s="271"/>
      <c r="M28" s="276">
        <f>D30+E30+F30+H30+I30+J30</f>
        <v>17000</v>
      </c>
      <c r="N28" s="271"/>
      <c r="O28" s="277">
        <f>M28+K28</f>
        <v>729000</v>
      </c>
      <c r="P28" s="277"/>
      <c r="Q28" s="45" t="s">
        <v>6</v>
      </c>
      <c r="R28" s="42">
        <v>1230395500</v>
      </c>
      <c r="S28" s="60"/>
      <c r="T28" s="280">
        <v>0</v>
      </c>
      <c r="U28" s="283">
        <v>1.03</v>
      </c>
      <c r="V28" s="60"/>
      <c r="W28" s="204" t="s">
        <v>6</v>
      </c>
      <c r="X28" s="47">
        <v>2806.9</v>
      </c>
      <c r="Y28" s="47">
        <v>3500.4</v>
      </c>
      <c r="Z28" s="47">
        <v>37.200000000000003</v>
      </c>
      <c r="AA28" s="47">
        <v>51.7</v>
      </c>
      <c r="AB28" s="47">
        <v>2941.7</v>
      </c>
      <c r="AC28" s="47">
        <v>3691.9</v>
      </c>
      <c r="AD28" s="47">
        <v>64.900000000000006</v>
      </c>
      <c r="AE28" s="93">
        <v>9.4</v>
      </c>
      <c r="AF28" s="16"/>
      <c r="AG28" s="204" t="s">
        <v>29</v>
      </c>
      <c r="AH28" s="18">
        <v>1.75</v>
      </c>
      <c r="AI28" s="18">
        <v>3.375</v>
      </c>
      <c r="AJ28" s="18">
        <v>1.375</v>
      </c>
      <c r="AK28" s="18">
        <v>9</v>
      </c>
      <c r="AL28" s="19">
        <v>0</v>
      </c>
      <c r="AM28" s="70"/>
      <c r="AN28" s="73" t="s">
        <v>40</v>
      </c>
      <c r="AO28" s="23">
        <v>12.8</v>
      </c>
      <c r="AP28" s="24">
        <v>7.34</v>
      </c>
      <c r="AQ28" s="71"/>
      <c r="AR28" s="34" t="s">
        <v>37</v>
      </c>
      <c r="AS28" s="55">
        <v>3.9E-2</v>
      </c>
      <c r="AT28" s="35" t="s">
        <v>38</v>
      </c>
      <c r="AU28" s="56" t="s">
        <v>85</v>
      </c>
      <c r="AV28" s="14"/>
      <c r="AW28" s="184" t="s">
        <v>45</v>
      </c>
      <c r="AX28" s="179">
        <v>515210000</v>
      </c>
      <c r="AY28" s="179">
        <v>288571680</v>
      </c>
      <c r="AZ28" s="180">
        <v>172518000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268"/>
      <c r="B29" s="77" t="s">
        <v>44</v>
      </c>
      <c r="C29" s="82">
        <f t="shared" ref="C29:J29" si="27">C24</f>
        <v>209908000</v>
      </c>
      <c r="D29" s="83">
        <f t="shared" si="27"/>
        <v>1948390</v>
      </c>
      <c r="E29" s="83">
        <f t="shared" si="27"/>
        <v>4598130</v>
      </c>
      <c r="F29" s="84">
        <f t="shared" si="27"/>
        <v>7273280</v>
      </c>
      <c r="G29" s="82">
        <f t="shared" si="27"/>
        <v>257409000</v>
      </c>
      <c r="H29" s="83">
        <f t="shared" si="27"/>
        <v>2223430</v>
      </c>
      <c r="I29" s="83">
        <f t="shared" si="27"/>
        <v>6875490</v>
      </c>
      <c r="J29" s="84">
        <f t="shared" si="27"/>
        <v>11545500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1229584500</v>
      </c>
      <c r="S29" s="60"/>
      <c r="T29" s="281"/>
      <c r="U29" s="284"/>
      <c r="V29" s="60"/>
      <c r="W29" s="205" t="s">
        <v>7</v>
      </c>
      <c r="X29" s="6">
        <f t="shared" ref="X29:AE29" si="28">X24</f>
        <v>2798.1</v>
      </c>
      <c r="Y29" s="6">
        <f t="shared" si="28"/>
        <v>3500.4</v>
      </c>
      <c r="Z29" s="6">
        <f t="shared" si="28"/>
        <v>37.200000000000003</v>
      </c>
      <c r="AA29" s="6">
        <f t="shared" si="28"/>
        <v>51.7</v>
      </c>
      <c r="AB29" s="6">
        <f t="shared" si="28"/>
        <v>2932.7</v>
      </c>
      <c r="AC29" s="6">
        <f t="shared" si="28"/>
        <v>3691.9</v>
      </c>
      <c r="AD29" s="6">
        <f t="shared" si="28"/>
        <v>64.900000000000006</v>
      </c>
      <c r="AE29" s="92">
        <f t="shared" si="28"/>
        <v>9.4</v>
      </c>
      <c r="AF29" s="16"/>
      <c r="AG29" s="205" t="s">
        <v>26</v>
      </c>
      <c r="AH29" s="7">
        <f>(AH28*10.74)</f>
        <v>18.795000000000002</v>
      </c>
      <c r="AI29" s="7">
        <f>(AI28*2.2)</f>
        <v>7.4250000000000007</v>
      </c>
      <c r="AJ29" s="7">
        <f>(AJ28*0.25)</f>
        <v>0.34375</v>
      </c>
      <c r="AK29" s="263">
        <f>AK28+AL28</f>
        <v>9</v>
      </c>
      <c r="AL29" s="264"/>
      <c r="AM29" s="11"/>
      <c r="AN29" s="25" t="s">
        <v>41</v>
      </c>
      <c r="AO29" s="26">
        <v>14.2</v>
      </c>
      <c r="AP29" s="27">
        <v>7.67</v>
      </c>
      <c r="AQ29" s="71"/>
      <c r="AR29" s="36" t="s">
        <v>36</v>
      </c>
      <c r="AS29" s="13">
        <v>0.36699999999999999</v>
      </c>
      <c r="AT29" s="2" t="s">
        <v>39</v>
      </c>
      <c r="AU29" s="39" t="s">
        <v>85</v>
      </c>
      <c r="AV29" s="1"/>
      <c r="AW29" s="185" t="s">
        <v>79</v>
      </c>
      <c r="AX29" s="178">
        <f t="shared" ref="AX29:AZ29" si="29">AX24</f>
        <v>514427000</v>
      </c>
      <c r="AY29" s="178">
        <f t="shared" si="29"/>
        <v>288571680</v>
      </c>
      <c r="AZ29" s="181">
        <f t="shared" si="29"/>
        <v>172518000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269"/>
      <c r="B30" s="75" t="s">
        <v>3</v>
      </c>
      <c r="C30" s="85">
        <f t="shared" ref="C30:J30" si="30">C28-C29</f>
        <v>712000</v>
      </c>
      <c r="D30" s="85">
        <f t="shared" si="30"/>
        <v>0</v>
      </c>
      <c r="E30" s="85">
        <f t="shared" si="30"/>
        <v>0</v>
      </c>
      <c r="F30" s="86">
        <f t="shared" si="30"/>
        <v>17000</v>
      </c>
      <c r="G30" s="85">
        <f t="shared" si="30"/>
        <v>0</v>
      </c>
      <c r="H30" s="85">
        <f t="shared" si="30"/>
        <v>0</v>
      </c>
      <c r="I30" s="85">
        <f t="shared" si="30"/>
        <v>0</v>
      </c>
      <c r="J30" s="86">
        <f t="shared" si="30"/>
        <v>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811000</v>
      </c>
      <c r="S30" s="61"/>
      <c r="T30" s="282"/>
      <c r="U30" s="285"/>
      <c r="V30" s="61"/>
      <c r="W30" s="48" t="s">
        <v>3</v>
      </c>
      <c r="X30" s="49">
        <f>X28-X29</f>
        <v>8.8000000000001819</v>
      </c>
      <c r="Y30" s="49">
        <f t="shared" ref="Y30:AE30" si="31">Y28-Y29</f>
        <v>0</v>
      </c>
      <c r="Z30" s="49">
        <f t="shared" si="31"/>
        <v>0</v>
      </c>
      <c r="AA30" s="49">
        <f t="shared" si="31"/>
        <v>0</v>
      </c>
      <c r="AB30" s="49">
        <f t="shared" si="31"/>
        <v>9</v>
      </c>
      <c r="AC30" s="49">
        <f t="shared" si="31"/>
        <v>0</v>
      </c>
      <c r="AD30" s="49">
        <f t="shared" si="31"/>
        <v>0</v>
      </c>
      <c r="AE30" s="94">
        <f t="shared" si="31"/>
        <v>0</v>
      </c>
      <c r="AF30" s="16"/>
      <c r="AG30" s="206" t="s">
        <v>28</v>
      </c>
      <c r="AH30" s="203">
        <f>(AH29)/((K28/1000000)*8.34)</f>
        <v>3.1651644976153914</v>
      </c>
      <c r="AI30" s="203">
        <f>(AI29)/((K28/1000000)*8.34)</f>
        <v>1.2504041710451865</v>
      </c>
      <c r="AJ30" s="203">
        <f>(AJ29)/((K28/1000000)*8.34)</f>
        <v>5.7889081992832707E-2</v>
      </c>
      <c r="AK30" s="265">
        <f>(AK29)/((K28/1000000)*8.34)</f>
        <v>1.5156414194487109</v>
      </c>
      <c r="AL30" s="266"/>
      <c r="AM30" s="11"/>
      <c r="AN30" s="63"/>
      <c r="AO30" s="14"/>
      <c r="AP30" s="14"/>
      <c r="AQ30" s="71"/>
      <c r="AR30" s="202" t="s">
        <v>55</v>
      </c>
      <c r="AS30" s="89">
        <v>1.1399999999999999</v>
      </c>
      <c r="AT30" s="201" t="s">
        <v>54</v>
      </c>
      <c r="AU30" s="38">
        <v>2.5000000000000001E-2</v>
      </c>
      <c r="AV30" s="1"/>
      <c r="AW30" s="177" t="s">
        <v>3</v>
      </c>
      <c r="AX30" s="182">
        <f>AX28-AX29</f>
        <v>783000</v>
      </c>
      <c r="AY30" s="182">
        <f>AY28-AY29</f>
        <v>0</v>
      </c>
      <c r="AZ30" s="183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267">
        <v>8</v>
      </c>
      <c r="B32" s="76" t="s">
        <v>45</v>
      </c>
      <c r="C32" s="81">
        <v>211503000</v>
      </c>
      <c r="D32" s="40">
        <v>1950390</v>
      </c>
      <c r="E32" s="40">
        <v>4630130</v>
      </c>
      <c r="F32" s="42">
        <v>7309280</v>
      </c>
      <c r="G32" s="81">
        <v>257409000</v>
      </c>
      <c r="H32" s="40">
        <v>2223430</v>
      </c>
      <c r="I32" s="40">
        <v>6875490</v>
      </c>
      <c r="J32" s="42">
        <v>11545500</v>
      </c>
      <c r="K32" s="270">
        <f>C34+G34</f>
        <v>883000</v>
      </c>
      <c r="L32" s="271"/>
      <c r="M32" s="276">
        <f>D34+E34+F34+H34+I34+J34</f>
        <v>53000</v>
      </c>
      <c r="N32" s="271"/>
      <c r="O32" s="277">
        <f>M32+K32</f>
        <v>936000</v>
      </c>
      <c r="P32" s="277"/>
      <c r="Q32" s="45" t="s">
        <v>6</v>
      </c>
      <c r="R32" s="42">
        <v>1231248000</v>
      </c>
      <c r="S32" s="60"/>
      <c r="T32" s="280">
        <v>0</v>
      </c>
      <c r="U32" s="283">
        <v>1.03</v>
      </c>
      <c r="V32" s="60"/>
      <c r="W32" s="204" t="s">
        <v>6</v>
      </c>
      <c r="X32" s="47">
        <v>2817.8</v>
      </c>
      <c r="Y32" s="47">
        <v>3500.4</v>
      </c>
      <c r="Z32" s="47">
        <v>37.200000000000003</v>
      </c>
      <c r="AA32" s="47">
        <v>51.8</v>
      </c>
      <c r="AB32" s="47">
        <v>2953</v>
      </c>
      <c r="AC32" s="47">
        <v>3691.9</v>
      </c>
      <c r="AD32" s="47">
        <v>65.099999999999994</v>
      </c>
      <c r="AE32" s="93">
        <v>9.5</v>
      </c>
      <c r="AF32" s="16"/>
      <c r="AG32" s="204" t="s">
        <v>29</v>
      </c>
      <c r="AH32" s="18">
        <v>2.375</v>
      </c>
      <c r="AI32" s="18">
        <v>4.125</v>
      </c>
      <c r="AJ32" s="18">
        <v>2</v>
      </c>
      <c r="AK32" s="18">
        <v>11</v>
      </c>
      <c r="AL32" s="19">
        <v>0</v>
      </c>
      <c r="AM32" s="70"/>
      <c r="AN32" s="73" t="s">
        <v>40</v>
      </c>
      <c r="AO32" s="23">
        <v>12.7</v>
      </c>
      <c r="AP32" s="24">
        <v>7.4</v>
      </c>
      <c r="AQ32" s="71"/>
      <c r="AR32" s="34" t="s">
        <v>37</v>
      </c>
      <c r="AS32" s="55">
        <v>3.9E-2</v>
      </c>
      <c r="AT32" s="35" t="s">
        <v>38</v>
      </c>
      <c r="AU32" s="56" t="s">
        <v>85</v>
      </c>
      <c r="AV32" s="1"/>
      <c r="AW32" s="184" t="s">
        <v>45</v>
      </c>
      <c r="AX32" s="179">
        <v>516190000</v>
      </c>
      <c r="AY32" s="179">
        <v>288571680</v>
      </c>
      <c r="AZ32" s="180">
        <v>172518000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268"/>
      <c r="B33" s="77" t="s">
        <v>44</v>
      </c>
      <c r="C33" s="82">
        <f t="shared" ref="C33:J33" si="32">C28</f>
        <v>210620000</v>
      </c>
      <c r="D33" s="83">
        <f t="shared" si="32"/>
        <v>1948390</v>
      </c>
      <c r="E33" s="83">
        <f t="shared" si="32"/>
        <v>4598130</v>
      </c>
      <c r="F33" s="84">
        <f t="shared" si="32"/>
        <v>7290280</v>
      </c>
      <c r="G33" s="82">
        <f t="shared" si="32"/>
        <v>257409000</v>
      </c>
      <c r="H33" s="83">
        <f t="shared" si="32"/>
        <v>2223430</v>
      </c>
      <c r="I33" s="83">
        <f t="shared" si="32"/>
        <v>6875490</v>
      </c>
      <c r="J33" s="84">
        <f t="shared" si="32"/>
        <v>11545500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1230395500</v>
      </c>
      <c r="S33" s="60"/>
      <c r="T33" s="281"/>
      <c r="U33" s="284"/>
      <c r="V33" s="60"/>
      <c r="W33" s="205" t="s">
        <v>7</v>
      </c>
      <c r="X33" s="6">
        <f t="shared" ref="X33:AE33" si="33">X28</f>
        <v>2806.9</v>
      </c>
      <c r="Y33" s="6">
        <f t="shared" si="33"/>
        <v>3500.4</v>
      </c>
      <c r="Z33" s="6">
        <f t="shared" si="33"/>
        <v>37.200000000000003</v>
      </c>
      <c r="AA33" s="6">
        <f t="shared" si="33"/>
        <v>51.7</v>
      </c>
      <c r="AB33" s="6">
        <f t="shared" si="33"/>
        <v>2941.7</v>
      </c>
      <c r="AC33" s="6">
        <f t="shared" si="33"/>
        <v>3691.9</v>
      </c>
      <c r="AD33" s="6">
        <f t="shared" si="33"/>
        <v>64.900000000000006</v>
      </c>
      <c r="AE33" s="92">
        <f t="shared" si="33"/>
        <v>9.4</v>
      </c>
      <c r="AF33" s="16"/>
      <c r="AG33" s="205" t="s">
        <v>26</v>
      </c>
      <c r="AH33" s="7">
        <f>(AH32*10.74)</f>
        <v>25.5075</v>
      </c>
      <c r="AI33" s="7">
        <f>(AI32*2.2)</f>
        <v>9.0750000000000011</v>
      </c>
      <c r="AJ33" s="7">
        <f>(AJ32*0.25)</f>
        <v>0.5</v>
      </c>
      <c r="AK33" s="263">
        <f>AK32+AL32</f>
        <v>11</v>
      </c>
      <c r="AL33" s="264"/>
      <c r="AM33" s="11"/>
      <c r="AN33" s="25" t="s">
        <v>41</v>
      </c>
      <c r="AO33" s="26">
        <v>14</v>
      </c>
      <c r="AP33" s="27">
        <v>7.78</v>
      </c>
      <c r="AQ33" s="71"/>
      <c r="AR33" s="36" t="s">
        <v>36</v>
      </c>
      <c r="AS33" s="13">
        <v>0.29199999999999998</v>
      </c>
      <c r="AT33" s="2" t="s">
        <v>39</v>
      </c>
      <c r="AU33" s="39" t="s">
        <v>85</v>
      </c>
      <c r="AV33" s="1"/>
      <c r="AW33" s="185" t="s">
        <v>79</v>
      </c>
      <c r="AX33" s="178">
        <f t="shared" ref="AX33:AZ33" si="34">AX28</f>
        <v>515210000</v>
      </c>
      <c r="AY33" s="178">
        <f t="shared" si="34"/>
        <v>288571680</v>
      </c>
      <c r="AZ33" s="181">
        <f t="shared" si="34"/>
        <v>172518000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269"/>
      <c r="B34" s="75" t="s">
        <v>3</v>
      </c>
      <c r="C34" s="85">
        <f t="shared" ref="C34:J34" si="35">C32-C33</f>
        <v>883000</v>
      </c>
      <c r="D34" s="85">
        <f t="shared" si="35"/>
        <v>2000</v>
      </c>
      <c r="E34" s="85">
        <f t="shared" si="35"/>
        <v>32000</v>
      </c>
      <c r="F34" s="86">
        <f t="shared" si="35"/>
        <v>19000</v>
      </c>
      <c r="G34" s="85">
        <f t="shared" si="35"/>
        <v>0</v>
      </c>
      <c r="H34" s="85">
        <f t="shared" si="35"/>
        <v>0</v>
      </c>
      <c r="I34" s="85">
        <f t="shared" si="35"/>
        <v>0</v>
      </c>
      <c r="J34" s="86">
        <f t="shared" si="35"/>
        <v>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852500</v>
      </c>
      <c r="S34" s="61"/>
      <c r="T34" s="282"/>
      <c r="U34" s="285"/>
      <c r="V34" s="61"/>
      <c r="W34" s="48" t="s">
        <v>3</v>
      </c>
      <c r="X34" s="49">
        <f>X32-X33</f>
        <v>10.900000000000091</v>
      </c>
      <c r="Y34" s="49">
        <f t="shared" ref="Y34:AE34" si="36">Y32-Y33</f>
        <v>0</v>
      </c>
      <c r="Z34" s="49">
        <f t="shared" si="36"/>
        <v>0</v>
      </c>
      <c r="AA34" s="49">
        <f t="shared" si="36"/>
        <v>9.9999999999994316E-2</v>
      </c>
      <c r="AB34" s="49">
        <f t="shared" si="36"/>
        <v>11.300000000000182</v>
      </c>
      <c r="AC34" s="49">
        <f t="shared" si="36"/>
        <v>0</v>
      </c>
      <c r="AD34" s="49">
        <f t="shared" si="36"/>
        <v>0.19999999999998863</v>
      </c>
      <c r="AE34" s="94">
        <f t="shared" si="36"/>
        <v>9.9999999999999645E-2</v>
      </c>
      <c r="AF34" s="16"/>
      <c r="AG34" s="206" t="s">
        <v>28</v>
      </c>
      <c r="AH34" s="203">
        <f>(AH33)/((K32/1000000)*8.34)</f>
        <v>3.4637069506342835</v>
      </c>
      <c r="AI34" s="203">
        <f>(AI33)/((K32/1000000)*8.34)</f>
        <v>1.2323097354505979</v>
      </c>
      <c r="AJ34" s="203">
        <f>(AJ33)/((K32/1000000)*8.34)</f>
        <v>6.7895853192870392E-2</v>
      </c>
      <c r="AK34" s="265">
        <f>(AK33)/((K32/1000000)*8.34)</f>
        <v>1.4937087702431486</v>
      </c>
      <c r="AL34" s="266"/>
      <c r="AM34" s="11"/>
      <c r="AN34" s="63"/>
      <c r="AO34" s="14"/>
      <c r="AP34" s="14"/>
      <c r="AQ34" s="71"/>
      <c r="AR34" s="202" t="s">
        <v>55</v>
      </c>
      <c r="AS34" s="89">
        <v>1.06</v>
      </c>
      <c r="AT34" s="201" t="s">
        <v>54</v>
      </c>
      <c r="AU34" s="38">
        <v>2.4E-2</v>
      </c>
      <c r="AV34" s="1"/>
      <c r="AW34" s="177" t="s">
        <v>3</v>
      </c>
      <c r="AX34" s="182">
        <f>AX32-AX33</f>
        <v>980000</v>
      </c>
      <c r="AY34" s="182">
        <f>AY32-AY33</f>
        <v>0</v>
      </c>
      <c r="AZ34" s="183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267">
        <v>9</v>
      </c>
      <c r="B36" s="76" t="s">
        <v>45</v>
      </c>
      <c r="C36" s="81">
        <v>212353000</v>
      </c>
      <c r="D36" s="40">
        <v>1967390</v>
      </c>
      <c r="E36" s="40">
        <v>4630130</v>
      </c>
      <c r="F36" s="42">
        <v>7318280</v>
      </c>
      <c r="G36" s="81">
        <v>257409000</v>
      </c>
      <c r="H36" s="40">
        <v>2223430</v>
      </c>
      <c r="I36" s="40">
        <v>6875490</v>
      </c>
      <c r="J36" s="42">
        <v>11545500</v>
      </c>
      <c r="K36" s="270">
        <f>C38+G38</f>
        <v>850000</v>
      </c>
      <c r="L36" s="271"/>
      <c r="M36" s="276">
        <f>D38+E38+F38+H38+I38+J38</f>
        <v>26000</v>
      </c>
      <c r="N36" s="271"/>
      <c r="O36" s="277">
        <f>M36+K36</f>
        <v>876000</v>
      </c>
      <c r="P36" s="277"/>
      <c r="Q36" s="45" t="s">
        <v>6</v>
      </c>
      <c r="R36" s="42">
        <v>1232085200</v>
      </c>
      <c r="S36" s="60"/>
      <c r="T36" s="280">
        <v>0.08</v>
      </c>
      <c r="U36" s="283">
        <v>0.94</v>
      </c>
      <c r="V36" s="60"/>
      <c r="W36" s="204" t="s">
        <v>6</v>
      </c>
      <c r="X36" s="47">
        <v>2828.3</v>
      </c>
      <c r="Y36" s="47">
        <v>3500.4</v>
      </c>
      <c r="Z36" s="47">
        <v>37.200000000000003</v>
      </c>
      <c r="AA36" s="47">
        <v>51.9</v>
      </c>
      <c r="AB36" s="47">
        <v>2963.7</v>
      </c>
      <c r="AC36" s="47">
        <v>3691.9</v>
      </c>
      <c r="AD36" s="47">
        <v>65.099999999999994</v>
      </c>
      <c r="AE36" s="93">
        <v>9.5</v>
      </c>
      <c r="AF36" s="16"/>
      <c r="AG36" s="204" t="s">
        <v>29</v>
      </c>
      <c r="AH36" s="18">
        <v>2</v>
      </c>
      <c r="AI36" s="18">
        <v>4.125</v>
      </c>
      <c r="AJ36" s="18">
        <v>1.5</v>
      </c>
      <c r="AK36" s="18">
        <v>10</v>
      </c>
      <c r="AL36" s="19">
        <v>0</v>
      </c>
      <c r="AM36" s="70"/>
      <c r="AN36" s="73" t="s">
        <v>40</v>
      </c>
      <c r="AO36" s="23">
        <v>13.7</v>
      </c>
      <c r="AP36" s="24">
        <v>7.48</v>
      </c>
      <c r="AQ36" s="71"/>
      <c r="AR36" s="34" t="s">
        <v>37</v>
      </c>
      <c r="AS36" s="55">
        <v>4.9000000000000002E-2</v>
      </c>
      <c r="AT36" s="35" t="s">
        <v>38</v>
      </c>
      <c r="AU36" s="56" t="s">
        <v>85</v>
      </c>
      <c r="AV36" s="1"/>
      <c r="AW36" s="184" t="s">
        <v>45</v>
      </c>
      <c r="AX36" s="179">
        <v>517129000</v>
      </c>
      <c r="AY36" s="179">
        <v>288571680</v>
      </c>
      <c r="AZ36" s="180">
        <v>172554000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268"/>
      <c r="B37" s="77" t="s">
        <v>44</v>
      </c>
      <c r="C37" s="82">
        <f t="shared" ref="C37:J37" si="37">C32</f>
        <v>211503000</v>
      </c>
      <c r="D37" s="83">
        <f t="shared" si="37"/>
        <v>1950390</v>
      </c>
      <c r="E37" s="83">
        <f t="shared" si="37"/>
        <v>4630130</v>
      </c>
      <c r="F37" s="84">
        <f t="shared" si="37"/>
        <v>7309280</v>
      </c>
      <c r="G37" s="82">
        <f t="shared" si="37"/>
        <v>257409000</v>
      </c>
      <c r="H37" s="83">
        <f t="shared" si="37"/>
        <v>2223430</v>
      </c>
      <c r="I37" s="83">
        <f t="shared" si="37"/>
        <v>6875490</v>
      </c>
      <c r="J37" s="84">
        <f t="shared" si="37"/>
        <v>11545500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1231248000</v>
      </c>
      <c r="S37" s="60"/>
      <c r="T37" s="281"/>
      <c r="U37" s="284"/>
      <c r="V37" s="60"/>
      <c r="W37" s="205" t="s">
        <v>7</v>
      </c>
      <c r="X37" s="6">
        <f t="shared" ref="X37:AE37" si="38">X32</f>
        <v>2817.8</v>
      </c>
      <c r="Y37" s="6">
        <f t="shared" si="38"/>
        <v>3500.4</v>
      </c>
      <c r="Z37" s="6">
        <f t="shared" si="38"/>
        <v>37.200000000000003</v>
      </c>
      <c r="AA37" s="6">
        <f t="shared" si="38"/>
        <v>51.8</v>
      </c>
      <c r="AB37" s="6">
        <f t="shared" si="38"/>
        <v>2953</v>
      </c>
      <c r="AC37" s="6">
        <f t="shared" si="38"/>
        <v>3691.9</v>
      </c>
      <c r="AD37" s="6">
        <f t="shared" si="38"/>
        <v>65.099999999999994</v>
      </c>
      <c r="AE37" s="92">
        <f t="shared" si="38"/>
        <v>9.5</v>
      </c>
      <c r="AF37" s="16"/>
      <c r="AG37" s="205" t="s">
        <v>26</v>
      </c>
      <c r="AH37" s="7">
        <f>(AH36*10.74)</f>
        <v>21.48</v>
      </c>
      <c r="AI37" s="7">
        <f>(AI36*2.2)</f>
        <v>9.0750000000000011</v>
      </c>
      <c r="AJ37" s="7">
        <f>(AJ36*0.25)</f>
        <v>0.375</v>
      </c>
      <c r="AK37" s="263">
        <f>AK36+AL36</f>
        <v>10</v>
      </c>
      <c r="AL37" s="264"/>
      <c r="AM37" s="11"/>
      <c r="AN37" s="25" t="s">
        <v>41</v>
      </c>
      <c r="AO37" s="26">
        <v>12.1</v>
      </c>
      <c r="AP37" s="27">
        <v>8.08</v>
      </c>
      <c r="AQ37" s="71"/>
      <c r="AR37" s="36" t="s">
        <v>36</v>
      </c>
      <c r="AS37" s="13">
        <v>0.21</v>
      </c>
      <c r="AT37" s="2" t="s">
        <v>39</v>
      </c>
      <c r="AU37" s="39" t="s">
        <v>85</v>
      </c>
      <c r="AV37" s="1"/>
      <c r="AW37" s="185" t="s">
        <v>79</v>
      </c>
      <c r="AX37" s="178">
        <f t="shared" ref="AX37:AZ37" si="39">AX32</f>
        <v>516190000</v>
      </c>
      <c r="AY37" s="178">
        <f t="shared" si="39"/>
        <v>288571680</v>
      </c>
      <c r="AZ37" s="181">
        <f t="shared" si="39"/>
        <v>172518000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269"/>
      <c r="B38" s="75" t="s">
        <v>3</v>
      </c>
      <c r="C38" s="85">
        <f t="shared" ref="C38:J38" si="40">C36-C37</f>
        <v>850000</v>
      </c>
      <c r="D38" s="85">
        <f t="shared" si="40"/>
        <v>17000</v>
      </c>
      <c r="E38" s="85">
        <f t="shared" si="40"/>
        <v>0</v>
      </c>
      <c r="F38" s="86">
        <f t="shared" si="40"/>
        <v>9000</v>
      </c>
      <c r="G38" s="85">
        <f t="shared" si="40"/>
        <v>0</v>
      </c>
      <c r="H38" s="85">
        <f t="shared" si="40"/>
        <v>0</v>
      </c>
      <c r="I38" s="85">
        <f t="shared" si="40"/>
        <v>0</v>
      </c>
      <c r="J38" s="86">
        <f t="shared" si="40"/>
        <v>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837200</v>
      </c>
      <c r="S38" s="61"/>
      <c r="T38" s="282"/>
      <c r="U38" s="285"/>
      <c r="V38" s="61"/>
      <c r="W38" s="48" t="s">
        <v>3</v>
      </c>
      <c r="X38" s="49">
        <f t="shared" ref="X38:AE38" si="41">X36-X37</f>
        <v>10.5</v>
      </c>
      <c r="Y38" s="49">
        <f t="shared" si="41"/>
        <v>0</v>
      </c>
      <c r="Z38" s="49">
        <f t="shared" si="41"/>
        <v>0</v>
      </c>
      <c r="AA38" s="49">
        <f t="shared" si="41"/>
        <v>0.10000000000000142</v>
      </c>
      <c r="AB38" s="49">
        <f t="shared" si="41"/>
        <v>10.699999999999818</v>
      </c>
      <c r="AC38" s="49">
        <f t="shared" si="41"/>
        <v>0</v>
      </c>
      <c r="AD38" s="49">
        <f t="shared" si="41"/>
        <v>0</v>
      </c>
      <c r="AE38" s="94">
        <f t="shared" si="41"/>
        <v>0</v>
      </c>
      <c r="AF38" s="16"/>
      <c r="AG38" s="206" t="s">
        <v>28</v>
      </c>
      <c r="AH38" s="203">
        <f>(AH37)/((K36/1000000)*8.34)</f>
        <v>3.0300465509944989</v>
      </c>
      <c r="AI38" s="203">
        <f>(AI37)/((K36/1000000)*8.34)</f>
        <v>1.2801523487092681</v>
      </c>
      <c r="AJ38" s="203">
        <f>(AJ37)/((K36/1000000)*8.34)</f>
        <v>5.2898857384680496E-2</v>
      </c>
      <c r="AK38" s="265">
        <f>(AK37)/((K36/1000000)*8.34)</f>
        <v>1.4106361969248131</v>
      </c>
      <c r="AL38" s="266"/>
      <c r="AM38" s="11"/>
      <c r="AN38" s="63"/>
      <c r="AO38" s="14"/>
      <c r="AP38" s="14"/>
      <c r="AQ38" s="71"/>
      <c r="AR38" s="202" t="s">
        <v>55</v>
      </c>
      <c r="AS38" s="89">
        <v>1.1200000000000001</v>
      </c>
      <c r="AT38" s="201" t="s">
        <v>54</v>
      </c>
      <c r="AU38" s="38">
        <v>0.03</v>
      </c>
      <c r="AV38" s="1"/>
      <c r="AW38" s="177" t="s">
        <v>3</v>
      </c>
      <c r="AX38" s="182">
        <f>AX36-AX37</f>
        <v>939000</v>
      </c>
      <c r="AY38" s="182">
        <f>AY36-AY37</f>
        <v>0</v>
      </c>
      <c r="AZ38" s="183">
        <f>AZ36-AZ37</f>
        <v>36000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267">
        <v>10</v>
      </c>
      <c r="B40" s="76" t="s">
        <v>45</v>
      </c>
      <c r="C40" s="81">
        <v>213304000</v>
      </c>
      <c r="D40" s="40">
        <v>1977390</v>
      </c>
      <c r="E40" s="40">
        <v>4662130</v>
      </c>
      <c r="F40" s="42">
        <v>7338280</v>
      </c>
      <c r="G40" s="81">
        <v>257409000</v>
      </c>
      <c r="H40" s="40">
        <v>2223430</v>
      </c>
      <c r="I40" s="40">
        <v>6875490</v>
      </c>
      <c r="J40" s="42">
        <v>11545500</v>
      </c>
      <c r="K40" s="270">
        <f>C42+G42</f>
        <v>951000</v>
      </c>
      <c r="L40" s="271"/>
      <c r="M40" s="276">
        <f>D42+E42+F42+H42+I42+J42</f>
        <v>62000</v>
      </c>
      <c r="N40" s="271"/>
      <c r="O40" s="277">
        <f>M40+K40</f>
        <v>1013000</v>
      </c>
      <c r="P40" s="277"/>
      <c r="Q40" s="45" t="s">
        <v>6</v>
      </c>
      <c r="R40" s="42">
        <v>1232742600</v>
      </c>
      <c r="S40" s="60"/>
      <c r="T40" s="280">
        <v>0.05</v>
      </c>
      <c r="U40" s="283">
        <v>0.96</v>
      </c>
      <c r="V40" s="60"/>
      <c r="W40" s="204" t="s">
        <v>6</v>
      </c>
      <c r="X40" s="47">
        <v>2840</v>
      </c>
      <c r="Y40" s="47">
        <v>3500.4</v>
      </c>
      <c r="Z40" s="47">
        <v>37.200000000000003</v>
      </c>
      <c r="AA40" s="47">
        <v>52.1</v>
      </c>
      <c r="AB40" s="47">
        <v>2975.9</v>
      </c>
      <c r="AC40" s="47">
        <v>3691.9</v>
      </c>
      <c r="AD40" s="47">
        <v>65.3</v>
      </c>
      <c r="AE40" s="93">
        <v>9.5</v>
      </c>
      <c r="AF40" s="16"/>
      <c r="AG40" s="204" t="s">
        <v>29</v>
      </c>
      <c r="AH40" s="18">
        <v>2.375</v>
      </c>
      <c r="AI40" s="18">
        <v>5.5</v>
      </c>
      <c r="AJ40" s="18">
        <v>1.75</v>
      </c>
      <c r="AK40" s="18">
        <v>11</v>
      </c>
      <c r="AL40" s="19">
        <v>0</v>
      </c>
      <c r="AM40" s="70"/>
      <c r="AN40" s="73" t="s">
        <v>40</v>
      </c>
      <c r="AO40" s="23">
        <v>13.6</v>
      </c>
      <c r="AP40" s="24">
        <v>7.95</v>
      </c>
      <c r="AQ40" s="71"/>
      <c r="AR40" s="34" t="s">
        <v>37</v>
      </c>
      <c r="AS40" s="55">
        <v>0.04</v>
      </c>
      <c r="AT40" s="35" t="s">
        <v>38</v>
      </c>
      <c r="AU40" s="56" t="s">
        <v>85</v>
      </c>
      <c r="AV40" s="1"/>
      <c r="AW40" s="184" t="s">
        <v>45</v>
      </c>
      <c r="AX40" s="179">
        <v>518189000</v>
      </c>
      <c r="AY40" s="179">
        <v>288571680</v>
      </c>
      <c r="AZ40" s="180">
        <v>172554000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268"/>
      <c r="B41" s="77" t="s">
        <v>44</v>
      </c>
      <c r="C41" s="82">
        <f t="shared" ref="C41:J41" si="42">C36</f>
        <v>212353000</v>
      </c>
      <c r="D41" s="83">
        <f t="shared" si="42"/>
        <v>1967390</v>
      </c>
      <c r="E41" s="83">
        <f t="shared" si="42"/>
        <v>4630130</v>
      </c>
      <c r="F41" s="84">
        <f t="shared" si="42"/>
        <v>7318280</v>
      </c>
      <c r="G41" s="82">
        <f t="shared" si="42"/>
        <v>257409000</v>
      </c>
      <c r="H41" s="83">
        <f t="shared" si="42"/>
        <v>2223430</v>
      </c>
      <c r="I41" s="83">
        <f t="shared" si="42"/>
        <v>6875490</v>
      </c>
      <c r="J41" s="84">
        <f t="shared" si="42"/>
        <v>11545500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1232085200</v>
      </c>
      <c r="S41" s="60"/>
      <c r="T41" s="281"/>
      <c r="U41" s="284"/>
      <c r="V41" s="60"/>
      <c r="W41" s="205" t="s">
        <v>7</v>
      </c>
      <c r="X41" s="6">
        <f t="shared" ref="X41:AE41" si="43">X36</f>
        <v>2828.3</v>
      </c>
      <c r="Y41" s="6">
        <f t="shared" si="43"/>
        <v>3500.4</v>
      </c>
      <c r="Z41" s="6">
        <f t="shared" si="43"/>
        <v>37.200000000000003</v>
      </c>
      <c r="AA41" s="6">
        <f t="shared" si="43"/>
        <v>51.9</v>
      </c>
      <c r="AB41" s="6">
        <f t="shared" si="43"/>
        <v>2963.7</v>
      </c>
      <c r="AC41" s="6">
        <f t="shared" si="43"/>
        <v>3691.9</v>
      </c>
      <c r="AD41" s="6">
        <f t="shared" si="43"/>
        <v>65.099999999999994</v>
      </c>
      <c r="AE41" s="92">
        <f t="shared" si="43"/>
        <v>9.5</v>
      </c>
      <c r="AF41" s="16"/>
      <c r="AG41" s="205" t="s">
        <v>26</v>
      </c>
      <c r="AH41" s="7">
        <f>(AH40*10.74)</f>
        <v>25.5075</v>
      </c>
      <c r="AI41" s="7">
        <f>(AI40*2.2)</f>
        <v>12.100000000000001</v>
      </c>
      <c r="AJ41" s="7">
        <f>(AJ40*0.25)</f>
        <v>0.4375</v>
      </c>
      <c r="AK41" s="263">
        <f>AK40+AL40</f>
        <v>11</v>
      </c>
      <c r="AL41" s="264"/>
      <c r="AM41" s="11"/>
      <c r="AN41" s="25" t="s">
        <v>41</v>
      </c>
      <c r="AO41" s="26">
        <v>12.5</v>
      </c>
      <c r="AP41" s="27">
        <v>8.01</v>
      </c>
      <c r="AQ41" s="71"/>
      <c r="AR41" s="36" t="s">
        <v>36</v>
      </c>
      <c r="AS41" s="13">
        <v>0.40100000000000002</v>
      </c>
      <c r="AT41" s="2" t="s">
        <v>39</v>
      </c>
      <c r="AU41" s="39" t="s">
        <v>85</v>
      </c>
      <c r="AV41" s="1"/>
      <c r="AW41" s="185" t="s">
        <v>79</v>
      </c>
      <c r="AX41" s="178">
        <f t="shared" ref="AX41:AZ41" si="44">AX36</f>
        <v>517129000</v>
      </c>
      <c r="AY41" s="178">
        <f t="shared" si="44"/>
        <v>288571680</v>
      </c>
      <c r="AZ41" s="181">
        <f t="shared" si="44"/>
        <v>172554000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269"/>
      <c r="B42" s="75" t="s">
        <v>3</v>
      </c>
      <c r="C42" s="85">
        <f t="shared" ref="C42:J42" si="45">C40-C41</f>
        <v>951000</v>
      </c>
      <c r="D42" s="85">
        <f t="shared" si="45"/>
        <v>10000</v>
      </c>
      <c r="E42" s="85">
        <f t="shared" si="45"/>
        <v>32000</v>
      </c>
      <c r="F42" s="86">
        <f t="shared" si="45"/>
        <v>20000</v>
      </c>
      <c r="G42" s="85">
        <f t="shared" si="45"/>
        <v>0</v>
      </c>
      <c r="H42" s="85">
        <f t="shared" si="45"/>
        <v>0</v>
      </c>
      <c r="I42" s="85">
        <f t="shared" si="45"/>
        <v>0</v>
      </c>
      <c r="J42" s="86">
        <f t="shared" si="45"/>
        <v>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657400</v>
      </c>
      <c r="S42" s="61"/>
      <c r="T42" s="282"/>
      <c r="U42" s="285"/>
      <c r="V42" s="61"/>
      <c r="W42" s="48" t="s">
        <v>3</v>
      </c>
      <c r="X42" s="49">
        <f t="shared" ref="X42:AE42" si="46">X40-X41</f>
        <v>11.699999999999818</v>
      </c>
      <c r="Y42" s="49">
        <f t="shared" si="46"/>
        <v>0</v>
      </c>
      <c r="Z42" s="49">
        <f t="shared" si="46"/>
        <v>0</v>
      </c>
      <c r="AA42" s="49">
        <f t="shared" si="46"/>
        <v>0.20000000000000284</v>
      </c>
      <c r="AB42" s="49">
        <f t="shared" si="46"/>
        <v>12.200000000000273</v>
      </c>
      <c r="AC42" s="49">
        <f t="shared" si="46"/>
        <v>0</v>
      </c>
      <c r="AD42" s="49">
        <f t="shared" si="46"/>
        <v>0.20000000000000284</v>
      </c>
      <c r="AE42" s="94">
        <f t="shared" si="46"/>
        <v>0</v>
      </c>
      <c r="AF42" s="16"/>
      <c r="AG42" s="206" t="s">
        <v>28</v>
      </c>
      <c r="AH42" s="203">
        <f>(AH41)/((K40/1000000)*8.34)</f>
        <v>3.216039156056858</v>
      </c>
      <c r="AI42" s="203">
        <f>(AI41)/((K40/1000000)*8.34)</f>
        <v>1.5255934054018618</v>
      </c>
      <c r="AJ42" s="203">
        <f>(AJ41)/((K40/1000000)*8.34)</f>
        <v>5.5160918583744993E-2</v>
      </c>
      <c r="AK42" s="265">
        <f>(AK41)/((K40/1000000)*8.34)</f>
        <v>1.386903095819874</v>
      </c>
      <c r="AL42" s="266"/>
      <c r="AM42" s="11"/>
      <c r="AN42" s="63"/>
      <c r="AO42" s="14"/>
      <c r="AP42" s="14"/>
      <c r="AQ42" s="71"/>
      <c r="AR42" s="202" t="s">
        <v>55</v>
      </c>
      <c r="AS42" s="89">
        <v>1.06</v>
      </c>
      <c r="AT42" s="201" t="s">
        <v>54</v>
      </c>
      <c r="AU42" s="38">
        <v>2.7E-2</v>
      </c>
      <c r="AV42" s="1"/>
      <c r="AW42" s="177" t="s">
        <v>3</v>
      </c>
      <c r="AX42" s="182">
        <f>AX40-AX41</f>
        <v>1060000</v>
      </c>
      <c r="AY42" s="182">
        <f>AY40-AY41</f>
        <v>0</v>
      </c>
      <c r="AZ42" s="183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267">
        <v>11</v>
      </c>
      <c r="B44" s="76" t="s">
        <v>45</v>
      </c>
      <c r="C44" s="81">
        <v>213910000</v>
      </c>
      <c r="D44" s="40">
        <v>1977390</v>
      </c>
      <c r="E44" s="40">
        <v>4662130</v>
      </c>
      <c r="F44" s="42">
        <v>7355280</v>
      </c>
      <c r="G44" s="81">
        <v>257409000</v>
      </c>
      <c r="H44" s="40">
        <v>2223430</v>
      </c>
      <c r="I44" s="40">
        <v>6875490</v>
      </c>
      <c r="J44" s="42">
        <v>11545500</v>
      </c>
      <c r="K44" s="270">
        <f>C46+G46</f>
        <v>606000</v>
      </c>
      <c r="L44" s="271"/>
      <c r="M44" s="276">
        <f>D46+E46+F46+H46+I46+J46</f>
        <v>17000</v>
      </c>
      <c r="N44" s="271"/>
      <c r="O44" s="277">
        <f>M44+K44</f>
        <v>623000</v>
      </c>
      <c r="P44" s="277"/>
      <c r="Q44" s="45" t="s">
        <v>6</v>
      </c>
      <c r="R44" s="42">
        <v>1233560000</v>
      </c>
      <c r="S44" s="60"/>
      <c r="T44" s="280">
        <v>0.01</v>
      </c>
      <c r="U44" s="283">
        <v>0.99</v>
      </c>
      <c r="V44" s="60"/>
      <c r="W44" s="204" t="s">
        <v>6</v>
      </c>
      <c r="X44" s="47">
        <v>2847.5</v>
      </c>
      <c r="Y44" s="47">
        <v>3500.4</v>
      </c>
      <c r="Z44" s="47">
        <v>37.200000000000003</v>
      </c>
      <c r="AA44" s="47">
        <v>52.1</v>
      </c>
      <c r="AB44" s="47">
        <v>2983.6</v>
      </c>
      <c r="AC44" s="47">
        <v>3691.9</v>
      </c>
      <c r="AD44" s="47">
        <v>65.3</v>
      </c>
      <c r="AE44" s="93">
        <v>9.5</v>
      </c>
      <c r="AF44" s="16"/>
      <c r="AG44" s="204" t="s">
        <v>29</v>
      </c>
      <c r="AH44" s="18">
        <v>1.75</v>
      </c>
      <c r="AI44" s="18">
        <v>3</v>
      </c>
      <c r="AJ44" s="18">
        <v>1.25</v>
      </c>
      <c r="AK44" s="18">
        <v>6</v>
      </c>
      <c r="AL44" s="19">
        <v>0</v>
      </c>
      <c r="AM44" s="70"/>
      <c r="AN44" s="73" t="s">
        <v>40</v>
      </c>
      <c r="AO44" s="23">
        <v>13.4</v>
      </c>
      <c r="AP44" s="24">
        <v>7.51</v>
      </c>
      <c r="AQ44" s="71"/>
      <c r="AR44" s="34" t="s">
        <v>37</v>
      </c>
      <c r="AS44" s="55">
        <v>0.04</v>
      </c>
      <c r="AT44" s="35" t="s">
        <v>38</v>
      </c>
      <c r="AU44" s="56" t="s">
        <v>85</v>
      </c>
      <c r="AV44" s="1"/>
      <c r="AW44" s="184" t="s">
        <v>45</v>
      </c>
      <c r="AX44" s="179">
        <v>518862000</v>
      </c>
      <c r="AY44" s="179">
        <v>288571680</v>
      </c>
      <c r="AZ44" s="180">
        <v>172589000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268"/>
      <c r="B45" s="77" t="s">
        <v>44</v>
      </c>
      <c r="C45" s="82">
        <f t="shared" ref="C45:J45" si="47">C40</f>
        <v>213304000</v>
      </c>
      <c r="D45" s="83">
        <f t="shared" si="47"/>
        <v>1977390</v>
      </c>
      <c r="E45" s="83">
        <f t="shared" si="47"/>
        <v>4662130</v>
      </c>
      <c r="F45" s="84">
        <f t="shared" si="47"/>
        <v>7338280</v>
      </c>
      <c r="G45" s="82">
        <f t="shared" si="47"/>
        <v>257409000</v>
      </c>
      <c r="H45" s="83">
        <f t="shared" si="47"/>
        <v>2223430</v>
      </c>
      <c r="I45" s="83">
        <f t="shared" si="47"/>
        <v>6875490</v>
      </c>
      <c r="J45" s="84">
        <f t="shared" si="47"/>
        <v>11545500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1232742600</v>
      </c>
      <c r="S45" s="60"/>
      <c r="T45" s="281"/>
      <c r="U45" s="284"/>
      <c r="V45" s="60"/>
      <c r="W45" s="205" t="s">
        <v>7</v>
      </c>
      <c r="X45" s="6">
        <f t="shared" ref="X45:AE45" si="48">X40</f>
        <v>2840</v>
      </c>
      <c r="Y45" s="6">
        <f t="shared" si="48"/>
        <v>3500.4</v>
      </c>
      <c r="Z45" s="6">
        <f t="shared" si="48"/>
        <v>37.200000000000003</v>
      </c>
      <c r="AA45" s="6">
        <f t="shared" si="48"/>
        <v>52.1</v>
      </c>
      <c r="AB45" s="6">
        <f t="shared" si="48"/>
        <v>2975.9</v>
      </c>
      <c r="AC45" s="6">
        <f t="shared" si="48"/>
        <v>3691.9</v>
      </c>
      <c r="AD45" s="6">
        <f t="shared" si="48"/>
        <v>65.3</v>
      </c>
      <c r="AE45" s="92">
        <f t="shared" si="48"/>
        <v>9.5</v>
      </c>
      <c r="AF45" s="16"/>
      <c r="AG45" s="205" t="s">
        <v>26</v>
      </c>
      <c r="AH45" s="7">
        <f>(AH44*10.74)</f>
        <v>18.795000000000002</v>
      </c>
      <c r="AI45" s="7">
        <f>(AI44*2.2)</f>
        <v>6.6000000000000005</v>
      </c>
      <c r="AJ45" s="7">
        <f>(AJ44*0.25)</f>
        <v>0.3125</v>
      </c>
      <c r="AK45" s="263">
        <f>AK44+AL44</f>
        <v>6</v>
      </c>
      <c r="AL45" s="264"/>
      <c r="AM45" s="11"/>
      <c r="AN45" s="25" t="s">
        <v>41</v>
      </c>
      <c r="AO45" s="26">
        <v>12.7</v>
      </c>
      <c r="AP45" s="27">
        <v>7.95</v>
      </c>
      <c r="AQ45" s="71"/>
      <c r="AR45" s="36" t="s">
        <v>36</v>
      </c>
      <c r="AS45" s="13">
        <v>0.47</v>
      </c>
      <c r="AT45" s="2" t="s">
        <v>39</v>
      </c>
      <c r="AU45" s="39" t="s">
        <v>85</v>
      </c>
      <c r="AV45" s="1"/>
      <c r="AW45" s="185" t="s">
        <v>79</v>
      </c>
      <c r="AX45" s="178">
        <f t="shared" ref="AX45:AZ45" si="49">AX40</f>
        <v>518189000</v>
      </c>
      <c r="AY45" s="178">
        <f t="shared" si="49"/>
        <v>288571680</v>
      </c>
      <c r="AZ45" s="181">
        <f t="shared" si="49"/>
        <v>172554000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269"/>
      <c r="B46" s="75" t="s">
        <v>3</v>
      </c>
      <c r="C46" s="85">
        <f t="shared" ref="C46:J46" si="50">C44-C45</f>
        <v>606000</v>
      </c>
      <c r="D46" s="85">
        <f t="shared" si="50"/>
        <v>0</v>
      </c>
      <c r="E46" s="85">
        <f t="shared" si="50"/>
        <v>0</v>
      </c>
      <c r="F46" s="86">
        <f t="shared" si="50"/>
        <v>17000</v>
      </c>
      <c r="G46" s="85">
        <f t="shared" si="50"/>
        <v>0</v>
      </c>
      <c r="H46" s="85">
        <f t="shared" si="50"/>
        <v>0</v>
      </c>
      <c r="I46" s="85">
        <f t="shared" si="50"/>
        <v>0</v>
      </c>
      <c r="J46" s="86">
        <f t="shared" si="50"/>
        <v>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817400</v>
      </c>
      <c r="S46" s="61"/>
      <c r="T46" s="282"/>
      <c r="U46" s="285"/>
      <c r="V46" s="61"/>
      <c r="W46" s="48" t="s">
        <v>3</v>
      </c>
      <c r="X46" s="49">
        <f>X44-X45</f>
        <v>7.5</v>
      </c>
      <c r="Y46" s="49">
        <f t="shared" ref="Y46:AE46" si="51">Y44-Y45</f>
        <v>0</v>
      </c>
      <c r="Z46" s="49">
        <f t="shared" si="51"/>
        <v>0</v>
      </c>
      <c r="AA46" s="49">
        <f t="shared" si="51"/>
        <v>0</v>
      </c>
      <c r="AB46" s="49">
        <f t="shared" si="51"/>
        <v>7.6999999999998181</v>
      </c>
      <c r="AC46" s="49">
        <f t="shared" si="51"/>
        <v>0</v>
      </c>
      <c r="AD46" s="49">
        <f t="shared" si="51"/>
        <v>0</v>
      </c>
      <c r="AE46" s="94">
        <f t="shared" si="51"/>
        <v>0</v>
      </c>
      <c r="AF46" s="16"/>
      <c r="AG46" s="206" t="s">
        <v>28</v>
      </c>
      <c r="AH46" s="203">
        <f>(AH45)/((K44/1000000)*8.34)</f>
        <v>3.7188071325118131</v>
      </c>
      <c r="AI46" s="203">
        <f>(AI45)/((K44/1000000)*8.34)</f>
        <v>1.3058859842818815</v>
      </c>
      <c r="AJ46" s="203">
        <f>(AJ45)/((K44/1000000)*8.34)</f>
        <v>6.1831722740619391E-2</v>
      </c>
      <c r="AK46" s="265">
        <f>(AK45)/((K44/1000000)*8.34)</f>
        <v>1.1871690766198923</v>
      </c>
      <c r="AL46" s="266"/>
      <c r="AM46" s="11"/>
      <c r="AN46" s="63"/>
      <c r="AO46" s="14"/>
      <c r="AP46" s="14"/>
      <c r="AQ46" s="71"/>
      <c r="AR46" s="202" t="s">
        <v>55</v>
      </c>
      <c r="AS46" s="89">
        <v>1.1499999999999999</v>
      </c>
      <c r="AT46" s="201" t="s">
        <v>54</v>
      </c>
      <c r="AU46" s="38">
        <v>2.8000000000000001E-2</v>
      </c>
      <c r="AV46" s="1"/>
      <c r="AW46" s="177" t="s">
        <v>3</v>
      </c>
      <c r="AX46" s="182">
        <f>AX44-AX45</f>
        <v>673000</v>
      </c>
      <c r="AY46" s="182">
        <f>AY44-AY45</f>
        <v>0</v>
      </c>
      <c r="AZ46" s="183">
        <f>AZ44-AZ45</f>
        <v>35000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267">
        <v>12</v>
      </c>
      <c r="B48" s="76" t="s">
        <v>45</v>
      </c>
      <c r="C48" s="81">
        <v>214701000</v>
      </c>
      <c r="D48" s="40">
        <v>1986390</v>
      </c>
      <c r="E48" s="40">
        <v>4662130</v>
      </c>
      <c r="F48" s="42">
        <v>7363280</v>
      </c>
      <c r="G48" s="81">
        <v>257409000</v>
      </c>
      <c r="H48" s="40">
        <v>2223430</v>
      </c>
      <c r="I48" s="40">
        <v>6875490</v>
      </c>
      <c r="J48" s="42">
        <v>11545500</v>
      </c>
      <c r="K48" s="270">
        <f>C50+G50</f>
        <v>791000</v>
      </c>
      <c r="L48" s="271"/>
      <c r="M48" s="276">
        <f>D50+E50+F50+H50+I50+J50</f>
        <v>17000</v>
      </c>
      <c r="N48" s="271"/>
      <c r="O48" s="288">
        <f>M48+K48</f>
        <v>808000</v>
      </c>
      <c r="P48" s="289"/>
      <c r="Q48" s="45" t="s">
        <v>6</v>
      </c>
      <c r="R48" s="42">
        <v>1234347700</v>
      </c>
      <c r="S48" s="60"/>
      <c r="T48" s="280">
        <v>7.0000000000000007E-2</v>
      </c>
      <c r="U48" s="283">
        <v>1</v>
      </c>
      <c r="V48" s="60"/>
      <c r="W48" s="204" t="s">
        <v>6</v>
      </c>
      <c r="X48" s="47">
        <v>2857.1</v>
      </c>
      <c r="Y48" s="47">
        <v>3500.4</v>
      </c>
      <c r="Z48" s="47">
        <v>37.200000000000003</v>
      </c>
      <c r="AA48" s="47">
        <v>52.2</v>
      </c>
      <c r="AB48" s="47">
        <v>2993.5</v>
      </c>
      <c r="AC48" s="47">
        <v>3691.9</v>
      </c>
      <c r="AD48" s="47">
        <v>65.3</v>
      </c>
      <c r="AE48" s="93">
        <v>9.5</v>
      </c>
      <c r="AF48" s="16"/>
      <c r="AG48" s="204" t="s">
        <v>29</v>
      </c>
      <c r="AH48" s="18">
        <v>1.9375</v>
      </c>
      <c r="AI48" s="18">
        <v>3.75</v>
      </c>
      <c r="AJ48" s="18">
        <v>1.5</v>
      </c>
      <c r="AK48" s="18">
        <v>9</v>
      </c>
      <c r="AL48" s="19">
        <v>0</v>
      </c>
      <c r="AM48" s="70"/>
      <c r="AN48" s="73" t="s">
        <v>40</v>
      </c>
      <c r="AO48" s="23">
        <v>12.3</v>
      </c>
      <c r="AP48" s="24">
        <v>7.5</v>
      </c>
      <c r="AQ48" s="71"/>
      <c r="AR48" s="34" t="s">
        <v>37</v>
      </c>
      <c r="AS48" s="55">
        <v>3.7999999999999999E-2</v>
      </c>
      <c r="AT48" s="35" t="s">
        <v>38</v>
      </c>
      <c r="AU48" s="56" t="s">
        <v>85</v>
      </c>
      <c r="AV48" s="1"/>
      <c r="AW48" s="184" t="s">
        <v>45</v>
      </c>
      <c r="AX48" s="179">
        <v>519740000</v>
      </c>
      <c r="AY48" s="179">
        <v>288571680</v>
      </c>
      <c r="AZ48" s="180">
        <v>172589000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86"/>
      <c r="B49" s="77" t="s">
        <v>44</v>
      </c>
      <c r="C49" s="82">
        <f t="shared" ref="C49:J49" si="52">C44</f>
        <v>213910000</v>
      </c>
      <c r="D49" s="83">
        <f t="shared" si="52"/>
        <v>1977390</v>
      </c>
      <c r="E49" s="83">
        <f t="shared" si="52"/>
        <v>4662130</v>
      </c>
      <c r="F49" s="84">
        <f t="shared" si="52"/>
        <v>7355280</v>
      </c>
      <c r="G49" s="82">
        <f t="shared" si="52"/>
        <v>257409000</v>
      </c>
      <c r="H49" s="83">
        <f t="shared" si="52"/>
        <v>2223430</v>
      </c>
      <c r="I49" s="83">
        <f t="shared" si="52"/>
        <v>6875490</v>
      </c>
      <c r="J49" s="84">
        <f t="shared" si="52"/>
        <v>11545500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1233560000</v>
      </c>
      <c r="S49" s="60"/>
      <c r="T49" s="281"/>
      <c r="U49" s="284"/>
      <c r="V49" s="60"/>
      <c r="W49" s="205" t="s">
        <v>7</v>
      </c>
      <c r="X49" s="6">
        <f t="shared" ref="X49:AE49" si="53">X44</f>
        <v>2847.5</v>
      </c>
      <c r="Y49" s="6">
        <f t="shared" si="53"/>
        <v>3500.4</v>
      </c>
      <c r="Z49" s="6">
        <f t="shared" si="53"/>
        <v>37.200000000000003</v>
      </c>
      <c r="AA49" s="6">
        <f t="shared" si="53"/>
        <v>52.1</v>
      </c>
      <c r="AB49" s="6">
        <f t="shared" si="53"/>
        <v>2983.6</v>
      </c>
      <c r="AC49" s="6">
        <f t="shared" si="53"/>
        <v>3691.9</v>
      </c>
      <c r="AD49" s="6">
        <f t="shared" si="53"/>
        <v>65.3</v>
      </c>
      <c r="AE49" s="92">
        <f t="shared" si="53"/>
        <v>9.5</v>
      </c>
      <c r="AF49" s="16"/>
      <c r="AG49" s="205" t="s">
        <v>26</v>
      </c>
      <c r="AH49" s="7">
        <f>(AH48*10.74)</f>
        <v>20.80875</v>
      </c>
      <c r="AI49" s="7">
        <f>(AI48*2.2)</f>
        <v>8.25</v>
      </c>
      <c r="AJ49" s="7">
        <f>(AJ48*0.25)</f>
        <v>0.375</v>
      </c>
      <c r="AK49" s="294">
        <f>AK48+AL48</f>
        <v>9</v>
      </c>
      <c r="AL49" s="295"/>
      <c r="AM49" s="11"/>
      <c r="AN49" s="25" t="s">
        <v>41</v>
      </c>
      <c r="AO49" s="26">
        <v>12.6</v>
      </c>
      <c r="AP49" s="27">
        <v>7.96</v>
      </c>
      <c r="AQ49" s="71"/>
      <c r="AR49" s="36" t="s">
        <v>36</v>
      </c>
      <c r="AS49" s="13">
        <v>0.30199999999999999</v>
      </c>
      <c r="AT49" s="2" t="s">
        <v>39</v>
      </c>
      <c r="AU49" s="39" t="s">
        <v>85</v>
      </c>
      <c r="AV49" s="1"/>
      <c r="AW49" s="185" t="s">
        <v>79</v>
      </c>
      <c r="AX49" s="178">
        <f t="shared" ref="AX49:AZ49" si="54">AX44</f>
        <v>518862000</v>
      </c>
      <c r="AY49" s="178">
        <f t="shared" si="54"/>
        <v>288571680</v>
      </c>
      <c r="AZ49" s="181">
        <f t="shared" si="54"/>
        <v>172589000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87"/>
      <c r="B50" s="75" t="s">
        <v>3</v>
      </c>
      <c r="C50" s="85">
        <f t="shared" ref="C50:J50" si="55">C48-C49</f>
        <v>791000</v>
      </c>
      <c r="D50" s="85">
        <f t="shared" si="55"/>
        <v>9000</v>
      </c>
      <c r="E50" s="85">
        <f t="shared" si="55"/>
        <v>0</v>
      </c>
      <c r="F50" s="86">
        <f t="shared" si="55"/>
        <v>8000</v>
      </c>
      <c r="G50" s="85">
        <f t="shared" si="55"/>
        <v>0</v>
      </c>
      <c r="H50" s="85">
        <f t="shared" si="55"/>
        <v>0</v>
      </c>
      <c r="I50" s="85">
        <f t="shared" si="55"/>
        <v>0</v>
      </c>
      <c r="J50" s="86">
        <f t="shared" si="55"/>
        <v>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787700</v>
      </c>
      <c r="S50" s="61"/>
      <c r="T50" s="282"/>
      <c r="U50" s="285"/>
      <c r="V50" s="61"/>
      <c r="W50" s="48" t="s">
        <v>3</v>
      </c>
      <c r="X50" s="49">
        <f>X48-X49</f>
        <v>9.5999999999999091</v>
      </c>
      <c r="Y50" s="49">
        <f t="shared" ref="Y50:AE50" si="56">Y48-Y49</f>
        <v>0</v>
      </c>
      <c r="Z50" s="49">
        <f t="shared" si="56"/>
        <v>0</v>
      </c>
      <c r="AA50" s="49">
        <f t="shared" si="56"/>
        <v>0.10000000000000142</v>
      </c>
      <c r="AB50" s="49">
        <f t="shared" si="56"/>
        <v>9.9000000000000909</v>
      </c>
      <c r="AC50" s="49">
        <f t="shared" si="56"/>
        <v>0</v>
      </c>
      <c r="AD50" s="49">
        <f t="shared" si="56"/>
        <v>0</v>
      </c>
      <c r="AE50" s="94">
        <f t="shared" si="56"/>
        <v>0</v>
      </c>
      <c r="AF50" s="16"/>
      <c r="AG50" s="206" t="s">
        <v>28</v>
      </c>
      <c r="AH50" s="203">
        <f>(AH49)/((K48/1000000)*8.34)</f>
        <v>3.1543033588300031</v>
      </c>
      <c r="AI50" s="203">
        <f>(AI49)/((K48/1000000)*8.34)</f>
        <v>1.2505798142775286</v>
      </c>
      <c r="AJ50" s="203">
        <f>(AJ49)/((K48/1000000)*8.34)</f>
        <v>5.6844537012614937E-2</v>
      </c>
      <c r="AK50" s="296">
        <f>(AK49)/((K48/1000000)*8.34)</f>
        <v>1.3642688883027585</v>
      </c>
      <c r="AL50" s="297"/>
      <c r="AM50" s="11"/>
      <c r="AN50" s="63"/>
      <c r="AO50" s="14"/>
      <c r="AP50" s="14"/>
      <c r="AQ50" s="71"/>
      <c r="AR50" s="202" t="s">
        <v>55</v>
      </c>
      <c r="AS50" s="89">
        <v>1.0900000000000001</v>
      </c>
      <c r="AT50" s="201" t="s">
        <v>54</v>
      </c>
      <c r="AU50" s="38">
        <v>2.3E-2</v>
      </c>
      <c r="AV50" s="1"/>
      <c r="AW50" s="177" t="s">
        <v>3</v>
      </c>
      <c r="AX50" s="182">
        <f>AX48-AX49</f>
        <v>878000</v>
      </c>
      <c r="AY50" s="182">
        <f>AY48-AY49</f>
        <v>0</v>
      </c>
      <c r="AZ50" s="183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267">
        <v>13</v>
      </c>
      <c r="B52" s="76" t="s">
        <v>45</v>
      </c>
      <c r="C52" s="81">
        <v>215519000</v>
      </c>
      <c r="D52" s="40">
        <v>1996390</v>
      </c>
      <c r="E52" s="40">
        <v>4695120</v>
      </c>
      <c r="F52" s="42">
        <v>7384280</v>
      </c>
      <c r="G52" s="81">
        <v>257409000</v>
      </c>
      <c r="H52" s="40">
        <v>2223430</v>
      </c>
      <c r="I52" s="40">
        <v>6875490</v>
      </c>
      <c r="J52" s="42">
        <v>11545500</v>
      </c>
      <c r="K52" s="270">
        <f>C54+G54</f>
        <v>818000</v>
      </c>
      <c r="L52" s="271"/>
      <c r="M52" s="276">
        <f>D54+E54+F54+H54+I54+J54</f>
        <v>63990</v>
      </c>
      <c r="N52" s="271"/>
      <c r="O52" s="288">
        <f>M52+K52</f>
        <v>881990</v>
      </c>
      <c r="P52" s="289"/>
      <c r="Q52" s="45" t="s">
        <v>6</v>
      </c>
      <c r="R52" s="42">
        <v>1235110900</v>
      </c>
      <c r="S52" s="60"/>
      <c r="T52" s="280">
        <v>0.2</v>
      </c>
      <c r="U52" s="283">
        <v>0.99</v>
      </c>
      <c r="V52" s="60"/>
      <c r="W52" s="204" t="s">
        <v>6</v>
      </c>
      <c r="X52" s="47">
        <v>2867.3</v>
      </c>
      <c r="Y52" s="47">
        <v>3500.4</v>
      </c>
      <c r="Z52" s="47">
        <v>37.200000000000003</v>
      </c>
      <c r="AA52" s="47">
        <v>52.3</v>
      </c>
      <c r="AB52" s="47">
        <v>3004</v>
      </c>
      <c r="AC52" s="47">
        <v>3691.9</v>
      </c>
      <c r="AD52" s="47">
        <v>65.400000000000006</v>
      </c>
      <c r="AE52" s="93">
        <v>9.6</v>
      </c>
      <c r="AF52" s="16"/>
      <c r="AG52" s="204" t="s">
        <v>29</v>
      </c>
      <c r="AH52" s="18">
        <v>2</v>
      </c>
      <c r="AI52" s="18">
        <v>4</v>
      </c>
      <c r="AJ52" s="18">
        <v>1.5</v>
      </c>
      <c r="AK52" s="18">
        <v>9</v>
      </c>
      <c r="AL52" s="19">
        <v>0</v>
      </c>
      <c r="AM52" s="70"/>
      <c r="AN52" s="73" t="s">
        <v>40</v>
      </c>
      <c r="AO52" s="23">
        <v>11.2</v>
      </c>
      <c r="AP52" s="24">
        <v>7.37</v>
      </c>
      <c r="AQ52" s="71"/>
      <c r="AR52" s="34" t="s">
        <v>37</v>
      </c>
      <c r="AS52" s="55">
        <v>3.9E-2</v>
      </c>
      <c r="AT52" s="35" t="s">
        <v>38</v>
      </c>
      <c r="AU52" s="56" t="s">
        <v>85</v>
      </c>
      <c r="AV52" s="1"/>
      <c r="AW52" s="184" t="s">
        <v>45</v>
      </c>
      <c r="AX52" s="179">
        <v>520652000</v>
      </c>
      <c r="AY52" s="179">
        <v>288571680</v>
      </c>
      <c r="AZ52" s="180">
        <v>172625000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86"/>
      <c r="B53" s="77" t="s">
        <v>44</v>
      </c>
      <c r="C53" s="82">
        <f t="shared" ref="C53:J53" si="57">C48</f>
        <v>214701000</v>
      </c>
      <c r="D53" s="83">
        <f t="shared" si="57"/>
        <v>1986390</v>
      </c>
      <c r="E53" s="83">
        <f t="shared" si="57"/>
        <v>4662130</v>
      </c>
      <c r="F53" s="84">
        <f t="shared" si="57"/>
        <v>7363280</v>
      </c>
      <c r="G53" s="82">
        <f t="shared" si="57"/>
        <v>257409000</v>
      </c>
      <c r="H53" s="83">
        <f t="shared" si="57"/>
        <v>2223430</v>
      </c>
      <c r="I53" s="83">
        <f t="shared" si="57"/>
        <v>6875490</v>
      </c>
      <c r="J53" s="84">
        <f t="shared" si="57"/>
        <v>11545500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1234347700</v>
      </c>
      <c r="S53" s="60"/>
      <c r="T53" s="281"/>
      <c r="U53" s="284"/>
      <c r="V53" s="60"/>
      <c r="W53" s="205" t="s">
        <v>7</v>
      </c>
      <c r="X53" s="6">
        <f t="shared" ref="X53:AE53" si="58">X48</f>
        <v>2857.1</v>
      </c>
      <c r="Y53" s="6">
        <f t="shared" si="58"/>
        <v>3500.4</v>
      </c>
      <c r="Z53" s="6">
        <f t="shared" si="58"/>
        <v>37.200000000000003</v>
      </c>
      <c r="AA53" s="6">
        <f t="shared" si="58"/>
        <v>52.2</v>
      </c>
      <c r="AB53" s="6">
        <f t="shared" si="58"/>
        <v>2993.5</v>
      </c>
      <c r="AC53" s="6">
        <f t="shared" si="58"/>
        <v>3691.9</v>
      </c>
      <c r="AD53" s="6">
        <f t="shared" si="58"/>
        <v>65.3</v>
      </c>
      <c r="AE53" s="92">
        <f t="shared" si="58"/>
        <v>9.5</v>
      </c>
      <c r="AF53" s="16"/>
      <c r="AG53" s="205" t="s">
        <v>26</v>
      </c>
      <c r="AH53" s="7">
        <f>(AH52*10.74)</f>
        <v>21.48</v>
      </c>
      <c r="AI53" s="7">
        <f>(AI52*2.2)</f>
        <v>8.8000000000000007</v>
      </c>
      <c r="AJ53" s="7">
        <f>(AJ52*0.25)</f>
        <v>0.375</v>
      </c>
      <c r="AK53" s="294">
        <f>AK52+AL52</f>
        <v>9</v>
      </c>
      <c r="AL53" s="295"/>
      <c r="AM53" s="11"/>
      <c r="AN53" s="25" t="s">
        <v>41</v>
      </c>
      <c r="AO53" s="26">
        <v>12.3</v>
      </c>
      <c r="AP53" s="27">
        <v>7.72</v>
      </c>
      <c r="AQ53" s="71"/>
      <c r="AR53" s="36" t="s">
        <v>36</v>
      </c>
      <c r="AS53" s="13">
        <v>0.40500000000000003</v>
      </c>
      <c r="AT53" s="2" t="s">
        <v>39</v>
      </c>
      <c r="AU53" s="39" t="s">
        <v>85</v>
      </c>
      <c r="AV53" s="1"/>
      <c r="AW53" s="185" t="s">
        <v>79</v>
      </c>
      <c r="AX53" s="178">
        <f t="shared" ref="AX53:AZ53" si="59">AX48</f>
        <v>519740000</v>
      </c>
      <c r="AY53" s="178">
        <f t="shared" si="59"/>
        <v>288571680</v>
      </c>
      <c r="AZ53" s="181">
        <f t="shared" si="59"/>
        <v>172589000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87"/>
      <c r="B54" s="75" t="s">
        <v>3</v>
      </c>
      <c r="C54" s="85">
        <f t="shared" ref="C54:J54" si="60">C52-C53</f>
        <v>818000</v>
      </c>
      <c r="D54" s="85">
        <f t="shared" si="60"/>
        <v>10000</v>
      </c>
      <c r="E54" s="85">
        <f t="shared" si="60"/>
        <v>32990</v>
      </c>
      <c r="F54" s="86">
        <f t="shared" si="60"/>
        <v>21000</v>
      </c>
      <c r="G54" s="85">
        <f t="shared" si="60"/>
        <v>0</v>
      </c>
      <c r="H54" s="85">
        <f t="shared" si="60"/>
        <v>0</v>
      </c>
      <c r="I54" s="85">
        <f t="shared" si="60"/>
        <v>0</v>
      </c>
      <c r="J54" s="86">
        <f t="shared" si="60"/>
        <v>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763200</v>
      </c>
      <c r="S54" s="61"/>
      <c r="T54" s="282"/>
      <c r="U54" s="285"/>
      <c r="V54" s="61"/>
      <c r="W54" s="48" t="s">
        <v>3</v>
      </c>
      <c r="X54" s="49">
        <f>X52-X53</f>
        <v>10.200000000000273</v>
      </c>
      <c r="Y54" s="49">
        <f t="shared" ref="Y54:AE54" si="61">Y52-Y53</f>
        <v>0</v>
      </c>
      <c r="Z54" s="49">
        <f t="shared" si="61"/>
        <v>0</v>
      </c>
      <c r="AA54" s="49">
        <f t="shared" si="61"/>
        <v>9.9999999999994316E-2</v>
      </c>
      <c r="AB54" s="49">
        <f t="shared" si="61"/>
        <v>10.5</v>
      </c>
      <c r="AC54" s="49">
        <f t="shared" si="61"/>
        <v>0</v>
      </c>
      <c r="AD54" s="49">
        <f t="shared" si="61"/>
        <v>0.10000000000000853</v>
      </c>
      <c r="AE54" s="94">
        <f t="shared" si="61"/>
        <v>9.9999999999999645E-2</v>
      </c>
      <c r="AF54" s="16"/>
      <c r="AG54" s="206" t="s">
        <v>28</v>
      </c>
      <c r="AH54" s="203">
        <f>(AH53)/((K52/1000000)*8.34)</f>
        <v>3.1485813793952619</v>
      </c>
      <c r="AI54" s="203">
        <f>(AI53)/((K52/1000000)*8.34)</f>
        <v>1.2899216079459175</v>
      </c>
      <c r="AJ54" s="203">
        <f>(AJ53)/((K52/1000000)*8.34)</f>
        <v>5.4968250338604432E-2</v>
      </c>
      <c r="AK54" s="296">
        <f>(AK53)/((K52/1000000)*8.34)</f>
        <v>1.3192380081265063</v>
      </c>
      <c r="AL54" s="297"/>
      <c r="AM54" s="11"/>
      <c r="AN54" s="63"/>
      <c r="AO54" s="14"/>
      <c r="AP54" s="14"/>
      <c r="AQ54" s="71"/>
      <c r="AR54" s="202" t="s">
        <v>55</v>
      </c>
      <c r="AS54" s="89">
        <v>1.03</v>
      </c>
      <c r="AT54" s="201" t="s">
        <v>54</v>
      </c>
      <c r="AU54" s="38">
        <v>2.3E-2</v>
      </c>
      <c r="AV54" s="1"/>
      <c r="AW54" s="177" t="s">
        <v>3</v>
      </c>
      <c r="AX54" s="182">
        <f>AX52-AX53</f>
        <v>912000</v>
      </c>
      <c r="AY54" s="182">
        <f>AY52-AY53</f>
        <v>0</v>
      </c>
      <c r="AZ54" s="183">
        <f>AZ52-AZ53</f>
        <v>36000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267">
        <v>14</v>
      </c>
      <c r="B56" s="76" t="s">
        <v>45</v>
      </c>
      <c r="C56" s="81">
        <v>216323000</v>
      </c>
      <c r="D56" s="40">
        <v>1996390</v>
      </c>
      <c r="E56" s="40">
        <v>4727120</v>
      </c>
      <c r="F56" s="42">
        <v>7404280</v>
      </c>
      <c r="G56" s="81">
        <v>257409000</v>
      </c>
      <c r="H56" s="40">
        <v>2223430</v>
      </c>
      <c r="I56" s="40">
        <v>6875490</v>
      </c>
      <c r="J56" s="42">
        <v>11545500</v>
      </c>
      <c r="K56" s="270">
        <f>C58+G58</f>
        <v>804000</v>
      </c>
      <c r="L56" s="271"/>
      <c r="M56" s="276">
        <f>D58+E58+F58+H58+I58+J58</f>
        <v>52000</v>
      </c>
      <c r="N56" s="271"/>
      <c r="O56" s="288">
        <f>M56+K56</f>
        <v>856000</v>
      </c>
      <c r="P56" s="289"/>
      <c r="Q56" s="45" t="s">
        <v>6</v>
      </c>
      <c r="R56" s="42">
        <v>1235892900</v>
      </c>
      <c r="S56" s="60"/>
      <c r="T56" s="280">
        <v>0</v>
      </c>
      <c r="U56" s="283">
        <v>0.95</v>
      </c>
      <c r="V56" s="60"/>
      <c r="W56" s="204" t="s">
        <v>6</v>
      </c>
      <c r="X56" s="47">
        <v>2877.1</v>
      </c>
      <c r="Y56" s="47">
        <v>3500.4</v>
      </c>
      <c r="Z56" s="47">
        <v>37.200000000000003</v>
      </c>
      <c r="AA56" s="47">
        <v>52.3</v>
      </c>
      <c r="AB56" s="47">
        <v>3014.1</v>
      </c>
      <c r="AC56" s="47">
        <v>3691.9</v>
      </c>
      <c r="AD56" s="47">
        <v>65.599999999999994</v>
      </c>
      <c r="AE56" s="93">
        <v>9.6999999999999993</v>
      </c>
      <c r="AF56" s="16"/>
      <c r="AG56" s="204" t="s">
        <v>29</v>
      </c>
      <c r="AH56" s="18">
        <v>2.25</v>
      </c>
      <c r="AI56" s="18">
        <v>4</v>
      </c>
      <c r="AJ56" s="18">
        <v>1.625</v>
      </c>
      <c r="AK56" s="18">
        <v>10</v>
      </c>
      <c r="AL56" s="19">
        <v>0</v>
      </c>
      <c r="AM56" s="70"/>
      <c r="AN56" s="73" t="s">
        <v>40</v>
      </c>
      <c r="AO56" s="23">
        <v>11</v>
      </c>
      <c r="AP56" s="24">
        <v>7.36</v>
      </c>
      <c r="AQ56" s="71"/>
      <c r="AR56" s="34" t="s">
        <v>37</v>
      </c>
      <c r="AS56" s="55">
        <v>3.2000000000000001E-2</v>
      </c>
      <c r="AT56" s="35" t="s">
        <v>38</v>
      </c>
      <c r="AU56" s="56" t="s">
        <v>85</v>
      </c>
      <c r="AV56" s="1"/>
      <c r="AW56" s="184" t="s">
        <v>45</v>
      </c>
      <c r="AX56" s="179">
        <v>521544000</v>
      </c>
      <c r="AY56" s="179">
        <v>288571680</v>
      </c>
      <c r="AZ56" s="180">
        <v>172661000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86"/>
      <c r="B57" s="77" t="s">
        <v>44</v>
      </c>
      <c r="C57" s="82">
        <f t="shared" ref="C57:J57" si="62">C52</f>
        <v>215519000</v>
      </c>
      <c r="D57" s="83">
        <f t="shared" si="62"/>
        <v>1996390</v>
      </c>
      <c r="E57" s="83">
        <f t="shared" si="62"/>
        <v>4695120</v>
      </c>
      <c r="F57" s="84">
        <f t="shared" si="62"/>
        <v>7384280</v>
      </c>
      <c r="G57" s="82">
        <f t="shared" si="62"/>
        <v>257409000</v>
      </c>
      <c r="H57" s="83">
        <f t="shared" si="62"/>
        <v>2223430</v>
      </c>
      <c r="I57" s="83">
        <f t="shared" si="62"/>
        <v>6875490</v>
      </c>
      <c r="J57" s="84">
        <f t="shared" si="62"/>
        <v>11545500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1235110900</v>
      </c>
      <c r="S57" s="60"/>
      <c r="T57" s="281"/>
      <c r="U57" s="284"/>
      <c r="V57" s="60"/>
      <c r="W57" s="205" t="s">
        <v>7</v>
      </c>
      <c r="X57" s="6">
        <f t="shared" ref="X57:AE57" si="63">X52</f>
        <v>2867.3</v>
      </c>
      <c r="Y57" s="6">
        <f t="shared" si="63"/>
        <v>3500.4</v>
      </c>
      <c r="Z57" s="6">
        <f t="shared" si="63"/>
        <v>37.200000000000003</v>
      </c>
      <c r="AA57" s="6">
        <f t="shared" si="63"/>
        <v>52.3</v>
      </c>
      <c r="AB57" s="6">
        <f t="shared" si="63"/>
        <v>3004</v>
      </c>
      <c r="AC57" s="6">
        <f t="shared" si="63"/>
        <v>3691.9</v>
      </c>
      <c r="AD57" s="6">
        <f t="shared" si="63"/>
        <v>65.400000000000006</v>
      </c>
      <c r="AE57" s="92">
        <f t="shared" si="63"/>
        <v>9.6</v>
      </c>
      <c r="AF57" s="16"/>
      <c r="AG57" s="205" t="s">
        <v>26</v>
      </c>
      <c r="AH57" s="7">
        <f>(AH56*10.74)</f>
        <v>24.164999999999999</v>
      </c>
      <c r="AI57" s="7">
        <f>(AI56*2.2)</f>
        <v>8.8000000000000007</v>
      </c>
      <c r="AJ57" s="7">
        <f>(AJ56*0.25)</f>
        <v>0.40625</v>
      </c>
      <c r="AK57" s="294">
        <f>AK56+AL56</f>
        <v>10</v>
      </c>
      <c r="AL57" s="295"/>
      <c r="AM57" s="11"/>
      <c r="AN57" s="25" t="s">
        <v>41</v>
      </c>
      <c r="AO57" s="26">
        <v>12</v>
      </c>
      <c r="AP57" s="27">
        <v>7.8</v>
      </c>
      <c r="AQ57" s="71"/>
      <c r="AR57" s="36" t="s">
        <v>36</v>
      </c>
      <c r="AS57" s="13">
        <v>0.59799999999999998</v>
      </c>
      <c r="AT57" s="2" t="s">
        <v>39</v>
      </c>
      <c r="AU57" s="39" t="s">
        <v>85</v>
      </c>
      <c r="AV57" s="1"/>
      <c r="AW57" s="185" t="s">
        <v>79</v>
      </c>
      <c r="AX57" s="178">
        <f t="shared" ref="AX57:AZ57" si="64">AX52</f>
        <v>520652000</v>
      </c>
      <c r="AY57" s="178">
        <f t="shared" si="64"/>
        <v>288571680</v>
      </c>
      <c r="AZ57" s="181">
        <f t="shared" si="64"/>
        <v>172625000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87"/>
      <c r="B58" s="75" t="s">
        <v>3</v>
      </c>
      <c r="C58" s="85">
        <f t="shared" ref="C58:J58" si="65">C56-C57</f>
        <v>804000</v>
      </c>
      <c r="D58" s="85">
        <f t="shared" si="65"/>
        <v>0</v>
      </c>
      <c r="E58" s="85">
        <f t="shared" si="65"/>
        <v>32000</v>
      </c>
      <c r="F58" s="86">
        <f t="shared" si="65"/>
        <v>20000</v>
      </c>
      <c r="G58" s="85">
        <f t="shared" si="65"/>
        <v>0</v>
      </c>
      <c r="H58" s="85">
        <f t="shared" si="65"/>
        <v>0</v>
      </c>
      <c r="I58" s="85">
        <f t="shared" si="65"/>
        <v>0</v>
      </c>
      <c r="J58" s="86">
        <f t="shared" si="65"/>
        <v>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782000</v>
      </c>
      <c r="S58" s="61"/>
      <c r="T58" s="282"/>
      <c r="U58" s="285"/>
      <c r="V58" s="61"/>
      <c r="W58" s="48" t="s">
        <v>3</v>
      </c>
      <c r="X58" s="49">
        <f>X56-X57</f>
        <v>9.7999999999997272</v>
      </c>
      <c r="Y58" s="49">
        <f t="shared" ref="Y58:AE58" si="66">Y56-Y57</f>
        <v>0</v>
      </c>
      <c r="Z58" s="49">
        <f t="shared" si="66"/>
        <v>0</v>
      </c>
      <c r="AA58" s="49">
        <f t="shared" si="66"/>
        <v>0</v>
      </c>
      <c r="AB58" s="49">
        <f t="shared" si="66"/>
        <v>10.099999999999909</v>
      </c>
      <c r="AC58" s="49">
        <f t="shared" si="66"/>
        <v>0</v>
      </c>
      <c r="AD58" s="49">
        <f t="shared" si="66"/>
        <v>0.19999999999998863</v>
      </c>
      <c r="AE58" s="94">
        <f t="shared" si="66"/>
        <v>9.9999999999999645E-2</v>
      </c>
      <c r="AF58" s="16"/>
      <c r="AG58" s="206" t="s">
        <v>28</v>
      </c>
      <c r="AH58" s="203">
        <f>(AH57)/((K56/1000000)*8.34)</f>
        <v>3.6038333512294636</v>
      </c>
      <c r="AI58" s="203">
        <f>(AI57)/((K56/1000000)*8.34)</f>
        <v>1.3123829294773137</v>
      </c>
      <c r="AJ58" s="203">
        <f>(AJ57)/((K56/1000000)*8.34)</f>
        <v>6.0585859670472572E-2</v>
      </c>
      <c r="AK58" s="296">
        <f>(AK57)/((K56/1000000)*8.34)</f>
        <v>1.4913442380424018</v>
      </c>
      <c r="AL58" s="297"/>
      <c r="AM58" s="11"/>
      <c r="AN58" s="63"/>
      <c r="AO58" s="14"/>
      <c r="AP58" s="14"/>
      <c r="AQ58" s="71"/>
      <c r="AR58" s="202" t="s">
        <v>55</v>
      </c>
      <c r="AS58" s="89">
        <v>1.17</v>
      </c>
      <c r="AT58" s="201" t="s">
        <v>54</v>
      </c>
      <c r="AU58" s="38">
        <v>3.6999999999999998E-2</v>
      </c>
      <c r="AV58" s="1"/>
      <c r="AW58" s="177" t="s">
        <v>3</v>
      </c>
      <c r="AX58" s="182">
        <f>AX56-AX57</f>
        <v>892000</v>
      </c>
      <c r="AY58" s="182">
        <f>AY56-AY57</f>
        <v>0</v>
      </c>
      <c r="AZ58" s="183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267">
        <v>15</v>
      </c>
      <c r="B60" s="76" t="s">
        <v>45</v>
      </c>
      <c r="C60" s="81">
        <v>217112000</v>
      </c>
      <c r="D60" s="40">
        <v>2006390</v>
      </c>
      <c r="E60" s="40">
        <v>4727120</v>
      </c>
      <c r="F60" s="42">
        <v>7412270</v>
      </c>
      <c r="G60" s="81">
        <v>257409000</v>
      </c>
      <c r="H60" s="40">
        <v>2223430</v>
      </c>
      <c r="I60" s="40">
        <v>6875490</v>
      </c>
      <c r="J60" s="42">
        <v>11545500</v>
      </c>
      <c r="K60" s="270">
        <f>C62+G62</f>
        <v>789000</v>
      </c>
      <c r="L60" s="271"/>
      <c r="M60" s="276">
        <f>D62+E62+F62+H62+I62+J62</f>
        <v>17990</v>
      </c>
      <c r="N60" s="271"/>
      <c r="O60" s="288">
        <f>M60+K60</f>
        <v>806990</v>
      </c>
      <c r="P60" s="289"/>
      <c r="Q60" s="45" t="s">
        <v>6</v>
      </c>
      <c r="R60" s="42">
        <v>1236704500</v>
      </c>
      <c r="S60" s="60"/>
      <c r="T60" s="280">
        <v>0</v>
      </c>
      <c r="U60" s="283">
        <v>0.94</v>
      </c>
      <c r="V60" s="60"/>
      <c r="W60" s="204" t="s">
        <v>6</v>
      </c>
      <c r="X60" s="47">
        <v>2886.8</v>
      </c>
      <c r="Y60" s="47">
        <v>3500.4</v>
      </c>
      <c r="Z60" s="47">
        <v>37.200000000000003</v>
      </c>
      <c r="AA60" s="47">
        <v>52.4</v>
      </c>
      <c r="AB60" s="47">
        <v>3024</v>
      </c>
      <c r="AC60" s="47">
        <v>3691.9</v>
      </c>
      <c r="AD60" s="47">
        <v>65.599999999999994</v>
      </c>
      <c r="AE60" s="93">
        <v>9.6999999999999993</v>
      </c>
      <c r="AF60" s="16"/>
      <c r="AG60" s="204" t="s">
        <v>29</v>
      </c>
      <c r="AH60" s="18">
        <v>1.9375</v>
      </c>
      <c r="AI60" s="18">
        <v>3.9375</v>
      </c>
      <c r="AJ60" s="18">
        <v>1.625</v>
      </c>
      <c r="AK60" s="18">
        <v>10</v>
      </c>
      <c r="AL60" s="19">
        <v>0</v>
      </c>
      <c r="AM60" s="70"/>
      <c r="AN60" s="73" t="s">
        <v>40</v>
      </c>
      <c r="AO60" s="23">
        <v>11.8</v>
      </c>
      <c r="AP60" s="24">
        <v>7.29</v>
      </c>
      <c r="AQ60" s="71"/>
      <c r="AR60" s="34" t="s">
        <v>37</v>
      </c>
      <c r="AS60" s="55">
        <v>0.04</v>
      </c>
      <c r="AT60" s="35" t="s">
        <v>38</v>
      </c>
      <c r="AU60" s="56" t="s">
        <v>85</v>
      </c>
      <c r="AV60" s="1"/>
      <c r="AW60" s="184" t="s">
        <v>45</v>
      </c>
      <c r="AX60" s="179">
        <v>522414000</v>
      </c>
      <c r="AY60" s="179">
        <v>288571680</v>
      </c>
      <c r="AZ60" s="180">
        <v>172661000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86"/>
      <c r="B61" s="77" t="s">
        <v>44</v>
      </c>
      <c r="C61" s="82">
        <f t="shared" ref="C61:J61" si="67">C56</f>
        <v>216323000</v>
      </c>
      <c r="D61" s="83">
        <f t="shared" si="67"/>
        <v>1996390</v>
      </c>
      <c r="E61" s="83">
        <f t="shared" si="67"/>
        <v>4727120</v>
      </c>
      <c r="F61" s="84">
        <f t="shared" si="67"/>
        <v>7404280</v>
      </c>
      <c r="G61" s="82">
        <f t="shared" si="67"/>
        <v>257409000</v>
      </c>
      <c r="H61" s="83">
        <f t="shared" si="67"/>
        <v>2223430</v>
      </c>
      <c r="I61" s="83">
        <f t="shared" si="67"/>
        <v>6875490</v>
      </c>
      <c r="J61" s="84">
        <f t="shared" si="67"/>
        <v>11545500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1235892900</v>
      </c>
      <c r="S61" s="60"/>
      <c r="T61" s="281"/>
      <c r="U61" s="284"/>
      <c r="V61" s="60"/>
      <c r="W61" s="205" t="s">
        <v>7</v>
      </c>
      <c r="X61" s="6">
        <f t="shared" ref="X61:AE61" si="68">X56</f>
        <v>2877.1</v>
      </c>
      <c r="Y61" s="6">
        <f t="shared" si="68"/>
        <v>3500.4</v>
      </c>
      <c r="Z61" s="6">
        <f t="shared" si="68"/>
        <v>37.200000000000003</v>
      </c>
      <c r="AA61" s="6">
        <f t="shared" si="68"/>
        <v>52.3</v>
      </c>
      <c r="AB61" s="6">
        <f t="shared" si="68"/>
        <v>3014.1</v>
      </c>
      <c r="AC61" s="6">
        <f t="shared" si="68"/>
        <v>3691.9</v>
      </c>
      <c r="AD61" s="6">
        <f t="shared" si="68"/>
        <v>65.599999999999994</v>
      </c>
      <c r="AE61" s="92">
        <f t="shared" si="68"/>
        <v>9.6999999999999993</v>
      </c>
      <c r="AF61" s="16"/>
      <c r="AG61" s="205" t="s">
        <v>26</v>
      </c>
      <c r="AH61" s="7">
        <f>(AH60*10.74)</f>
        <v>20.80875</v>
      </c>
      <c r="AI61" s="7">
        <f>(AI60*2.2)</f>
        <v>8.6625000000000014</v>
      </c>
      <c r="AJ61" s="7">
        <f>(AJ60*0.25)</f>
        <v>0.40625</v>
      </c>
      <c r="AK61" s="294">
        <f>AK60+AL60</f>
        <v>10</v>
      </c>
      <c r="AL61" s="295"/>
      <c r="AM61" s="11"/>
      <c r="AN61" s="25" t="s">
        <v>41</v>
      </c>
      <c r="AO61" s="26">
        <v>12.2</v>
      </c>
      <c r="AP61" s="27">
        <v>7.74</v>
      </c>
      <c r="AQ61" s="71"/>
      <c r="AR61" s="36" t="s">
        <v>36</v>
      </c>
      <c r="AS61" s="13">
        <v>0.32200000000000001</v>
      </c>
      <c r="AT61" s="2" t="s">
        <v>39</v>
      </c>
      <c r="AU61" s="39" t="s">
        <v>85</v>
      </c>
      <c r="AV61" s="1"/>
      <c r="AW61" s="185" t="s">
        <v>79</v>
      </c>
      <c r="AX61" s="178">
        <f t="shared" ref="AX61:AZ61" si="69">AX56</f>
        <v>521544000</v>
      </c>
      <c r="AY61" s="178">
        <f t="shared" si="69"/>
        <v>288571680</v>
      </c>
      <c r="AZ61" s="181">
        <f t="shared" si="69"/>
        <v>172661000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87"/>
      <c r="B62" s="75" t="s">
        <v>3</v>
      </c>
      <c r="C62" s="85">
        <f t="shared" ref="C62:J62" si="70">C60-C61</f>
        <v>789000</v>
      </c>
      <c r="D62" s="85">
        <f t="shared" si="70"/>
        <v>10000</v>
      </c>
      <c r="E62" s="85">
        <f t="shared" si="70"/>
        <v>0</v>
      </c>
      <c r="F62" s="86">
        <f t="shared" si="70"/>
        <v>7990</v>
      </c>
      <c r="G62" s="85">
        <f t="shared" si="70"/>
        <v>0</v>
      </c>
      <c r="H62" s="85">
        <f t="shared" si="70"/>
        <v>0</v>
      </c>
      <c r="I62" s="85">
        <f t="shared" si="70"/>
        <v>0</v>
      </c>
      <c r="J62" s="86">
        <f t="shared" si="70"/>
        <v>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811600</v>
      </c>
      <c r="S62" s="61"/>
      <c r="T62" s="282"/>
      <c r="U62" s="285"/>
      <c r="V62" s="61"/>
      <c r="W62" s="48" t="s">
        <v>3</v>
      </c>
      <c r="X62" s="49">
        <f>X60-X61</f>
        <v>9.7000000000002728</v>
      </c>
      <c r="Y62" s="49">
        <f t="shared" ref="Y62:AE62" si="71">Y60-Y61</f>
        <v>0</v>
      </c>
      <c r="Z62" s="49">
        <f t="shared" si="71"/>
        <v>0</v>
      </c>
      <c r="AA62" s="49">
        <f t="shared" si="71"/>
        <v>0.10000000000000142</v>
      </c>
      <c r="AB62" s="49">
        <f t="shared" si="71"/>
        <v>9.9000000000000909</v>
      </c>
      <c r="AC62" s="49">
        <f t="shared" si="71"/>
        <v>0</v>
      </c>
      <c r="AD62" s="49">
        <f t="shared" si="71"/>
        <v>0</v>
      </c>
      <c r="AE62" s="94">
        <f t="shared" si="71"/>
        <v>0</v>
      </c>
      <c r="AF62" s="16"/>
      <c r="AG62" s="206" t="s">
        <v>28</v>
      </c>
      <c r="AH62" s="203">
        <f>(AH61)/((K60/1000000)*8.34)</f>
        <v>3.1622990580919295</v>
      </c>
      <c r="AI62" s="203">
        <f>(AI61)/((K60/1000000)*8.34)</f>
        <v>1.3164373444210413</v>
      </c>
      <c r="AJ62" s="203">
        <f>(AJ61)/((K60/1000000)*8.34)</f>
        <v>6.1737682097667876E-2</v>
      </c>
      <c r="AK62" s="296">
        <f>(AK61)/((K60/1000000)*8.34)</f>
        <v>1.51969679009644</v>
      </c>
      <c r="AL62" s="297"/>
      <c r="AM62" s="11"/>
      <c r="AN62" s="63"/>
      <c r="AO62" s="14"/>
      <c r="AP62" s="14"/>
      <c r="AQ62" s="71"/>
      <c r="AR62" s="202" t="s">
        <v>55</v>
      </c>
      <c r="AS62" s="89">
        <v>1.21</v>
      </c>
      <c r="AT62" s="201" t="s">
        <v>54</v>
      </c>
      <c r="AU62" s="38">
        <v>2.5999999999999999E-2</v>
      </c>
      <c r="AV62" s="1"/>
      <c r="AW62" s="177" t="s">
        <v>3</v>
      </c>
      <c r="AX62" s="182">
        <f>AX60-AX61</f>
        <v>870000</v>
      </c>
      <c r="AY62" s="182">
        <f>AY60-AY61</f>
        <v>0</v>
      </c>
      <c r="AZ62" s="183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267">
        <v>16</v>
      </c>
      <c r="B64" s="76" t="s">
        <v>45</v>
      </c>
      <c r="C64" s="81">
        <v>217875000</v>
      </c>
      <c r="D64" s="40">
        <v>2006390</v>
      </c>
      <c r="E64" s="40">
        <v>4759120</v>
      </c>
      <c r="F64" s="42">
        <v>7433270</v>
      </c>
      <c r="G64" s="81">
        <v>257409000</v>
      </c>
      <c r="H64" s="40">
        <v>2223430</v>
      </c>
      <c r="I64" s="40">
        <v>6875490</v>
      </c>
      <c r="J64" s="42">
        <v>11545500</v>
      </c>
      <c r="K64" s="270">
        <f>C66+G66</f>
        <v>763000</v>
      </c>
      <c r="L64" s="271"/>
      <c r="M64" s="276">
        <f>D66+E66+F66+H66+I66+J66</f>
        <v>53000</v>
      </c>
      <c r="N64" s="271"/>
      <c r="O64" s="288">
        <f>M64+K64</f>
        <v>816000</v>
      </c>
      <c r="P64" s="289"/>
      <c r="Q64" s="45" t="s">
        <v>6</v>
      </c>
      <c r="R64" s="42">
        <v>1237377800</v>
      </c>
      <c r="S64" s="60"/>
      <c r="T64" s="280">
        <v>0</v>
      </c>
      <c r="U64" s="283">
        <v>1.03</v>
      </c>
      <c r="V64" s="60"/>
      <c r="W64" s="204" t="s">
        <v>6</v>
      </c>
      <c r="X64" s="47">
        <v>2896.1</v>
      </c>
      <c r="Y64" s="47">
        <v>3500.4</v>
      </c>
      <c r="Z64" s="47">
        <v>37.200000000000003</v>
      </c>
      <c r="AA64" s="47">
        <v>52.4</v>
      </c>
      <c r="AB64" s="47">
        <v>3033.6</v>
      </c>
      <c r="AC64" s="47">
        <v>3691.9</v>
      </c>
      <c r="AD64" s="47">
        <v>65.7</v>
      </c>
      <c r="AE64" s="93">
        <v>9.6999999999999993</v>
      </c>
      <c r="AF64" s="16"/>
      <c r="AG64" s="204" t="s">
        <v>29</v>
      </c>
      <c r="AH64" s="18">
        <v>1.875</v>
      </c>
      <c r="AI64" s="18">
        <v>3.9375</v>
      </c>
      <c r="AJ64" s="18">
        <v>1.5</v>
      </c>
      <c r="AK64" s="18">
        <v>10</v>
      </c>
      <c r="AL64" s="19">
        <v>0</v>
      </c>
      <c r="AM64" s="70"/>
      <c r="AN64" s="73" t="s">
        <v>40</v>
      </c>
      <c r="AO64" s="23">
        <v>12.1</v>
      </c>
      <c r="AP64" s="24">
        <v>7.31</v>
      </c>
      <c r="AQ64" s="71"/>
      <c r="AR64" s="34" t="s">
        <v>37</v>
      </c>
      <c r="AS64" s="55">
        <v>0.04</v>
      </c>
      <c r="AT64" s="35" t="s">
        <v>38</v>
      </c>
      <c r="AU64" s="56" t="s">
        <v>85</v>
      </c>
      <c r="AV64" s="1"/>
      <c r="AW64" s="184" t="s">
        <v>45</v>
      </c>
      <c r="AX64" s="179">
        <v>523259000</v>
      </c>
      <c r="AY64" s="179">
        <v>288571680</v>
      </c>
      <c r="AZ64" s="180">
        <v>172696000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86"/>
      <c r="B65" s="77" t="s">
        <v>44</v>
      </c>
      <c r="C65" s="82">
        <f t="shared" ref="C65:J65" si="72">C60</f>
        <v>217112000</v>
      </c>
      <c r="D65" s="83">
        <f t="shared" si="72"/>
        <v>2006390</v>
      </c>
      <c r="E65" s="83">
        <f t="shared" si="72"/>
        <v>4727120</v>
      </c>
      <c r="F65" s="84">
        <f t="shared" si="72"/>
        <v>7412270</v>
      </c>
      <c r="G65" s="82">
        <f t="shared" si="72"/>
        <v>257409000</v>
      </c>
      <c r="H65" s="83">
        <f t="shared" si="72"/>
        <v>2223430</v>
      </c>
      <c r="I65" s="83">
        <f t="shared" si="72"/>
        <v>6875490</v>
      </c>
      <c r="J65" s="84">
        <f t="shared" si="72"/>
        <v>11545500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1236704500</v>
      </c>
      <c r="S65" s="60"/>
      <c r="T65" s="281"/>
      <c r="U65" s="284"/>
      <c r="V65" s="60"/>
      <c r="W65" s="205" t="s">
        <v>7</v>
      </c>
      <c r="X65" s="6">
        <f t="shared" ref="X65:AE65" si="73">X60</f>
        <v>2886.8</v>
      </c>
      <c r="Y65" s="6">
        <f t="shared" si="73"/>
        <v>3500.4</v>
      </c>
      <c r="Z65" s="6">
        <f t="shared" si="73"/>
        <v>37.200000000000003</v>
      </c>
      <c r="AA65" s="6">
        <f t="shared" si="73"/>
        <v>52.4</v>
      </c>
      <c r="AB65" s="6">
        <f t="shared" si="73"/>
        <v>3024</v>
      </c>
      <c r="AC65" s="6">
        <f t="shared" si="73"/>
        <v>3691.9</v>
      </c>
      <c r="AD65" s="6">
        <f t="shared" si="73"/>
        <v>65.599999999999994</v>
      </c>
      <c r="AE65" s="92">
        <f t="shared" si="73"/>
        <v>9.6999999999999993</v>
      </c>
      <c r="AF65" s="16"/>
      <c r="AG65" s="205" t="s">
        <v>26</v>
      </c>
      <c r="AH65" s="7">
        <f>(AH64*10.74)</f>
        <v>20.137499999999999</v>
      </c>
      <c r="AI65" s="7">
        <f>(AI64*2.2)</f>
        <v>8.6625000000000014</v>
      </c>
      <c r="AJ65" s="7">
        <f>(AJ64*0.25)</f>
        <v>0.375</v>
      </c>
      <c r="AK65" s="294">
        <f>AK64+AL64</f>
        <v>10</v>
      </c>
      <c r="AL65" s="295"/>
      <c r="AM65" s="11"/>
      <c r="AN65" s="25" t="s">
        <v>41</v>
      </c>
      <c r="AO65" s="26">
        <v>11.9</v>
      </c>
      <c r="AP65" s="27">
        <v>7.85</v>
      </c>
      <c r="AQ65" s="71"/>
      <c r="AR65" s="36" t="s">
        <v>36</v>
      </c>
      <c r="AS65" s="13">
        <v>0.38500000000000001</v>
      </c>
      <c r="AT65" s="2" t="s">
        <v>39</v>
      </c>
      <c r="AU65" s="39" t="s">
        <v>85</v>
      </c>
      <c r="AV65" s="1"/>
      <c r="AW65" s="185" t="s">
        <v>79</v>
      </c>
      <c r="AX65" s="178">
        <f t="shared" ref="AX65:AZ65" si="74">AX60</f>
        <v>522414000</v>
      </c>
      <c r="AY65" s="178">
        <f t="shared" si="74"/>
        <v>288571680</v>
      </c>
      <c r="AZ65" s="181">
        <f t="shared" si="74"/>
        <v>172661000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87"/>
      <c r="B66" s="75" t="s">
        <v>3</v>
      </c>
      <c r="C66" s="85">
        <f t="shared" ref="C66:J66" si="75">C64-C65</f>
        <v>763000</v>
      </c>
      <c r="D66" s="85">
        <f t="shared" si="75"/>
        <v>0</v>
      </c>
      <c r="E66" s="85">
        <f t="shared" si="75"/>
        <v>32000</v>
      </c>
      <c r="F66" s="86">
        <f t="shared" si="75"/>
        <v>21000</v>
      </c>
      <c r="G66" s="85">
        <f t="shared" si="75"/>
        <v>0</v>
      </c>
      <c r="H66" s="85">
        <f t="shared" si="75"/>
        <v>0</v>
      </c>
      <c r="I66" s="85">
        <f t="shared" si="75"/>
        <v>0</v>
      </c>
      <c r="J66" s="86">
        <f t="shared" si="75"/>
        <v>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673300</v>
      </c>
      <c r="S66" s="61"/>
      <c r="T66" s="282"/>
      <c r="U66" s="285"/>
      <c r="V66" s="61"/>
      <c r="W66" s="48" t="s">
        <v>3</v>
      </c>
      <c r="X66" s="49">
        <f>X64-X65</f>
        <v>9.2999999999997272</v>
      </c>
      <c r="Y66" s="49">
        <f t="shared" ref="Y66:AE66" si="76">Y64-Y65</f>
        <v>0</v>
      </c>
      <c r="Z66" s="49">
        <f t="shared" si="76"/>
        <v>0</v>
      </c>
      <c r="AA66" s="49">
        <f t="shared" si="76"/>
        <v>0</v>
      </c>
      <c r="AB66" s="49">
        <f t="shared" si="76"/>
        <v>9.5999999999999091</v>
      </c>
      <c r="AC66" s="49">
        <f t="shared" si="76"/>
        <v>0</v>
      </c>
      <c r="AD66" s="49">
        <f t="shared" si="76"/>
        <v>0.10000000000000853</v>
      </c>
      <c r="AE66" s="94">
        <f t="shared" si="76"/>
        <v>0</v>
      </c>
      <c r="AF66" s="16"/>
      <c r="AG66" s="206" t="s">
        <v>28</v>
      </c>
      <c r="AH66" s="203">
        <f>(AH65)/((K64/1000000)*8.34)</f>
        <v>3.1645718811582451</v>
      </c>
      <c r="AI66" s="203">
        <f>(AI65)/((K64/1000000)*8.34)</f>
        <v>1.3612962840736589</v>
      </c>
      <c r="AJ66" s="203">
        <f>(AJ65)/((K64/1000000)*8.34)</f>
        <v>5.8930575068123749E-2</v>
      </c>
      <c r="AK66" s="296">
        <f>(AK65)/((K64/1000000)*8.34)</f>
        <v>1.5714820018166333</v>
      </c>
      <c r="AL66" s="297"/>
      <c r="AM66" s="11"/>
      <c r="AN66" s="63"/>
      <c r="AO66" s="14"/>
      <c r="AP66" s="14"/>
      <c r="AQ66" s="71"/>
      <c r="AR66" s="202" t="s">
        <v>55</v>
      </c>
      <c r="AS66" s="89">
        <v>1.01</v>
      </c>
      <c r="AT66" s="201" t="s">
        <v>54</v>
      </c>
      <c r="AU66" s="38">
        <v>2.5999999999999999E-2</v>
      </c>
      <c r="AV66" s="1"/>
      <c r="AW66" s="177" t="s">
        <v>3</v>
      </c>
      <c r="AX66" s="182">
        <f>AX64-AX65</f>
        <v>845000</v>
      </c>
      <c r="AY66" s="182">
        <f>AY64-AY65</f>
        <v>0</v>
      </c>
      <c r="AZ66" s="183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267">
        <v>17</v>
      </c>
      <c r="B68" s="76" t="s">
        <v>45</v>
      </c>
      <c r="C68" s="81">
        <v>218609000</v>
      </c>
      <c r="D68" s="40">
        <v>2016390</v>
      </c>
      <c r="E68" s="40">
        <v>4759120</v>
      </c>
      <c r="F68" s="42">
        <v>7441270</v>
      </c>
      <c r="G68" s="81">
        <v>257409000</v>
      </c>
      <c r="H68" s="40">
        <v>2223430</v>
      </c>
      <c r="I68" s="40">
        <v>6875490</v>
      </c>
      <c r="J68" s="42">
        <v>11545500</v>
      </c>
      <c r="K68" s="270">
        <f>C70+G70</f>
        <v>734000</v>
      </c>
      <c r="L68" s="271"/>
      <c r="M68" s="276">
        <f>D70+E70+F70+H70+I70+J70</f>
        <v>18000</v>
      </c>
      <c r="N68" s="271"/>
      <c r="O68" s="288">
        <f>M68+K68</f>
        <v>752000</v>
      </c>
      <c r="P68" s="289"/>
      <c r="Q68" s="45" t="s">
        <v>6</v>
      </c>
      <c r="R68" s="42">
        <v>1238179800</v>
      </c>
      <c r="S68" s="60"/>
      <c r="T68" s="280">
        <v>0.23</v>
      </c>
      <c r="U68" s="283">
        <v>0.94</v>
      </c>
      <c r="V68" s="60"/>
      <c r="W68" s="204" t="s">
        <v>6</v>
      </c>
      <c r="X68" s="47">
        <v>2905.1</v>
      </c>
      <c r="Y68" s="47">
        <v>3500.4</v>
      </c>
      <c r="Z68" s="47">
        <v>37.200000000000003</v>
      </c>
      <c r="AA68" s="47">
        <v>52.5</v>
      </c>
      <c r="AB68" s="47">
        <v>3042.8</v>
      </c>
      <c r="AC68" s="47">
        <v>3691.9</v>
      </c>
      <c r="AD68" s="47">
        <v>65.7</v>
      </c>
      <c r="AE68" s="93">
        <v>9.6999999999999993</v>
      </c>
      <c r="AF68" s="16"/>
      <c r="AG68" s="204" t="s">
        <v>29</v>
      </c>
      <c r="AH68" s="18">
        <v>1.75</v>
      </c>
      <c r="AI68" s="18">
        <v>3.5</v>
      </c>
      <c r="AJ68" s="18">
        <v>1.375</v>
      </c>
      <c r="AK68" s="18">
        <v>9</v>
      </c>
      <c r="AL68" s="19">
        <v>0</v>
      </c>
      <c r="AM68" s="70"/>
      <c r="AN68" s="73" t="s">
        <v>40</v>
      </c>
      <c r="AO68" s="23">
        <v>11.7</v>
      </c>
      <c r="AP68" s="24">
        <v>7.37</v>
      </c>
      <c r="AQ68" s="71"/>
      <c r="AR68" s="34" t="s">
        <v>37</v>
      </c>
      <c r="AS68" s="55">
        <v>4.2999999999999997E-2</v>
      </c>
      <c r="AT68" s="35" t="s">
        <v>38</v>
      </c>
      <c r="AU68" s="56" t="s">
        <v>85</v>
      </c>
      <c r="AV68" s="1"/>
      <c r="AW68" s="184" t="s">
        <v>45</v>
      </c>
      <c r="AX68" s="179">
        <v>524074000</v>
      </c>
      <c r="AY68" s="179">
        <v>288571680</v>
      </c>
      <c r="AZ68" s="180">
        <v>172712000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86"/>
      <c r="B69" s="77" t="s">
        <v>44</v>
      </c>
      <c r="C69" s="82">
        <f t="shared" ref="C69:J69" si="77">C64</f>
        <v>217875000</v>
      </c>
      <c r="D69" s="82">
        <f t="shared" si="77"/>
        <v>2006390</v>
      </c>
      <c r="E69" s="82">
        <f t="shared" si="77"/>
        <v>4759120</v>
      </c>
      <c r="F69" s="82">
        <f t="shared" si="77"/>
        <v>7433270</v>
      </c>
      <c r="G69" s="82">
        <f t="shared" si="77"/>
        <v>257409000</v>
      </c>
      <c r="H69" s="82">
        <f t="shared" si="77"/>
        <v>2223430</v>
      </c>
      <c r="I69" s="82">
        <f t="shared" si="77"/>
        <v>6875490</v>
      </c>
      <c r="J69" s="82">
        <f t="shared" si="77"/>
        <v>11545500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1237377800</v>
      </c>
      <c r="S69" s="60"/>
      <c r="T69" s="281"/>
      <c r="U69" s="284"/>
      <c r="V69" s="60"/>
      <c r="W69" s="205" t="s">
        <v>7</v>
      </c>
      <c r="X69" s="6">
        <f>X64</f>
        <v>2896.1</v>
      </c>
      <c r="Y69" s="6">
        <f t="shared" ref="Y69:AE69" si="78">Y64</f>
        <v>3500.4</v>
      </c>
      <c r="Z69" s="6">
        <f t="shared" si="78"/>
        <v>37.200000000000003</v>
      </c>
      <c r="AA69" s="6">
        <f t="shared" si="78"/>
        <v>52.4</v>
      </c>
      <c r="AB69" s="6">
        <f t="shared" si="78"/>
        <v>3033.6</v>
      </c>
      <c r="AC69" s="6">
        <f t="shared" si="78"/>
        <v>3691.9</v>
      </c>
      <c r="AD69" s="6">
        <f t="shared" si="78"/>
        <v>65.7</v>
      </c>
      <c r="AE69" s="6">
        <f t="shared" si="78"/>
        <v>9.6999999999999993</v>
      </c>
      <c r="AF69" s="16"/>
      <c r="AG69" s="205" t="s">
        <v>26</v>
      </c>
      <c r="AH69" s="7">
        <f>(AH68*10.74)</f>
        <v>18.795000000000002</v>
      </c>
      <c r="AI69" s="7">
        <f>(AI68*2.2)</f>
        <v>7.7000000000000011</v>
      </c>
      <c r="AJ69" s="7">
        <f>(AJ68*0.25)</f>
        <v>0.34375</v>
      </c>
      <c r="AK69" s="294">
        <f>AK68+AL68</f>
        <v>9</v>
      </c>
      <c r="AL69" s="295"/>
      <c r="AM69" s="11"/>
      <c r="AN69" s="25" t="s">
        <v>41</v>
      </c>
      <c r="AO69" s="26">
        <v>12.1</v>
      </c>
      <c r="AP69" s="27">
        <v>7.76</v>
      </c>
      <c r="AQ69" s="71"/>
      <c r="AR69" s="36" t="s">
        <v>36</v>
      </c>
      <c r="AS69" s="13">
        <v>0.215</v>
      </c>
      <c r="AT69" s="2" t="s">
        <v>39</v>
      </c>
      <c r="AU69" s="39" t="s">
        <v>85</v>
      </c>
      <c r="AV69" s="1"/>
      <c r="AW69" s="185" t="s">
        <v>79</v>
      </c>
      <c r="AX69" s="178">
        <f t="shared" ref="AX69:AZ69" si="79">AX64</f>
        <v>523259000</v>
      </c>
      <c r="AY69" s="178">
        <f t="shared" si="79"/>
        <v>288571680</v>
      </c>
      <c r="AZ69" s="181">
        <f t="shared" si="79"/>
        <v>172696000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87"/>
      <c r="B70" s="75" t="s">
        <v>3</v>
      </c>
      <c r="C70" s="85">
        <f t="shared" ref="C70:J70" si="80">C68-C69</f>
        <v>734000</v>
      </c>
      <c r="D70" s="85">
        <f t="shared" si="80"/>
        <v>10000</v>
      </c>
      <c r="E70" s="85">
        <f t="shared" si="80"/>
        <v>0</v>
      </c>
      <c r="F70" s="86">
        <f t="shared" si="80"/>
        <v>8000</v>
      </c>
      <c r="G70" s="85">
        <f t="shared" si="80"/>
        <v>0</v>
      </c>
      <c r="H70" s="85">
        <f t="shared" si="80"/>
        <v>0</v>
      </c>
      <c r="I70" s="85">
        <f t="shared" si="80"/>
        <v>0</v>
      </c>
      <c r="J70" s="86">
        <f t="shared" si="80"/>
        <v>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802000</v>
      </c>
      <c r="S70" s="61"/>
      <c r="T70" s="282"/>
      <c r="U70" s="285"/>
      <c r="V70" s="61"/>
      <c r="W70" s="48" t="s">
        <v>3</v>
      </c>
      <c r="X70" s="49">
        <f>X68-X69</f>
        <v>9</v>
      </c>
      <c r="Y70" s="49">
        <f t="shared" ref="Y70:AE70" si="81">Y68-Y69</f>
        <v>0</v>
      </c>
      <c r="Z70" s="49">
        <f t="shared" si="81"/>
        <v>0</v>
      </c>
      <c r="AA70" s="49">
        <f t="shared" si="81"/>
        <v>0.10000000000000142</v>
      </c>
      <c r="AB70" s="49">
        <f t="shared" si="81"/>
        <v>9.2000000000002728</v>
      </c>
      <c r="AC70" s="49">
        <f t="shared" si="81"/>
        <v>0</v>
      </c>
      <c r="AD70" s="49">
        <f t="shared" si="81"/>
        <v>0</v>
      </c>
      <c r="AE70" s="94">
        <f t="shared" si="81"/>
        <v>0</v>
      </c>
      <c r="AF70" s="16"/>
      <c r="AG70" s="206" t="s">
        <v>28</v>
      </c>
      <c r="AH70" s="203">
        <f>(AH69)/((K68/1000000)*8.34)</f>
        <v>3.0702958069511697</v>
      </c>
      <c r="AI70" s="203">
        <f>(AI69)/((K68/1000000)*8.34)</f>
        <v>1.2578493063859542</v>
      </c>
      <c r="AJ70" s="203">
        <f>(AJ69)/((K68/1000000)*8.34)</f>
        <v>5.6153986892230091E-2</v>
      </c>
      <c r="AK70" s="296">
        <f>(AK69)/((K68/1000000)*8.34)</f>
        <v>1.4702134749965696</v>
      </c>
      <c r="AL70" s="297"/>
      <c r="AM70" s="11"/>
      <c r="AN70" s="63"/>
      <c r="AO70" s="14"/>
      <c r="AP70" s="14"/>
      <c r="AQ70" s="71"/>
      <c r="AR70" s="202" t="s">
        <v>55</v>
      </c>
      <c r="AS70" s="89">
        <v>1.06</v>
      </c>
      <c r="AT70" s="201" t="s">
        <v>54</v>
      </c>
      <c r="AU70" s="38">
        <v>5.7000000000000002E-2</v>
      </c>
      <c r="AV70" s="1"/>
      <c r="AW70" s="177" t="s">
        <v>3</v>
      </c>
      <c r="AX70" s="182">
        <f>AX68-AX69</f>
        <v>815000</v>
      </c>
      <c r="AY70" s="182">
        <f>AY68-AY69</f>
        <v>0</v>
      </c>
      <c r="AZ70" s="183">
        <f>AZ68-AZ69</f>
        <v>16000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267">
        <v>18</v>
      </c>
      <c r="B72" s="76" t="s">
        <v>45</v>
      </c>
      <c r="C72" s="81">
        <v>218609000</v>
      </c>
      <c r="D72" s="40">
        <v>2016390</v>
      </c>
      <c r="E72" s="40">
        <v>4759120</v>
      </c>
      <c r="F72" s="42">
        <v>7441270</v>
      </c>
      <c r="G72" s="81">
        <v>258330000</v>
      </c>
      <c r="H72" s="40">
        <v>2232430</v>
      </c>
      <c r="I72" s="40">
        <v>6907490</v>
      </c>
      <c r="J72" s="42">
        <v>11595600</v>
      </c>
      <c r="K72" s="270">
        <f>C74+G74</f>
        <v>921000</v>
      </c>
      <c r="L72" s="271"/>
      <c r="M72" s="276">
        <f>D74+E74+F74+H74+I74+J74</f>
        <v>91100</v>
      </c>
      <c r="N72" s="271"/>
      <c r="O72" s="288">
        <f>M72+K72</f>
        <v>1012100</v>
      </c>
      <c r="P72" s="289"/>
      <c r="Q72" s="45" t="s">
        <v>6</v>
      </c>
      <c r="R72" s="42">
        <v>1238948800</v>
      </c>
      <c r="S72" s="60"/>
      <c r="T72" s="280">
        <v>0</v>
      </c>
      <c r="U72" s="283">
        <v>1.04</v>
      </c>
      <c r="V72" s="60"/>
      <c r="W72" s="204" t="s">
        <v>6</v>
      </c>
      <c r="X72" s="47">
        <v>2905.1</v>
      </c>
      <c r="Y72" s="47">
        <v>3511.3</v>
      </c>
      <c r="Z72" s="47">
        <v>37.200000000000003</v>
      </c>
      <c r="AA72" s="47">
        <v>52.6</v>
      </c>
      <c r="AB72" s="47">
        <v>3042.8</v>
      </c>
      <c r="AC72" s="47">
        <v>3704.1</v>
      </c>
      <c r="AD72" s="47">
        <v>65.7</v>
      </c>
      <c r="AE72" s="93">
        <v>9.6999999999999993</v>
      </c>
      <c r="AF72" s="16"/>
      <c r="AG72" s="204" t="s">
        <v>29</v>
      </c>
      <c r="AH72" s="18">
        <v>2.75</v>
      </c>
      <c r="AI72" s="18">
        <v>4.5</v>
      </c>
      <c r="AJ72" s="18">
        <v>1.9375</v>
      </c>
      <c r="AK72" s="18">
        <v>0</v>
      </c>
      <c r="AL72" s="19">
        <v>11</v>
      </c>
      <c r="AM72" s="70"/>
      <c r="AN72" s="73" t="s">
        <v>40</v>
      </c>
      <c r="AO72" s="23">
        <v>12.3</v>
      </c>
      <c r="AP72" s="24">
        <v>7.54</v>
      </c>
      <c r="AQ72" s="71"/>
      <c r="AR72" s="34" t="s">
        <v>37</v>
      </c>
      <c r="AS72" s="55">
        <v>0.04</v>
      </c>
      <c r="AT72" s="35" t="s">
        <v>38</v>
      </c>
      <c r="AU72" s="56" t="s">
        <v>85</v>
      </c>
      <c r="AV72" s="1"/>
      <c r="AW72" s="184" t="s">
        <v>45</v>
      </c>
      <c r="AX72" s="179">
        <v>524074000</v>
      </c>
      <c r="AY72" s="179">
        <v>289655500</v>
      </c>
      <c r="AZ72" s="180">
        <v>172731000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86"/>
      <c r="B73" s="77" t="s">
        <v>44</v>
      </c>
      <c r="C73" s="82">
        <f t="shared" ref="C73:J73" si="82">C68</f>
        <v>218609000</v>
      </c>
      <c r="D73" s="83">
        <f t="shared" si="82"/>
        <v>2016390</v>
      </c>
      <c r="E73" s="83">
        <f t="shared" si="82"/>
        <v>4759120</v>
      </c>
      <c r="F73" s="84">
        <f t="shared" si="82"/>
        <v>7441270</v>
      </c>
      <c r="G73" s="82">
        <f t="shared" si="82"/>
        <v>257409000</v>
      </c>
      <c r="H73" s="83">
        <f t="shared" si="82"/>
        <v>2223430</v>
      </c>
      <c r="I73" s="83">
        <f t="shared" si="82"/>
        <v>6875490</v>
      </c>
      <c r="J73" s="84">
        <f t="shared" si="82"/>
        <v>11545500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1238179800</v>
      </c>
      <c r="S73" s="60"/>
      <c r="T73" s="281"/>
      <c r="U73" s="284"/>
      <c r="V73" s="60"/>
      <c r="W73" s="205" t="s">
        <v>7</v>
      </c>
      <c r="X73" s="6">
        <f t="shared" ref="X73:AE73" si="83">X68</f>
        <v>2905.1</v>
      </c>
      <c r="Y73" s="6">
        <f t="shared" si="83"/>
        <v>3500.4</v>
      </c>
      <c r="Z73" s="6">
        <f t="shared" si="83"/>
        <v>37.200000000000003</v>
      </c>
      <c r="AA73" s="6">
        <f t="shared" si="83"/>
        <v>52.5</v>
      </c>
      <c r="AB73" s="6">
        <f t="shared" si="83"/>
        <v>3042.8</v>
      </c>
      <c r="AC73" s="6">
        <f t="shared" si="83"/>
        <v>3691.9</v>
      </c>
      <c r="AD73" s="6">
        <f t="shared" si="83"/>
        <v>65.7</v>
      </c>
      <c r="AE73" s="92">
        <f t="shared" si="83"/>
        <v>9.6999999999999993</v>
      </c>
      <c r="AF73" s="16"/>
      <c r="AG73" s="205" t="s">
        <v>26</v>
      </c>
      <c r="AH73" s="7">
        <f>(AH72*10.74)</f>
        <v>29.535</v>
      </c>
      <c r="AI73" s="7">
        <f>(AI72*2.2)</f>
        <v>9.9</v>
      </c>
      <c r="AJ73" s="7">
        <f>(AJ72*0.25)</f>
        <v>0.484375</v>
      </c>
      <c r="AK73" s="294">
        <f>AK72+AL72</f>
        <v>11</v>
      </c>
      <c r="AL73" s="295"/>
      <c r="AM73" s="11"/>
      <c r="AN73" s="25" t="s">
        <v>41</v>
      </c>
      <c r="AO73" s="26">
        <v>12.1</v>
      </c>
      <c r="AP73" s="27">
        <v>8.1300000000000008</v>
      </c>
      <c r="AQ73" s="71"/>
      <c r="AR73" s="36" t="s">
        <v>36</v>
      </c>
      <c r="AS73" s="13">
        <v>0.39</v>
      </c>
      <c r="AT73" s="2" t="s">
        <v>39</v>
      </c>
      <c r="AU73" s="39" t="s">
        <v>85</v>
      </c>
      <c r="AV73" s="1"/>
      <c r="AW73" s="185" t="s">
        <v>79</v>
      </c>
      <c r="AX73" s="178">
        <f t="shared" ref="AX73:AZ73" si="84">AX68</f>
        <v>524074000</v>
      </c>
      <c r="AY73" s="178">
        <f t="shared" si="84"/>
        <v>288571680</v>
      </c>
      <c r="AZ73" s="181">
        <f t="shared" si="84"/>
        <v>172712000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87"/>
      <c r="B74" s="75" t="s">
        <v>3</v>
      </c>
      <c r="C74" s="85">
        <f t="shared" ref="C74:J74" si="85">C72-C73</f>
        <v>0</v>
      </c>
      <c r="D74" s="85">
        <f t="shared" si="85"/>
        <v>0</v>
      </c>
      <c r="E74" s="85">
        <f t="shared" si="85"/>
        <v>0</v>
      </c>
      <c r="F74" s="86">
        <f t="shared" si="85"/>
        <v>0</v>
      </c>
      <c r="G74" s="85">
        <f t="shared" si="85"/>
        <v>921000</v>
      </c>
      <c r="H74" s="85">
        <f t="shared" si="85"/>
        <v>9000</v>
      </c>
      <c r="I74" s="85">
        <f t="shared" si="85"/>
        <v>32000</v>
      </c>
      <c r="J74" s="86">
        <f t="shared" si="85"/>
        <v>50100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769000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86">Y72-Y73</f>
        <v>10.900000000000091</v>
      </c>
      <c r="Z74" s="49">
        <f t="shared" si="86"/>
        <v>0</v>
      </c>
      <c r="AA74" s="49">
        <f t="shared" si="86"/>
        <v>0.10000000000000142</v>
      </c>
      <c r="AB74" s="49">
        <f t="shared" si="86"/>
        <v>0</v>
      </c>
      <c r="AC74" s="49">
        <f t="shared" si="86"/>
        <v>12.199999999999818</v>
      </c>
      <c r="AD74" s="49">
        <f t="shared" si="86"/>
        <v>0</v>
      </c>
      <c r="AE74" s="94">
        <f t="shared" si="86"/>
        <v>0</v>
      </c>
      <c r="AF74" s="16"/>
      <c r="AG74" s="206" t="s">
        <v>28</v>
      </c>
      <c r="AH74" s="203">
        <f>(AH73)/((K72/1000000)*8.34)</f>
        <v>3.8451323631648426</v>
      </c>
      <c r="AI74" s="203">
        <f>(AI73)/((K72/1000000)*8.34)</f>
        <v>1.2888711831837463</v>
      </c>
      <c r="AJ74" s="203">
        <f>(AJ73)/((K72/1000000)*8.34)</f>
        <v>6.3060300944911829E-2</v>
      </c>
      <c r="AK74" s="296">
        <f>(AK73)/((K72/1000000)*8.34)</f>
        <v>1.4320790924263846</v>
      </c>
      <c r="AL74" s="297"/>
      <c r="AM74" s="11"/>
      <c r="AN74" s="63"/>
      <c r="AO74" s="14"/>
      <c r="AP74" s="14"/>
      <c r="AQ74" s="71"/>
      <c r="AR74" s="202" t="s">
        <v>55</v>
      </c>
      <c r="AS74" s="89">
        <v>1.18</v>
      </c>
      <c r="AT74" s="201" t="s">
        <v>54</v>
      </c>
      <c r="AU74" s="38">
        <v>2.4E-2</v>
      </c>
      <c r="AV74" s="1"/>
      <c r="AW74" s="177" t="s">
        <v>3</v>
      </c>
      <c r="AX74" s="182">
        <f>AX72-AX73</f>
        <v>0</v>
      </c>
      <c r="AY74" s="182">
        <f>AY72-AY73</f>
        <v>1083820</v>
      </c>
      <c r="AZ74" s="183">
        <f>AZ72-AZ73</f>
        <v>19000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267">
        <v>19</v>
      </c>
      <c r="B76" s="76" t="s">
        <v>45</v>
      </c>
      <c r="C76" s="81">
        <v>218609000</v>
      </c>
      <c r="D76" s="40">
        <v>2016390</v>
      </c>
      <c r="E76" s="40">
        <v>4759120</v>
      </c>
      <c r="F76" s="42">
        <v>7441270</v>
      </c>
      <c r="G76" s="81">
        <v>258953000</v>
      </c>
      <c r="H76" s="40">
        <v>2241430</v>
      </c>
      <c r="I76" s="40">
        <v>6939490</v>
      </c>
      <c r="J76" s="42">
        <v>11624600</v>
      </c>
      <c r="K76" s="270">
        <f>C78+G78</f>
        <v>623000</v>
      </c>
      <c r="L76" s="271"/>
      <c r="M76" s="276">
        <f>D78+E78+F78+H78+I78+J78</f>
        <v>70000</v>
      </c>
      <c r="N76" s="271"/>
      <c r="O76" s="288">
        <f>M76+K76</f>
        <v>693000</v>
      </c>
      <c r="P76" s="289"/>
      <c r="Q76" s="45" t="s">
        <v>6</v>
      </c>
      <c r="R76" s="42">
        <v>1239711600</v>
      </c>
      <c r="S76" s="60"/>
      <c r="T76" s="280">
        <v>0.09</v>
      </c>
      <c r="U76" s="283">
        <v>1.02</v>
      </c>
      <c r="V76" s="60"/>
      <c r="W76" s="204" t="s">
        <v>6</v>
      </c>
      <c r="X76" s="47">
        <v>2905.1</v>
      </c>
      <c r="Y76" s="47">
        <v>3518.9</v>
      </c>
      <c r="Z76" s="47">
        <v>37.4</v>
      </c>
      <c r="AA76" s="47">
        <v>52.8</v>
      </c>
      <c r="AB76" s="47">
        <v>3042.8</v>
      </c>
      <c r="AC76" s="47">
        <v>3712.2</v>
      </c>
      <c r="AD76" s="47">
        <v>66.099999999999994</v>
      </c>
      <c r="AE76" s="93">
        <v>9.6999999999999993</v>
      </c>
      <c r="AF76" s="16"/>
      <c r="AG76" s="204" t="s">
        <v>29</v>
      </c>
      <c r="AH76" s="18">
        <v>1.75</v>
      </c>
      <c r="AI76" s="18">
        <v>3</v>
      </c>
      <c r="AJ76" s="18">
        <v>1.125</v>
      </c>
      <c r="AK76" s="18">
        <v>0</v>
      </c>
      <c r="AL76" s="19">
        <v>7</v>
      </c>
      <c r="AM76" s="70"/>
      <c r="AN76" s="73" t="s">
        <v>40</v>
      </c>
      <c r="AO76" s="23">
        <v>12.1</v>
      </c>
      <c r="AP76" s="24">
        <v>7.44</v>
      </c>
      <c r="AQ76" s="71"/>
      <c r="AR76" s="34" t="s">
        <v>37</v>
      </c>
      <c r="AS76" s="55" t="s">
        <v>85</v>
      </c>
      <c r="AT76" s="35" t="s">
        <v>38</v>
      </c>
      <c r="AU76" s="56">
        <v>4.3999999999999997E-2</v>
      </c>
      <c r="AV76" s="1"/>
      <c r="AW76" s="184" t="s">
        <v>45</v>
      </c>
      <c r="AX76" s="179">
        <v>524074000</v>
      </c>
      <c r="AY76" s="179">
        <v>290355900</v>
      </c>
      <c r="AZ76" s="180">
        <v>172766000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86"/>
      <c r="B77" s="77" t="s">
        <v>44</v>
      </c>
      <c r="C77" s="82">
        <f t="shared" ref="C77:J77" si="87">C72</f>
        <v>218609000</v>
      </c>
      <c r="D77" s="83">
        <f t="shared" si="87"/>
        <v>2016390</v>
      </c>
      <c r="E77" s="83">
        <f t="shared" si="87"/>
        <v>4759120</v>
      </c>
      <c r="F77" s="84">
        <f t="shared" si="87"/>
        <v>7441270</v>
      </c>
      <c r="G77" s="82">
        <f t="shared" si="87"/>
        <v>258330000</v>
      </c>
      <c r="H77" s="83">
        <f t="shared" si="87"/>
        <v>2232430</v>
      </c>
      <c r="I77" s="83">
        <f t="shared" si="87"/>
        <v>6907490</v>
      </c>
      <c r="J77" s="84">
        <f t="shared" si="87"/>
        <v>11595600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1238948800</v>
      </c>
      <c r="S77" s="60"/>
      <c r="T77" s="281"/>
      <c r="U77" s="284"/>
      <c r="V77" s="60"/>
      <c r="W77" s="205" t="s">
        <v>7</v>
      </c>
      <c r="X77" s="6">
        <f t="shared" ref="X77:AE77" si="88">X72</f>
        <v>2905.1</v>
      </c>
      <c r="Y77" s="6">
        <f t="shared" si="88"/>
        <v>3511.3</v>
      </c>
      <c r="Z77" s="6">
        <f t="shared" si="88"/>
        <v>37.200000000000003</v>
      </c>
      <c r="AA77" s="6">
        <f t="shared" si="88"/>
        <v>52.6</v>
      </c>
      <c r="AB77" s="6">
        <f t="shared" si="88"/>
        <v>3042.8</v>
      </c>
      <c r="AC77" s="6">
        <f t="shared" si="88"/>
        <v>3704.1</v>
      </c>
      <c r="AD77" s="6">
        <f t="shared" si="88"/>
        <v>65.7</v>
      </c>
      <c r="AE77" s="92">
        <f t="shared" si="88"/>
        <v>9.6999999999999993</v>
      </c>
      <c r="AF77" s="16"/>
      <c r="AG77" s="205" t="s">
        <v>26</v>
      </c>
      <c r="AH77" s="7">
        <f>(AH76*10.74)</f>
        <v>18.795000000000002</v>
      </c>
      <c r="AI77" s="7">
        <f>(AI76*2.2)</f>
        <v>6.6000000000000005</v>
      </c>
      <c r="AJ77" s="7">
        <f>(AJ76*0.25)</f>
        <v>0.28125</v>
      </c>
      <c r="AK77" s="294">
        <f>AK76+AL76</f>
        <v>7</v>
      </c>
      <c r="AL77" s="295"/>
      <c r="AM77" s="11"/>
      <c r="AN77" s="25" t="s">
        <v>41</v>
      </c>
      <c r="AO77" s="26">
        <v>12.9</v>
      </c>
      <c r="AP77" s="27">
        <v>7.76</v>
      </c>
      <c r="AQ77" s="71"/>
      <c r="AR77" s="36" t="s">
        <v>36</v>
      </c>
      <c r="AS77" s="13" t="s">
        <v>85</v>
      </c>
      <c r="AT77" s="2" t="s">
        <v>39</v>
      </c>
      <c r="AU77" s="39">
        <v>0.35499999999999998</v>
      </c>
      <c r="AV77" s="1"/>
      <c r="AW77" s="185" t="s">
        <v>79</v>
      </c>
      <c r="AX77" s="178">
        <f t="shared" ref="AX77:AZ77" si="89">AX72</f>
        <v>524074000</v>
      </c>
      <c r="AY77" s="178">
        <f t="shared" si="89"/>
        <v>289655500</v>
      </c>
      <c r="AZ77" s="181">
        <f t="shared" si="89"/>
        <v>172731000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87"/>
      <c r="B78" s="75" t="s">
        <v>3</v>
      </c>
      <c r="C78" s="85">
        <f t="shared" ref="C78:J78" si="90">C76-C77</f>
        <v>0</v>
      </c>
      <c r="D78" s="85">
        <f t="shared" si="90"/>
        <v>0</v>
      </c>
      <c r="E78" s="85">
        <f t="shared" si="90"/>
        <v>0</v>
      </c>
      <c r="F78" s="86">
        <f t="shared" si="90"/>
        <v>0</v>
      </c>
      <c r="G78" s="85">
        <f t="shared" si="90"/>
        <v>623000</v>
      </c>
      <c r="H78" s="85">
        <f t="shared" si="90"/>
        <v>9000</v>
      </c>
      <c r="I78" s="85">
        <f t="shared" si="90"/>
        <v>32000</v>
      </c>
      <c r="J78" s="86">
        <f t="shared" si="90"/>
        <v>29000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762800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91">Y76-Y77</f>
        <v>7.5999999999999091</v>
      </c>
      <c r="Z78" s="49">
        <f t="shared" si="91"/>
        <v>0.19999999999999574</v>
      </c>
      <c r="AA78" s="49">
        <f t="shared" si="91"/>
        <v>0.19999999999999574</v>
      </c>
      <c r="AB78" s="49">
        <f t="shared" si="91"/>
        <v>0</v>
      </c>
      <c r="AC78" s="49">
        <f t="shared" si="91"/>
        <v>8.0999999999999091</v>
      </c>
      <c r="AD78" s="49">
        <f t="shared" si="91"/>
        <v>0.39999999999999147</v>
      </c>
      <c r="AE78" s="94">
        <f t="shared" si="91"/>
        <v>0</v>
      </c>
      <c r="AF78" s="16"/>
      <c r="AG78" s="206" t="s">
        <v>28</v>
      </c>
      <c r="AH78" s="203">
        <f>(AH77)/((K76/1000000)*8.34)</f>
        <v>3.6173308544175895</v>
      </c>
      <c r="AI78" s="203">
        <f>(AI77)/((K76/1000000)*8.34)</f>
        <v>1.2702518562998719</v>
      </c>
      <c r="AJ78" s="203">
        <f>(AJ77)/((K76/1000000)*8.34)</f>
        <v>5.413005069459681E-2</v>
      </c>
      <c r="AK78" s="296">
        <f>(AK77)/((K76/1000000)*8.34)</f>
        <v>1.3472368172877427</v>
      </c>
      <c r="AL78" s="297"/>
      <c r="AM78" s="11"/>
      <c r="AN78" s="63"/>
      <c r="AO78" s="14"/>
      <c r="AP78" s="14"/>
      <c r="AQ78" s="71"/>
      <c r="AR78" s="202" t="s">
        <v>55</v>
      </c>
      <c r="AS78" s="89">
        <v>1.03</v>
      </c>
      <c r="AT78" s="201" t="s">
        <v>54</v>
      </c>
      <c r="AU78" s="38">
        <v>2.5000000000000001E-2</v>
      </c>
      <c r="AV78" s="1"/>
      <c r="AW78" s="177" t="s">
        <v>3</v>
      </c>
      <c r="AX78" s="182">
        <f>AX76-AX77</f>
        <v>0</v>
      </c>
      <c r="AY78" s="182">
        <f>AY76-AY77</f>
        <v>700400</v>
      </c>
      <c r="AZ78" s="183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267">
        <v>20</v>
      </c>
      <c r="B80" s="76" t="s">
        <v>45</v>
      </c>
      <c r="C80" s="81">
        <v>218609000</v>
      </c>
      <c r="D80" s="40">
        <v>2016390</v>
      </c>
      <c r="E80" s="40">
        <v>4759120</v>
      </c>
      <c r="F80" s="42">
        <v>7441270</v>
      </c>
      <c r="G80" s="81">
        <v>259959000</v>
      </c>
      <c r="H80" s="40">
        <v>2250430</v>
      </c>
      <c r="I80" s="40">
        <v>6939490</v>
      </c>
      <c r="J80" s="42">
        <v>11640600</v>
      </c>
      <c r="K80" s="270">
        <f>C82+G82</f>
        <v>1006000</v>
      </c>
      <c r="L80" s="271"/>
      <c r="M80" s="276">
        <f>D82+E82+F82+H82+I82+J82</f>
        <v>25000</v>
      </c>
      <c r="N80" s="271"/>
      <c r="O80" s="288">
        <f>M80+K80</f>
        <v>1031000</v>
      </c>
      <c r="P80" s="289"/>
      <c r="Q80" s="45" t="s">
        <v>6</v>
      </c>
      <c r="R80" s="42">
        <v>1240509900</v>
      </c>
      <c r="S80" s="60"/>
      <c r="T80" s="280">
        <v>0.03</v>
      </c>
      <c r="U80" s="283">
        <v>1.01</v>
      </c>
      <c r="V80" s="60"/>
      <c r="W80" s="204" t="s">
        <v>6</v>
      </c>
      <c r="X80" s="47">
        <v>2905.1</v>
      </c>
      <c r="Y80" s="47">
        <v>3531.2</v>
      </c>
      <c r="Z80" s="47">
        <v>37.4</v>
      </c>
      <c r="AA80" s="47">
        <v>52.9</v>
      </c>
      <c r="AB80" s="47">
        <v>3042.8</v>
      </c>
      <c r="AC80" s="47">
        <v>3724.7</v>
      </c>
      <c r="AD80" s="47">
        <v>66.099999999999994</v>
      </c>
      <c r="AE80" s="93">
        <v>9.6999999999999993</v>
      </c>
      <c r="AF80" s="16"/>
      <c r="AG80" s="204" t="s">
        <v>29</v>
      </c>
      <c r="AH80" s="18">
        <v>2.375</v>
      </c>
      <c r="AI80" s="18">
        <v>4.9375</v>
      </c>
      <c r="AJ80" s="18">
        <v>2</v>
      </c>
      <c r="AK80" s="18">
        <v>0</v>
      </c>
      <c r="AL80" s="19">
        <v>12</v>
      </c>
      <c r="AM80" s="70"/>
      <c r="AN80" s="73" t="s">
        <v>40</v>
      </c>
      <c r="AO80" s="23">
        <v>12.8</v>
      </c>
      <c r="AP80" s="24">
        <v>7.48</v>
      </c>
      <c r="AQ80" s="71"/>
      <c r="AR80" s="34" t="s">
        <v>37</v>
      </c>
      <c r="AS80" s="55" t="s">
        <v>85</v>
      </c>
      <c r="AT80" s="35" t="s">
        <v>38</v>
      </c>
      <c r="AU80" s="56">
        <v>4.5999999999999999E-2</v>
      </c>
      <c r="AV80" s="1"/>
      <c r="AW80" s="184" t="s">
        <v>45</v>
      </c>
      <c r="AX80" s="179">
        <v>524074000</v>
      </c>
      <c r="AY80" s="179">
        <v>291439500</v>
      </c>
      <c r="AZ80" s="180">
        <v>172766000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86"/>
      <c r="B81" s="77" t="s">
        <v>44</v>
      </c>
      <c r="C81" s="82">
        <f t="shared" ref="C81:J81" si="92">C76</f>
        <v>218609000</v>
      </c>
      <c r="D81" s="83">
        <f t="shared" si="92"/>
        <v>2016390</v>
      </c>
      <c r="E81" s="83">
        <f t="shared" si="92"/>
        <v>4759120</v>
      </c>
      <c r="F81" s="84">
        <f t="shared" si="92"/>
        <v>7441270</v>
      </c>
      <c r="G81" s="82">
        <f t="shared" si="92"/>
        <v>258953000</v>
      </c>
      <c r="H81" s="83">
        <f t="shared" si="92"/>
        <v>2241430</v>
      </c>
      <c r="I81" s="83">
        <f t="shared" si="92"/>
        <v>6939490</v>
      </c>
      <c r="J81" s="84">
        <f t="shared" si="92"/>
        <v>11624600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1239711600</v>
      </c>
      <c r="S81" s="60"/>
      <c r="T81" s="281"/>
      <c r="U81" s="284"/>
      <c r="V81" s="60"/>
      <c r="W81" s="205" t="s">
        <v>7</v>
      </c>
      <c r="X81" s="6">
        <f t="shared" ref="X81:AE81" si="93">X76</f>
        <v>2905.1</v>
      </c>
      <c r="Y81" s="6">
        <f t="shared" si="93"/>
        <v>3518.9</v>
      </c>
      <c r="Z81" s="6">
        <f t="shared" si="93"/>
        <v>37.4</v>
      </c>
      <c r="AA81" s="6">
        <f t="shared" si="93"/>
        <v>52.8</v>
      </c>
      <c r="AB81" s="6">
        <f t="shared" si="93"/>
        <v>3042.8</v>
      </c>
      <c r="AC81" s="6">
        <f t="shared" si="93"/>
        <v>3712.2</v>
      </c>
      <c r="AD81" s="6">
        <f t="shared" si="93"/>
        <v>66.099999999999994</v>
      </c>
      <c r="AE81" s="92">
        <f t="shared" si="93"/>
        <v>9.6999999999999993</v>
      </c>
      <c r="AF81" s="16"/>
      <c r="AG81" s="205" t="s">
        <v>26</v>
      </c>
      <c r="AH81" s="7">
        <f>(AH80*10.74)</f>
        <v>25.5075</v>
      </c>
      <c r="AI81" s="7">
        <f>(AI80*2.2)</f>
        <v>10.862500000000001</v>
      </c>
      <c r="AJ81" s="7">
        <f>(AJ80*0.25)</f>
        <v>0.5</v>
      </c>
      <c r="AK81" s="294">
        <f>AK80+AL80</f>
        <v>12</v>
      </c>
      <c r="AL81" s="295"/>
      <c r="AM81" s="11"/>
      <c r="AN81" s="25" t="s">
        <v>41</v>
      </c>
      <c r="AO81" s="26">
        <v>13.3</v>
      </c>
      <c r="AP81" s="27">
        <v>7.71</v>
      </c>
      <c r="AQ81" s="71"/>
      <c r="AR81" s="36" t="s">
        <v>36</v>
      </c>
      <c r="AS81" s="13" t="s">
        <v>85</v>
      </c>
      <c r="AT81" s="2" t="s">
        <v>39</v>
      </c>
      <c r="AU81" s="39">
        <v>0.42699999999999999</v>
      </c>
      <c r="AV81" s="1"/>
      <c r="AW81" s="185" t="s">
        <v>79</v>
      </c>
      <c r="AX81" s="178">
        <f t="shared" ref="AX81:AZ81" si="94">AX76</f>
        <v>524074000</v>
      </c>
      <c r="AY81" s="178">
        <f t="shared" si="94"/>
        <v>290355900</v>
      </c>
      <c r="AZ81" s="181">
        <f t="shared" si="94"/>
        <v>172766000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87"/>
      <c r="B82" s="75" t="s">
        <v>3</v>
      </c>
      <c r="C82" s="85">
        <f t="shared" ref="C82:J82" si="95">C80-C81</f>
        <v>0</v>
      </c>
      <c r="D82" s="85">
        <f t="shared" si="95"/>
        <v>0</v>
      </c>
      <c r="E82" s="85">
        <f t="shared" si="95"/>
        <v>0</v>
      </c>
      <c r="F82" s="86">
        <f t="shared" si="95"/>
        <v>0</v>
      </c>
      <c r="G82" s="85">
        <f t="shared" si="95"/>
        <v>1006000</v>
      </c>
      <c r="H82" s="85">
        <f t="shared" si="95"/>
        <v>9000</v>
      </c>
      <c r="I82" s="85">
        <f t="shared" si="95"/>
        <v>0</v>
      </c>
      <c r="J82" s="86">
        <f t="shared" si="95"/>
        <v>16000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798300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96">Y80-Y81</f>
        <v>12.299999999999727</v>
      </c>
      <c r="Z82" s="49">
        <f t="shared" si="96"/>
        <v>0</v>
      </c>
      <c r="AA82" s="49">
        <f t="shared" si="96"/>
        <v>0.10000000000000142</v>
      </c>
      <c r="AB82" s="49">
        <f t="shared" si="96"/>
        <v>0</v>
      </c>
      <c r="AC82" s="49">
        <f t="shared" si="96"/>
        <v>12.5</v>
      </c>
      <c r="AD82" s="49">
        <f t="shared" si="96"/>
        <v>0</v>
      </c>
      <c r="AE82" s="94">
        <f t="shared" si="96"/>
        <v>0</v>
      </c>
      <c r="AF82" s="16"/>
      <c r="AG82" s="206" t="s">
        <v>28</v>
      </c>
      <c r="AH82" s="203">
        <f>(AH81)/((K80/1000000)*8.34)</f>
        <v>3.0402119656163742</v>
      </c>
      <c r="AI82" s="203">
        <f>(AI81)/((K80/1000000)*8.34)</f>
        <v>1.2946898942078944</v>
      </c>
      <c r="AJ82" s="203">
        <f>(AJ81)/((K80/1000000)*8.34)</f>
        <v>5.9594471540064177E-2</v>
      </c>
      <c r="AK82" s="296">
        <f>(AK81)/((K80/1000000)*8.34)</f>
        <v>1.4302673169615403</v>
      </c>
      <c r="AL82" s="297"/>
      <c r="AM82" s="11"/>
      <c r="AN82" s="63"/>
      <c r="AO82" s="14"/>
      <c r="AP82" s="14"/>
      <c r="AQ82" s="71"/>
      <c r="AR82" s="202" t="s">
        <v>55</v>
      </c>
      <c r="AS82" s="89">
        <v>1.01</v>
      </c>
      <c r="AT82" s="201" t="s">
        <v>54</v>
      </c>
      <c r="AU82" s="38">
        <v>2.5999999999999999E-2</v>
      </c>
      <c r="AV82" s="1"/>
      <c r="AW82" s="177" t="s">
        <v>3</v>
      </c>
      <c r="AX82" s="182">
        <f>AX80-AX81</f>
        <v>0</v>
      </c>
      <c r="AY82" s="182">
        <f>AY80-AY81</f>
        <v>1083600</v>
      </c>
      <c r="AZ82" s="183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267">
        <v>21</v>
      </c>
      <c r="B84" s="76" t="s">
        <v>45</v>
      </c>
      <c r="C84" s="81">
        <v>218609000</v>
      </c>
      <c r="D84" s="40">
        <v>2016390</v>
      </c>
      <c r="E84" s="40">
        <v>4759120</v>
      </c>
      <c r="F84" s="42">
        <v>7441270</v>
      </c>
      <c r="G84" s="81">
        <v>260508000</v>
      </c>
      <c r="H84" s="40">
        <v>2259430</v>
      </c>
      <c r="I84" s="40">
        <v>6971490</v>
      </c>
      <c r="J84" s="42">
        <v>11675600</v>
      </c>
      <c r="K84" s="270">
        <f>C86+G86</f>
        <v>549000</v>
      </c>
      <c r="L84" s="271"/>
      <c r="M84" s="276">
        <f>D86+E86+F86+H86+I86+J86</f>
        <v>76000</v>
      </c>
      <c r="N84" s="271"/>
      <c r="O84" s="288">
        <f>M84+K84</f>
        <v>625000</v>
      </c>
      <c r="P84" s="289"/>
      <c r="Q84" s="45" t="s">
        <v>6</v>
      </c>
      <c r="R84" s="42">
        <v>1241193900</v>
      </c>
      <c r="S84" s="60"/>
      <c r="T84" s="280">
        <v>0.81</v>
      </c>
      <c r="U84" s="283">
        <v>0.97</v>
      </c>
      <c r="V84" s="60"/>
      <c r="W84" s="204" t="s">
        <v>6</v>
      </c>
      <c r="X84" s="47">
        <v>2905.1</v>
      </c>
      <c r="Y84" s="47">
        <v>3538.4</v>
      </c>
      <c r="Z84" s="47">
        <v>37.6</v>
      </c>
      <c r="AA84" s="47">
        <v>52.9</v>
      </c>
      <c r="AB84" s="47">
        <v>3042.8</v>
      </c>
      <c r="AC84" s="47">
        <v>3732.4</v>
      </c>
      <c r="AD84" s="47">
        <v>66.3</v>
      </c>
      <c r="AE84" s="93">
        <v>9.6999999999999993</v>
      </c>
      <c r="AF84" s="16"/>
      <c r="AG84" s="204" t="s">
        <v>29</v>
      </c>
      <c r="AH84" s="18">
        <v>1.5</v>
      </c>
      <c r="AI84" s="18">
        <v>2.9375</v>
      </c>
      <c r="AJ84" s="18">
        <v>1.25</v>
      </c>
      <c r="AK84" s="18">
        <v>0</v>
      </c>
      <c r="AL84" s="19">
        <v>7</v>
      </c>
      <c r="AM84" s="70"/>
      <c r="AN84" s="73" t="s">
        <v>40</v>
      </c>
      <c r="AO84" s="23">
        <v>13.5</v>
      </c>
      <c r="AP84" s="24">
        <v>7.37</v>
      </c>
      <c r="AQ84" s="71"/>
      <c r="AR84" s="34" t="s">
        <v>37</v>
      </c>
      <c r="AS84" s="55" t="s">
        <v>85</v>
      </c>
      <c r="AT84" s="35" t="s">
        <v>38</v>
      </c>
      <c r="AU84" s="56">
        <v>5.2999999999999999E-2</v>
      </c>
      <c r="AV84" s="1"/>
      <c r="AW84" s="184" t="s">
        <v>45</v>
      </c>
      <c r="AX84" s="179">
        <v>524074000</v>
      </c>
      <c r="AY84" s="179">
        <v>292068200</v>
      </c>
      <c r="AZ84" s="180">
        <v>172801000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86"/>
      <c r="B85" s="77" t="s">
        <v>44</v>
      </c>
      <c r="C85" s="82">
        <f t="shared" ref="C85:J85" si="97">C80</f>
        <v>218609000</v>
      </c>
      <c r="D85" s="83">
        <f t="shared" si="97"/>
        <v>2016390</v>
      </c>
      <c r="E85" s="83">
        <f t="shared" si="97"/>
        <v>4759120</v>
      </c>
      <c r="F85" s="84">
        <f t="shared" si="97"/>
        <v>7441270</v>
      </c>
      <c r="G85" s="82">
        <f t="shared" si="97"/>
        <v>259959000</v>
      </c>
      <c r="H85" s="83">
        <f t="shared" si="97"/>
        <v>2250430</v>
      </c>
      <c r="I85" s="83">
        <f t="shared" si="97"/>
        <v>6939490</v>
      </c>
      <c r="J85" s="84">
        <f t="shared" si="97"/>
        <v>11640600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1240509900</v>
      </c>
      <c r="S85" s="60"/>
      <c r="T85" s="281"/>
      <c r="U85" s="284"/>
      <c r="V85" s="60"/>
      <c r="W85" s="205" t="s">
        <v>7</v>
      </c>
      <c r="X85" s="6">
        <f t="shared" ref="X85:AE85" si="98">X80</f>
        <v>2905.1</v>
      </c>
      <c r="Y85" s="6">
        <f t="shared" si="98"/>
        <v>3531.2</v>
      </c>
      <c r="Z85" s="6">
        <f t="shared" si="98"/>
        <v>37.4</v>
      </c>
      <c r="AA85" s="6">
        <f t="shared" si="98"/>
        <v>52.9</v>
      </c>
      <c r="AB85" s="6">
        <f t="shared" si="98"/>
        <v>3042.8</v>
      </c>
      <c r="AC85" s="6">
        <f t="shared" si="98"/>
        <v>3724.7</v>
      </c>
      <c r="AD85" s="6">
        <f t="shared" si="98"/>
        <v>66.099999999999994</v>
      </c>
      <c r="AE85" s="92">
        <f t="shared" si="98"/>
        <v>9.6999999999999993</v>
      </c>
      <c r="AF85" s="16"/>
      <c r="AG85" s="205" t="s">
        <v>26</v>
      </c>
      <c r="AH85" s="7">
        <f>(AH84*10.74)</f>
        <v>16.11</v>
      </c>
      <c r="AI85" s="7">
        <f>(AI84*2.2)</f>
        <v>6.4625000000000004</v>
      </c>
      <c r="AJ85" s="7">
        <f>(AJ84*0.25)</f>
        <v>0.3125</v>
      </c>
      <c r="AK85" s="294">
        <f>AK84+AL84</f>
        <v>7</v>
      </c>
      <c r="AL85" s="295"/>
      <c r="AM85" s="11"/>
      <c r="AN85" s="25" t="s">
        <v>41</v>
      </c>
      <c r="AO85" s="26">
        <v>12.7</v>
      </c>
      <c r="AP85" s="27">
        <v>7.85</v>
      </c>
      <c r="AQ85" s="71"/>
      <c r="AR85" s="36" t="s">
        <v>36</v>
      </c>
      <c r="AS85" s="13" t="s">
        <v>85</v>
      </c>
      <c r="AT85" s="2" t="s">
        <v>39</v>
      </c>
      <c r="AU85" s="39">
        <v>0.45900000000000002</v>
      </c>
      <c r="AV85" s="1"/>
      <c r="AW85" s="185" t="s">
        <v>79</v>
      </c>
      <c r="AX85" s="178">
        <f t="shared" ref="AX85:AZ85" si="99">AX80</f>
        <v>524074000</v>
      </c>
      <c r="AY85" s="178">
        <f t="shared" si="99"/>
        <v>291439500</v>
      </c>
      <c r="AZ85" s="181">
        <f t="shared" si="99"/>
        <v>172766000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87"/>
      <c r="B86" s="75" t="s">
        <v>3</v>
      </c>
      <c r="C86" s="85">
        <f t="shared" ref="C86:J86" si="100">C84-C85</f>
        <v>0</v>
      </c>
      <c r="D86" s="85">
        <f t="shared" si="100"/>
        <v>0</v>
      </c>
      <c r="E86" s="85">
        <f t="shared" si="100"/>
        <v>0</v>
      </c>
      <c r="F86" s="86">
        <f t="shared" si="100"/>
        <v>0</v>
      </c>
      <c r="G86" s="85">
        <f t="shared" si="100"/>
        <v>549000</v>
      </c>
      <c r="H86" s="85">
        <f t="shared" si="100"/>
        <v>9000</v>
      </c>
      <c r="I86" s="85">
        <f t="shared" si="100"/>
        <v>32000</v>
      </c>
      <c r="J86" s="86">
        <f t="shared" si="100"/>
        <v>35000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684000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101">Y84-Y85</f>
        <v>7.2000000000002728</v>
      </c>
      <c r="Z86" s="49">
        <f t="shared" si="101"/>
        <v>0.20000000000000284</v>
      </c>
      <c r="AA86" s="49">
        <f t="shared" si="101"/>
        <v>0</v>
      </c>
      <c r="AB86" s="49">
        <f t="shared" si="101"/>
        <v>0</v>
      </c>
      <c r="AC86" s="49">
        <f t="shared" si="101"/>
        <v>7.7000000000002728</v>
      </c>
      <c r="AD86" s="49">
        <f t="shared" si="101"/>
        <v>0.20000000000000284</v>
      </c>
      <c r="AE86" s="94">
        <f t="shared" si="101"/>
        <v>0</v>
      </c>
      <c r="AF86" s="16"/>
      <c r="AG86" s="206" t="s">
        <v>28</v>
      </c>
      <c r="AH86" s="203">
        <f>(AH85)/((K84/1000000)*8.34)</f>
        <v>3.5184966780673821</v>
      </c>
      <c r="AI86" s="203">
        <f>(AI85)/((K84/1000000)*8.34)</f>
        <v>1.4114391546871792</v>
      </c>
      <c r="AJ86" s="203">
        <f>(AJ85)/((K84/1000000)*8.34)</f>
        <v>6.8251409801120849E-2</v>
      </c>
      <c r="AK86" s="296">
        <f>(AK85)/((K84/1000000)*8.34)</f>
        <v>1.5288315795451071</v>
      </c>
      <c r="AL86" s="297"/>
      <c r="AM86" s="11"/>
      <c r="AN86" s="63"/>
      <c r="AO86" s="14"/>
      <c r="AP86" s="14"/>
      <c r="AQ86" s="71"/>
      <c r="AR86" s="202" t="s">
        <v>55</v>
      </c>
      <c r="AS86" s="89">
        <v>1.0900000000000001</v>
      </c>
      <c r="AT86" s="201" t="s">
        <v>54</v>
      </c>
      <c r="AU86" s="38">
        <v>2.5999999999999999E-2</v>
      </c>
      <c r="AV86" s="1"/>
      <c r="AW86" s="177" t="s">
        <v>3</v>
      </c>
      <c r="AX86" s="182">
        <f>AX84-AX85</f>
        <v>0</v>
      </c>
      <c r="AY86" s="182">
        <f>AY84-AY85</f>
        <v>628700</v>
      </c>
      <c r="AZ86" s="183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267">
        <v>22</v>
      </c>
      <c r="B88" s="76" t="s">
        <v>45</v>
      </c>
      <c r="C88" s="81">
        <v>218609000</v>
      </c>
      <c r="D88" s="40">
        <v>2016390</v>
      </c>
      <c r="E88" s="40">
        <v>4759120</v>
      </c>
      <c r="F88" s="42">
        <v>7441270</v>
      </c>
      <c r="G88" s="81">
        <v>261154000</v>
      </c>
      <c r="H88" s="40">
        <v>2268430</v>
      </c>
      <c r="I88" s="40">
        <v>7003490</v>
      </c>
      <c r="J88" s="42">
        <v>11715600</v>
      </c>
      <c r="K88" s="270">
        <f>C90+G90</f>
        <v>646000</v>
      </c>
      <c r="L88" s="271"/>
      <c r="M88" s="276">
        <f>D90+E90+F90+H90+I90+J90</f>
        <v>81000</v>
      </c>
      <c r="N88" s="271"/>
      <c r="O88" s="288">
        <f>M88+K88</f>
        <v>727000</v>
      </c>
      <c r="P88" s="289"/>
      <c r="Q88" s="45" t="s">
        <v>6</v>
      </c>
      <c r="R88" s="42">
        <v>1242053200</v>
      </c>
      <c r="S88" s="60"/>
      <c r="T88" s="280">
        <v>0.11</v>
      </c>
      <c r="U88" s="283">
        <v>0.91</v>
      </c>
      <c r="V88" s="60"/>
      <c r="W88" s="204" t="s">
        <v>6</v>
      </c>
      <c r="X88" s="47">
        <v>2905.1</v>
      </c>
      <c r="Y88" s="47">
        <v>3547.3</v>
      </c>
      <c r="Z88" s="47">
        <v>37.700000000000003</v>
      </c>
      <c r="AA88" s="47">
        <v>53.1</v>
      </c>
      <c r="AB88" s="47">
        <v>3042.9</v>
      </c>
      <c r="AC88" s="47">
        <v>3741.9</v>
      </c>
      <c r="AD88" s="47">
        <v>66.400000000000006</v>
      </c>
      <c r="AE88" s="93">
        <v>9.6999999999999993</v>
      </c>
      <c r="AF88" s="16"/>
      <c r="AG88" s="204" t="s">
        <v>29</v>
      </c>
      <c r="AH88" s="18">
        <v>3.875</v>
      </c>
      <c r="AI88" s="18">
        <v>4</v>
      </c>
      <c r="AJ88" s="18">
        <v>1.375</v>
      </c>
      <c r="AK88" s="18">
        <v>10</v>
      </c>
      <c r="AL88" s="19">
        <v>0</v>
      </c>
      <c r="AM88" s="70"/>
      <c r="AN88" s="73" t="s">
        <v>40</v>
      </c>
      <c r="AO88" s="23">
        <v>14</v>
      </c>
      <c r="AP88" s="24">
        <v>7.37</v>
      </c>
      <c r="AQ88" s="71"/>
      <c r="AR88" s="34" t="s">
        <v>37</v>
      </c>
      <c r="AS88" s="55" t="s">
        <v>85</v>
      </c>
      <c r="AT88" s="35" t="s">
        <v>38</v>
      </c>
      <c r="AU88" s="56">
        <v>4.8000000000000001E-2</v>
      </c>
      <c r="AV88" s="1"/>
      <c r="AW88" s="184" t="s">
        <v>45</v>
      </c>
      <c r="AX88" s="179">
        <v>524074000</v>
      </c>
      <c r="AY88" s="179">
        <v>292809250</v>
      </c>
      <c r="AZ88" s="180">
        <v>172836000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86"/>
      <c r="B89" s="77" t="s">
        <v>44</v>
      </c>
      <c r="C89" s="82">
        <f t="shared" ref="C89:J89" si="102">C84</f>
        <v>218609000</v>
      </c>
      <c r="D89" s="83">
        <f t="shared" si="102"/>
        <v>2016390</v>
      </c>
      <c r="E89" s="83">
        <f t="shared" si="102"/>
        <v>4759120</v>
      </c>
      <c r="F89" s="84">
        <f t="shared" si="102"/>
        <v>7441270</v>
      </c>
      <c r="G89" s="82">
        <f t="shared" si="102"/>
        <v>260508000</v>
      </c>
      <c r="H89" s="83">
        <f t="shared" si="102"/>
        <v>2259430</v>
      </c>
      <c r="I89" s="83">
        <f t="shared" si="102"/>
        <v>6971490</v>
      </c>
      <c r="J89" s="84">
        <f t="shared" si="102"/>
        <v>11675600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1241193900</v>
      </c>
      <c r="S89" s="60"/>
      <c r="T89" s="281"/>
      <c r="U89" s="284"/>
      <c r="V89" s="60"/>
      <c r="W89" s="205" t="s">
        <v>7</v>
      </c>
      <c r="X89" s="6">
        <f t="shared" ref="X89:AE89" si="103">X84</f>
        <v>2905.1</v>
      </c>
      <c r="Y89" s="6">
        <f t="shared" si="103"/>
        <v>3538.4</v>
      </c>
      <c r="Z89" s="6">
        <f t="shared" si="103"/>
        <v>37.6</v>
      </c>
      <c r="AA89" s="6">
        <f t="shared" si="103"/>
        <v>52.9</v>
      </c>
      <c r="AB89" s="6">
        <f t="shared" si="103"/>
        <v>3042.8</v>
      </c>
      <c r="AC89" s="6">
        <f t="shared" si="103"/>
        <v>3732.4</v>
      </c>
      <c r="AD89" s="6">
        <f t="shared" si="103"/>
        <v>66.3</v>
      </c>
      <c r="AE89" s="92">
        <f t="shared" si="103"/>
        <v>9.6999999999999993</v>
      </c>
      <c r="AF89" s="16"/>
      <c r="AG89" s="205" t="s">
        <v>26</v>
      </c>
      <c r="AH89" s="7">
        <f>(AH88*10.74)</f>
        <v>41.6175</v>
      </c>
      <c r="AI89" s="7">
        <f>(AI88*2.2)</f>
        <v>8.8000000000000007</v>
      </c>
      <c r="AJ89" s="7">
        <f>(AJ88*0.25)</f>
        <v>0.34375</v>
      </c>
      <c r="AK89" s="294">
        <f>AK88+AL88</f>
        <v>10</v>
      </c>
      <c r="AL89" s="295"/>
      <c r="AM89" s="11"/>
      <c r="AN89" s="25" t="s">
        <v>41</v>
      </c>
      <c r="AO89" s="26">
        <v>13.2</v>
      </c>
      <c r="AP89" s="27">
        <v>7.85</v>
      </c>
      <c r="AQ89" s="71"/>
      <c r="AR89" s="36" t="s">
        <v>36</v>
      </c>
      <c r="AS89" s="13" t="s">
        <v>85</v>
      </c>
      <c r="AT89" s="2" t="s">
        <v>39</v>
      </c>
      <c r="AU89" s="39">
        <v>0.52600000000000002</v>
      </c>
      <c r="AV89" s="1"/>
      <c r="AW89" s="185" t="s">
        <v>79</v>
      </c>
      <c r="AX89" s="178">
        <f t="shared" ref="AX89:AZ89" si="104">AX84</f>
        <v>524074000</v>
      </c>
      <c r="AY89" s="178">
        <f t="shared" si="104"/>
        <v>292068200</v>
      </c>
      <c r="AZ89" s="181">
        <f t="shared" si="104"/>
        <v>172801000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87"/>
      <c r="B90" s="75" t="s">
        <v>3</v>
      </c>
      <c r="C90" s="85">
        <f t="shared" ref="C90:J90" si="105">C88-C89</f>
        <v>0</v>
      </c>
      <c r="D90" s="85">
        <f t="shared" si="105"/>
        <v>0</v>
      </c>
      <c r="E90" s="85">
        <f t="shared" si="105"/>
        <v>0</v>
      </c>
      <c r="F90" s="86">
        <f t="shared" si="105"/>
        <v>0</v>
      </c>
      <c r="G90" s="85">
        <f t="shared" si="105"/>
        <v>646000</v>
      </c>
      <c r="H90" s="85">
        <f t="shared" si="105"/>
        <v>9000</v>
      </c>
      <c r="I90" s="85">
        <f t="shared" si="105"/>
        <v>32000</v>
      </c>
      <c r="J90" s="86">
        <f t="shared" si="105"/>
        <v>40000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859300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106">Y88-Y89</f>
        <v>8.9000000000000909</v>
      </c>
      <c r="Z90" s="49">
        <f t="shared" si="106"/>
        <v>0.10000000000000142</v>
      </c>
      <c r="AA90" s="49">
        <f t="shared" si="106"/>
        <v>0.20000000000000284</v>
      </c>
      <c r="AB90" s="49">
        <f t="shared" si="106"/>
        <v>9.9999999999909051E-2</v>
      </c>
      <c r="AC90" s="49">
        <f t="shared" si="106"/>
        <v>9.5</v>
      </c>
      <c r="AD90" s="49">
        <f t="shared" si="106"/>
        <v>0.10000000000000853</v>
      </c>
      <c r="AE90" s="94">
        <f t="shared" si="106"/>
        <v>0</v>
      </c>
      <c r="AF90" s="16"/>
      <c r="AG90" s="206" t="s">
        <v>28</v>
      </c>
      <c r="AH90" s="203">
        <f>(AH89)/((K88/1000000)*8.34)</f>
        <v>7.7246252533576847</v>
      </c>
      <c r="AI90" s="203">
        <f>(AI89)/((K88/1000000)*8.34)</f>
        <v>1.6333682280182047</v>
      </c>
      <c r="AJ90" s="203">
        <f>(AJ89)/((K88/1000000)*8.34)</f>
        <v>6.3803446406961117E-2</v>
      </c>
      <c r="AK90" s="296">
        <f>(AK89)/((K88/1000000)*8.34)</f>
        <v>1.856100259111596</v>
      </c>
      <c r="AL90" s="297"/>
      <c r="AM90" s="11"/>
      <c r="AN90" s="63"/>
      <c r="AO90" s="14"/>
      <c r="AP90" s="14"/>
      <c r="AQ90" s="71"/>
      <c r="AR90" s="202" t="s">
        <v>55</v>
      </c>
      <c r="AS90" s="89">
        <v>3.65</v>
      </c>
      <c r="AT90" s="201" t="s">
        <v>54</v>
      </c>
      <c r="AU90" s="38">
        <v>2.9000000000000001E-2</v>
      </c>
      <c r="AV90" s="1"/>
      <c r="AW90" s="177" t="s">
        <v>3</v>
      </c>
      <c r="AX90" s="182">
        <f>AX88-AX89</f>
        <v>0</v>
      </c>
      <c r="AY90" s="182">
        <f>AY88-AY89</f>
        <v>741050</v>
      </c>
      <c r="AZ90" s="183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267">
        <v>23</v>
      </c>
      <c r="B92" s="76" t="s">
        <v>45</v>
      </c>
      <c r="C92" s="81">
        <v>218609000</v>
      </c>
      <c r="D92" s="40">
        <v>2016390</v>
      </c>
      <c r="E92" s="40">
        <v>4759120</v>
      </c>
      <c r="F92" s="42">
        <v>7441270</v>
      </c>
      <c r="G92" s="81">
        <v>261970000</v>
      </c>
      <c r="H92" s="40">
        <v>2277430</v>
      </c>
      <c r="I92" s="40">
        <v>7003490</v>
      </c>
      <c r="J92" s="42">
        <v>11723600</v>
      </c>
      <c r="K92" s="270">
        <f>C94+G94</f>
        <v>816000</v>
      </c>
      <c r="L92" s="271"/>
      <c r="M92" s="276">
        <f>D94+E94+F94+H94+I94+J94</f>
        <v>17000</v>
      </c>
      <c r="N92" s="271"/>
      <c r="O92" s="288">
        <f>M92+K92</f>
        <v>833000</v>
      </c>
      <c r="P92" s="289"/>
      <c r="Q92" s="45" t="s">
        <v>6</v>
      </c>
      <c r="R92" s="42">
        <v>1242828600</v>
      </c>
      <c r="S92" s="60"/>
      <c r="T92" s="280">
        <v>0.33</v>
      </c>
      <c r="U92" s="283">
        <v>0.98</v>
      </c>
      <c r="V92" s="60"/>
      <c r="W92" s="204" t="s">
        <v>6</v>
      </c>
      <c r="X92" s="47">
        <v>2905.1</v>
      </c>
      <c r="Y92" s="47">
        <v>3557.7</v>
      </c>
      <c r="Z92" s="47">
        <v>37.700000000000003</v>
      </c>
      <c r="AA92" s="47">
        <v>53.2</v>
      </c>
      <c r="AB92" s="47">
        <v>3042.9</v>
      </c>
      <c r="AC92" s="47">
        <v>3752.6</v>
      </c>
      <c r="AD92" s="47">
        <v>66.400000000000006</v>
      </c>
      <c r="AE92" s="93">
        <v>9.6999999999999993</v>
      </c>
      <c r="AF92" s="16"/>
      <c r="AG92" s="204" t="s">
        <v>29</v>
      </c>
      <c r="AH92" s="18">
        <v>3.25</v>
      </c>
      <c r="AI92" s="18">
        <v>4</v>
      </c>
      <c r="AJ92" s="18">
        <v>1.625</v>
      </c>
      <c r="AK92" s="18">
        <v>10</v>
      </c>
      <c r="AL92" s="19">
        <v>0</v>
      </c>
      <c r="AM92" s="70"/>
      <c r="AN92" s="73" t="s">
        <v>40</v>
      </c>
      <c r="AO92" s="23">
        <v>10</v>
      </c>
      <c r="AP92" s="24">
        <v>7.39</v>
      </c>
      <c r="AQ92" s="71"/>
      <c r="AR92" s="34" t="s">
        <v>37</v>
      </c>
      <c r="AS92" s="55" t="s">
        <v>85</v>
      </c>
      <c r="AT92" s="35" t="s">
        <v>38</v>
      </c>
      <c r="AU92" s="56">
        <v>0.05</v>
      </c>
      <c r="AV92" s="1"/>
      <c r="AW92" s="184" t="s">
        <v>45</v>
      </c>
      <c r="AX92" s="179">
        <v>524074000</v>
      </c>
      <c r="AY92" s="179">
        <v>293687900</v>
      </c>
      <c r="AZ92" s="180">
        <v>172836000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86"/>
      <c r="B93" s="77" t="s">
        <v>44</v>
      </c>
      <c r="C93" s="82">
        <f t="shared" ref="C93:J93" si="107">C88</f>
        <v>218609000</v>
      </c>
      <c r="D93" s="83">
        <f t="shared" si="107"/>
        <v>2016390</v>
      </c>
      <c r="E93" s="83">
        <f t="shared" si="107"/>
        <v>4759120</v>
      </c>
      <c r="F93" s="84">
        <f t="shared" si="107"/>
        <v>7441270</v>
      </c>
      <c r="G93" s="82">
        <f t="shared" si="107"/>
        <v>261154000</v>
      </c>
      <c r="H93" s="83">
        <f t="shared" si="107"/>
        <v>2268430</v>
      </c>
      <c r="I93" s="83">
        <f t="shared" si="107"/>
        <v>7003490</v>
      </c>
      <c r="J93" s="84">
        <f t="shared" si="107"/>
        <v>11715600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1242053200</v>
      </c>
      <c r="S93" s="60"/>
      <c r="T93" s="281"/>
      <c r="U93" s="284"/>
      <c r="V93" s="60"/>
      <c r="W93" s="205" t="s">
        <v>7</v>
      </c>
      <c r="X93" s="6">
        <f t="shared" ref="X93:AE93" si="108">X88</f>
        <v>2905.1</v>
      </c>
      <c r="Y93" s="6">
        <f t="shared" si="108"/>
        <v>3547.3</v>
      </c>
      <c r="Z93" s="6">
        <f t="shared" si="108"/>
        <v>37.700000000000003</v>
      </c>
      <c r="AA93" s="6">
        <f t="shared" si="108"/>
        <v>53.1</v>
      </c>
      <c r="AB93" s="6">
        <f t="shared" si="108"/>
        <v>3042.9</v>
      </c>
      <c r="AC93" s="6">
        <f t="shared" si="108"/>
        <v>3741.9</v>
      </c>
      <c r="AD93" s="6">
        <f t="shared" si="108"/>
        <v>66.400000000000006</v>
      </c>
      <c r="AE93" s="92">
        <f t="shared" si="108"/>
        <v>9.6999999999999993</v>
      </c>
      <c r="AF93" s="16"/>
      <c r="AG93" s="205" t="s">
        <v>26</v>
      </c>
      <c r="AH93" s="7">
        <f>(AH92*10.74)</f>
        <v>34.905000000000001</v>
      </c>
      <c r="AI93" s="7">
        <f>(AI92*2.2)</f>
        <v>8.8000000000000007</v>
      </c>
      <c r="AJ93" s="7">
        <f>(AJ92*0.25)</f>
        <v>0.40625</v>
      </c>
      <c r="AK93" s="294">
        <f>AK92+AL92</f>
        <v>10</v>
      </c>
      <c r="AL93" s="295"/>
      <c r="AM93" s="11"/>
      <c r="AN93" s="25" t="s">
        <v>41</v>
      </c>
      <c r="AO93" s="26">
        <v>11.9</v>
      </c>
      <c r="AP93" s="27">
        <v>7.85</v>
      </c>
      <c r="AQ93" s="71"/>
      <c r="AR93" s="36" t="s">
        <v>36</v>
      </c>
      <c r="AS93" s="13" t="s">
        <v>85</v>
      </c>
      <c r="AT93" s="2" t="s">
        <v>39</v>
      </c>
      <c r="AU93" s="39">
        <v>0.88</v>
      </c>
      <c r="AV93" s="1"/>
      <c r="AW93" s="185" t="s">
        <v>79</v>
      </c>
      <c r="AX93" s="178">
        <f t="shared" ref="AX93:AZ93" si="109">AX88</f>
        <v>524074000</v>
      </c>
      <c r="AY93" s="178">
        <f t="shared" si="109"/>
        <v>292809250</v>
      </c>
      <c r="AZ93" s="181">
        <f t="shared" si="109"/>
        <v>172836000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87"/>
      <c r="B94" s="75" t="s">
        <v>3</v>
      </c>
      <c r="C94" s="85">
        <f t="shared" ref="C94:J94" si="110">C92-C93</f>
        <v>0</v>
      </c>
      <c r="D94" s="85">
        <f t="shared" si="110"/>
        <v>0</v>
      </c>
      <c r="E94" s="85">
        <f t="shared" si="110"/>
        <v>0</v>
      </c>
      <c r="F94" s="86">
        <f t="shared" si="110"/>
        <v>0</v>
      </c>
      <c r="G94" s="85">
        <f t="shared" si="110"/>
        <v>816000</v>
      </c>
      <c r="H94" s="85">
        <f t="shared" si="110"/>
        <v>9000</v>
      </c>
      <c r="I94" s="85">
        <f t="shared" si="110"/>
        <v>0</v>
      </c>
      <c r="J94" s="86">
        <f t="shared" si="110"/>
        <v>8000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775400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111">Y92-Y93</f>
        <v>10.399999999999636</v>
      </c>
      <c r="Z94" s="49">
        <f t="shared" si="111"/>
        <v>0</v>
      </c>
      <c r="AA94" s="49">
        <f t="shared" si="111"/>
        <v>0.10000000000000142</v>
      </c>
      <c r="AB94" s="49">
        <f t="shared" si="111"/>
        <v>0</v>
      </c>
      <c r="AC94" s="49">
        <f t="shared" si="111"/>
        <v>10.699999999999818</v>
      </c>
      <c r="AD94" s="49">
        <f t="shared" si="111"/>
        <v>0</v>
      </c>
      <c r="AE94" s="94">
        <f t="shared" si="111"/>
        <v>0</v>
      </c>
      <c r="AF94" s="16"/>
      <c r="AG94" s="206" t="s">
        <v>28</v>
      </c>
      <c r="AH94" s="203">
        <f>(AH93)/((K92/1000000)*8.34)</f>
        <v>5.1289850472563137</v>
      </c>
      <c r="AI94" s="203">
        <f>(AI93)/((K92/1000000)*8.34)</f>
        <v>1.2930831805144123</v>
      </c>
      <c r="AJ94" s="203">
        <f>(AJ93)/((K92/1000000)*8.34)</f>
        <v>5.9694891145906814E-2</v>
      </c>
      <c r="AK94" s="296">
        <f>(AK93)/((K92/1000000)*8.34)</f>
        <v>1.4694127051300139</v>
      </c>
      <c r="AL94" s="297"/>
      <c r="AM94" s="11"/>
      <c r="AN94" s="63"/>
      <c r="AO94" s="14"/>
      <c r="AP94" s="14"/>
      <c r="AQ94" s="71"/>
      <c r="AR94" s="202" t="s">
        <v>55</v>
      </c>
      <c r="AS94" s="89">
        <v>1.03</v>
      </c>
      <c r="AT94" s="201" t="s">
        <v>54</v>
      </c>
      <c r="AU94" s="38">
        <v>2.4E-2</v>
      </c>
      <c r="AV94" s="1"/>
      <c r="AW94" s="177" t="s">
        <v>3</v>
      </c>
      <c r="AX94" s="182">
        <f>AX92-AX93</f>
        <v>0</v>
      </c>
      <c r="AY94" s="182">
        <f>AY92-AY93</f>
        <v>878650</v>
      </c>
      <c r="AZ94" s="183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267">
        <v>24</v>
      </c>
      <c r="B96" s="76" t="s">
        <v>45</v>
      </c>
      <c r="C96" s="81">
        <v>218609000</v>
      </c>
      <c r="D96" s="40">
        <v>2016390</v>
      </c>
      <c r="E96" s="40">
        <v>4759120</v>
      </c>
      <c r="F96" s="42">
        <v>7441270</v>
      </c>
      <c r="G96" s="81">
        <v>262746000</v>
      </c>
      <c r="H96" s="40">
        <v>2286430</v>
      </c>
      <c r="I96" s="40">
        <v>7035480</v>
      </c>
      <c r="J96" s="42">
        <v>11741600</v>
      </c>
      <c r="K96" s="270">
        <f>C98+G98</f>
        <v>776000</v>
      </c>
      <c r="L96" s="271"/>
      <c r="M96" s="276">
        <f>D98+E98+F98+H98+I98+J98</f>
        <v>58990</v>
      </c>
      <c r="N96" s="271"/>
      <c r="O96" s="288">
        <f>M96+K96</f>
        <v>834990</v>
      </c>
      <c r="P96" s="289"/>
      <c r="Q96" s="45" t="s">
        <v>6</v>
      </c>
      <c r="R96" s="42">
        <v>1243536400</v>
      </c>
      <c r="S96" s="60"/>
      <c r="T96" s="280">
        <v>0.27</v>
      </c>
      <c r="U96" s="283">
        <v>0.93</v>
      </c>
      <c r="V96" s="60"/>
      <c r="W96" s="204" t="s">
        <v>6</v>
      </c>
      <c r="X96" s="47">
        <v>2905.1</v>
      </c>
      <c r="Y96" s="47">
        <v>3567.9</v>
      </c>
      <c r="Z96" s="47">
        <v>37.700000000000003</v>
      </c>
      <c r="AA96" s="47">
        <v>53.3</v>
      </c>
      <c r="AB96" s="47">
        <v>3042.9</v>
      </c>
      <c r="AC96" s="47">
        <v>3762.9</v>
      </c>
      <c r="AD96" s="47">
        <v>66.400000000000006</v>
      </c>
      <c r="AE96" s="93">
        <v>9.6999999999999993</v>
      </c>
      <c r="AF96" s="16"/>
      <c r="AG96" s="204" t="s">
        <v>29</v>
      </c>
      <c r="AH96" s="18">
        <v>2.75</v>
      </c>
      <c r="AI96" s="18">
        <v>3.5</v>
      </c>
      <c r="AJ96" s="18">
        <v>1.625</v>
      </c>
      <c r="AK96" s="18">
        <v>9</v>
      </c>
      <c r="AL96" s="19">
        <v>0</v>
      </c>
      <c r="AM96" s="70"/>
      <c r="AN96" s="73" t="s">
        <v>40</v>
      </c>
      <c r="AO96" s="23">
        <v>10.6</v>
      </c>
      <c r="AP96" s="24">
        <v>7.39</v>
      </c>
      <c r="AQ96" s="71"/>
      <c r="AR96" s="34" t="s">
        <v>37</v>
      </c>
      <c r="AS96" s="55" t="s">
        <v>85</v>
      </c>
      <c r="AT96" s="35" t="s">
        <v>38</v>
      </c>
      <c r="AU96" s="56">
        <v>0.05</v>
      </c>
      <c r="AV96" s="1"/>
      <c r="AW96" s="184" t="s">
        <v>45</v>
      </c>
      <c r="AX96" s="179">
        <v>524074000</v>
      </c>
      <c r="AY96" s="179">
        <v>294538700</v>
      </c>
      <c r="AZ96" s="180">
        <v>172871000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86"/>
      <c r="B97" s="77" t="s">
        <v>44</v>
      </c>
      <c r="C97" s="82">
        <f t="shared" ref="C97:J97" si="112">C92</f>
        <v>218609000</v>
      </c>
      <c r="D97" s="83">
        <f t="shared" si="112"/>
        <v>2016390</v>
      </c>
      <c r="E97" s="83">
        <f t="shared" si="112"/>
        <v>4759120</v>
      </c>
      <c r="F97" s="84">
        <f t="shared" si="112"/>
        <v>7441270</v>
      </c>
      <c r="G97" s="82">
        <f t="shared" si="112"/>
        <v>261970000</v>
      </c>
      <c r="H97" s="83">
        <f t="shared" si="112"/>
        <v>2277430</v>
      </c>
      <c r="I97" s="83">
        <f t="shared" si="112"/>
        <v>7003490</v>
      </c>
      <c r="J97" s="84">
        <f t="shared" si="112"/>
        <v>11723600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1242828600</v>
      </c>
      <c r="S97" s="60"/>
      <c r="T97" s="281"/>
      <c r="U97" s="284"/>
      <c r="V97" s="60"/>
      <c r="W97" s="205" t="s">
        <v>7</v>
      </c>
      <c r="X97" s="6">
        <f t="shared" ref="X97:AE97" si="113">X92</f>
        <v>2905.1</v>
      </c>
      <c r="Y97" s="6">
        <f t="shared" si="113"/>
        <v>3557.7</v>
      </c>
      <c r="Z97" s="6">
        <f t="shared" si="113"/>
        <v>37.700000000000003</v>
      </c>
      <c r="AA97" s="6">
        <f t="shared" si="113"/>
        <v>53.2</v>
      </c>
      <c r="AB97" s="6">
        <f t="shared" si="113"/>
        <v>3042.9</v>
      </c>
      <c r="AC97" s="6">
        <f t="shared" si="113"/>
        <v>3752.6</v>
      </c>
      <c r="AD97" s="6">
        <f t="shared" si="113"/>
        <v>66.400000000000006</v>
      </c>
      <c r="AE97" s="92">
        <f t="shared" si="113"/>
        <v>9.6999999999999993</v>
      </c>
      <c r="AF97" s="16"/>
      <c r="AG97" s="205" t="s">
        <v>26</v>
      </c>
      <c r="AH97" s="7">
        <f>(AH96*10.74)</f>
        <v>29.535</v>
      </c>
      <c r="AI97" s="7">
        <f>(AI96*2.2)</f>
        <v>7.7000000000000011</v>
      </c>
      <c r="AJ97" s="7">
        <f>(AJ96*0.25)</f>
        <v>0.40625</v>
      </c>
      <c r="AK97" s="294">
        <f>AK96+AL96</f>
        <v>9</v>
      </c>
      <c r="AL97" s="295"/>
      <c r="AM97" s="11"/>
      <c r="AN97" s="25" t="s">
        <v>41</v>
      </c>
      <c r="AO97" s="26">
        <v>11.8</v>
      </c>
      <c r="AP97" s="27">
        <v>7.81</v>
      </c>
      <c r="AQ97" s="71"/>
      <c r="AR97" s="36" t="s">
        <v>36</v>
      </c>
      <c r="AS97" s="13" t="s">
        <v>85</v>
      </c>
      <c r="AT97" s="2" t="s">
        <v>39</v>
      </c>
      <c r="AU97" s="39">
        <v>0.62</v>
      </c>
      <c r="AV97" s="1"/>
      <c r="AW97" s="185" t="s">
        <v>79</v>
      </c>
      <c r="AX97" s="178">
        <f t="shared" ref="AX97:AY97" si="114">AX92</f>
        <v>524074000</v>
      </c>
      <c r="AY97" s="178">
        <f t="shared" si="114"/>
        <v>293687900</v>
      </c>
      <c r="AZ97" s="181">
        <f>AZ92</f>
        <v>172836000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87"/>
      <c r="B98" s="75" t="s">
        <v>3</v>
      </c>
      <c r="C98" s="85">
        <f t="shared" ref="C98:J98" si="115">C96-C97</f>
        <v>0</v>
      </c>
      <c r="D98" s="85">
        <f t="shared" si="115"/>
        <v>0</v>
      </c>
      <c r="E98" s="85">
        <f t="shared" si="115"/>
        <v>0</v>
      </c>
      <c r="F98" s="86">
        <f t="shared" si="115"/>
        <v>0</v>
      </c>
      <c r="G98" s="85">
        <f t="shared" si="115"/>
        <v>776000</v>
      </c>
      <c r="H98" s="85">
        <f t="shared" si="115"/>
        <v>9000</v>
      </c>
      <c r="I98" s="85">
        <f t="shared" si="115"/>
        <v>31990</v>
      </c>
      <c r="J98" s="86">
        <f t="shared" si="115"/>
        <v>18000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707800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116">Y96-Y97</f>
        <v>10.200000000000273</v>
      </c>
      <c r="Z98" s="49">
        <f t="shared" si="116"/>
        <v>0</v>
      </c>
      <c r="AA98" s="49">
        <f t="shared" si="116"/>
        <v>9.9999999999994316E-2</v>
      </c>
      <c r="AB98" s="49">
        <f t="shared" si="116"/>
        <v>0</v>
      </c>
      <c r="AC98" s="49">
        <f t="shared" si="116"/>
        <v>10.300000000000182</v>
      </c>
      <c r="AD98" s="49">
        <f t="shared" si="116"/>
        <v>0</v>
      </c>
      <c r="AE98" s="94">
        <f t="shared" si="116"/>
        <v>0</v>
      </c>
      <c r="AF98" s="16"/>
      <c r="AG98" s="206" t="s">
        <v>28</v>
      </c>
      <c r="AH98" s="203">
        <f>(AH97)/((K96/1000000)*8.34)</f>
        <v>4.5636171475190981</v>
      </c>
      <c r="AI98" s="203">
        <f>(AI97)/((K96/1000000)*8.34)</f>
        <v>1.1897698336176421</v>
      </c>
      <c r="AJ98" s="203">
        <f>(AJ97)/((K96/1000000)*8.34)</f>
        <v>6.2771947390541177E-2</v>
      </c>
      <c r="AK98" s="296">
        <f>(AK97)/((K96/1000000)*8.34)</f>
        <v>1.3906400652673736</v>
      </c>
      <c r="AL98" s="297"/>
      <c r="AM98" s="11"/>
      <c r="AN98" s="63"/>
      <c r="AO98" s="14"/>
      <c r="AP98" s="14"/>
      <c r="AQ98" s="71"/>
      <c r="AR98" s="202" t="s">
        <v>55</v>
      </c>
      <c r="AS98" s="89">
        <v>2.15</v>
      </c>
      <c r="AT98" s="201" t="s">
        <v>54</v>
      </c>
      <c r="AU98" s="38">
        <v>2.4E-2</v>
      </c>
      <c r="AV98" s="1"/>
      <c r="AW98" s="177" t="s">
        <v>3</v>
      </c>
      <c r="AX98" s="182">
        <f>AX96-AX97</f>
        <v>0</v>
      </c>
      <c r="AY98" s="182">
        <f>AY96-AY97</f>
        <v>850800</v>
      </c>
      <c r="AZ98" s="183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267">
        <v>25</v>
      </c>
      <c r="B100" s="76" t="s">
        <v>45</v>
      </c>
      <c r="C100" s="81">
        <v>219220000</v>
      </c>
      <c r="D100" s="40">
        <v>2025390</v>
      </c>
      <c r="E100" s="40">
        <v>4792120</v>
      </c>
      <c r="F100" s="42">
        <v>7476270</v>
      </c>
      <c r="G100" s="81">
        <v>262878000</v>
      </c>
      <c r="H100" s="40">
        <v>2286430</v>
      </c>
      <c r="I100" s="40">
        <v>7035480</v>
      </c>
      <c r="J100" s="42">
        <v>11741600</v>
      </c>
      <c r="K100" s="270">
        <f>C102+G102</f>
        <v>743000</v>
      </c>
      <c r="L100" s="271"/>
      <c r="M100" s="276">
        <f>D102+E102+F102+H102+I102+J102</f>
        <v>77000</v>
      </c>
      <c r="N100" s="271"/>
      <c r="O100" s="288">
        <f>M100+K100</f>
        <v>820000</v>
      </c>
      <c r="P100" s="289"/>
      <c r="Q100" s="45" t="s">
        <v>6</v>
      </c>
      <c r="R100" s="42">
        <v>1244315900</v>
      </c>
      <c r="S100" s="60"/>
      <c r="T100" s="280">
        <v>7.0000000000000007E-2</v>
      </c>
      <c r="U100" s="283">
        <v>0.92</v>
      </c>
      <c r="V100" s="60"/>
      <c r="W100" s="204" t="s">
        <v>6</v>
      </c>
      <c r="X100" s="47">
        <v>2913.1</v>
      </c>
      <c r="Y100" s="47">
        <v>3569.4</v>
      </c>
      <c r="Z100" s="47">
        <v>38</v>
      </c>
      <c r="AA100" s="47">
        <v>53.3</v>
      </c>
      <c r="AB100" s="47">
        <v>3051.4</v>
      </c>
      <c r="AC100" s="47">
        <v>3764.6</v>
      </c>
      <c r="AD100" s="47">
        <v>66.8</v>
      </c>
      <c r="AE100" s="93">
        <v>9.8000000000000007</v>
      </c>
      <c r="AF100" s="16"/>
      <c r="AG100" s="204" t="s">
        <v>29</v>
      </c>
      <c r="AH100" s="18">
        <v>2.5</v>
      </c>
      <c r="AI100" s="18">
        <v>3.9375</v>
      </c>
      <c r="AJ100" s="18">
        <v>1.5</v>
      </c>
      <c r="AK100" s="18">
        <v>7</v>
      </c>
      <c r="AL100" s="19">
        <v>1</v>
      </c>
      <c r="AM100" s="70"/>
      <c r="AN100" s="73" t="s">
        <v>40</v>
      </c>
      <c r="AO100" s="23">
        <v>12.1</v>
      </c>
      <c r="AP100" s="24">
        <v>7.38</v>
      </c>
      <c r="AQ100" s="71"/>
      <c r="AR100" s="34" t="s">
        <v>37</v>
      </c>
      <c r="AS100" s="55" t="s">
        <v>85</v>
      </c>
      <c r="AT100" s="35" t="s">
        <v>38</v>
      </c>
      <c r="AU100" s="56">
        <v>4.7E-2</v>
      </c>
      <c r="AV100" s="1"/>
      <c r="AW100" s="184" t="s">
        <v>45</v>
      </c>
      <c r="AX100" s="179">
        <v>524767000</v>
      </c>
      <c r="AY100" s="179">
        <v>294675800</v>
      </c>
      <c r="AZ100" s="180">
        <v>172907000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86"/>
      <c r="B101" s="77" t="s">
        <v>44</v>
      </c>
      <c r="C101" s="82">
        <f t="shared" ref="C101:J101" si="117">C96</f>
        <v>218609000</v>
      </c>
      <c r="D101" s="83">
        <f t="shared" si="117"/>
        <v>2016390</v>
      </c>
      <c r="E101" s="83">
        <f t="shared" si="117"/>
        <v>4759120</v>
      </c>
      <c r="F101" s="84">
        <f t="shared" si="117"/>
        <v>7441270</v>
      </c>
      <c r="G101" s="82">
        <f t="shared" si="117"/>
        <v>262746000</v>
      </c>
      <c r="H101" s="83">
        <f t="shared" si="117"/>
        <v>2286430</v>
      </c>
      <c r="I101" s="83">
        <f t="shared" si="117"/>
        <v>7035480</v>
      </c>
      <c r="J101" s="84">
        <f t="shared" si="117"/>
        <v>11741600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1243536400</v>
      </c>
      <c r="S101" s="60"/>
      <c r="T101" s="281"/>
      <c r="U101" s="284"/>
      <c r="V101" s="60"/>
      <c r="W101" s="205" t="s">
        <v>7</v>
      </c>
      <c r="X101" s="6">
        <f t="shared" ref="X101:AE101" si="118">X96</f>
        <v>2905.1</v>
      </c>
      <c r="Y101" s="6">
        <f t="shared" si="118"/>
        <v>3567.9</v>
      </c>
      <c r="Z101" s="6">
        <f t="shared" si="118"/>
        <v>37.700000000000003</v>
      </c>
      <c r="AA101" s="6">
        <f t="shared" si="118"/>
        <v>53.3</v>
      </c>
      <c r="AB101" s="6">
        <f t="shared" si="118"/>
        <v>3042.9</v>
      </c>
      <c r="AC101" s="6">
        <f t="shared" si="118"/>
        <v>3762.9</v>
      </c>
      <c r="AD101" s="6">
        <f t="shared" si="118"/>
        <v>66.400000000000006</v>
      </c>
      <c r="AE101" s="92">
        <f t="shared" si="118"/>
        <v>9.6999999999999993</v>
      </c>
      <c r="AF101" s="16"/>
      <c r="AG101" s="205" t="s">
        <v>26</v>
      </c>
      <c r="AH101" s="7">
        <f>(AH100*10.74)</f>
        <v>26.85</v>
      </c>
      <c r="AI101" s="7">
        <f>(AI100*2.2)</f>
        <v>8.6625000000000014</v>
      </c>
      <c r="AJ101" s="7">
        <f>(AJ100*0.25)</f>
        <v>0.375</v>
      </c>
      <c r="AK101" s="294">
        <f>AK100+AL100</f>
        <v>8</v>
      </c>
      <c r="AL101" s="295"/>
      <c r="AM101" s="11"/>
      <c r="AN101" s="25" t="s">
        <v>41</v>
      </c>
      <c r="AO101" s="26">
        <v>11.9</v>
      </c>
      <c r="AP101" s="27">
        <v>7.73</v>
      </c>
      <c r="AQ101" s="71"/>
      <c r="AR101" s="36" t="s">
        <v>36</v>
      </c>
      <c r="AS101" s="13" t="s">
        <v>85</v>
      </c>
      <c r="AT101" s="2" t="s">
        <v>39</v>
      </c>
      <c r="AU101" s="39">
        <v>1.19</v>
      </c>
      <c r="AV101" s="1"/>
      <c r="AW101" s="185" t="s">
        <v>79</v>
      </c>
      <c r="AX101" s="178">
        <f t="shared" ref="AX101:AZ101" si="119">AX96</f>
        <v>524074000</v>
      </c>
      <c r="AY101" s="178">
        <f t="shared" si="119"/>
        <v>294538700</v>
      </c>
      <c r="AZ101" s="181">
        <f t="shared" si="119"/>
        <v>172871000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87"/>
      <c r="B102" s="75" t="s">
        <v>3</v>
      </c>
      <c r="C102" s="85">
        <f t="shared" ref="C102:J102" si="120">C100-C101</f>
        <v>611000</v>
      </c>
      <c r="D102" s="85">
        <f t="shared" si="120"/>
        <v>9000</v>
      </c>
      <c r="E102" s="85">
        <f t="shared" si="120"/>
        <v>33000</v>
      </c>
      <c r="F102" s="86">
        <f t="shared" si="120"/>
        <v>35000</v>
      </c>
      <c r="G102" s="85">
        <f t="shared" si="120"/>
        <v>132000</v>
      </c>
      <c r="H102" s="85">
        <f t="shared" si="120"/>
        <v>0</v>
      </c>
      <c r="I102" s="85">
        <f t="shared" si="120"/>
        <v>0</v>
      </c>
      <c r="J102" s="86">
        <f t="shared" si="120"/>
        <v>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779500</v>
      </c>
      <c r="S102" s="61"/>
      <c r="T102" s="282"/>
      <c r="U102" s="285"/>
      <c r="V102" s="61"/>
      <c r="W102" s="48" t="s">
        <v>3</v>
      </c>
      <c r="X102" s="49">
        <f>X100-X101</f>
        <v>8</v>
      </c>
      <c r="Y102" s="49">
        <f t="shared" ref="Y102:AE102" si="121">Y100-Y101</f>
        <v>1.5</v>
      </c>
      <c r="Z102" s="49">
        <f t="shared" si="121"/>
        <v>0.29999999999999716</v>
      </c>
      <c r="AA102" s="49">
        <f t="shared" si="121"/>
        <v>0</v>
      </c>
      <c r="AB102" s="49">
        <f t="shared" si="121"/>
        <v>8.5</v>
      </c>
      <c r="AC102" s="49">
        <f t="shared" si="121"/>
        <v>1.6999999999998181</v>
      </c>
      <c r="AD102" s="49">
        <f t="shared" si="121"/>
        <v>0.39999999999999147</v>
      </c>
      <c r="AE102" s="94">
        <f t="shared" si="121"/>
        <v>0.10000000000000142</v>
      </c>
      <c r="AF102" s="16"/>
      <c r="AG102" s="206" t="s">
        <v>28</v>
      </c>
      <c r="AH102" s="203">
        <f>(AH101)/((K100/1000000)*8.34)</f>
        <v>4.3330073491677723</v>
      </c>
      <c r="AI102" s="203">
        <f>(AI101)/((K100/1000000)*8.34)</f>
        <v>1.3979395218683737</v>
      </c>
      <c r="AJ102" s="203">
        <f>(AJ101)/((K100/1000000)*8.34)</f>
        <v>6.0516862418544301E-2</v>
      </c>
      <c r="AK102" s="296">
        <f>(AK101)/((K100/1000000)*8.34)</f>
        <v>1.2910263982622785</v>
      </c>
      <c r="AL102" s="297"/>
      <c r="AM102" s="11"/>
      <c r="AN102" s="63"/>
      <c r="AO102" s="14"/>
      <c r="AP102" s="14"/>
      <c r="AQ102" s="71"/>
      <c r="AR102" s="202" t="s">
        <v>55</v>
      </c>
      <c r="AS102" s="89">
        <v>6.18</v>
      </c>
      <c r="AT102" s="201" t="s">
        <v>54</v>
      </c>
      <c r="AU102" s="38">
        <v>2.9000000000000001E-2</v>
      </c>
      <c r="AV102" s="1"/>
      <c r="AW102" s="177" t="s">
        <v>3</v>
      </c>
      <c r="AX102" s="182">
        <f>AX100-AX101</f>
        <v>693000</v>
      </c>
      <c r="AY102" s="182">
        <f>AY100-AY101</f>
        <v>137100</v>
      </c>
      <c r="AZ102" s="183">
        <f>AZ100-AZ101</f>
        <v>36000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267">
        <v>26</v>
      </c>
      <c r="B104" s="76" t="s">
        <v>45</v>
      </c>
      <c r="C104" s="81">
        <v>219978000</v>
      </c>
      <c r="D104" s="40">
        <v>2035390</v>
      </c>
      <c r="E104" s="40">
        <v>4824120</v>
      </c>
      <c r="F104" s="42">
        <v>7496270</v>
      </c>
      <c r="G104" s="81">
        <v>262878000</v>
      </c>
      <c r="H104" s="40">
        <v>2286430</v>
      </c>
      <c r="I104" s="40">
        <v>7035480</v>
      </c>
      <c r="J104" s="42">
        <v>11741600</v>
      </c>
      <c r="K104" s="270">
        <f>C106+G106</f>
        <v>758000</v>
      </c>
      <c r="L104" s="271"/>
      <c r="M104" s="276">
        <f>D106+E106+F106+H106+I106+J106</f>
        <v>62000</v>
      </c>
      <c r="N104" s="271"/>
      <c r="O104" s="288">
        <f>M104+K104</f>
        <v>820000</v>
      </c>
      <c r="P104" s="289"/>
      <c r="Q104" s="45" t="s">
        <v>6</v>
      </c>
      <c r="R104" s="42">
        <v>1245057100</v>
      </c>
      <c r="S104" s="60"/>
      <c r="T104" s="280">
        <v>0.21</v>
      </c>
      <c r="U104" s="283">
        <v>0.97</v>
      </c>
      <c r="V104" s="60"/>
      <c r="W104" s="204" t="s">
        <v>6</v>
      </c>
      <c r="X104" s="47">
        <v>2922.8</v>
      </c>
      <c r="Y104" s="47">
        <v>3569.4</v>
      </c>
      <c r="Z104" s="47">
        <v>38.1</v>
      </c>
      <c r="AA104" s="47">
        <v>53.3</v>
      </c>
      <c r="AB104" s="47">
        <v>3061.5</v>
      </c>
      <c r="AC104" s="47">
        <v>3764.6</v>
      </c>
      <c r="AD104" s="47">
        <v>66.900000000000006</v>
      </c>
      <c r="AE104" s="93">
        <v>9.8000000000000007</v>
      </c>
      <c r="AF104" s="16"/>
      <c r="AG104" s="204" t="s">
        <v>29</v>
      </c>
      <c r="AH104" s="18">
        <v>2.625</v>
      </c>
      <c r="AI104" s="18">
        <v>3.75</v>
      </c>
      <c r="AJ104" s="18">
        <v>1.5</v>
      </c>
      <c r="AK104" s="18">
        <v>9</v>
      </c>
      <c r="AL104" s="19">
        <v>0</v>
      </c>
      <c r="AM104" s="70"/>
      <c r="AN104" s="73" t="s">
        <v>40</v>
      </c>
      <c r="AO104" s="23">
        <v>12.9</v>
      </c>
      <c r="AP104" s="24">
        <v>7.29</v>
      </c>
      <c r="AQ104" s="71"/>
      <c r="AR104" s="34" t="s">
        <v>37</v>
      </c>
      <c r="AS104" s="55">
        <v>4.4999999999999998E-2</v>
      </c>
      <c r="AT104" s="35" t="s">
        <v>38</v>
      </c>
      <c r="AU104" s="56" t="s">
        <v>85</v>
      </c>
      <c r="AV104" s="1"/>
      <c r="AW104" s="184" t="s">
        <v>45</v>
      </c>
      <c r="AX104" s="179">
        <v>525630000</v>
      </c>
      <c r="AY104" s="179">
        <v>294675800</v>
      </c>
      <c r="AZ104" s="180">
        <v>172943000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86"/>
      <c r="B105" s="77" t="s">
        <v>44</v>
      </c>
      <c r="C105" s="82">
        <f t="shared" ref="C105:J105" si="122">C100</f>
        <v>219220000</v>
      </c>
      <c r="D105" s="83">
        <f t="shared" si="122"/>
        <v>2025390</v>
      </c>
      <c r="E105" s="83">
        <f t="shared" si="122"/>
        <v>4792120</v>
      </c>
      <c r="F105" s="84">
        <f t="shared" si="122"/>
        <v>7476270</v>
      </c>
      <c r="G105" s="82">
        <f t="shared" si="122"/>
        <v>262878000</v>
      </c>
      <c r="H105" s="83">
        <f t="shared" si="122"/>
        <v>2286430</v>
      </c>
      <c r="I105" s="83">
        <f t="shared" si="122"/>
        <v>7035480</v>
      </c>
      <c r="J105" s="84">
        <f t="shared" si="122"/>
        <v>11741600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1244315900</v>
      </c>
      <c r="S105" s="60"/>
      <c r="T105" s="281"/>
      <c r="U105" s="284"/>
      <c r="V105" s="60"/>
      <c r="W105" s="205" t="s">
        <v>7</v>
      </c>
      <c r="X105" s="6">
        <f t="shared" ref="X105:AE105" si="123">X100</f>
        <v>2913.1</v>
      </c>
      <c r="Y105" s="6">
        <f t="shared" si="123"/>
        <v>3569.4</v>
      </c>
      <c r="Z105" s="6">
        <f t="shared" si="123"/>
        <v>38</v>
      </c>
      <c r="AA105" s="6">
        <f t="shared" si="123"/>
        <v>53.3</v>
      </c>
      <c r="AB105" s="6">
        <f t="shared" si="123"/>
        <v>3051.4</v>
      </c>
      <c r="AC105" s="6">
        <f t="shared" si="123"/>
        <v>3764.6</v>
      </c>
      <c r="AD105" s="6">
        <f t="shared" si="123"/>
        <v>66.8</v>
      </c>
      <c r="AE105" s="92">
        <f t="shared" si="123"/>
        <v>9.8000000000000007</v>
      </c>
      <c r="AF105" s="16"/>
      <c r="AG105" s="205" t="s">
        <v>26</v>
      </c>
      <c r="AH105" s="7">
        <f>(AH104*10.74)</f>
        <v>28.192499999999999</v>
      </c>
      <c r="AI105" s="7">
        <f>(AI104*2.2)</f>
        <v>8.25</v>
      </c>
      <c r="AJ105" s="7">
        <f>(AJ104*0.25)</f>
        <v>0.375</v>
      </c>
      <c r="AK105" s="294">
        <f>AK104+AL104</f>
        <v>9</v>
      </c>
      <c r="AL105" s="295"/>
      <c r="AM105" s="11"/>
      <c r="AN105" s="25" t="s">
        <v>41</v>
      </c>
      <c r="AO105" s="26">
        <v>12.2</v>
      </c>
      <c r="AP105" s="27">
        <v>7.72</v>
      </c>
      <c r="AQ105" s="71"/>
      <c r="AR105" s="36" t="s">
        <v>36</v>
      </c>
      <c r="AS105" s="13">
        <v>0.878</v>
      </c>
      <c r="AT105" s="2" t="s">
        <v>39</v>
      </c>
      <c r="AU105" s="39" t="s">
        <v>85</v>
      </c>
      <c r="AV105" s="1"/>
      <c r="AW105" s="185" t="s">
        <v>79</v>
      </c>
      <c r="AX105" s="178">
        <f t="shared" ref="AX105:AZ105" si="124">AX100</f>
        <v>524767000</v>
      </c>
      <c r="AY105" s="178">
        <f t="shared" si="124"/>
        <v>294675800</v>
      </c>
      <c r="AZ105" s="181">
        <f t="shared" si="124"/>
        <v>172907000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87"/>
      <c r="B106" s="75" t="s">
        <v>3</v>
      </c>
      <c r="C106" s="85">
        <f t="shared" ref="C106:J106" si="125">C104-C105</f>
        <v>758000</v>
      </c>
      <c r="D106" s="85">
        <f t="shared" si="125"/>
        <v>10000</v>
      </c>
      <c r="E106" s="85">
        <f t="shared" si="125"/>
        <v>32000</v>
      </c>
      <c r="F106" s="86">
        <f t="shared" si="125"/>
        <v>20000</v>
      </c>
      <c r="G106" s="85">
        <f t="shared" si="125"/>
        <v>0</v>
      </c>
      <c r="H106" s="85">
        <f t="shared" si="125"/>
        <v>0</v>
      </c>
      <c r="I106" s="85">
        <f t="shared" si="125"/>
        <v>0</v>
      </c>
      <c r="J106" s="86">
        <f t="shared" si="125"/>
        <v>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741200</v>
      </c>
      <c r="S106" s="61"/>
      <c r="T106" s="282"/>
      <c r="U106" s="285"/>
      <c r="V106" s="61"/>
      <c r="W106" s="48" t="s">
        <v>3</v>
      </c>
      <c r="X106" s="49">
        <f>X104-X105</f>
        <v>9.7000000000002728</v>
      </c>
      <c r="Y106" s="49">
        <f t="shared" ref="Y106:AE106" si="126">Y104-Y105</f>
        <v>0</v>
      </c>
      <c r="Z106" s="49">
        <f t="shared" si="126"/>
        <v>0.10000000000000142</v>
      </c>
      <c r="AA106" s="49">
        <f t="shared" si="126"/>
        <v>0</v>
      </c>
      <c r="AB106" s="49">
        <f t="shared" si="126"/>
        <v>10.099999999999909</v>
      </c>
      <c r="AC106" s="49">
        <f t="shared" si="126"/>
        <v>0</v>
      </c>
      <c r="AD106" s="49">
        <f t="shared" si="126"/>
        <v>0.10000000000000853</v>
      </c>
      <c r="AE106" s="94">
        <f t="shared" si="126"/>
        <v>0</v>
      </c>
      <c r="AF106" s="16"/>
      <c r="AG106" s="206" t="s">
        <v>28</v>
      </c>
      <c r="AH106" s="203">
        <f>(AH105)/((K104/1000000)*8.34)</f>
        <v>4.4596249122074374</v>
      </c>
      <c r="AI106" s="203">
        <f>(AI105)/((K104/1000000)*8.34)</f>
        <v>1.3050245819175794</v>
      </c>
      <c r="AJ106" s="203">
        <f>(AJ105)/((K104/1000000)*8.34)</f>
        <v>5.9319299178071792E-2</v>
      </c>
      <c r="AK106" s="296">
        <f>(AK105)/((K104/1000000)*8.34)</f>
        <v>1.423663180273723</v>
      </c>
      <c r="AL106" s="297"/>
      <c r="AM106" s="11"/>
      <c r="AN106" s="63"/>
      <c r="AO106" s="14"/>
      <c r="AP106" s="14"/>
      <c r="AQ106" s="71"/>
      <c r="AR106" s="202" t="s">
        <v>55</v>
      </c>
      <c r="AS106" s="89">
        <v>4.41</v>
      </c>
      <c r="AT106" s="201" t="s">
        <v>54</v>
      </c>
      <c r="AU106" s="38">
        <v>2.7E-2</v>
      </c>
      <c r="AV106" s="1"/>
      <c r="AW106" s="177" t="s">
        <v>3</v>
      </c>
      <c r="AX106" s="182">
        <f>AX104-AX105</f>
        <v>863000</v>
      </c>
      <c r="AY106" s="182">
        <f>AY104-AY105</f>
        <v>0</v>
      </c>
      <c r="AZ106" s="183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267">
        <v>27</v>
      </c>
      <c r="B108" s="76" t="s">
        <v>45</v>
      </c>
      <c r="C108" s="81">
        <v>220742000</v>
      </c>
      <c r="D108" s="40">
        <v>2054390</v>
      </c>
      <c r="E108" s="40">
        <v>4824120</v>
      </c>
      <c r="F108" s="42">
        <v>7504270</v>
      </c>
      <c r="G108" s="81">
        <v>262878000</v>
      </c>
      <c r="H108" s="40">
        <v>2286430</v>
      </c>
      <c r="I108" s="40">
        <v>7035480</v>
      </c>
      <c r="J108" s="42">
        <v>11741600</v>
      </c>
      <c r="K108" s="270">
        <f>C110+G110</f>
        <v>764000</v>
      </c>
      <c r="L108" s="271"/>
      <c r="M108" s="276">
        <f>D110+E110+F110+H110+I110+J110</f>
        <v>27000</v>
      </c>
      <c r="N108" s="271"/>
      <c r="O108" s="288">
        <f>M108+K108</f>
        <v>791000</v>
      </c>
      <c r="P108" s="289"/>
      <c r="Q108" s="45" t="s">
        <v>6</v>
      </c>
      <c r="R108" s="42">
        <v>1245818800</v>
      </c>
      <c r="S108" s="60"/>
      <c r="T108" s="280">
        <v>0.04</v>
      </c>
      <c r="U108" s="283">
        <v>0.97</v>
      </c>
      <c r="V108" s="60"/>
      <c r="W108" s="204" t="s">
        <v>6</v>
      </c>
      <c r="X108" s="47">
        <v>2932.5</v>
      </c>
      <c r="Y108" s="47">
        <v>3569.4</v>
      </c>
      <c r="Z108" s="47">
        <v>38.299999999999997</v>
      </c>
      <c r="AA108" s="47">
        <v>53.3</v>
      </c>
      <c r="AB108" s="47">
        <v>3071.7</v>
      </c>
      <c r="AC108" s="47">
        <v>3764.6</v>
      </c>
      <c r="AD108" s="47">
        <v>66.900000000000006</v>
      </c>
      <c r="AE108" s="93">
        <v>9.8000000000000007</v>
      </c>
      <c r="AF108" s="16"/>
      <c r="AG108" s="204" t="s">
        <v>29</v>
      </c>
      <c r="AH108" s="18">
        <v>2.875</v>
      </c>
      <c r="AI108" s="18">
        <v>3.9375</v>
      </c>
      <c r="AJ108" s="18">
        <v>1.5</v>
      </c>
      <c r="AK108" s="18">
        <v>9</v>
      </c>
      <c r="AL108" s="19">
        <v>0</v>
      </c>
      <c r="AM108" s="70"/>
      <c r="AN108" s="73" t="s">
        <v>40</v>
      </c>
      <c r="AO108" s="23">
        <v>13</v>
      </c>
      <c r="AP108" s="24">
        <v>7.24</v>
      </c>
      <c r="AQ108" s="71"/>
      <c r="AR108" s="34" t="s">
        <v>37</v>
      </c>
      <c r="AS108" s="55">
        <v>4.4999999999999998E-2</v>
      </c>
      <c r="AT108" s="35" t="s">
        <v>38</v>
      </c>
      <c r="AU108" s="56" t="s">
        <v>85</v>
      </c>
      <c r="AV108" s="1"/>
      <c r="AW108" s="184" t="s">
        <v>45</v>
      </c>
      <c r="AX108" s="179">
        <v>526483000</v>
      </c>
      <c r="AY108" s="179">
        <v>294675800</v>
      </c>
      <c r="AZ108" s="180">
        <v>172943000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86"/>
      <c r="B109" s="77" t="s">
        <v>44</v>
      </c>
      <c r="C109" s="82">
        <f t="shared" ref="C109:J109" si="127">C104</f>
        <v>219978000</v>
      </c>
      <c r="D109" s="83">
        <f t="shared" si="127"/>
        <v>2035390</v>
      </c>
      <c r="E109" s="83">
        <f t="shared" si="127"/>
        <v>4824120</v>
      </c>
      <c r="F109" s="84">
        <f t="shared" si="127"/>
        <v>7496270</v>
      </c>
      <c r="G109" s="82">
        <f t="shared" si="127"/>
        <v>262878000</v>
      </c>
      <c r="H109" s="83">
        <f t="shared" si="127"/>
        <v>2286430</v>
      </c>
      <c r="I109" s="83">
        <f t="shared" si="127"/>
        <v>7035480</v>
      </c>
      <c r="J109" s="84">
        <f t="shared" si="127"/>
        <v>11741600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1245057100</v>
      </c>
      <c r="S109" s="60"/>
      <c r="T109" s="281"/>
      <c r="U109" s="284"/>
      <c r="V109" s="60"/>
      <c r="W109" s="205" t="s">
        <v>7</v>
      </c>
      <c r="X109" s="6">
        <f t="shared" ref="X109:AE109" si="128">X104</f>
        <v>2922.8</v>
      </c>
      <c r="Y109" s="6">
        <f t="shared" si="128"/>
        <v>3569.4</v>
      </c>
      <c r="Z109" s="6">
        <f t="shared" si="128"/>
        <v>38.1</v>
      </c>
      <c r="AA109" s="6">
        <f t="shared" si="128"/>
        <v>53.3</v>
      </c>
      <c r="AB109" s="6">
        <f t="shared" si="128"/>
        <v>3061.5</v>
      </c>
      <c r="AC109" s="6">
        <f t="shared" si="128"/>
        <v>3764.6</v>
      </c>
      <c r="AD109" s="6">
        <f t="shared" si="128"/>
        <v>66.900000000000006</v>
      </c>
      <c r="AE109" s="92">
        <f t="shared" si="128"/>
        <v>9.8000000000000007</v>
      </c>
      <c r="AF109" s="16"/>
      <c r="AG109" s="205" t="s">
        <v>26</v>
      </c>
      <c r="AH109" s="7">
        <f>(AH108*10.74)</f>
        <v>30.877500000000001</v>
      </c>
      <c r="AI109" s="7">
        <f>(AI108*2.2)</f>
        <v>8.6625000000000014</v>
      </c>
      <c r="AJ109" s="7">
        <f>(AJ108*0.25)</f>
        <v>0.375</v>
      </c>
      <c r="AK109" s="294">
        <f>AK108+AL108</f>
        <v>9</v>
      </c>
      <c r="AL109" s="295"/>
      <c r="AM109" s="11"/>
      <c r="AN109" s="25" t="s">
        <v>41</v>
      </c>
      <c r="AO109" s="26">
        <v>12.9</v>
      </c>
      <c r="AP109" s="27">
        <v>7.61</v>
      </c>
      <c r="AQ109" s="71"/>
      <c r="AR109" s="36" t="s">
        <v>36</v>
      </c>
      <c r="AS109" s="13">
        <v>1.5449999999999999</v>
      </c>
      <c r="AT109" s="2" t="s">
        <v>39</v>
      </c>
      <c r="AU109" s="39" t="s">
        <v>85</v>
      </c>
      <c r="AV109" s="1"/>
      <c r="AW109" s="185" t="s">
        <v>79</v>
      </c>
      <c r="AX109" s="178">
        <f t="shared" ref="AX109:AZ109" si="129">AX104</f>
        <v>525630000</v>
      </c>
      <c r="AY109" s="178">
        <f t="shared" si="129"/>
        <v>294675800</v>
      </c>
      <c r="AZ109" s="181">
        <f t="shared" si="129"/>
        <v>172943000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87"/>
      <c r="B110" s="75" t="s">
        <v>3</v>
      </c>
      <c r="C110" s="85">
        <f t="shared" ref="C110:J110" si="130">C108-C109</f>
        <v>764000</v>
      </c>
      <c r="D110" s="85">
        <f t="shared" si="130"/>
        <v>19000</v>
      </c>
      <c r="E110" s="85">
        <f t="shared" si="130"/>
        <v>0</v>
      </c>
      <c r="F110" s="86">
        <f t="shared" si="130"/>
        <v>8000</v>
      </c>
      <c r="G110" s="85">
        <f t="shared" si="130"/>
        <v>0</v>
      </c>
      <c r="H110" s="85">
        <f t="shared" si="130"/>
        <v>0</v>
      </c>
      <c r="I110" s="85">
        <f t="shared" si="130"/>
        <v>0</v>
      </c>
      <c r="J110" s="86">
        <f t="shared" si="130"/>
        <v>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761700</v>
      </c>
      <c r="S110" s="61"/>
      <c r="T110" s="282"/>
      <c r="U110" s="285"/>
      <c r="V110" s="61"/>
      <c r="W110" s="48" t="s">
        <v>3</v>
      </c>
      <c r="X110" s="49">
        <f>X108-X109</f>
        <v>9.6999999999998181</v>
      </c>
      <c r="Y110" s="49">
        <f t="shared" ref="Y110:AE110" si="131">Y108-Y109</f>
        <v>0</v>
      </c>
      <c r="Z110" s="49">
        <f t="shared" si="131"/>
        <v>0.19999999999999574</v>
      </c>
      <c r="AA110" s="49">
        <f t="shared" si="131"/>
        <v>0</v>
      </c>
      <c r="AB110" s="49">
        <f t="shared" si="131"/>
        <v>10.199999999999818</v>
      </c>
      <c r="AC110" s="49">
        <f t="shared" si="131"/>
        <v>0</v>
      </c>
      <c r="AD110" s="49">
        <f t="shared" si="131"/>
        <v>0</v>
      </c>
      <c r="AE110" s="94">
        <f t="shared" si="131"/>
        <v>0</v>
      </c>
      <c r="AF110" s="16"/>
      <c r="AG110" s="206" t="s">
        <v>28</v>
      </c>
      <c r="AH110" s="203">
        <f>(AH109)/((K108/1000000)*8.34)</f>
        <v>4.845992316094768</v>
      </c>
      <c r="AI110" s="203">
        <f>(AI109)/((K108/1000000)*8.34)</f>
        <v>1.3595144826547141</v>
      </c>
      <c r="AJ110" s="203">
        <f>(AJ109)/((K108/1000000)*8.34)</f>
        <v>5.885344080756337E-2</v>
      </c>
      <c r="AK110" s="296">
        <f>(AK109)/((K108/1000000)*8.34)</f>
        <v>1.412482579381521</v>
      </c>
      <c r="AL110" s="297"/>
      <c r="AM110" s="11"/>
      <c r="AN110" s="63"/>
      <c r="AO110" s="14"/>
      <c r="AP110" s="14"/>
      <c r="AQ110" s="71"/>
      <c r="AR110" s="202" t="s">
        <v>55</v>
      </c>
      <c r="AS110" s="89">
        <v>8.59</v>
      </c>
      <c r="AT110" s="201" t="s">
        <v>54</v>
      </c>
      <c r="AU110" s="38">
        <v>2.8000000000000001E-2</v>
      </c>
      <c r="AV110" s="1"/>
      <c r="AW110" s="177" t="s">
        <v>3</v>
      </c>
      <c r="AX110" s="182">
        <f>AX108-AX109</f>
        <v>853000</v>
      </c>
      <c r="AY110" s="182">
        <f>AY108-AY109</f>
        <v>0</v>
      </c>
      <c r="AZ110" s="183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267">
        <v>28</v>
      </c>
      <c r="B112" s="76" t="s">
        <v>45</v>
      </c>
      <c r="C112" s="81">
        <v>221597000</v>
      </c>
      <c r="D112" s="40">
        <v>2063390</v>
      </c>
      <c r="E112" s="40">
        <v>4857110</v>
      </c>
      <c r="F112" s="42">
        <v>7527270</v>
      </c>
      <c r="G112" s="81">
        <v>262878000</v>
      </c>
      <c r="H112" s="40">
        <v>2286430</v>
      </c>
      <c r="I112" s="40">
        <v>7035480</v>
      </c>
      <c r="J112" s="42">
        <v>11741600</v>
      </c>
      <c r="K112" s="270">
        <f>C114+G114</f>
        <v>855000</v>
      </c>
      <c r="L112" s="271"/>
      <c r="M112" s="276">
        <f>D114+E114+F114+H114+I114+J114</f>
        <v>64990</v>
      </c>
      <c r="N112" s="271"/>
      <c r="O112" s="288">
        <f>M112+K112</f>
        <v>919990</v>
      </c>
      <c r="P112" s="289"/>
      <c r="Q112" s="45" t="s">
        <v>6</v>
      </c>
      <c r="R112" s="42">
        <v>1246596900</v>
      </c>
      <c r="S112" s="60"/>
      <c r="T112" s="280">
        <v>0.86</v>
      </c>
      <c r="U112" s="283">
        <v>1.04</v>
      </c>
      <c r="V112" s="60"/>
      <c r="W112" s="204" t="s">
        <v>6</v>
      </c>
      <c r="X112" s="47">
        <v>2943.4</v>
      </c>
      <c r="Y112" s="47">
        <v>3569.4</v>
      </c>
      <c r="Z112" s="47">
        <v>38.4</v>
      </c>
      <c r="AA112" s="47">
        <v>53.3</v>
      </c>
      <c r="AB112" s="47">
        <v>3083</v>
      </c>
      <c r="AC112" s="47">
        <v>3764.6</v>
      </c>
      <c r="AD112" s="47">
        <v>67.099999999999994</v>
      </c>
      <c r="AE112" s="93">
        <v>9.9</v>
      </c>
      <c r="AF112" s="16"/>
      <c r="AG112" s="204" t="s">
        <v>29</v>
      </c>
      <c r="AH112" s="18">
        <v>2.5</v>
      </c>
      <c r="AI112" s="18">
        <v>4.5</v>
      </c>
      <c r="AJ112" s="18">
        <v>1.75</v>
      </c>
      <c r="AK112" s="18">
        <v>10</v>
      </c>
      <c r="AL112" s="19">
        <v>0</v>
      </c>
      <c r="AM112" s="70"/>
      <c r="AN112" s="73" t="s">
        <v>40</v>
      </c>
      <c r="AO112" s="23">
        <v>13.3</v>
      </c>
      <c r="AP112" s="24">
        <v>7.33</v>
      </c>
      <c r="AQ112" s="71"/>
      <c r="AR112" s="34" t="s">
        <v>37</v>
      </c>
      <c r="AS112" s="55">
        <v>4.8000000000000001E-2</v>
      </c>
      <c r="AT112" s="35" t="s">
        <v>38</v>
      </c>
      <c r="AU112" s="56" t="s">
        <v>85</v>
      </c>
      <c r="AV112" s="1"/>
      <c r="AW112" s="184" t="s">
        <v>45</v>
      </c>
      <c r="AX112" s="179">
        <v>527448000</v>
      </c>
      <c r="AY112" s="179">
        <v>294675800</v>
      </c>
      <c r="AZ112" s="180">
        <v>172978000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86"/>
      <c r="B113" s="77" t="s">
        <v>44</v>
      </c>
      <c r="C113" s="82">
        <f t="shared" ref="C113:J113" si="132">C108</f>
        <v>220742000</v>
      </c>
      <c r="D113" s="83">
        <f t="shared" si="132"/>
        <v>2054390</v>
      </c>
      <c r="E113" s="83">
        <f t="shared" si="132"/>
        <v>4824120</v>
      </c>
      <c r="F113" s="84">
        <f t="shared" si="132"/>
        <v>7504270</v>
      </c>
      <c r="G113" s="82">
        <f t="shared" si="132"/>
        <v>262878000</v>
      </c>
      <c r="H113" s="83">
        <f t="shared" si="132"/>
        <v>2286430</v>
      </c>
      <c r="I113" s="83">
        <f t="shared" si="132"/>
        <v>7035480</v>
      </c>
      <c r="J113" s="84">
        <f t="shared" si="132"/>
        <v>11741600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1245818800</v>
      </c>
      <c r="S113" s="60"/>
      <c r="T113" s="281"/>
      <c r="U113" s="284"/>
      <c r="V113" s="60"/>
      <c r="W113" s="205" t="s">
        <v>7</v>
      </c>
      <c r="X113" s="6">
        <f t="shared" ref="X113:AE113" si="133">X108</f>
        <v>2932.5</v>
      </c>
      <c r="Y113" s="6">
        <f t="shared" si="133"/>
        <v>3569.4</v>
      </c>
      <c r="Z113" s="6">
        <f t="shared" si="133"/>
        <v>38.299999999999997</v>
      </c>
      <c r="AA113" s="6">
        <f t="shared" si="133"/>
        <v>53.3</v>
      </c>
      <c r="AB113" s="6">
        <f t="shared" si="133"/>
        <v>3071.7</v>
      </c>
      <c r="AC113" s="6">
        <f t="shared" si="133"/>
        <v>3764.6</v>
      </c>
      <c r="AD113" s="6">
        <f t="shared" si="133"/>
        <v>66.900000000000006</v>
      </c>
      <c r="AE113" s="92">
        <f t="shared" si="133"/>
        <v>9.8000000000000007</v>
      </c>
      <c r="AF113" s="16"/>
      <c r="AG113" s="205" t="s">
        <v>26</v>
      </c>
      <c r="AH113" s="7">
        <f>(AH112*10.74)</f>
        <v>26.85</v>
      </c>
      <c r="AI113" s="7">
        <f>(AI112*2.2)</f>
        <v>9.9</v>
      </c>
      <c r="AJ113" s="7">
        <f>(AJ112*0.25)</f>
        <v>0.4375</v>
      </c>
      <c r="AK113" s="294">
        <f>AK112+AL112</f>
        <v>10</v>
      </c>
      <c r="AL113" s="295"/>
      <c r="AM113" s="11"/>
      <c r="AN113" s="25" t="s">
        <v>41</v>
      </c>
      <c r="AO113" s="26">
        <v>13.1</v>
      </c>
      <c r="AP113" s="27">
        <v>7.58</v>
      </c>
      <c r="AQ113" s="71"/>
      <c r="AR113" s="36" t="s">
        <v>36</v>
      </c>
      <c r="AS113" s="13">
        <v>0.72599999999999998</v>
      </c>
      <c r="AT113" s="2" t="s">
        <v>39</v>
      </c>
      <c r="AU113" s="39" t="s">
        <v>85</v>
      </c>
      <c r="AV113" s="1"/>
      <c r="AW113" s="185" t="s">
        <v>79</v>
      </c>
      <c r="AX113" s="178">
        <f t="shared" ref="AX113:AZ113" si="134">AX108</f>
        <v>526483000</v>
      </c>
      <c r="AY113" s="178">
        <f t="shared" si="134"/>
        <v>294675800</v>
      </c>
      <c r="AZ113" s="181">
        <f t="shared" si="134"/>
        <v>172943000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87"/>
      <c r="B114" s="75" t="s">
        <v>3</v>
      </c>
      <c r="C114" s="85">
        <f t="shared" ref="C114:J114" si="135">C112-C113</f>
        <v>855000</v>
      </c>
      <c r="D114" s="85">
        <f t="shared" si="135"/>
        <v>9000</v>
      </c>
      <c r="E114" s="85">
        <f t="shared" si="135"/>
        <v>32990</v>
      </c>
      <c r="F114" s="86">
        <f t="shared" si="135"/>
        <v>23000</v>
      </c>
      <c r="G114" s="85">
        <f t="shared" si="135"/>
        <v>0</v>
      </c>
      <c r="H114" s="85">
        <f t="shared" si="135"/>
        <v>0</v>
      </c>
      <c r="I114" s="85">
        <f t="shared" si="135"/>
        <v>0</v>
      </c>
      <c r="J114" s="86">
        <f t="shared" si="135"/>
        <v>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778100</v>
      </c>
      <c r="S114" s="61"/>
      <c r="T114" s="282"/>
      <c r="U114" s="285"/>
      <c r="V114" s="61"/>
      <c r="W114" s="48" t="s">
        <v>3</v>
      </c>
      <c r="X114" s="49">
        <f>X112-X113</f>
        <v>10.900000000000091</v>
      </c>
      <c r="Y114" s="49">
        <f t="shared" ref="Y114:AE114" si="136">Y112-Y113</f>
        <v>0</v>
      </c>
      <c r="Z114" s="49">
        <f t="shared" si="136"/>
        <v>0.10000000000000142</v>
      </c>
      <c r="AA114" s="49">
        <f t="shared" si="136"/>
        <v>0</v>
      </c>
      <c r="AB114" s="49">
        <f t="shared" si="136"/>
        <v>11.300000000000182</v>
      </c>
      <c r="AC114" s="49">
        <f t="shared" si="136"/>
        <v>0</v>
      </c>
      <c r="AD114" s="49">
        <f t="shared" si="136"/>
        <v>0.19999999999998863</v>
      </c>
      <c r="AE114" s="94">
        <f t="shared" si="136"/>
        <v>9.9999999999999645E-2</v>
      </c>
      <c r="AF114" s="16"/>
      <c r="AG114" s="206" t="s">
        <v>28</v>
      </c>
      <c r="AH114" s="203">
        <f>(AH113)/((K112/1000000)*8.34)</f>
        <v>3.7654087256510582</v>
      </c>
      <c r="AI114" s="203">
        <f>(AI113)/((K112/1000000)*8.34)</f>
        <v>1.388362993815474</v>
      </c>
      <c r="AJ114" s="203">
        <f>(AJ113)/((K112/1000000)*8.34)</f>
        <v>6.1354425231744426E-2</v>
      </c>
      <c r="AK114" s="296">
        <f>(AK113)/((K112/1000000)*8.34)</f>
        <v>1.4023868624398728</v>
      </c>
      <c r="AL114" s="297"/>
      <c r="AM114" s="11"/>
      <c r="AN114" s="63"/>
      <c r="AO114" s="14"/>
      <c r="AP114" s="14"/>
      <c r="AQ114" s="71"/>
      <c r="AR114" s="202" t="s">
        <v>55</v>
      </c>
      <c r="AS114" s="89">
        <v>3.19</v>
      </c>
      <c r="AT114" s="201" t="s">
        <v>54</v>
      </c>
      <c r="AU114" s="38">
        <v>4.3999999999999997E-2</v>
      </c>
      <c r="AV114" s="1"/>
      <c r="AW114" s="177" t="s">
        <v>3</v>
      </c>
      <c r="AX114" s="182">
        <f>AX112-AX113</f>
        <v>965000</v>
      </c>
      <c r="AY114" s="182">
        <f>AY112-AY113</f>
        <v>0</v>
      </c>
      <c r="AZ114" s="183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267">
        <v>29</v>
      </c>
      <c r="B116" s="76" t="s">
        <v>45</v>
      </c>
      <c r="C116" s="81">
        <v>222401000</v>
      </c>
      <c r="D116" s="40">
        <v>2073390</v>
      </c>
      <c r="E116" s="40">
        <v>4890110</v>
      </c>
      <c r="F116" s="42">
        <v>7561260</v>
      </c>
      <c r="G116" s="81">
        <v>262878000</v>
      </c>
      <c r="H116" s="40">
        <v>2286430</v>
      </c>
      <c r="I116" s="40">
        <v>7035480</v>
      </c>
      <c r="J116" s="42">
        <v>11741600</v>
      </c>
      <c r="K116" s="270">
        <f>C118+G118</f>
        <v>804000</v>
      </c>
      <c r="L116" s="271"/>
      <c r="M116" s="276">
        <f>D118+E118+F118+H118+I118+J118</f>
        <v>76990</v>
      </c>
      <c r="N116" s="271"/>
      <c r="O116" s="288">
        <f>M116+K116</f>
        <v>880990</v>
      </c>
      <c r="P116" s="289"/>
      <c r="Q116" s="45" t="s">
        <v>6</v>
      </c>
      <c r="R116" s="42">
        <v>1247378000</v>
      </c>
      <c r="S116" s="60"/>
      <c r="T116" s="280">
        <v>0</v>
      </c>
      <c r="U116" s="283">
        <v>0.96</v>
      </c>
      <c r="V116" s="60"/>
      <c r="W116" s="204" t="s">
        <v>6</v>
      </c>
      <c r="X116" s="47">
        <v>2953.6</v>
      </c>
      <c r="Y116" s="47">
        <v>3569.4</v>
      </c>
      <c r="Z116" s="47">
        <v>38.4</v>
      </c>
      <c r="AA116" s="47">
        <v>53.3</v>
      </c>
      <c r="AB116" s="47">
        <v>3093.8</v>
      </c>
      <c r="AC116" s="47">
        <v>3764.6</v>
      </c>
      <c r="AD116" s="47">
        <v>67.3</v>
      </c>
      <c r="AE116" s="93">
        <v>10</v>
      </c>
      <c r="AF116" s="16"/>
      <c r="AG116" s="204" t="s">
        <v>29</v>
      </c>
      <c r="AH116" s="18">
        <v>3.75</v>
      </c>
      <c r="AI116" s="18">
        <v>4</v>
      </c>
      <c r="AJ116" s="18">
        <v>2</v>
      </c>
      <c r="AK116" s="18">
        <v>10</v>
      </c>
      <c r="AL116" s="19">
        <v>0</v>
      </c>
      <c r="AM116" s="70"/>
      <c r="AN116" s="73" t="s">
        <v>40</v>
      </c>
      <c r="AO116" s="23">
        <v>14.4</v>
      </c>
      <c r="AP116" s="24">
        <v>7.29</v>
      </c>
      <c r="AQ116" s="71"/>
      <c r="AR116" s="34" t="s">
        <v>37</v>
      </c>
      <c r="AS116" s="55">
        <v>4.2000000000000003E-2</v>
      </c>
      <c r="AT116" s="35" t="s">
        <v>38</v>
      </c>
      <c r="AU116" s="56" t="s">
        <v>85</v>
      </c>
      <c r="AV116" s="1"/>
      <c r="AW116" s="184" t="s">
        <v>45</v>
      </c>
      <c r="AX116" s="179">
        <v>528352000</v>
      </c>
      <c r="AY116" s="179">
        <v>294675800</v>
      </c>
      <c r="AZ116" s="180">
        <v>173015000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86"/>
      <c r="B117" s="77" t="s">
        <v>44</v>
      </c>
      <c r="C117" s="82">
        <f t="shared" ref="C117:J117" si="137">C112</f>
        <v>221597000</v>
      </c>
      <c r="D117" s="83">
        <f t="shared" si="137"/>
        <v>2063390</v>
      </c>
      <c r="E117" s="83">
        <f t="shared" si="137"/>
        <v>4857110</v>
      </c>
      <c r="F117" s="84">
        <f t="shared" si="137"/>
        <v>7527270</v>
      </c>
      <c r="G117" s="82">
        <f t="shared" si="137"/>
        <v>262878000</v>
      </c>
      <c r="H117" s="83">
        <f t="shared" si="137"/>
        <v>2286430</v>
      </c>
      <c r="I117" s="83">
        <f t="shared" si="137"/>
        <v>7035480</v>
      </c>
      <c r="J117" s="84">
        <f t="shared" si="137"/>
        <v>11741600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1246596900</v>
      </c>
      <c r="S117" s="60"/>
      <c r="T117" s="281"/>
      <c r="U117" s="284"/>
      <c r="V117" s="60"/>
      <c r="W117" s="205" t="s">
        <v>7</v>
      </c>
      <c r="X117" s="6">
        <f t="shared" ref="X117:AE117" si="138">X112</f>
        <v>2943.4</v>
      </c>
      <c r="Y117" s="6">
        <f t="shared" si="138"/>
        <v>3569.4</v>
      </c>
      <c r="Z117" s="6">
        <f t="shared" si="138"/>
        <v>38.4</v>
      </c>
      <c r="AA117" s="6">
        <f t="shared" si="138"/>
        <v>53.3</v>
      </c>
      <c r="AB117" s="6">
        <f t="shared" si="138"/>
        <v>3083</v>
      </c>
      <c r="AC117" s="6">
        <f t="shared" si="138"/>
        <v>3764.6</v>
      </c>
      <c r="AD117" s="6">
        <f t="shared" si="138"/>
        <v>67.099999999999994</v>
      </c>
      <c r="AE117" s="92">
        <f t="shared" si="138"/>
        <v>9.9</v>
      </c>
      <c r="AF117" s="16"/>
      <c r="AG117" s="205" t="s">
        <v>26</v>
      </c>
      <c r="AH117" s="7">
        <f>(AH116*10.74)</f>
        <v>40.274999999999999</v>
      </c>
      <c r="AI117" s="7">
        <f>(AI116*2.2)</f>
        <v>8.8000000000000007</v>
      </c>
      <c r="AJ117" s="7">
        <f>(AJ116*0.25)</f>
        <v>0.5</v>
      </c>
      <c r="AK117" s="294">
        <f>AK116+AL116</f>
        <v>10</v>
      </c>
      <c r="AL117" s="295"/>
      <c r="AM117" s="11"/>
      <c r="AN117" s="25" t="s">
        <v>41</v>
      </c>
      <c r="AO117" s="26">
        <v>14</v>
      </c>
      <c r="AP117" s="27">
        <v>7.65</v>
      </c>
      <c r="AQ117" s="71"/>
      <c r="AR117" s="36" t="s">
        <v>36</v>
      </c>
      <c r="AS117" s="13">
        <v>0.52500000000000002</v>
      </c>
      <c r="AT117" s="2" t="s">
        <v>39</v>
      </c>
      <c r="AU117" s="39" t="s">
        <v>85</v>
      </c>
      <c r="AV117" s="1"/>
      <c r="AW117" s="185" t="s">
        <v>79</v>
      </c>
      <c r="AX117" s="178">
        <f t="shared" ref="AX117:AZ117" si="139">AX112</f>
        <v>527448000</v>
      </c>
      <c r="AY117" s="178">
        <f t="shared" si="139"/>
        <v>294675800</v>
      </c>
      <c r="AZ117" s="181">
        <f t="shared" si="139"/>
        <v>172978000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87"/>
      <c r="B118" s="75" t="s">
        <v>3</v>
      </c>
      <c r="C118" s="85">
        <f t="shared" ref="C118:J118" si="140">C116-C117</f>
        <v>804000</v>
      </c>
      <c r="D118" s="85">
        <f t="shared" si="140"/>
        <v>10000</v>
      </c>
      <c r="E118" s="85">
        <f t="shared" si="140"/>
        <v>33000</v>
      </c>
      <c r="F118" s="86">
        <f t="shared" si="140"/>
        <v>33990</v>
      </c>
      <c r="G118" s="85">
        <f t="shared" si="140"/>
        <v>0</v>
      </c>
      <c r="H118" s="85">
        <f t="shared" si="140"/>
        <v>0</v>
      </c>
      <c r="I118" s="85">
        <f t="shared" si="140"/>
        <v>0</v>
      </c>
      <c r="J118" s="86">
        <f t="shared" si="140"/>
        <v>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781100</v>
      </c>
      <c r="S118" s="61"/>
      <c r="T118" s="282"/>
      <c r="U118" s="285"/>
      <c r="V118" s="61"/>
      <c r="W118" s="48" t="s">
        <v>3</v>
      </c>
      <c r="X118" s="49">
        <f>X116-X117</f>
        <v>10.199999999999818</v>
      </c>
      <c r="Y118" s="49">
        <f t="shared" ref="Y118:AE118" si="141">Y116-Y117</f>
        <v>0</v>
      </c>
      <c r="Z118" s="49">
        <f t="shared" si="141"/>
        <v>0</v>
      </c>
      <c r="AA118" s="49">
        <f t="shared" si="141"/>
        <v>0</v>
      </c>
      <c r="AB118" s="49">
        <f t="shared" si="141"/>
        <v>10.800000000000182</v>
      </c>
      <c r="AC118" s="49">
        <f t="shared" si="141"/>
        <v>0</v>
      </c>
      <c r="AD118" s="49">
        <f t="shared" si="141"/>
        <v>0.20000000000000284</v>
      </c>
      <c r="AE118" s="94">
        <f t="shared" si="141"/>
        <v>9.9999999999999645E-2</v>
      </c>
      <c r="AF118" s="16"/>
      <c r="AG118" s="206" t="s">
        <v>28</v>
      </c>
      <c r="AH118" s="203">
        <f>(AH117)/((K116/1000000)*8.34)</f>
        <v>6.0063889187157731</v>
      </c>
      <c r="AI118" s="203">
        <f>(AI117)/((K116/1000000)*8.34)</f>
        <v>1.3123829294773137</v>
      </c>
      <c r="AJ118" s="203">
        <f>(AJ117)/((K116/1000000)*8.34)</f>
        <v>7.4567211902120081E-2</v>
      </c>
      <c r="AK118" s="296">
        <f>(AK117)/((K116/1000000)*8.34)</f>
        <v>1.4913442380424018</v>
      </c>
      <c r="AL118" s="297"/>
      <c r="AM118" s="11"/>
      <c r="AN118" s="63"/>
      <c r="AO118" s="14"/>
      <c r="AP118" s="14"/>
      <c r="AQ118" s="71"/>
      <c r="AR118" s="202" t="s">
        <v>55</v>
      </c>
      <c r="AS118" s="89">
        <v>3.11</v>
      </c>
      <c r="AT118" s="201" t="s">
        <v>54</v>
      </c>
      <c r="AU118" s="38">
        <v>2.5999999999999999E-2</v>
      </c>
      <c r="AV118" s="1"/>
      <c r="AW118" s="177" t="s">
        <v>3</v>
      </c>
      <c r="AX118" s="182">
        <f>AX116-AX117</f>
        <v>904000</v>
      </c>
      <c r="AY118" s="182">
        <f>AY116-AY117</f>
        <v>0</v>
      </c>
      <c r="AZ118" s="183">
        <f>AZ116-AZ117</f>
        <v>37000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267">
        <v>30</v>
      </c>
      <c r="B120" s="76" t="s">
        <v>45</v>
      </c>
      <c r="C120" s="81">
        <v>223235000</v>
      </c>
      <c r="D120" s="40">
        <v>2082390</v>
      </c>
      <c r="E120" s="40">
        <v>4890110</v>
      </c>
      <c r="F120" s="42">
        <v>7569260</v>
      </c>
      <c r="G120" s="81">
        <v>262878000</v>
      </c>
      <c r="H120" s="40">
        <v>2286430</v>
      </c>
      <c r="I120" s="40">
        <v>7035480</v>
      </c>
      <c r="J120" s="42">
        <v>11741600</v>
      </c>
      <c r="K120" s="270">
        <f>C122+G122</f>
        <v>834000</v>
      </c>
      <c r="L120" s="271"/>
      <c r="M120" s="276">
        <f>D122+E122+F122+H122+I122+J122</f>
        <v>17000</v>
      </c>
      <c r="N120" s="271"/>
      <c r="O120" s="288">
        <f>M120+K120</f>
        <v>851000</v>
      </c>
      <c r="P120" s="289"/>
      <c r="Q120" s="45" t="s">
        <v>6</v>
      </c>
      <c r="R120" s="42">
        <v>1248204000</v>
      </c>
      <c r="S120" s="60"/>
      <c r="T120" s="280">
        <v>0</v>
      </c>
      <c r="U120" s="283">
        <v>1.01</v>
      </c>
      <c r="V120" s="60"/>
      <c r="W120" s="204" t="s">
        <v>6</v>
      </c>
      <c r="X120" s="47">
        <v>2964.2</v>
      </c>
      <c r="Y120" s="47">
        <v>3569.4</v>
      </c>
      <c r="Z120" s="47">
        <v>38.700000000000003</v>
      </c>
      <c r="AA120" s="47">
        <v>53.3</v>
      </c>
      <c r="AB120" s="47">
        <v>3104.6</v>
      </c>
      <c r="AC120" s="47">
        <v>3764.6</v>
      </c>
      <c r="AD120" s="47">
        <v>67.3</v>
      </c>
      <c r="AE120" s="93">
        <v>10</v>
      </c>
      <c r="AF120" s="16"/>
      <c r="AG120" s="204" t="s">
        <v>29</v>
      </c>
      <c r="AH120" s="18">
        <v>2.25</v>
      </c>
      <c r="AI120" s="18">
        <v>4.25</v>
      </c>
      <c r="AJ120" s="18">
        <v>1.625</v>
      </c>
      <c r="AK120" s="18">
        <v>10</v>
      </c>
      <c r="AL120" s="19">
        <v>0</v>
      </c>
      <c r="AM120" s="70"/>
      <c r="AN120" s="73" t="s">
        <v>40</v>
      </c>
      <c r="AO120" s="23">
        <v>14.9</v>
      </c>
      <c r="AP120" s="24">
        <v>7.34</v>
      </c>
      <c r="AQ120" s="71"/>
      <c r="AR120" s="34" t="s">
        <v>37</v>
      </c>
      <c r="AS120" s="55">
        <v>0.05</v>
      </c>
      <c r="AT120" s="35" t="s">
        <v>38</v>
      </c>
      <c r="AU120" s="56" t="s">
        <v>85</v>
      </c>
      <c r="AV120" s="1"/>
      <c r="AW120" s="184" t="s">
        <v>45</v>
      </c>
      <c r="AX120" s="179">
        <v>529274000</v>
      </c>
      <c r="AY120" s="179">
        <v>294675800</v>
      </c>
      <c r="AZ120" s="180">
        <v>173015000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86"/>
      <c r="B121" s="77" t="s">
        <v>44</v>
      </c>
      <c r="C121" s="82">
        <f t="shared" ref="C121:J121" si="142">C116</f>
        <v>222401000</v>
      </c>
      <c r="D121" s="83">
        <f t="shared" si="142"/>
        <v>2073390</v>
      </c>
      <c r="E121" s="83">
        <f t="shared" si="142"/>
        <v>4890110</v>
      </c>
      <c r="F121" s="84">
        <f t="shared" si="142"/>
        <v>7561260</v>
      </c>
      <c r="G121" s="82">
        <f t="shared" si="142"/>
        <v>262878000</v>
      </c>
      <c r="H121" s="83">
        <f t="shared" si="142"/>
        <v>2286430</v>
      </c>
      <c r="I121" s="83">
        <f t="shared" si="142"/>
        <v>7035480</v>
      </c>
      <c r="J121" s="84">
        <f t="shared" si="142"/>
        <v>11741600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1247378000</v>
      </c>
      <c r="S121" s="60"/>
      <c r="T121" s="281"/>
      <c r="U121" s="284"/>
      <c r="V121" s="60"/>
      <c r="W121" s="205" t="s">
        <v>7</v>
      </c>
      <c r="X121" s="6">
        <f t="shared" ref="X121:AE121" si="143">X116</f>
        <v>2953.6</v>
      </c>
      <c r="Y121" s="6">
        <f t="shared" si="143"/>
        <v>3569.4</v>
      </c>
      <c r="Z121" s="6">
        <f t="shared" si="143"/>
        <v>38.4</v>
      </c>
      <c r="AA121" s="6">
        <f t="shared" si="143"/>
        <v>53.3</v>
      </c>
      <c r="AB121" s="6">
        <f t="shared" si="143"/>
        <v>3093.8</v>
      </c>
      <c r="AC121" s="6">
        <f t="shared" si="143"/>
        <v>3764.6</v>
      </c>
      <c r="AD121" s="6">
        <f t="shared" si="143"/>
        <v>67.3</v>
      </c>
      <c r="AE121" s="92">
        <f t="shared" si="143"/>
        <v>10</v>
      </c>
      <c r="AF121" s="16"/>
      <c r="AG121" s="205" t="s">
        <v>26</v>
      </c>
      <c r="AH121" s="7">
        <f>(AH120*10.74)</f>
        <v>24.164999999999999</v>
      </c>
      <c r="AI121" s="7">
        <f>(AI120*2.2)</f>
        <v>9.3500000000000014</v>
      </c>
      <c r="AJ121" s="7">
        <f>(AJ120*0.25)</f>
        <v>0.40625</v>
      </c>
      <c r="AK121" s="294">
        <f>AK120+AL120</f>
        <v>10</v>
      </c>
      <c r="AL121" s="295"/>
      <c r="AM121" s="11"/>
      <c r="AN121" s="25" t="s">
        <v>41</v>
      </c>
      <c r="AO121" s="26">
        <v>14.5</v>
      </c>
      <c r="AP121" s="27">
        <v>7.66</v>
      </c>
      <c r="AQ121" s="71"/>
      <c r="AR121" s="36" t="s">
        <v>36</v>
      </c>
      <c r="AS121" s="13">
        <v>0.94699999999999995</v>
      </c>
      <c r="AT121" s="2" t="s">
        <v>39</v>
      </c>
      <c r="AU121" s="39" t="s">
        <v>85</v>
      </c>
      <c r="AV121" s="1"/>
      <c r="AW121" s="185" t="s">
        <v>79</v>
      </c>
      <c r="AX121" s="178">
        <f t="shared" ref="AX121:AZ121" si="144">AX116</f>
        <v>528352000</v>
      </c>
      <c r="AY121" s="178">
        <f t="shared" si="144"/>
        <v>294675800</v>
      </c>
      <c r="AZ121" s="181">
        <f t="shared" si="144"/>
        <v>173015000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87"/>
      <c r="B122" s="75" t="s">
        <v>3</v>
      </c>
      <c r="C122" s="85">
        <f t="shared" ref="C122:J122" si="145">C120-C121</f>
        <v>834000</v>
      </c>
      <c r="D122" s="85">
        <f t="shared" si="145"/>
        <v>9000</v>
      </c>
      <c r="E122" s="85">
        <f t="shared" si="145"/>
        <v>0</v>
      </c>
      <c r="F122" s="86">
        <f t="shared" si="145"/>
        <v>8000</v>
      </c>
      <c r="G122" s="85">
        <f t="shared" si="145"/>
        <v>0</v>
      </c>
      <c r="H122" s="85">
        <f t="shared" si="145"/>
        <v>0</v>
      </c>
      <c r="I122" s="85">
        <f t="shared" si="145"/>
        <v>0</v>
      </c>
      <c r="J122" s="86">
        <f t="shared" si="145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826000</v>
      </c>
      <c r="S122" s="61"/>
      <c r="T122" s="282"/>
      <c r="U122" s="285"/>
      <c r="V122" s="61"/>
      <c r="W122" s="48" t="s">
        <v>3</v>
      </c>
      <c r="X122" s="49">
        <f>X120-X121</f>
        <v>10.599999999999909</v>
      </c>
      <c r="Y122" s="49">
        <f t="shared" ref="Y122:AE122" si="146">Y120-Y121</f>
        <v>0</v>
      </c>
      <c r="Z122" s="49">
        <f t="shared" si="146"/>
        <v>0.30000000000000426</v>
      </c>
      <c r="AA122" s="49">
        <f t="shared" si="146"/>
        <v>0</v>
      </c>
      <c r="AB122" s="49">
        <f t="shared" si="146"/>
        <v>10.799999999999727</v>
      </c>
      <c r="AC122" s="49">
        <f t="shared" si="146"/>
        <v>0</v>
      </c>
      <c r="AD122" s="49">
        <f t="shared" si="146"/>
        <v>0</v>
      </c>
      <c r="AE122" s="94">
        <f t="shared" si="146"/>
        <v>0</v>
      </c>
      <c r="AF122" s="16"/>
      <c r="AG122" s="206" t="s">
        <v>28</v>
      </c>
      <c r="AH122" s="203">
        <f>(AH121)/((K120/1000000)*8.34)</f>
        <v>3.4741990580197712</v>
      </c>
      <c r="AI122" s="203">
        <f>(AI121)/((K120/1000000)*8.34)</f>
        <v>1.344248342333328</v>
      </c>
      <c r="AJ122" s="203">
        <f>(AJ121)/((K120/1000000)*8.34)</f>
        <v>5.8406512200311698E-2</v>
      </c>
      <c r="AK122" s="296">
        <f>(AK121)/((K120/1000000)*8.34)</f>
        <v>1.4376987618538264</v>
      </c>
      <c r="AL122" s="297"/>
      <c r="AM122" s="11"/>
      <c r="AN122" s="63"/>
      <c r="AO122" s="14"/>
      <c r="AP122" s="14"/>
      <c r="AQ122" s="71"/>
      <c r="AR122" s="202" t="s">
        <v>55</v>
      </c>
      <c r="AS122" s="89">
        <v>2.94</v>
      </c>
      <c r="AT122" s="201" t="s">
        <v>54</v>
      </c>
      <c r="AU122" s="38">
        <v>2.7E-2</v>
      </c>
      <c r="AV122" s="1"/>
      <c r="AW122" s="177" t="s">
        <v>3</v>
      </c>
      <c r="AX122" s="182">
        <f>AX120-AX121</f>
        <v>922000</v>
      </c>
      <c r="AY122" s="182">
        <f>AY120-AY121</f>
        <v>0</v>
      </c>
      <c r="AZ122" s="183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267">
        <v>31</v>
      </c>
      <c r="B124" s="76" t="s">
        <v>45</v>
      </c>
      <c r="C124" s="81">
        <v>224015000</v>
      </c>
      <c r="D124" s="40">
        <v>2092390</v>
      </c>
      <c r="E124" s="40">
        <v>4890110</v>
      </c>
      <c r="F124" s="42">
        <v>7589260</v>
      </c>
      <c r="G124" s="81">
        <v>262878000</v>
      </c>
      <c r="H124" s="40">
        <v>2286430</v>
      </c>
      <c r="I124" s="40">
        <v>7035480</v>
      </c>
      <c r="J124" s="42">
        <v>11741600</v>
      </c>
      <c r="K124" s="270">
        <f>C126+G126</f>
        <v>780000</v>
      </c>
      <c r="L124" s="271"/>
      <c r="M124" s="276">
        <f>D126+E126+F126+H126+I126+J126</f>
        <v>30000</v>
      </c>
      <c r="N124" s="271"/>
      <c r="O124" s="288">
        <f>M124+K124</f>
        <v>810000</v>
      </c>
      <c r="P124" s="289"/>
      <c r="Q124" s="45" t="s">
        <v>6</v>
      </c>
      <c r="R124" s="42">
        <v>1248879400</v>
      </c>
      <c r="S124" s="60"/>
      <c r="T124" s="280">
        <v>0</v>
      </c>
      <c r="U124" s="283">
        <v>1.03</v>
      </c>
      <c r="V124" s="60"/>
      <c r="W124" s="204" t="s">
        <v>6</v>
      </c>
      <c r="X124" s="47">
        <v>2974.3</v>
      </c>
      <c r="Y124" s="47">
        <v>3569.4</v>
      </c>
      <c r="Z124" s="47">
        <v>38.700000000000003</v>
      </c>
      <c r="AA124" s="47">
        <v>53.3</v>
      </c>
      <c r="AB124" s="47">
        <v>3114.9</v>
      </c>
      <c r="AC124" s="47">
        <v>3764.6</v>
      </c>
      <c r="AD124" s="47">
        <v>67.400000000000006</v>
      </c>
      <c r="AE124" s="93">
        <v>10</v>
      </c>
      <c r="AF124" s="16"/>
      <c r="AG124" s="204" t="s">
        <v>29</v>
      </c>
      <c r="AH124" s="18">
        <v>1.625</v>
      </c>
      <c r="AI124" s="18">
        <v>3.875</v>
      </c>
      <c r="AJ124" s="18">
        <v>1.5</v>
      </c>
      <c r="AK124" s="18">
        <v>10</v>
      </c>
      <c r="AL124" s="19">
        <v>0</v>
      </c>
      <c r="AM124" s="70"/>
      <c r="AN124" s="73" t="s">
        <v>40</v>
      </c>
      <c r="AO124" s="23">
        <v>12.8</v>
      </c>
      <c r="AP124" s="24">
        <v>7.37</v>
      </c>
      <c r="AQ124" s="71"/>
      <c r="AR124" s="34" t="s">
        <v>37</v>
      </c>
      <c r="AS124" s="55">
        <v>4.2000000000000003E-2</v>
      </c>
      <c r="AT124" s="35" t="s">
        <v>38</v>
      </c>
      <c r="AU124" s="56" t="s">
        <v>85</v>
      </c>
      <c r="AV124" s="1"/>
      <c r="AW124" s="184" t="s">
        <v>45</v>
      </c>
      <c r="AX124" s="179">
        <v>530140000</v>
      </c>
      <c r="AY124" s="179">
        <v>294675800</v>
      </c>
      <c r="AZ124" s="180">
        <v>173050000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86"/>
      <c r="B125" s="77" t="s">
        <v>44</v>
      </c>
      <c r="C125" s="82">
        <f t="shared" ref="C125:J125" si="147">C120</f>
        <v>223235000</v>
      </c>
      <c r="D125" s="83">
        <f t="shared" si="147"/>
        <v>2082390</v>
      </c>
      <c r="E125" s="83">
        <f t="shared" si="147"/>
        <v>4890110</v>
      </c>
      <c r="F125" s="84">
        <f t="shared" si="147"/>
        <v>7569260</v>
      </c>
      <c r="G125" s="82">
        <f t="shared" si="147"/>
        <v>262878000</v>
      </c>
      <c r="H125" s="83">
        <f t="shared" si="147"/>
        <v>2286430</v>
      </c>
      <c r="I125" s="83">
        <f t="shared" si="147"/>
        <v>7035480</v>
      </c>
      <c r="J125" s="84">
        <f t="shared" si="147"/>
        <v>11741600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1248204000</v>
      </c>
      <c r="S125" s="60"/>
      <c r="T125" s="281"/>
      <c r="U125" s="284"/>
      <c r="V125" s="60"/>
      <c r="W125" s="205" t="s">
        <v>7</v>
      </c>
      <c r="X125" s="6">
        <f t="shared" ref="X125:AE125" si="148">X120</f>
        <v>2964.2</v>
      </c>
      <c r="Y125" s="6">
        <f t="shared" si="148"/>
        <v>3569.4</v>
      </c>
      <c r="Z125" s="6">
        <f t="shared" si="148"/>
        <v>38.700000000000003</v>
      </c>
      <c r="AA125" s="6">
        <f t="shared" si="148"/>
        <v>53.3</v>
      </c>
      <c r="AB125" s="6">
        <f t="shared" si="148"/>
        <v>3104.6</v>
      </c>
      <c r="AC125" s="6">
        <f t="shared" si="148"/>
        <v>3764.6</v>
      </c>
      <c r="AD125" s="6">
        <f t="shared" si="148"/>
        <v>67.3</v>
      </c>
      <c r="AE125" s="92">
        <f t="shared" si="148"/>
        <v>10</v>
      </c>
      <c r="AF125" s="16"/>
      <c r="AG125" s="205" t="s">
        <v>26</v>
      </c>
      <c r="AH125" s="7">
        <f>(AH124*10.74)</f>
        <v>17.452500000000001</v>
      </c>
      <c r="AI125" s="7">
        <f>(AI124*2.2)</f>
        <v>8.5250000000000004</v>
      </c>
      <c r="AJ125" s="7">
        <f>(AJ124*0.25)</f>
        <v>0.375</v>
      </c>
      <c r="AK125" s="294">
        <f>AK124+AL124</f>
        <v>10</v>
      </c>
      <c r="AL125" s="295"/>
      <c r="AM125" s="11"/>
      <c r="AN125" s="25" t="s">
        <v>41</v>
      </c>
      <c r="AO125" s="26">
        <v>12.4</v>
      </c>
      <c r="AP125" s="27">
        <v>7.7</v>
      </c>
      <c r="AQ125" s="71"/>
      <c r="AR125" s="36" t="s">
        <v>36</v>
      </c>
      <c r="AS125" s="13">
        <v>0.52</v>
      </c>
      <c r="AT125" s="2" t="s">
        <v>39</v>
      </c>
      <c r="AU125" s="39" t="s">
        <v>85</v>
      </c>
      <c r="AV125" s="1"/>
      <c r="AW125" s="185" t="s">
        <v>79</v>
      </c>
      <c r="AX125" s="178">
        <f t="shared" ref="AX125:AZ125" si="149">AX120</f>
        <v>529274000</v>
      </c>
      <c r="AY125" s="178">
        <f t="shared" si="149"/>
        <v>294675800</v>
      </c>
      <c r="AZ125" s="181">
        <f t="shared" si="149"/>
        <v>173015000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87"/>
      <c r="B126" s="75" t="s">
        <v>3</v>
      </c>
      <c r="C126" s="85">
        <f t="shared" ref="C126:J126" si="150">C124-C125</f>
        <v>780000</v>
      </c>
      <c r="D126" s="85">
        <f t="shared" si="150"/>
        <v>10000</v>
      </c>
      <c r="E126" s="85">
        <f t="shared" si="150"/>
        <v>0</v>
      </c>
      <c r="F126" s="86">
        <f t="shared" si="150"/>
        <v>20000</v>
      </c>
      <c r="G126" s="85">
        <f t="shared" si="150"/>
        <v>0</v>
      </c>
      <c r="H126" s="85">
        <f t="shared" si="150"/>
        <v>0</v>
      </c>
      <c r="I126" s="85">
        <f t="shared" si="150"/>
        <v>0</v>
      </c>
      <c r="J126" s="86">
        <f t="shared" si="150"/>
        <v>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675400</v>
      </c>
      <c r="S126" s="61"/>
      <c r="T126" s="281"/>
      <c r="U126" s="284"/>
      <c r="V126" s="61"/>
      <c r="W126" s="48" t="s">
        <v>3</v>
      </c>
      <c r="X126" s="49">
        <f>X124-X125</f>
        <v>10.100000000000364</v>
      </c>
      <c r="Y126" s="49">
        <f t="shared" ref="Y126:AE126" si="151">Y124-Y125</f>
        <v>0</v>
      </c>
      <c r="Z126" s="49">
        <f t="shared" si="151"/>
        <v>0</v>
      </c>
      <c r="AA126" s="49">
        <f t="shared" si="151"/>
        <v>0</v>
      </c>
      <c r="AB126" s="49">
        <f t="shared" si="151"/>
        <v>10.300000000000182</v>
      </c>
      <c r="AC126" s="49">
        <f t="shared" si="151"/>
        <v>0</v>
      </c>
      <c r="AD126" s="49">
        <f t="shared" si="151"/>
        <v>0.10000000000000853</v>
      </c>
      <c r="AE126" s="94">
        <f t="shared" si="151"/>
        <v>0</v>
      </c>
      <c r="AF126" s="16"/>
      <c r="AG126" s="206" t="s">
        <v>28</v>
      </c>
      <c r="AH126" s="119">
        <f>(AH125)/((K124/1000000)*8.34)</f>
        <v>2.6828537170263789</v>
      </c>
      <c r="AI126" s="119">
        <f>(AI125)/((K124/1000000)*8.34)</f>
        <v>1.3104900694828752</v>
      </c>
      <c r="AJ126" s="119">
        <f>(AJ125)/((K124/1000000)*8.34)</f>
        <v>5.7646190739715913E-2</v>
      </c>
      <c r="AK126" s="298">
        <f>(AK125)/((K124/1000000)*8.34)</f>
        <v>1.5372317530590911</v>
      </c>
      <c r="AL126" s="299"/>
      <c r="AM126" s="11"/>
      <c r="AN126" s="63"/>
      <c r="AO126" s="14"/>
      <c r="AP126" s="14"/>
      <c r="AQ126" s="71"/>
      <c r="AR126" s="202" t="s">
        <v>55</v>
      </c>
      <c r="AS126" s="89">
        <v>2.2599999999999998</v>
      </c>
      <c r="AT126" s="201" t="s">
        <v>54</v>
      </c>
      <c r="AU126" s="38">
        <v>2.3E-2</v>
      </c>
      <c r="AV126" s="1"/>
      <c r="AW126" s="177" t="s">
        <v>3</v>
      </c>
      <c r="AX126" s="182">
        <f>AX124-AX125</f>
        <v>866000</v>
      </c>
      <c r="AY126" s="182">
        <f>AY124-AY125</f>
        <v>0</v>
      </c>
      <c r="AZ126" s="183">
        <f>AZ124-AZ125</f>
        <v>35000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99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24887000</v>
      </c>
      <c r="L128" s="242"/>
      <c r="M128" s="243">
        <f t="shared" ref="M128" si="152">SUM(M4:N126)</f>
        <v>1401030</v>
      </c>
      <c r="N128" s="244"/>
      <c r="O128" s="243">
        <f t="shared" ref="O128" si="153">SUM(O4:P126)</f>
        <v>26288030</v>
      </c>
      <c r="P128" s="244"/>
      <c r="Q128" s="1"/>
      <c r="R128" s="118">
        <f>R124-R5</f>
        <v>24343000</v>
      </c>
      <c r="S128" s="64"/>
      <c r="T128" s="111">
        <f>SUM(T4:T126)</f>
        <v>4.09</v>
      </c>
      <c r="U128" s="115">
        <f>AVERAGE(U4:U126)</f>
        <v>0.98677419354838714</v>
      </c>
      <c r="V128" s="67"/>
      <c r="W128" s="3"/>
      <c r="X128" s="96"/>
      <c r="Y128" s="96"/>
      <c r="Z128" s="96"/>
      <c r="AA128" s="96"/>
      <c r="AB128" s="96">
        <f t="shared" ref="AB128:AC128" si="154">AB124-AB5</f>
        <v>250.40000000000009</v>
      </c>
      <c r="AC128" s="96">
        <f t="shared" si="154"/>
        <v>72.699999999999818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766.56750000000022</v>
      </c>
      <c r="AI128" s="111">
        <f t="shared" ref="AI128:AJ128" si="155">SUM(AI125,AI121,AI117,AI113,AI109,AI105,AI101,AI97,AI93,AI89,AI85,AI81,AI77,AI73,AI69,AI65,AI61,AI57,AI53,AI49,AI45,AI41,AI37,AI33,AI29,AI25,AI21,AI17,AI13,AI9,AI5)</f>
        <v>275.27499999999998</v>
      </c>
      <c r="AJ128" s="111">
        <f t="shared" si="155"/>
        <v>12.625</v>
      </c>
      <c r="AK128" s="245">
        <f>SUM(AK125,AK121,AK117,AK113,AK109,AK105,AK101,AK97,AK93,AK89,AK85,AK81,AK77,AK73,AK69,AK65,AK61,AK57,AK53,AK49,AK45,AK41,AK37,AK33,AK29,AK25,AK21,AK17,AK13,AK9,AK5)</f>
        <v>302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13.051612903225809</v>
      </c>
      <c r="AP128" s="114">
        <f>AVERAGE(AP125,AP121,AP117,AP113,AP109,AP105,AP101,AP97,AP93,AP89,AP85,AP81,AP77,AP73,AP69,AP65,AP61,AP57,AP53,AP49,AP45,AP41,AP37,AP33,AP29,AP25,AP21,AP17,AP13,AP9,AP5)</f>
        <v>7.8003225806451599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2.7967741935483886E-2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200" t="s">
        <v>62</v>
      </c>
      <c r="AB129" s="248">
        <f>AB128+AC128</f>
        <v>323.09999999999991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OdHessGz+5yPq42O7Is0QdfHO43kMs10Au28Yks5phT7B3uDwccQuV3dEbvVFRlv68/hW1cuHQEI9mVKSnFZDg==" saltValue="jRH4t0TGmz3rVI5lAlgjbA==" spinCount="100000" sheet="1" select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090D-AA06-4316-8559-8AA215E2DCF1}">
  <dimension ref="A1:CD58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255" t="s">
        <v>86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260" t="s">
        <v>80</v>
      </c>
      <c r="AX2" s="261"/>
      <c r="AY2" s="261"/>
      <c r="AZ2" s="262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214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218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218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218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86"/>
      <c r="AX3" s="187" t="s">
        <v>76</v>
      </c>
      <c r="AY3" s="187" t="s">
        <v>77</v>
      </c>
      <c r="AZ3" s="188" t="s">
        <v>78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267">
        <v>1</v>
      </c>
      <c r="B4" s="76" t="s">
        <v>45</v>
      </c>
      <c r="C4" s="81">
        <v>224704000</v>
      </c>
      <c r="D4" s="40">
        <v>2101390</v>
      </c>
      <c r="E4" s="40">
        <v>4923110</v>
      </c>
      <c r="F4" s="42">
        <v>7597260</v>
      </c>
      <c r="G4" s="81">
        <v>262878000</v>
      </c>
      <c r="H4" s="40">
        <v>2286430</v>
      </c>
      <c r="I4" s="40">
        <v>7035480</v>
      </c>
      <c r="J4" s="42">
        <v>11741600</v>
      </c>
      <c r="K4" s="270">
        <f>C6+G6</f>
        <v>689000</v>
      </c>
      <c r="L4" s="271"/>
      <c r="M4" s="276">
        <f>D6+E6+F6+H6+I6+J6</f>
        <v>50000</v>
      </c>
      <c r="N4" s="271"/>
      <c r="O4" s="276">
        <f>M4+K4</f>
        <v>739000</v>
      </c>
      <c r="P4" s="271"/>
      <c r="Q4" s="41" t="s">
        <v>6</v>
      </c>
      <c r="R4" s="42">
        <v>1249689000</v>
      </c>
      <c r="S4" s="60"/>
      <c r="T4" s="280">
        <v>0.15</v>
      </c>
      <c r="U4" s="283">
        <v>1.05</v>
      </c>
      <c r="V4" s="60"/>
      <c r="W4" s="216" t="s">
        <v>6</v>
      </c>
      <c r="X4" s="47">
        <v>2982.9</v>
      </c>
      <c r="Y4" s="47">
        <v>3569.4</v>
      </c>
      <c r="Z4" s="47">
        <v>38.9</v>
      </c>
      <c r="AA4" s="47">
        <v>53.3</v>
      </c>
      <c r="AB4" s="47">
        <v>3123.9</v>
      </c>
      <c r="AC4" s="47">
        <v>3764.6</v>
      </c>
      <c r="AD4" s="47">
        <v>67.400000000000006</v>
      </c>
      <c r="AE4" s="93">
        <v>10</v>
      </c>
      <c r="AF4" s="16"/>
      <c r="AG4" s="20" t="s">
        <v>29</v>
      </c>
      <c r="AH4" s="21">
        <v>1.5</v>
      </c>
      <c r="AI4" s="21">
        <v>3.0625</v>
      </c>
      <c r="AJ4" s="21">
        <v>1.25</v>
      </c>
      <c r="AK4" s="21">
        <v>8</v>
      </c>
      <c r="AL4" s="22">
        <v>0</v>
      </c>
      <c r="AM4" s="70"/>
      <c r="AN4" s="72" t="s">
        <v>40</v>
      </c>
      <c r="AO4" s="28">
        <v>8.5</v>
      </c>
      <c r="AP4" s="24">
        <v>7.25</v>
      </c>
      <c r="AQ4" s="71"/>
      <c r="AR4" s="34" t="s">
        <v>37</v>
      </c>
      <c r="AS4" s="53">
        <v>4.1000000000000002E-2</v>
      </c>
      <c r="AT4" s="35" t="s">
        <v>38</v>
      </c>
      <c r="AU4" s="56" t="s">
        <v>85</v>
      </c>
      <c r="AV4" s="14"/>
      <c r="AW4" s="184" t="s">
        <v>45</v>
      </c>
      <c r="AX4" s="179">
        <v>530909000</v>
      </c>
      <c r="AY4" s="179">
        <v>294675800</v>
      </c>
      <c r="AZ4" s="180">
        <v>173050000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268"/>
      <c r="B5" s="77" t="s">
        <v>44</v>
      </c>
      <c r="C5" s="82">
        <f>'Oct, 2021'!C124</f>
        <v>224015000</v>
      </c>
      <c r="D5" s="82">
        <f>'Oct, 2021'!D124</f>
        <v>2092390</v>
      </c>
      <c r="E5" s="82">
        <f>'Oct, 2021'!E124</f>
        <v>4890110</v>
      </c>
      <c r="F5" s="82">
        <f>'Oct, 2021'!F124</f>
        <v>7589260</v>
      </c>
      <c r="G5" s="82">
        <f>'Oct, 2021'!G124</f>
        <v>262878000</v>
      </c>
      <c r="H5" s="82">
        <f>'Oct, 2021'!H124</f>
        <v>2286430</v>
      </c>
      <c r="I5" s="82">
        <f>'Oct, 2021'!I124</f>
        <v>7035480</v>
      </c>
      <c r="J5" s="82">
        <f>'Oct, 2021'!J124</f>
        <v>11741600</v>
      </c>
      <c r="K5" s="272"/>
      <c r="L5" s="273"/>
      <c r="M5" s="273"/>
      <c r="N5" s="273"/>
      <c r="O5" s="273"/>
      <c r="P5" s="273"/>
      <c r="Q5" s="10" t="s">
        <v>7</v>
      </c>
      <c r="R5" s="82">
        <f>'Oct, 2021'!R124</f>
        <v>1248879400</v>
      </c>
      <c r="S5" s="60"/>
      <c r="T5" s="281"/>
      <c r="U5" s="284"/>
      <c r="V5" s="60"/>
      <c r="W5" s="217" t="s">
        <v>7</v>
      </c>
      <c r="X5" s="82">
        <f>'Oct, 2021'!X124</f>
        <v>2974.3</v>
      </c>
      <c r="Y5" s="82">
        <f>'Oct, 2021'!Y124</f>
        <v>3569.4</v>
      </c>
      <c r="Z5" s="82">
        <f>'Oct, 2021'!Z124</f>
        <v>38.700000000000003</v>
      </c>
      <c r="AA5" s="82">
        <f>'Oct, 2021'!AA124</f>
        <v>53.3</v>
      </c>
      <c r="AB5" s="82">
        <f>'Oct, 2021'!AB124</f>
        <v>3114.9</v>
      </c>
      <c r="AC5" s="160">
        <f>'Oct, 2021'!AC124</f>
        <v>3764.6</v>
      </c>
      <c r="AD5" s="82">
        <f>'Oct, 2021'!AD124</f>
        <v>67.400000000000006</v>
      </c>
      <c r="AE5" s="82">
        <f>'Oct, 2021'!AE124</f>
        <v>10</v>
      </c>
      <c r="AF5" s="16"/>
      <c r="AG5" s="217" t="s">
        <v>26</v>
      </c>
      <c r="AH5" s="7">
        <f>(AH4*10.74)</f>
        <v>16.11</v>
      </c>
      <c r="AI5" s="7">
        <f>(AI4*2.2)</f>
        <v>6.7375000000000007</v>
      </c>
      <c r="AJ5" s="7">
        <f>(AJ4*0.25)</f>
        <v>0.3125</v>
      </c>
      <c r="AK5" s="263">
        <f>AK4+AL4</f>
        <v>8</v>
      </c>
      <c r="AL5" s="264"/>
      <c r="AM5" s="11"/>
      <c r="AN5" s="30" t="s">
        <v>41</v>
      </c>
      <c r="AO5" s="29">
        <v>11.4</v>
      </c>
      <c r="AP5" s="27">
        <v>7.61</v>
      </c>
      <c r="AQ5" s="71"/>
      <c r="AR5" s="36" t="s">
        <v>36</v>
      </c>
      <c r="AS5" s="12">
        <v>0.48</v>
      </c>
      <c r="AT5" s="2" t="s">
        <v>39</v>
      </c>
      <c r="AU5" s="39" t="s">
        <v>85</v>
      </c>
      <c r="AV5" s="14"/>
      <c r="AW5" s="185" t="s">
        <v>79</v>
      </c>
      <c r="AX5" s="82">
        <f>'Oct, 2021'!AX124</f>
        <v>530140000</v>
      </c>
      <c r="AY5" s="82">
        <f>'Oct, 2021'!AY124</f>
        <v>294675800</v>
      </c>
      <c r="AZ5" s="82">
        <f>'Oct, 2021'!AZ124</f>
        <v>173050000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269"/>
      <c r="B6" s="75" t="s">
        <v>3</v>
      </c>
      <c r="C6" s="85">
        <f>C4-C5</f>
        <v>689000</v>
      </c>
      <c r="D6" s="85">
        <f t="shared" ref="D6:J6" si="0">D4-D5</f>
        <v>9000</v>
      </c>
      <c r="E6" s="85">
        <f t="shared" si="0"/>
        <v>33000</v>
      </c>
      <c r="F6" s="85">
        <f t="shared" si="0"/>
        <v>8000</v>
      </c>
      <c r="G6" s="85">
        <f t="shared" si="0"/>
        <v>0</v>
      </c>
      <c r="H6" s="85">
        <f t="shared" si="0"/>
        <v>0</v>
      </c>
      <c r="I6" s="85">
        <f t="shared" si="0"/>
        <v>0</v>
      </c>
      <c r="J6" s="85">
        <f t="shared" si="0"/>
        <v>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809600</v>
      </c>
      <c r="S6" s="61"/>
      <c r="T6" s="282"/>
      <c r="U6" s="285"/>
      <c r="V6" s="61"/>
      <c r="W6" s="48" t="s">
        <v>3</v>
      </c>
      <c r="X6" s="49">
        <f>X4-X5</f>
        <v>8.5999999999999091</v>
      </c>
      <c r="Y6" s="49">
        <f t="shared" ref="Y6:AE6" si="1">Y4-Y5</f>
        <v>0</v>
      </c>
      <c r="Z6" s="49">
        <f t="shared" si="1"/>
        <v>0.19999999999999574</v>
      </c>
      <c r="AA6" s="49">
        <f t="shared" si="1"/>
        <v>0</v>
      </c>
      <c r="AB6" s="49">
        <f t="shared" si="1"/>
        <v>9</v>
      </c>
      <c r="AC6" s="49">
        <f>AC4-AC5</f>
        <v>0</v>
      </c>
      <c r="AD6" s="49">
        <f t="shared" si="1"/>
        <v>0</v>
      </c>
      <c r="AE6" s="94">
        <f t="shared" si="1"/>
        <v>0</v>
      </c>
      <c r="AF6" s="16"/>
      <c r="AG6" s="218" t="s">
        <v>28</v>
      </c>
      <c r="AH6" s="215">
        <f>(AH5)/((K4/1000000)*8.34)</f>
        <v>2.8035626651073917</v>
      </c>
      <c r="AI6" s="215">
        <f>(AI5)/((K4/1000000)*8.34)</f>
        <v>1.1725017663662975</v>
      </c>
      <c r="AJ6" s="215">
        <f>(AJ5)/((K4/1000000)*8.34)</f>
        <v>5.438319881105276E-2</v>
      </c>
      <c r="AK6" s="265">
        <f>(AK5)/((K4/1000000)*8.34)</f>
        <v>1.3922098895629507</v>
      </c>
      <c r="AL6" s="266"/>
      <c r="AM6" s="11"/>
      <c r="AN6" s="63"/>
      <c r="AO6" s="14"/>
      <c r="AP6" s="14"/>
      <c r="AQ6" s="71"/>
      <c r="AR6" s="214" t="s">
        <v>55</v>
      </c>
      <c r="AS6" s="89">
        <v>2.15</v>
      </c>
      <c r="AT6" s="213" t="s">
        <v>54</v>
      </c>
      <c r="AU6" s="38">
        <v>2.4E-2</v>
      </c>
      <c r="AV6" s="14"/>
      <c r="AW6" s="177" t="s">
        <v>3</v>
      </c>
      <c r="AX6" s="182">
        <f>AX4-AX5</f>
        <v>769000</v>
      </c>
      <c r="AY6" s="182">
        <f>AY4-AY5</f>
        <v>0</v>
      </c>
      <c r="AZ6" s="183">
        <f>AZ4-AZ5</f>
        <v>0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>
        <v>3764.6</v>
      </c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267">
        <v>2</v>
      </c>
      <c r="B8" s="76" t="s">
        <v>45</v>
      </c>
      <c r="C8" s="81">
        <v>225482000</v>
      </c>
      <c r="D8" s="40">
        <v>2111390</v>
      </c>
      <c r="E8" s="40">
        <v>4923110</v>
      </c>
      <c r="F8" s="42">
        <v>7605260</v>
      </c>
      <c r="G8" s="81">
        <v>262878000</v>
      </c>
      <c r="H8" s="40">
        <v>2286430</v>
      </c>
      <c r="I8" s="40">
        <v>7035480</v>
      </c>
      <c r="J8" s="42">
        <v>11741600</v>
      </c>
      <c r="K8" s="270">
        <f>C10+G10</f>
        <v>778000</v>
      </c>
      <c r="L8" s="271"/>
      <c r="M8" s="276">
        <f>D10+E10+F10+H10+I10+J10</f>
        <v>18000</v>
      </c>
      <c r="N8" s="271"/>
      <c r="O8" s="277">
        <f>M8+K8</f>
        <v>796000</v>
      </c>
      <c r="P8" s="277"/>
      <c r="Q8" s="45" t="s">
        <v>6</v>
      </c>
      <c r="R8" s="42">
        <v>1250480500</v>
      </c>
      <c r="S8" s="60"/>
      <c r="T8" s="280">
        <v>0.03</v>
      </c>
      <c r="U8" s="283">
        <v>1.03</v>
      </c>
      <c r="V8" s="60"/>
      <c r="W8" s="216" t="s">
        <v>6</v>
      </c>
      <c r="X8" s="47">
        <v>2992.8</v>
      </c>
      <c r="Y8" s="47">
        <v>3569.4</v>
      </c>
      <c r="Z8" s="47">
        <v>39</v>
      </c>
      <c r="AA8" s="47">
        <v>53.3</v>
      </c>
      <c r="AB8" s="47">
        <v>3134</v>
      </c>
      <c r="AC8" s="47">
        <v>3764.6</v>
      </c>
      <c r="AD8" s="47">
        <v>67.400000000000006</v>
      </c>
      <c r="AE8" s="93">
        <v>10</v>
      </c>
      <c r="AF8" s="16"/>
      <c r="AG8" s="216" t="s">
        <v>29</v>
      </c>
      <c r="AH8" s="18">
        <v>1.9375</v>
      </c>
      <c r="AI8" s="18">
        <v>3.9375</v>
      </c>
      <c r="AJ8" s="18">
        <v>1.5625</v>
      </c>
      <c r="AK8" s="18">
        <v>9</v>
      </c>
      <c r="AL8" s="19">
        <v>0</v>
      </c>
      <c r="AM8" s="70"/>
      <c r="AN8" s="73" t="s">
        <v>40</v>
      </c>
      <c r="AO8" s="23">
        <v>11.9</v>
      </c>
      <c r="AP8" s="24">
        <v>7.34</v>
      </c>
      <c r="AQ8" s="71"/>
      <c r="AR8" s="34" t="s">
        <v>37</v>
      </c>
      <c r="AS8" s="55">
        <v>4.2000000000000003E-2</v>
      </c>
      <c r="AT8" s="35" t="s">
        <v>38</v>
      </c>
      <c r="AU8" s="56" t="s">
        <v>85</v>
      </c>
      <c r="AV8" s="14"/>
      <c r="AW8" s="184" t="s">
        <v>45</v>
      </c>
      <c r="AX8" s="179">
        <v>531759000</v>
      </c>
      <c r="AY8" s="179">
        <v>294675800</v>
      </c>
      <c r="AZ8" s="180">
        <v>173050000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268"/>
      <c r="B9" s="77" t="s">
        <v>44</v>
      </c>
      <c r="C9" s="82">
        <f>C4</f>
        <v>224704000</v>
      </c>
      <c r="D9" s="83">
        <f t="shared" ref="D9:J9" si="2">D4</f>
        <v>2101390</v>
      </c>
      <c r="E9" s="83">
        <f t="shared" si="2"/>
        <v>4923110</v>
      </c>
      <c r="F9" s="84">
        <f t="shared" si="2"/>
        <v>7597260</v>
      </c>
      <c r="G9" s="82">
        <f t="shared" si="2"/>
        <v>262878000</v>
      </c>
      <c r="H9" s="83">
        <f t="shared" si="2"/>
        <v>2286430</v>
      </c>
      <c r="I9" s="83">
        <f t="shared" si="2"/>
        <v>7035480</v>
      </c>
      <c r="J9" s="84">
        <f t="shared" si="2"/>
        <v>11741600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1249689000</v>
      </c>
      <c r="S9" s="60"/>
      <c r="T9" s="281"/>
      <c r="U9" s="284"/>
      <c r="V9" s="60"/>
      <c r="W9" s="217" t="s">
        <v>7</v>
      </c>
      <c r="X9" s="6">
        <f>X4</f>
        <v>2982.9</v>
      </c>
      <c r="Y9" s="6">
        <f t="shared" ref="Y9:AE9" si="3">Y4</f>
        <v>3569.4</v>
      </c>
      <c r="Z9" s="6">
        <f t="shared" si="3"/>
        <v>38.9</v>
      </c>
      <c r="AA9" s="6">
        <f t="shared" si="3"/>
        <v>53.3</v>
      </c>
      <c r="AB9" s="6">
        <f>AB4</f>
        <v>3123.9</v>
      </c>
      <c r="AC9" s="6">
        <f t="shared" si="3"/>
        <v>3764.6</v>
      </c>
      <c r="AD9" s="6">
        <f t="shared" si="3"/>
        <v>67.400000000000006</v>
      </c>
      <c r="AE9" s="92">
        <f t="shared" si="3"/>
        <v>10</v>
      </c>
      <c r="AF9" s="16"/>
      <c r="AG9" s="217" t="s">
        <v>26</v>
      </c>
      <c r="AH9" s="7">
        <f>(AH8*10.74)</f>
        <v>20.80875</v>
      </c>
      <c r="AI9" s="7">
        <f>(AI8*2.2)</f>
        <v>8.6625000000000014</v>
      </c>
      <c r="AJ9" s="7">
        <f>(AJ8*0.25)</f>
        <v>0.390625</v>
      </c>
      <c r="AK9" s="263">
        <f>AK8+AL8</f>
        <v>9</v>
      </c>
      <c r="AL9" s="264"/>
      <c r="AM9" s="11"/>
      <c r="AN9" s="25" t="s">
        <v>41</v>
      </c>
      <c r="AO9" s="26">
        <v>12.2</v>
      </c>
      <c r="AP9" s="27">
        <v>7.65</v>
      </c>
      <c r="AQ9" s="71"/>
      <c r="AR9" s="36" t="s">
        <v>36</v>
      </c>
      <c r="AS9" s="13">
        <v>0.57499999999999996</v>
      </c>
      <c r="AT9" s="2" t="s">
        <v>39</v>
      </c>
      <c r="AU9" s="39" t="s">
        <v>85</v>
      </c>
      <c r="AV9" s="14"/>
      <c r="AW9" s="185" t="s">
        <v>79</v>
      </c>
      <c r="AX9" s="178">
        <f>AX4</f>
        <v>530909000</v>
      </c>
      <c r="AY9" s="178">
        <f t="shared" ref="AY9:AZ9" si="4">AY4</f>
        <v>294675800</v>
      </c>
      <c r="AZ9" s="181">
        <f t="shared" si="4"/>
        <v>173050000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269"/>
      <c r="B10" s="75" t="s">
        <v>3</v>
      </c>
      <c r="C10" s="85">
        <f t="shared" ref="C10:J10" si="5">C8-C9</f>
        <v>778000</v>
      </c>
      <c r="D10" s="85">
        <f t="shared" si="5"/>
        <v>10000</v>
      </c>
      <c r="E10" s="85">
        <f t="shared" si="5"/>
        <v>0</v>
      </c>
      <c r="F10" s="86">
        <f t="shared" si="5"/>
        <v>8000</v>
      </c>
      <c r="G10" s="85">
        <f t="shared" si="5"/>
        <v>0</v>
      </c>
      <c r="H10" s="85">
        <f t="shared" si="5"/>
        <v>0</v>
      </c>
      <c r="I10" s="85">
        <f t="shared" si="5"/>
        <v>0</v>
      </c>
      <c r="J10" s="86">
        <f t="shared" si="5"/>
        <v>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791500</v>
      </c>
      <c r="S10" s="61"/>
      <c r="T10" s="282"/>
      <c r="U10" s="285"/>
      <c r="V10" s="61"/>
      <c r="W10" s="48" t="s">
        <v>3</v>
      </c>
      <c r="X10" s="49">
        <f>X8-X9</f>
        <v>9.9000000000000909</v>
      </c>
      <c r="Y10" s="49">
        <f t="shared" ref="Y10:AE10" si="6">Y8-Y9</f>
        <v>0</v>
      </c>
      <c r="Z10" s="49">
        <f t="shared" si="6"/>
        <v>0.10000000000000142</v>
      </c>
      <c r="AA10" s="49">
        <f t="shared" si="6"/>
        <v>0</v>
      </c>
      <c r="AB10" s="49">
        <f t="shared" si="6"/>
        <v>10.099999999999909</v>
      </c>
      <c r="AC10" s="49">
        <f t="shared" si="6"/>
        <v>0</v>
      </c>
      <c r="AD10" s="49">
        <f t="shared" si="6"/>
        <v>0</v>
      </c>
      <c r="AE10" s="94">
        <f t="shared" si="6"/>
        <v>0</v>
      </c>
      <c r="AF10" s="16"/>
      <c r="AG10" s="218" t="s">
        <v>28</v>
      </c>
      <c r="AH10" s="215">
        <f>(AH9)/((K8/1000000)*8.34)</f>
        <v>3.2070102272937433</v>
      </c>
      <c r="AI10" s="215">
        <f>(AI9)/((K8/1000000)*8.34)</f>
        <v>1.3350502117586138</v>
      </c>
      <c r="AJ10" s="215">
        <f>(AJ9)/((K8/1000000)*8.34)</f>
        <v>6.0202480688970675E-2</v>
      </c>
      <c r="AK10" s="265">
        <f>(AK9)/((K8/1000000)*8.34)</f>
        <v>1.3870651550738842</v>
      </c>
      <c r="AL10" s="266"/>
      <c r="AM10" s="11"/>
      <c r="AN10" s="63"/>
      <c r="AO10" s="14"/>
      <c r="AP10" s="14"/>
      <c r="AQ10" s="71"/>
      <c r="AR10" s="214" t="s">
        <v>55</v>
      </c>
      <c r="AS10" s="89">
        <v>1.91</v>
      </c>
      <c r="AT10" s="213" t="s">
        <v>54</v>
      </c>
      <c r="AU10" s="38">
        <v>2.3E-2</v>
      </c>
      <c r="AV10" s="14"/>
      <c r="AW10" s="177" t="s">
        <v>3</v>
      </c>
      <c r="AX10" s="182">
        <f>AX8-AX9</f>
        <v>850000</v>
      </c>
      <c r="AY10" s="182">
        <f>AY8-AY9</f>
        <v>0</v>
      </c>
      <c r="AZ10" s="183">
        <f>AZ8-AZ9</f>
        <v>0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267">
        <v>3</v>
      </c>
      <c r="B12" s="76" t="s">
        <v>45</v>
      </c>
      <c r="C12" s="81">
        <v>225482000</v>
      </c>
      <c r="D12" s="40">
        <v>2111390</v>
      </c>
      <c r="E12" s="40">
        <v>4923110</v>
      </c>
      <c r="F12" s="42">
        <v>7605260</v>
      </c>
      <c r="G12" s="81">
        <v>263780000</v>
      </c>
      <c r="H12" s="40">
        <v>2295430</v>
      </c>
      <c r="I12" s="40">
        <v>7067480</v>
      </c>
      <c r="J12" s="42">
        <v>11799600</v>
      </c>
      <c r="K12" s="270">
        <f>C14+G14</f>
        <v>902000</v>
      </c>
      <c r="L12" s="271"/>
      <c r="M12" s="276">
        <f>D14+E14+F14+H14+I14+J14</f>
        <v>99000</v>
      </c>
      <c r="N12" s="271"/>
      <c r="O12" s="277">
        <f>M12+K12</f>
        <v>1001000</v>
      </c>
      <c r="P12" s="277"/>
      <c r="Q12" s="45" t="s">
        <v>6</v>
      </c>
      <c r="R12" s="42">
        <v>1251253200</v>
      </c>
      <c r="S12" s="60"/>
      <c r="T12" s="280">
        <v>0.27</v>
      </c>
      <c r="U12" s="283">
        <v>1.04</v>
      </c>
      <c r="V12" s="60"/>
      <c r="W12" s="216" t="s">
        <v>6</v>
      </c>
      <c r="X12" s="47">
        <v>2992.8</v>
      </c>
      <c r="Y12" s="47">
        <v>3581.1</v>
      </c>
      <c r="Z12" s="47">
        <v>39</v>
      </c>
      <c r="AA12" s="47">
        <v>53.5</v>
      </c>
      <c r="AB12" s="47">
        <v>3134</v>
      </c>
      <c r="AC12" s="47">
        <v>3777.2</v>
      </c>
      <c r="AD12" s="47">
        <v>67.599999999999994</v>
      </c>
      <c r="AE12" s="93">
        <v>10</v>
      </c>
      <c r="AF12" s="16"/>
      <c r="AG12" s="216" t="s">
        <v>29</v>
      </c>
      <c r="AH12" s="18">
        <v>2.125</v>
      </c>
      <c r="AI12" s="18">
        <v>4.875</v>
      </c>
      <c r="AJ12" s="18">
        <v>1.9375</v>
      </c>
      <c r="AK12" s="18">
        <v>0</v>
      </c>
      <c r="AL12" s="19">
        <v>11</v>
      </c>
      <c r="AM12" s="70"/>
      <c r="AN12" s="73" t="s">
        <v>40</v>
      </c>
      <c r="AO12" s="23">
        <v>12.5</v>
      </c>
      <c r="AP12" s="24">
        <v>7.28</v>
      </c>
      <c r="AQ12" s="71"/>
      <c r="AR12" s="34" t="s">
        <v>37</v>
      </c>
      <c r="AS12" s="55" t="s">
        <v>85</v>
      </c>
      <c r="AT12" s="35" t="s">
        <v>38</v>
      </c>
      <c r="AU12" s="56">
        <v>6.2E-2</v>
      </c>
      <c r="AV12" s="14"/>
      <c r="AW12" s="184" t="s">
        <v>45</v>
      </c>
      <c r="AX12" s="179">
        <v>531759000</v>
      </c>
      <c r="AY12" s="179">
        <v>295704900</v>
      </c>
      <c r="AZ12" s="180">
        <v>173085000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268"/>
      <c r="B13" s="77" t="s">
        <v>44</v>
      </c>
      <c r="C13" s="82">
        <f>C8</f>
        <v>225482000</v>
      </c>
      <c r="D13" s="83">
        <f t="shared" ref="D13:J13" si="7">D8</f>
        <v>2111390</v>
      </c>
      <c r="E13" s="83">
        <f t="shared" si="7"/>
        <v>4923110</v>
      </c>
      <c r="F13" s="84">
        <f t="shared" si="7"/>
        <v>7605260</v>
      </c>
      <c r="G13" s="82">
        <f t="shared" si="7"/>
        <v>262878000</v>
      </c>
      <c r="H13" s="83">
        <f t="shared" si="7"/>
        <v>2286430</v>
      </c>
      <c r="I13" s="83">
        <f t="shared" si="7"/>
        <v>7035480</v>
      </c>
      <c r="J13" s="84">
        <f t="shared" si="7"/>
        <v>11741600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1250480500</v>
      </c>
      <c r="S13" s="60"/>
      <c r="T13" s="281"/>
      <c r="U13" s="284"/>
      <c r="V13" s="60"/>
      <c r="W13" s="217" t="s">
        <v>7</v>
      </c>
      <c r="X13" s="6">
        <f t="shared" ref="X13:AE13" si="8">X8</f>
        <v>2992.8</v>
      </c>
      <c r="Y13" s="6">
        <f t="shared" si="8"/>
        <v>3569.4</v>
      </c>
      <c r="Z13" s="6">
        <f t="shared" si="8"/>
        <v>39</v>
      </c>
      <c r="AA13" s="6">
        <f t="shared" si="8"/>
        <v>53.3</v>
      </c>
      <c r="AB13" s="6">
        <f t="shared" si="8"/>
        <v>3134</v>
      </c>
      <c r="AC13" s="6">
        <f t="shared" si="8"/>
        <v>3764.6</v>
      </c>
      <c r="AD13" s="6">
        <f t="shared" si="8"/>
        <v>67.400000000000006</v>
      </c>
      <c r="AE13" s="92">
        <f t="shared" si="8"/>
        <v>10</v>
      </c>
      <c r="AF13" s="16"/>
      <c r="AG13" s="217" t="s">
        <v>26</v>
      </c>
      <c r="AH13" s="7">
        <f>(AH12*10.74)</f>
        <v>22.822500000000002</v>
      </c>
      <c r="AI13" s="7">
        <f>(AI12*2.2)</f>
        <v>10.725000000000001</v>
      </c>
      <c r="AJ13" s="7">
        <f>(AJ12*0.25)</f>
        <v>0.484375</v>
      </c>
      <c r="AK13" s="263">
        <f>AK12+AL12</f>
        <v>11</v>
      </c>
      <c r="AL13" s="264"/>
      <c r="AM13" s="11"/>
      <c r="AN13" s="25" t="s">
        <v>41</v>
      </c>
      <c r="AO13" s="26">
        <v>12.2</v>
      </c>
      <c r="AP13" s="27">
        <v>7.59</v>
      </c>
      <c r="AQ13" s="71"/>
      <c r="AR13" s="36" t="s">
        <v>36</v>
      </c>
      <c r="AS13" s="13" t="s">
        <v>85</v>
      </c>
      <c r="AT13" s="2" t="s">
        <v>39</v>
      </c>
      <c r="AU13" s="39">
        <v>0.49</v>
      </c>
      <c r="AV13" s="14"/>
      <c r="AW13" s="185" t="s">
        <v>79</v>
      </c>
      <c r="AX13" s="178">
        <f>AX8</f>
        <v>531759000</v>
      </c>
      <c r="AY13" s="178">
        <f t="shared" ref="AY13:AZ13" si="9">AY8</f>
        <v>294675800</v>
      </c>
      <c r="AZ13" s="181">
        <f t="shared" si="9"/>
        <v>173050000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269"/>
      <c r="B14" s="75" t="s">
        <v>3</v>
      </c>
      <c r="C14" s="85">
        <f t="shared" ref="C14:J14" si="10">C12-C13</f>
        <v>0</v>
      </c>
      <c r="D14" s="85">
        <f t="shared" si="10"/>
        <v>0</v>
      </c>
      <c r="E14" s="85">
        <f t="shared" si="10"/>
        <v>0</v>
      </c>
      <c r="F14" s="86">
        <f t="shared" si="10"/>
        <v>0</v>
      </c>
      <c r="G14" s="85">
        <f t="shared" si="10"/>
        <v>902000</v>
      </c>
      <c r="H14" s="85">
        <f t="shared" si="10"/>
        <v>9000</v>
      </c>
      <c r="I14" s="85">
        <f t="shared" si="10"/>
        <v>32000</v>
      </c>
      <c r="J14" s="86">
        <f t="shared" si="10"/>
        <v>58000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772700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11">Y12-Y13</f>
        <v>11.699999999999818</v>
      </c>
      <c r="Z14" s="49">
        <f t="shared" si="11"/>
        <v>0</v>
      </c>
      <c r="AA14" s="49">
        <f t="shared" si="11"/>
        <v>0.20000000000000284</v>
      </c>
      <c r="AB14" s="49">
        <f t="shared" si="11"/>
        <v>0</v>
      </c>
      <c r="AC14" s="49">
        <f t="shared" si="11"/>
        <v>12.599999999999909</v>
      </c>
      <c r="AD14" s="49">
        <f t="shared" si="11"/>
        <v>0.19999999999998863</v>
      </c>
      <c r="AE14" s="94">
        <f t="shared" si="11"/>
        <v>0</v>
      </c>
      <c r="AF14" s="16"/>
      <c r="AG14" s="218" t="s">
        <v>28</v>
      </c>
      <c r="AH14" s="215">
        <f>(AH13)/((K12/1000000)*8.34)</f>
        <v>3.0338257110497855</v>
      </c>
      <c r="AI14" s="215">
        <f>(AI13)/((K12/1000000)*8.34)</f>
        <v>1.425688717318828</v>
      </c>
      <c r="AJ14" s="215">
        <f>(AJ13)/((K12/1000000)*8.34)</f>
        <v>6.4388622139982032E-2</v>
      </c>
      <c r="AK14" s="265">
        <f>(AK13)/((K12/1000000)*8.34)</f>
        <v>1.4622448382757209</v>
      </c>
      <c r="AL14" s="266"/>
      <c r="AM14" s="11"/>
      <c r="AN14" s="63"/>
      <c r="AO14" s="14"/>
      <c r="AP14" s="14"/>
      <c r="AQ14" s="71"/>
      <c r="AR14" s="214" t="s">
        <v>55</v>
      </c>
      <c r="AS14" s="89">
        <v>1.76</v>
      </c>
      <c r="AT14" s="213" t="s">
        <v>54</v>
      </c>
      <c r="AU14" s="38">
        <v>5.2999999999999999E-2</v>
      </c>
      <c r="AV14" s="14"/>
      <c r="AW14" s="177" t="s">
        <v>3</v>
      </c>
      <c r="AX14" s="182">
        <f>AX12-AX13</f>
        <v>0</v>
      </c>
      <c r="AY14" s="182">
        <f>AY12-AY13</f>
        <v>1029100</v>
      </c>
      <c r="AZ14" s="183">
        <f>AZ12-AZ13</f>
        <v>35000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267">
        <v>4</v>
      </c>
      <c r="B16" s="76" t="s">
        <v>45</v>
      </c>
      <c r="C16" s="81">
        <v>225482000</v>
      </c>
      <c r="D16" s="40">
        <v>2111390</v>
      </c>
      <c r="E16" s="40">
        <v>4923110</v>
      </c>
      <c r="F16" s="42">
        <v>7605260</v>
      </c>
      <c r="G16" s="81">
        <v>264355000</v>
      </c>
      <c r="H16" s="40">
        <v>2304430</v>
      </c>
      <c r="I16" s="40">
        <v>7099480</v>
      </c>
      <c r="J16" s="42">
        <v>11831600</v>
      </c>
      <c r="K16" s="270">
        <f>C18+G18</f>
        <v>575000</v>
      </c>
      <c r="L16" s="271"/>
      <c r="M16" s="276">
        <f>D18+E18+F18+H18+I18+J18</f>
        <v>73000</v>
      </c>
      <c r="N16" s="271"/>
      <c r="O16" s="277">
        <f>M16+K16</f>
        <v>648000</v>
      </c>
      <c r="P16" s="277"/>
      <c r="Q16" s="45" t="s">
        <v>6</v>
      </c>
      <c r="R16" s="42">
        <v>1252034200</v>
      </c>
      <c r="S16" s="60"/>
      <c r="T16" s="280">
        <v>0.32</v>
      </c>
      <c r="U16" s="283">
        <v>1.01</v>
      </c>
      <c r="V16" s="60"/>
      <c r="W16" s="216" t="s">
        <v>6</v>
      </c>
      <c r="X16" s="47">
        <v>2992.8</v>
      </c>
      <c r="Y16" s="47">
        <v>3588.6</v>
      </c>
      <c r="Z16" s="47">
        <v>39</v>
      </c>
      <c r="AA16" s="47">
        <v>53.7</v>
      </c>
      <c r="AB16" s="47">
        <v>3134</v>
      </c>
      <c r="AC16" s="47">
        <v>3785</v>
      </c>
      <c r="AD16" s="47">
        <v>67.8</v>
      </c>
      <c r="AE16" s="93">
        <v>10</v>
      </c>
      <c r="AF16" s="16"/>
      <c r="AG16" s="216" t="s">
        <v>29</v>
      </c>
      <c r="AH16" s="18">
        <v>2.0625</v>
      </c>
      <c r="AI16" s="18">
        <v>3</v>
      </c>
      <c r="AJ16" s="18">
        <v>1.25</v>
      </c>
      <c r="AK16" s="18">
        <v>0</v>
      </c>
      <c r="AL16" s="19">
        <v>7</v>
      </c>
      <c r="AM16" s="70"/>
      <c r="AN16" s="73" t="s">
        <v>40</v>
      </c>
      <c r="AO16" s="23">
        <v>13</v>
      </c>
      <c r="AP16" s="24">
        <v>7.27</v>
      </c>
      <c r="AQ16" s="71"/>
      <c r="AR16" s="2" t="s">
        <v>37</v>
      </c>
      <c r="AS16" s="13" t="s">
        <v>85</v>
      </c>
      <c r="AT16" s="2" t="s">
        <v>38</v>
      </c>
      <c r="AU16" s="13">
        <v>4.4999999999999998E-2</v>
      </c>
      <c r="AV16" s="14"/>
      <c r="AW16" s="184" t="s">
        <v>45</v>
      </c>
      <c r="AX16" s="179">
        <v>531759000</v>
      </c>
      <c r="AY16" s="179">
        <v>296357500</v>
      </c>
      <c r="AZ16" s="180">
        <v>173120000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268"/>
      <c r="B17" s="77" t="s">
        <v>44</v>
      </c>
      <c r="C17" s="82">
        <f>C12</f>
        <v>225482000</v>
      </c>
      <c r="D17" s="83">
        <f t="shared" ref="D17:J17" si="12">D12</f>
        <v>2111390</v>
      </c>
      <c r="E17" s="83">
        <f t="shared" si="12"/>
        <v>4923110</v>
      </c>
      <c r="F17" s="84">
        <f t="shared" si="12"/>
        <v>7605260</v>
      </c>
      <c r="G17" s="82">
        <f t="shared" si="12"/>
        <v>263780000</v>
      </c>
      <c r="H17" s="83">
        <f t="shared" si="12"/>
        <v>2295430</v>
      </c>
      <c r="I17" s="83">
        <f t="shared" si="12"/>
        <v>7067480</v>
      </c>
      <c r="J17" s="84">
        <f t="shared" si="12"/>
        <v>11799600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1251253200</v>
      </c>
      <c r="S17" s="60"/>
      <c r="T17" s="281"/>
      <c r="U17" s="284"/>
      <c r="V17" s="60"/>
      <c r="W17" s="217" t="s">
        <v>7</v>
      </c>
      <c r="X17" s="6">
        <f t="shared" ref="X17:AE17" si="13">X12</f>
        <v>2992.8</v>
      </c>
      <c r="Y17" s="6">
        <f t="shared" si="13"/>
        <v>3581.1</v>
      </c>
      <c r="Z17" s="6">
        <f t="shared" si="13"/>
        <v>39</v>
      </c>
      <c r="AA17" s="6">
        <f t="shared" si="13"/>
        <v>53.5</v>
      </c>
      <c r="AB17" s="6">
        <f t="shared" si="13"/>
        <v>3134</v>
      </c>
      <c r="AC17" s="6">
        <f t="shared" si="13"/>
        <v>3777.2</v>
      </c>
      <c r="AD17" s="6">
        <f t="shared" si="13"/>
        <v>67.599999999999994</v>
      </c>
      <c r="AE17" s="92">
        <f t="shared" si="13"/>
        <v>10</v>
      </c>
      <c r="AF17" s="16"/>
      <c r="AG17" s="217" t="s">
        <v>26</v>
      </c>
      <c r="AH17" s="7">
        <f>(AH16*10.74)</f>
        <v>22.151250000000001</v>
      </c>
      <c r="AI17" s="7">
        <f>(AI16*2.2)</f>
        <v>6.6000000000000005</v>
      </c>
      <c r="AJ17" s="7">
        <f>(AJ16*0.25)</f>
        <v>0.3125</v>
      </c>
      <c r="AK17" s="263">
        <f>AK16+AL16</f>
        <v>7</v>
      </c>
      <c r="AL17" s="264"/>
      <c r="AM17" s="11"/>
      <c r="AN17" s="25" t="s">
        <v>41</v>
      </c>
      <c r="AO17" s="26">
        <v>12.5</v>
      </c>
      <c r="AP17" s="27">
        <v>7.6</v>
      </c>
      <c r="AQ17" s="71"/>
      <c r="AR17" s="2" t="s">
        <v>36</v>
      </c>
      <c r="AS17" s="13" t="s">
        <v>85</v>
      </c>
      <c r="AT17" s="2" t="s">
        <v>39</v>
      </c>
      <c r="AU17" s="13">
        <v>0.56299999999999994</v>
      </c>
      <c r="AV17" s="14"/>
      <c r="AW17" s="185" t="s">
        <v>79</v>
      </c>
      <c r="AX17" s="178">
        <f t="shared" ref="AX17:AZ17" si="14">AX12</f>
        <v>531759000</v>
      </c>
      <c r="AY17" s="178">
        <f t="shared" si="14"/>
        <v>295704900</v>
      </c>
      <c r="AZ17" s="181">
        <f t="shared" si="14"/>
        <v>173085000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269"/>
      <c r="B18" s="75" t="s">
        <v>3</v>
      </c>
      <c r="C18" s="85">
        <f t="shared" ref="C18:J18" si="15">C16-C17</f>
        <v>0</v>
      </c>
      <c r="D18" s="85">
        <f t="shared" si="15"/>
        <v>0</v>
      </c>
      <c r="E18" s="85">
        <f t="shared" si="15"/>
        <v>0</v>
      </c>
      <c r="F18" s="86">
        <f t="shared" si="15"/>
        <v>0</v>
      </c>
      <c r="G18" s="85">
        <f t="shared" si="15"/>
        <v>575000</v>
      </c>
      <c r="H18" s="85">
        <f t="shared" si="15"/>
        <v>9000</v>
      </c>
      <c r="I18" s="85">
        <f t="shared" si="15"/>
        <v>32000</v>
      </c>
      <c r="J18" s="86">
        <f t="shared" si="15"/>
        <v>32000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781000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6">Y16-Y17</f>
        <v>7.5</v>
      </c>
      <c r="Z18" s="49">
        <f t="shared" si="16"/>
        <v>0</v>
      </c>
      <c r="AA18" s="49">
        <f t="shared" si="16"/>
        <v>0.20000000000000284</v>
      </c>
      <c r="AB18" s="49">
        <f t="shared" si="16"/>
        <v>0</v>
      </c>
      <c r="AC18" s="49">
        <f t="shared" si="16"/>
        <v>7.8000000000001819</v>
      </c>
      <c r="AD18" s="49">
        <f t="shared" si="16"/>
        <v>0.20000000000000284</v>
      </c>
      <c r="AE18" s="94">
        <f t="shared" si="16"/>
        <v>0</v>
      </c>
      <c r="AF18" s="16"/>
      <c r="AG18" s="218" t="s">
        <v>28</v>
      </c>
      <c r="AH18" s="215">
        <f>(AH17)/((K16/1000000)*8.34)</f>
        <v>4.6191742258367228</v>
      </c>
      <c r="AI18" s="215">
        <f>(AI17)/((K16/1000000)*8.34)</f>
        <v>1.3762902721301222</v>
      </c>
      <c r="AJ18" s="215">
        <f>(AJ17)/((K16/1000000)*8.34)</f>
        <v>6.5165259097070174E-2</v>
      </c>
      <c r="AK18" s="265">
        <f>(AK17)/((K16/1000000)*8.34)</f>
        <v>1.4597018037743719</v>
      </c>
      <c r="AL18" s="266"/>
      <c r="AM18" s="11"/>
      <c r="AN18" s="63"/>
      <c r="AO18" s="14"/>
      <c r="AP18" s="14"/>
      <c r="AQ18" s="71"/>
      <c r="AR18" s="214" t="s">
        <v>55</v>
      </c>
      <c r="AS18" s="89">
        <v>1.95</v>
      </c>
      <c r="AT18" s="213" t="s">
        <v>54</v>
      </c>
      <c r="AU18" s="12">
        <v>2.3E-2</v>
      </c>
      <c r="AV18" s="14"/>
      <c r="AW18" s="177" t="s">
        <v>3</v>
      </c>
      <c r="AX18" s="182">
        <f>AX16-AX17</f>
        <v>0</v>
      </c>
      <c r="AY18" s="182">
        <f>AY16-AY17</f>
        <v>652600</v>
      </c>
      <c r="AZ18" s="183">
        <f>AZ16-AZ17</f>
        <v>35000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267">
        <v>5</v>
      </c>
      <c r="B20" s="76" t="s">
        <v>45</v>
      </c>
      <c r="C20" s="81">
        <v>225482000</v>
      </c>
      <c r="D20" s="40">
        <v>2111390</v>
      </c>
      <c r="E20" s="40">
        <v>4923110</v>
      </c>
      <c r="F20" s="42">
        <v>7605260</v>
      </c>
      <c r="G20" s="81">
        <v>265051000</v>
      </c>
      <c r="H20" s="40">
        <v>2313420</v>
      </c>
      <c r="I20" s="40">
        <v>7099480</v>
      </c>
      <c r="J20" s="42">
        <v>11839700</v>
      </c>
      <c r="K20" s="270">
        <f>C22+G22</f>
        <v>696000</v>
      </c>
      <c r="L20" s="271"/>
      <c r="M20" s="276">
        <f>D22+E22+F22+H22+I22+J22</f>
        <v>17090</v>
      </c>
      <c r="N20" s="271"/>
      <c r="O20" s="277">
        <f>M20+K20</f>
        <v>713090</v>
      </c>
      <c r="P20" s="277"/>
      <c r="Q20" s="45" t="s">
        <v>6</v>
      </c>
      <c r="R20" s="42">
        <v>1252795500</v>
      </c>
      <c r="S20" s="60">
        <v>0</v>
      </c>
      <c r="T20" s="280">
        <v>0.19</v>
      </c>
      <c r="U20" s="283">
        <v>0.96</v>
      </c>
      <c r="V20" s="60"/>
      <c r="W20" s="216" t="s">
        <v>6</v>
      </c>
      <c r="X20" s="47">
        <v>2992.8</v>
      </c>
      <c r="Y20" s="47">
        <v>3597.5</v>
      </c>
      <c r="Z20" s="47">
        <v>39</v>
      </c>
      <c r="AA20" s="47">
        <v>53.8</v>
      </c>
      <c r="AB20" s="47">
        <v>3134</v>
      </c>
      <c r="AC20" s="47">
        <v>3794.2</v>
      </c>
      <c r="AD20" s="47">
        <v>67.8</v>
      </c>
      <c r="AE20" s="93">
        <v>10</v>
      </c>
      <c r="AF20" s="16"/>
      <c r="AG20" s="216" t="s">
        <v>29</v>
      </c>
      <c r="AH20" s="18">
        <v>2.875</v>
      </c>
      <c r="AI20" s="18">
        <v>3.625</v>
      </c>
      <c r="AJ20" s="18">
        <v>2.125</v>
      </c>
      <c r="AK20" s="18">
        <v>8</v>
      </c>
      <c r="AL20" s="19">
        <v>0</v>
      </c>
      <c r="AM20" s="70"/>
      <c r="AN20" s="73" t="s">
        <v>40</v>
      </c>
      <c r="AO20" s="23">
        <v>13.5</v>
      </c>
      <c r="AP20" s="24">
        <v>7.31</v>
      </c>
      <c r="AQ20" s="71"/>
      <c r="AR20" s="34" t="s">
        <v>37</v>
      </c>
      <c r="AS20" s="55" t="s">
        <v>85</v>
      </c>
      <c r="AT20" s="35" t="s">
        <v>38</v>
      </c>
      <c r="AU20" s="56">
        <v>4.5999999999999999E-2</v>
      </c>
      <c r="AV20" s="14"/>
      <c r="AW20" s="184" t="s">
        <v>45</v>
      </c>
      <c r="AX20" s="179">
        <v>531759000</v>
      </c>
      <c r="AY20" s="179">
        <v>297112600</v>
      </c>
      <c r="AZ20" s="180">
        <v>173120000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268"/>
      <c r="B21" s="77" t="s">
        <v>44</v>
      </c>
      <c r="C21" s="82">
        <f>C16</f>
        <v>225482000</v>
      </c>
      <c r="D21" s="83">
        <f t="shared" ref="D21:J21" si="17">D16</f>
        <v>2111390</v>
      </c>
      <c r="E21" s="83">
        <f t="shared" si="17"/>
        <v>4923110</v>
      </c>
      <c r="F21" s="84">
        <f t="shared" si="17"/>
        <v>7605260</v>
      </c>
      <c r="G21" s="82">
        <f t="shared" si="17"/>
        <v>264355000</v>
      </c>
      <c r="H21" s="83">
        <f t="shared" si="17"/>
        <v>2304430</v>
      </c>
      <c r="I21" s="83">
        <f t="shared" si="17"/>
        <v>7099480</v>
      </c>
      <c r="J21" s="84">
        <f t="shared" si="17"/>
        <v>11831600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1252034200</v>
      </c>
      <c r="S21" s="60"/>
      <c r="T21" s="281"/>
      <c r="U21" s="284"/>
      <c r="V21" s="60"/>
      <c r="W21" s="217" t="s">
        <v>7</v>
      </c>
      <c r="X21" s="6">
        <f t="shared" ref="X21:AE21" si="18">X16</f>
        <v>2992.8</v>
      </c>
      <c r="Y21" s="6">
        <f t="shared" si="18"/>
        <v>3588.6</v>
      </c>
      <c r="Z21" s="6">
        <f t="shared" si="18"/>
        <v>39</v>
      </c>
      <c r="AA21" s="6">
        <f t="shared" si="18"/>
        <v>53.7</v>
      </c>
      <c r="AB21" s="6">
        <f t="shared" si="18"/>
        <v>3134</v>
      </c>
      <c r="AC21" s="6">
        <f t="shared" si="18"/>
        <v>3785</v>
      </c>
      <c r="AD21" s="6">
        <f t="shared" si="18"/>
        <v>67.8</v>
      </c>
      <c r="AE21" s="92">
        <f t="shared" si="18"/>
        <v>10</v>
      </c>
      <c r="AF21" s="16"/>
      <c r="AG21" s="217" t="s">
        <v>26</v>
      </c>
      <c r="AH21" s="7">
        <f>(AH20*10.74)</f>
        <v>30.877500000000001</v>
      </c>
      <c r="AI21" s="7">
        <f>(AI20*2.2)</f>
        <v>7.9750000000000005</v>
      </c>
      <c r="AJ21" s="7">
        <f>(AJ20*0.25)</f>
        <v>0.53125</v>
      </c>
      <c r="AK21" s="263">
        <f>AK20+AL20</f>
        <v>8</v>
      </c>
      <c r="AL21" s="264"/>
      <c r="AM21" s="11"/>
      <c r="AN21" s="25" t="s">
        <v>41</v>
      </c>
      <c r="AO21" s="26">
        <v>12.6</v>
      </c>
      <c r="AP21" s="27">
        <v>7.65</v>
      </c>
      <c r="AQ21" s="71"/>
      <c r="AR21" s="36" t="s">
        <v>36</v>
      </c>
      <c r="AS21" s="13" t="s">
        <v>85</v>
      </c>
      <c r="AT21" s="2" t="s">
        <v>39</v>
      </c>
      <c r="AU21" s="39">
        <v>0.69899999999999995</v>
      </c>
      <c r="AV21" s="14"/>
      <c r="AW21" s="185" t="s">
        <v>79</v>
      </c>
      <c r="AX21" s="178">
        <f t="shared" ref="AX21:AZ21" si="19">AX16</f>
        <v>531759000</v>
      </c>
      <c r="AY21" s="178">
        <f t="shared" si="19"/>
        <v>296357500</v>
      </c>
      <c r="AZ21" s="181">
        <f t="shared" si="19"/>
        <v>173120000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269"/>
      <c r="B22" s="75" t="s">
        <v>3</v>
      </c>
      <c r="C22" s="85">
        <f t="shared" ref="C22:J22" si="20">C20-C21</f>
        <v>0</v>
      </c>
      <c r="D22" s="85">
        <f t="shared" si="20"/>
        <v>0</v>
      </c>
      <c r="E22" s="85">
        <f t="shared" si="20"/>
        <v>0</v>
      </c>
      <c r="F22" s="86">
        <f t="shared" si="20"/>
        <v>0</v>
      </c>
      <c r="G22" s="85">
        <f t="shared" si="20"/>
        <v>696000</v>
      </c>
      <c r="H22" s="85">
        <f t="shared" si="20"/>
        <v>8990</v>
      </c>
      <c r="I22" s="85">
        <f t="shared" si="20"/>
        <v>0</v>
      </c>
      <c r="J22" s="86">
        <f t="shared" si="20"/>
        <v>8100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761300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21">Y20-Y21</f>
        <v>8.9000000000000909</v>
      </c>
      <c r="Z22" s="49">
        <f t="shared" si="21"/>
        <v>0</v>
      </c>
      <c r="AA22" s="49">
        <f t="shared" si="21"/>
        <v>9.9999999999994316E-2</v>
      </c>
      <c r="AB22" s="49">
        <f t="shared" si="21"/>
        <v>0</v>
      </c>
      <c r="AC22" s="49">
        <f t="shared" si="21"/>
        <v>9.1999999999998181</v>
      </c>
      <c r="AD22" s="49">
        <f t="shared" si="21"/>
        <v>0</v>
      </c>
      <c r="AE22" s="94">
        <f t="shared" si="21"/>
        <v>0</v>
      </c>
      <c r="AF22" s="16"/>
      <c r="AG22" s="218" t="s">
        <v>28</v>
      </c>
      <c r="AH22" s="215">
        <f>(AH21)/((K20/1000000)*8.34)</f>
        <v>5.3194513354833388</v>
      </c>
      <c r="AI22" s="215">
        <f>(AI21)/((K20/1000000)*8.34)</f>
        <v>1.373900879296563</v>
      </c>
      <c r="AJ22" s="215">
        <f>(AJ21)/((K20/1000000)*8.34)</f>
        <v>9.1521610297968542E-2</v>
      </c>
      <c r="AK22" s="265">
        <f>(AK21)/((K20/1000000)*8.34)</f>
        <v>1.3782077786047027</v>
      </c>
      <c r="AL22" s="266"/>
      <c r="AM22" s="11"/>
      <c r="AN22" s="63"/>
      <c r="AO22" s="14"/>
      <c r="AP22" s="14"/>
      <c r="AQ22" s="71"/>
      <c r="AR22" s="214" t="s">
        <v>55</v>
      </c>
      <c r="AS22" s="89">
        <v>2.89</v>
      </c>
      <c r="AT22" s="213" t="s">
        <v>54</v>
      </c>
      <c r="AU22" s="38">
        <v>2.4E-2</v>
      </c>
      <c r="AV22" s="14"/>
      <c r="AW22" s="177" t="s">
        <v>3</v>
      </c>
      <c r="AX22" s="182">
        <f>AX20-AX21</f>
        <v>0</v>
      </c>
      <c r="AY22" s="182">
        <f>AY20-AY21</f>
        <v>755100</v>
      </c>
      <c r="AZ22" s="183">
        <f>AZ20-AZ21</f>
        <v>0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267">
        <v>6</v>
      </c>
      <c r="B24" s="76" t="s">
        <v>45</v>
      </c>
      <c r="C24" s="81">
        <v>225482000</v>
      </c>
      <c r="D24" s="40">
        <v>2111390</v>
      </c>
      <c r="E24" s="40">
        <v>4923110</v>
      </c>
      <c r="F24" s="42">
        <v>7605260</v>
      </c>
      <c r="G24" s="81">
        <v>265901000</v>
      </c>
      <c r="H24" s="40">
        <v>2322420</v>
      </c>
      <c r="I24" s="40">
        <v>7131480</v>
      </c>
      <c r="J24" s="42">
        <v>11879700</v>
      </c>
      <c r="K24" s="270">
        <f>C26+G26</f>
        <v>850000</v>
      </c>
      <c r="L24" s="271"/>
      <c r="M24" s="276">
        <f>D26+E26+F26+H26+I26+J26</f>
        <v>81000</v>
      </c>
      <c r="N24" s="271"/>
      <c r="O24" s="277">
        <f>M24+K24</f>
        <v>931000</v>
      </c>
      <c r="P24" s="277"/>
      <c r="Q24" s="45" t="s">
        <v>6</v>
      </c>
      <c r="R24" s="42">
        <v>1253645300</v>
      </c>
      <c r="S24" s="60"/>
      <c r="T24" s="280">
        <v>0.28000000000000003</v>
      </c>
      <c r="U24" s="283">
        <v>0.89</v>
      </c>
      <c r="V24" s="60"/>
      <c r="W24" s="216" t="s">
        <v>6</v>
      </c>
      <c r="X24" s="47">
        <v>2992.8</v>
      </c>
      <c r="Y24" s="47">
        <v>3608.5</v>
      </c>
      <c r="Z24" s="47">
        <v>39.1</v>
      </c>
      <c r="AA24" s="47">
        <v>53.9</v>
      </c>
      <c r="AB24" s="47">
        <v>3134</v>
      </c>
      <c r="AC24" s="47">
        <v>3805.8</v>
      </c>
      <c r="AD24" s="47">
        <v>68</v>
      </c>
      <c r="AE24" s="93">
        <v>10</v>
      </c>
      <c r="AF24" s="16"/>
      <c r="AG24" s="216" t="s">
        <v>29</v>
      </c>
      <c r="AH24" s="18">
        <v>3.5</v>
      </c>
      <c r="AI24" s="18">
        <v>4</v>
      </c>
      <c r="AJ24" s="18">
        <v>1.75</v>
      </c>
      <c r="AK24" s="18">
        <v>10</v>
      </c>
      <c r="AL24" s="19">
        <v>0</v>
      </c>
      <c r="AM24" s="70"/>
      <c r="AN24" s="73" t="s">
        <v>40</v>
      </c>
      <c r="AO24" s="23">
        <v>10.9</v>
      </c>
      <c r="AP24" s="24">
        <v>7.21</v>
      </c>
      <c r="AQ24" s="71"/>
      <c r="AR24" s="34" t="s">
        <v>37</v>
      </c>
      <c r="AS24" s="55" t="s">
        <v>85</v>
      </c>
      <c r="AT24" s="35" t="s">
        <v>38</v>
      </c>
      <c r="AU24" s="56">
        <v>0.05</v>
      </c>
      <c r="AV24" s="14"/>
      <c r="AW24" s="184" t="s">
        <v>45</v>
      </c>
      <c r="AX24" s="179">
        <v>531759000</v>
      </c>
      <c r="AY24" s="179">
        <v>298062900</v>
      </c>
      <c r="AZ24" s="180">
        <v>173155000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268"/>
      <c r="B25" s="77" t="s">
        <v>44</v>
      </c>
      <c r="C25" s="82">
        <f t="shared" ref="C25:J25" si="22">C20</f>
        <v>225482000</v>
      </c>
      <c r="D25" s="83">
        <f t="shared" si="22"/>
        <v>2111390</v>
      </c>
      <c r="E25" s="83">
        <f t="shared" si="22"/>
        <v>4923110</v>
      </c>
      <c r="F25" s="84">
        <f t="shared" si="22"/>
        <v>7605260</v>
      </c>
      <c r="G25" s="82">
        <f t="shared" si="22"/>
        <v>265051000</v>
      </c>
      <c r="H25" s="83">
        <f t="shared" si="22"/>
        <v>2313420</v>
      </c>
      <c r="I25" s="83">
        <f t="shared" si="22"/>
        <v>7099480</v>
      </c>
      <c r="J25" s="84">
        <f t="shared" si="22"/>
        <v>11839700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1252795500</v>
      </c>
      <c r="S25" s="60"/>
      <c r="T25" s="281"/>
      <c r="U25" s="284"/>
      <c r="V25" s="60"/>
      <c r="W25" s="217" t="s">
        <v>7</v>
      </c>
      <c r="X25" s="6">
        <f t="shared" ref="X25:AE25" si="23">X20</f>
        <v>2992.8</v>
      </c>
      <c r="Y25" s="6">
        <f t="shared" si="23"/>
        <v>3597.5</v>
      </c>
      <c r="Z25" s="6">
        <f t="shared" si="23"/>
        <v>39</v>
      </c>
      <c r="AA25" s="6">
        <f t="shared" si="23"/>
        <v>53.8</v>
      </c>
      <c r="AB25" s="6">
        <f t="shared" si="23"/>
        <v>3134</v>
      </c>
      <c r="AC25" s="6">
        <f t="shared" si="23"/>
        <v>3794.2</v>
      </c>
      <c r="AD25" s="6">
        <f t="shared" si="23"/>
        <v>67.8</v>
      </c>
      <c r="AE25" s="92">
        <f t="shared" si="23"/>
        <v>10</v>
      </c>
      <c r="AF25" s="16"/>
      <c r="AG25" s="217" t="s">
        <v>26</v>
      </c>
      <c r="AH25" s="7">
        <f>(AH24*10.74)</f>
        <v>37.590000000000003</v>
      </c>
      <c r="AI25" s="7">
        <f>(AI24*2.2)</f>
        <v>8.8000000000000007</v>
      </c>
      <c r="AJ25" s="7">
        <f>(AJ24*0.25)</f>
        <v>0.4375</v>
      </c>
      <c r="AK25" s="263">
        <f>AK24+AL24</f>
        <v>10</v>
      </c>
      <c r="AL25" s="264"/>
      <c r="AM25" s="11"/>
      <c r="AN25" s="25" t="s">
        <v>41</v>
      </c>
      <c r="AO25" s="26">
        <v>11.6</v>
      </c>
      <c r="AP25" s="27">
        <v>7.63</v>
      </c>
      <c r="AQ25" s="71"/>
      <c r="AR25" s="36" t="s">
        <v>36</v>
      </c>
      <c r="AS25" s="13" t="s">
        <v>85</v>
      </c>
      <c r="AT25" s="2" t="s">
        <v>39</v>
      </c>
      <c r="AU25" s="39">
        <v>0.46</v>
      </c>
      <c r="AV25" s="14"/>
      <c r="AW25" s="185" t="s">
        <v>79</v>
      </c>
      <c r="AX25" s="178">
        <f t="shared" ref="AX25:AZ25" si="24">AX20</f>
        <v>531759000</v>
      </c>
      <c r="AY25" s="178">
        <f t="shared" si="24"/>
        <v>297112600</v>
      </c>
      <c r="AZ25" s="181">
        <f t="shared" si="24"/>
        <v>173120000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269"/>
      <c r="B26" s="75" t="s">
        <v>3</v>
      </c>
      <c r="C26" s="85">
        <f t="shared" ref="C26:J26" si="25">C24-C25</f>
        <v>0</v>
      </c>
      <c r="D26" s="85">
        <f t="shared" si="25"/>
        <v>0</v>
      </c>
      <c r="E26" s="85">
        <f t="shared" si="25"/>
        <v>0</v>
      </c>
      <c r="F26" s="86">
        <f t="shared" si="25"/>
        <v>0</v>
      </c>
      <c r="G26" s="85">
        <f t="shared" si="25"/>
        <v>850000</v>
      </c>
      <c r="H26" s="85">
        <f t="shared" si="25"/>
        <v>9000</v>
      </c>
      <c r="I26" s="85">
        <f t="shared" si="25"/>
        <v>32000</v>
      </c>
      <c r="J26" s="86">
        <f t="shared" si="25"/>
        <v>40000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849800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6">Y24-Y25</f>
        <v>11</v>
      </c>
      <c r="Z26" s="49">
        <f t="shared" si="26"/>
        <v>0.10000000000000142</v>
      </c>
      <c r="AA26" s="49">
        <f t="shared" si="26"/>
        <v>0.10000000000000142</v>
      </c>
      <c r="AB26" s="49">
        <f t="shared" si="26"/>
        <v>0</v>
      </c>
      <c r="AC26" s="49">
        <f t="shared" si="26"/>
        <v>11.600000000000364</v>
      </c>
      <c r="AD26" s="49">
        <f t="shared" si="26"/>
        <v>0.20000000000000284</v>
      </c>
      <c r="AE26" s="94">
        <f t="shared" si="26"/>
        <v>0</v>
      </c>
      <c r="AF26" s="16"/>
      <c r="AG26" s="218" t="s">
        <v>28</v>
      </c>
      <c r="AH26" s="215">
        <f>(AH25)/((K24/1000000)*8.34)</f>
        <v>5.3025814642403732</v>
      </c>
      <c r="AI26" s="215">
        <f>(AI25)/((K24/1000000)*8.34)</f>
        <v>1.2413598532938357</v>
      </c>
      <c r="AJ26" s="215">
        <f>(AJ25)/((K24/1000000)*8.34)</f>
        <v>6.1715333615460576E-2</v>
      </c>
      <c r="AK26" s="265">
        <f>(AK25)/((K24/1000000)*8.34)</f>
        <v>1.4106361969248131</v>
      </c>
      <c r="AL26" s="266"/>
      <c r="AM26" s="11"/>
      <c r="AN26" s="63"/>
      <c r="AO26" s="14"/>
      <c r="AP26" s="14"/>
      <c r="AQ26" s="71"/>
      <c r="AR26" s="214" t="s">
        <v>55</v>
      </c>
      <c r="AS26" s="89">
        <v>2.66</v>
      </c>
      <c r="AT26" s="213" t="s">
        <v>54</v>
      </c>
      <c r="AU26" s="38">
        <v>2.4E-2</v>
      </c>
      <c r="AV26" s="14"/>
      <c r="AW26" s="177" t="s">
        <v>3</v>
      </c>
      <c r="AX26" s="182">
        <f>AX24-AX25</f>
        <v>0</v>
      </c>
      <c r="AY26" s="182">
        <f>AY24-AY25</f>
        <v>950300</v>
      </c>
      <c r="AZ26" s="183">
        <f>AZ24-AZ25</f>
        <v>35000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267">
        <v>7</v>
      </c>
      <c r="B28" s="76" t="s">
        <v>45</v>
      </c>
      <c r="C28" s="81">
        <v>225482000</v>
      </c>
      <c r="D28" s="40">
        <v>2111390</v>
      </c>
      <c r="E28" s="40">
        <v>4923110</v>
      </c>
      <c r="F28" s="42">
        <v>7605260</v>
      </c>
      <c r="G28" s="81">
        <v>266752000</v>
      </c>
      <c r="H28" s="40">
        <v>2331420</v>
      </c>
      <c r="I28" s="40">
        <v>7131480</v>
      </c>
      <c r="J28" s="42">
        <v>11896700</v>
      </c>
      <c r="K28" s="270">
        <f>C30+G30</f>
        <v>851000</v>
      </c>
      <c r="L28" s="271"/>
      <c r="M28" s="276">
        <f>D30+E30+F30+H30+I30+J30</f>
        <v>26000</v>
      </c>
      <c r="N28" s="271"/>
      <c r="O28" s="277">
        <f>M28+K28</f>
        <v>877000</v>
      </c>
      <c r="P28" s="277"/>
      <c r="Q28" s="45" t="s">
        <v>6</v>
      </c>
      <c r="R28" s="42">
        <v>1254476900</v>
      </c>
      <c r="S28" s="60"/>
      <c r="T28" s="280">
        <v>0.04</v>
      </c>
      <c r="U28" s="283">
        <v>0.89</v>
      </c>
      <c r="V28" s="60"/>
      <c r="W28" s="216" t="s">
        <v>6</v>
      </c>
      <c r="X28" s="47">
        <v>2992.8</v>
      </c>
      <c r="Y28" s="47">
        <v>3619.3</v>
      </c>
      <c r="Z28" s="47">
        <v>39.200000000000003</v>
      </c>
      <c r="AA28" s="47">
        <v>53.9</v>
      </c>
      <c r="AB28" s="47">
        <v>3134</v>
      </c>
      <c r="AC28" s="47">
        <v>3816.9</v>
      </c>
      <c r="AD28" s="47">
        <v>68</v>
      </c>
      <c r="AE28" s="93">
        <v>10</v>
      </c>
      <c r="AF28" s="16"/>
      <c r="AG28" s="216" t="s">
        <v>29</v>
      </c>
      <c r="AH28" s="18">
        <v>2.375</v>
      </c>
      <c r="AI28" s="18">
        <v>4.5</v>
      </c>
      <c r="AJ28" s="18">
        <v>1.75</v>
      </c>
      <c r="AK28" s="18">
        <v>10</v>
      </c>
      <c r="AL28" s="19">
        <v>0</v>
      </c>
      <c r="AM28" s="70"/>
      <c r="AN28" s="73" t="s">
        <v>40</v>
      </c>
      <c r="AO28" s="23">
        <v>7.8</v>
      </c>
      <c r="AP28" s="24">
        <v>7.28</v>
      </c>
      <c r="AQ28" s="71"/>
      <c r="AR28" s="34" t="s">
        <v>37</v>
      </c>
      <c r="AS28" s="55" t="s">
        <v>85</v>
      </c>
      <c r="AT28" s="35" t="s">
        <v>38</v>
      </c>
      <c r="AU28" s="56">
        <v>0.05</v>
      </c>
      <c r="AV28" s="14"/>
      <c r="AW28" s="184" t="s">
        <v>45</v>
      </c>
      <c r="AX28" s="179">
        <v>531759000</v>
      </c>
      <c r="AY28" s="179">
        <v>298990500</v>
      </c>
      <c r="AZ28" s="180">
        <v>173155000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268"/>
      <c r="B29" s="77" t="s">
        <v>44</v>
      </c>
      <c r="C29" s="82">
        <f t="shared" ref="C29:J29" si="27">C24</f>
        <v>225482000</v>
      </c>
      <c r="D29" s="83">
        <f t="shared" si="27"/>
        <v>2111390</v>
      </c>
      <c r="E29" s="83">
        <f t="shared" si="27"/>
        <v>4923110</v>
      </c>
      <c r="F29" s="84">
        <f t="shared" si="27"/>
        <v>7605260</v>
      </c>
      <c r="G29" s="82">
        <f t="shared" si="27"/>
        <v>265901000</v>
      </c>
      <c r="H29" s="83">
        <f t="shared" si="27"/>
        <v>2322420</v>
      </c>
      <c r="I29" s="83">
        <f t="shared" si="27"/>
        <v>7131480</v>
      </c>
      <c r="J29" s="84">
        <f t="shared" si="27"/>
        <v>11879700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1253645300</v>
      </c>
      <c r="S29" s="60"/>
      <c r="T29" s="281"/>
      <c r="U29" s="284"/>
      <c r="V29" s="60"/>
      <c r="W29" s="217" t="s">
        <v>7</v>
      </c>
      <c r="X29" s="6">
        <f t="shared" ref="X29:AE29" si="28">X24</f>
        <v>2992.8</v>
      </c>
      <c r="Y29" s="6">
        <f t="shared" si="28"/>
        <v>3608.5</v>
      </c>
      <c r="Z29" s="6">
        <f t="shared" si="28"/>
        <v>39.1</v>
      </c>
      <c r="AA29" s="6">
        <f t="shared" si="28"/>
        <v>53.9</v>
      </c>
      <c r="AB29" s="6">
        <f t="shared" si="28"/>
        <v>3134</v>
      </c>
      <c r="AC29" s="6">
        <f t="shared" si="28"/>
        <v>3805.8</v>
      </c>
      <c r="AD29" s="6">
        <f t="shared" si="28"/>
        <v>68</v>
      </c>
      <c r="AE29" s="92">
        <f t="shared" si="28"/>
        <v>10</v>
      </c>
      <c r="AF29" s="16"/>
      <c r="AG29" s="217" t="s">
        <v>26</v>
      </c>
      <c r="AH29" s="7">
        <f>(AH28*10.74)</f>
        <v>25.5075</v>
      </c>
      <c r="AI29" s="7">
        <f>(AI28*2.2)</f>
        <v>9.9</v>
      </c>
      <c r="AJ29" s="7">
        <f>(AJ28*0.25)</f>
        <v>0.4375</v>
      </c>
      <c r="AK29" s="263">
        <f>AK28+AL28</f>
        <v>10</v>
      </c>
      <c r="AL29" s="264"/>
      <c r="AM29" s="11"/>
      <c r="AN29" s="25" t="s">
        <v>41</v>
      </c>
      <c r="AO29" s="26">
        <v>10.8</v>
      </c>
      <c r="AP29" s="27">
        <v>7.57</v>
      </c>
      <c r="AQ29" s="71"/>
      <c r="AR29" s="36" t="s">
        <v>36</v>
      </c>
      <c r="AS29" s="13" t="s">
        <v>85</v>
      </c>
      <c r="AT29" s="2" t="s">
        <v>39</v>
      </c>
      <c r="AU29" s="39">
        <v>0.79100000000000004</v>
      </c>
      <c r="AV29" s="1"/>
      <c r="AW29" s="185" t="s">
        <v>79</v>
      </c>
      <c r="AX29" s="178">
        <f t="shared" ref="AX29:AZ29" si="29">AX24</f>
        <v>531759000</v>
      </c>
      <c r="AY29" s="178">
        <f t="shared" si="29"/>
        <v>298062900</v>
      </c>
      <c r="AZ29" s="181">
        <f t="shared" si="29"/>
        <v>173155000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269"/>
      <c r="B30" s="75" t="s">
        <v>3</v>
      </c>
      <c r="C30" s="85">
        <f t="shared" ref="C30:J30" si="30">C28-C29</f>
        <v>0</v>
      </c>
      <c r="D30" s="85">
        <f t="shared" si="30"/>
        <v>0</v>
      </c>
      <c r="E30" s="85">
        <f t="shared" si="30"/>
        <v>0</v>
      </c>
      <c r="F30" s="86">
        <f t="shared" si="30"/>
        <v>0</v>
      </c>
      <c r="G30" s="85">
        <f t="shared" si="30"/>
        <v>851000</v>
      </c>
      <c r="H30" s="85">
        <f t="shared" si="30"/>
        <v>9000</v>
      </c>
      <c r="I30" s="85">
        <f t="shared" si="30"/>
        <v>0</v>
      </c>
      <c r="J30" s="86">
        <f t="shared" si="30"/>
        <v>17000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831600</v>
      </c>
      <c r="S30" s="61"/>
      <c r="T30" s="282"/>
      <c r="U30" s="285"/>
      <c r="V30" s="61"/>
      <c r="W30" s="48" t="s">
        <v>3</v>
      </c>
      <c r="X30" s="49">
        <f>X28-X29</f>
        <v>0</v>
      </c>
      <c r="Y30" s="49">
        <f t="shared" ref="Y30:AE30" si="31">Y28-Y29</f>
        <v>10.800000000000182</v>
      </c>
      <c r="Z30" s="49">
        <f t="shared" si="31"/>
        <v>0.10000000000000142</v>
      </c>
      <c r="AA30" s="49">
        <f t="shared" si="31"/>
        <v>0</v>
      </c>
      <c r="AB30" s="49">
        <f t="shared" si="31"/>
        <v>0</v>
      </c>
      <c r="AC30" s="49">
        <f t="shared" si="31"/>
        <v>11.099999999999909</v>
      </c>
      <c r="AD30" s="49">
        <f t="shared" si="31"/>
        <v>0</v>
      </c>
      <c r="AE30" s="94">
        <f t="shared" si="31"/>
        <v>0</v>
      </c>
      <c r="AF30" s="16"/>
      <c r="AG30" s="218" t="s">
        <v>28</v>
      </c>
      <c r="AH30" s="215">
        <f>(AH29)/((K28/1000000)*8.34)</f>
        <v>3.593952100364362</v>
      </c>
      <c r="AI30" s="215">
        <f>(AI29)/((K28/1000000)*8.34)</f>
        <v>1.3948887893210697</v>
      </c>
      <c r="AJ30" s="215">
        <f>(AJ29)/((K28/1000000)*8.34)</f>
        <v>6.16428126593907E-2</v>
      </c>
      <c r="AK30" s="265">
        <f>(AK29)/((K28/1000000)*8.34)</f>
        <v>1.4089785750717874</v>
      </c>
      <c r="AL30" s="266"/>
      <c r="AM30" s="11"/>
      <c r="AN30" s="63"/>
      <c r="AO30" s="14"/>
      <c r="AP30" s="14"/>
      <c r="AQ30" s="71"/>
      <c r="AR30" s="214" t="s">
        <v>55</v>
      </c>
      <c r="AS30" s="89">
        <v>3.21</v>
      </c>
      <c r="AT30" s="213" t="s">
        <v>54</v>
      </c>
      <c r="AU30" s="38">
        <v>2.4E-2</v>
      </c>
      <c r="AV30" s="1"/>
      <c r="AW30" s="177" t="s">
        <v>3</v>
      </c>
      <c r="AX30" s="182">
        <f>AX28-AX29</f>
        <v>0</v>
      </c>
      <c r="AY30" s="182">
        <f>AY28-AY29</f>
        <v>927600</v>
      </c>
      <c r="AZ30" s="183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267">
        <v>8</v>
      </c>
      <c r="B32" s="76" t="s">
        <v>45</v>
      </c>
      <c r="C32" s="81">
        <v>225815000</v>
      </c>
      <c r="D32" s="40">
        <v>2111390</v>
      </c>
      <c r="E32" s="40">
        <v>4952110</v>
      </c>
      <c r="F32" s="42">
        <v>7644260</v>
      </c>
      <c r="G32" s="81">
        <v>267387000</v>
      </c>
      <c r="H32" s="40">
        <v>2331420</v>
      </c>
      <c r="I32" s="40">
        <v>7159470</v>
      </c>
      <c r="J32" s="42">
        <v>11923700</v>
      </c>
      <c r="K32" s="270">
        <f>C34+G34</f>
        <v>968000</v>
      </c>
      <c r="L32" s="271"/>
      <c r="M32" s="276">
        <f>D34+E34+F34+H34+I34+J34</f>
        <v>122990</v>
      </c>
      <c r="N32" s="271"/>
      <c r="O32" s="277">
        <f>M32+K32</f>
        <v>1090990</v>
      </c>
      <c r="P32" s="277"/>
      <c r="Q32" s="45" t="s">
        <v>6</v>
      </c>
      <c r="R32" s="42">
        <v>1255211000</v>
      </c>
      <c r="S32" s="60"/>
      <c r="T32" s="280">
        <v>0.16</v>
      </c>
      <c r="U32" s="283">
        <v>0.95</v>
      </c>
      <c r="V32" s="60"/>
      <c r="W32" s="216" t="s">
        <v>6</v>
      </c>
      <c r="X32" s="47">
        <v>2997.5</v>
      </c>
      <c r="Y32" s="47">
        <v>3627.4</v>
      </c>
      <c r="Z32" s="47">
        <v>39.299999999999997</v>
      </c>
      <c r="AA32" s="47">
        <v>54</v>
      </c>
      <c r="AB32" s="47">
        <v>3139.2</v>
      </c>
      <c r="AC32" s="47">
        <v>3825.4</v>
      </c>
      <c r="AD32" s="47">
        <v>68.3</v>
      </c>
      <c r="AE32" s="93">
        <v>10.1</v>
      </c>
      <c r="AF32" s="16"/>
      <c r="AG32" s="216" t="s">
        <v>29</v>
      </c>
      <c r="AH32" s="18">
        <v>2.75</v>
      </c>
      <c r="AI32" s="18">
        <v>5.375</v>
      </c>
      <c r="AJ32" s="18">
        <v>2.125</v>
      </c>
      <c r="AK32" s="18">
        <v>7</v>
      </c>
      <c r="AL32" s="19">
        <v>3</v>
      </c>
      <c r="AM32" s="70"/>
      <c r="AN32" s="73" t="s">
        <v>40</v>
      </c>
      <c r="AO32" s="23">
        <v>7.5</v>
      </c>
      <c r="AP32" s="24">
        <v>7.32</v>
      </c>
      <c r="AQ32" s="71"/>
      <c r="AR32" s="34" t="s">
        <v>37</v>
      </c>
      <c r="AS32" s="55" t="s">
        <v>85</v>
      </c>
      <c r="AT32" s="35" t="s">
        <v>38</v>
      </c>
      <c r="AU32" s="56">
        <v>0.04</v>
      </c>
      <c r="AV32" s="1"/>
      <c r="AW32" s="184" t="s">
        <v>45</v>
      </c>
      <c r="AX32" s="179">
        <v>532172000</v>
      </c>
      <c r="AY32" s="179">
        <v>299686500</v>
      </c>
      <c r="AZ32" s="180">
        <v>173218000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268"/>
      <c r="B33" s="77" t="s">
        <v>44</v>
      </c>
      <c r="C33" s="82">
        <f t="shared" ref="C33:J33" si="32">C28</f>
        <v>225482000</v>
      </c>
      <c r="D33" s="83">
        <f t="shared" si="32"/>
        <v>2111390</v>
      </c>
      <c r="E33" s="83">
        <f t="shared" si="32"/>
        <v>4923110</v>
      </c>
      <c r="F33" s="84">
        <f t="shared" si="32"/>
        <v>7605260</v>
      </c>
      <c r="G33" s="82">
        <f t="shared" si="32"/>
        <v>266752000</v>
      </c>
      <c r="H33" s="83">
        <f t="shared" si="32"/>
        <v>2331420</v>
      </c>
      <c r="I33" s="83">
        <f t="shared" si="32"/>
        <v>7131480</v>
      </c>
      <c r="J33" s="84">
        <f t="shared" si="32"/>
        <v>11896700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1254476900</v>
      </c>
      <c r="S33" s="60"/>
      <c r="T33" s="281"/>
      <c r="U33" s="284"/>
      <c r="V33" s="60"/>
      <c r="W33" s="217" t="s">
        <v>7</v>
      </c>
      <c r="X33" s="6">
        <f t="shared" ref="X33:AE33" si="33">X28</f>
        <v>2992.8</v>
      </c>
      <c r="Y33" s="6">
        <f t="shared" si="33"/>
        <v>3619.3</v>
      </c>
      <c r="Z33" s="6">
        <f t="shared" si="33"/>
        <v>39.200000000000003</v>
      </c>
      <c r="AA33" s="6">
        <f t="shared" si="33"/>
        <v>53.9</v>
      </c>
      <c r="AB33" s="6">
        <f t="shared" si="33"/>
        <v>3134</v>
      </c>
      <c r="AC33" s="6">
        <f t="shared" si="33"/>
        <v>3816.9</v>
      </c>
      <c r="AD33" s="6">
        <f t="shared" si="33"/>
        <v>68</v>
      </c>
      <c r="AE33" s="92">
        <f t="shared" si="33"/>
        <v>10</v>
      </c>
      <c r="AF33" s="16"/>
      <c r="AG33" s="217" t="s">
        <v>26</v>
      </c>
      <c r="AH33" s="7">
        <f>(AH32*10.74)</f>
        <v>29.535</v>
      </c>
      <c r="AI33" s="7">
        <f>(AI32*2.2)</f>
        <v>11.825000000000001</v>
      </c>
      <c r="AJ33" s="7">
        <f>(AJ32*0.25)</f>
        <v>0.53125</v>
      </c>
      <c r="AK33" s="263">
        <f>AK32+AL32</f>
        <v>10</v>
      </c>
      <c r="AL33" s="264"/>
      <c r="AM33" s="11"/>
      <c r="AN33" s="25" t="s">
        <v>41</v>
      </c>
      <c r="AO33" s="26">
        <v>10.4</v>
      </c>
      <c r="AP33" s="27">
        <v>7.6</v>
      </c>
      <c r="AQ33" s="71"/>
      <c r="AR33" s="36" t="s">
        <v>36</v>
      </c>
      <c r="AS33" s="13" t="s">
        <v>85</v>
      </c>
      <c r="AT33" s="2" t="s">
        <v>39</v>
      </c>
      <c r="AU33" s="39">
        <v>0.93</v>
      </c>
      <c r="AV33" s="1"/>
      <c r="AW33" s="185" t="s">
        <v>79</v>
      </c>
      <c r="AX33" s="178">
        <f t="shared" ref="AX33:AZ33" si="34">AX28</f>
        <v>531759000</v>
      </c>
      <c r="AY33" s="178">
        <f t="shared" si="34"/>
        <v>298990500</v>
      </c>
      <c r="AZ33" s="181">
        <f t="shared" si="34"/>
        <v>173155000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269"/>
      <c r="B34" s="75" t="s">
        <v>3</v>
      </c>
      <c r="C34" s="85">
        <f t="shared" ref="C34:J34" si="35">C32-C33</f>
        <v>333000</v>
      </c>
      <c r="D34" s="85">
        <f t="shared" si="35"/>
        <v>0</v>
      </c>
      <c r="E34" s="85">
        <f t="shared" si="35"/>
        <v>29000</v>
      </c>
      <c r="F34" s="86">
        <f t="shared" si="35"/>
        <v>39000</v>
      </c>
      <c r="G34" s="85">
        <f t="shared" si="35"/>
        <v>635000</v>
      </c>
      <c r="H34" s="85">
        <f t="shared" si="35"/>
        <v>0</v>
      </c>
      <c r="I34" s="85">
        <f t="shared" si="35"/>
        <v>27990</v>
      </c>
      <c r="J34" s="86">
        <f t="shared" si="35"/>
        <v>27000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734100</v>
      </c>
      <c r="S34" s="61"/>
      <c r="T34" s="282"/>
      <c r="U34" s="285"/>
      <c r="V34" s="61"/>
      <c r="W34" s="48" t="s">
        <v>3</v>
      </c>
      <c r="X34" s="49">
        <f>X32-X33</f>
        <v>4.6999999999998181</v>
      </c>
      <c r="Y34" s="49">
        <f t="shared" ref="Y34:AE34" si="36">Y32-Y33</f>
        <v>8.0999999999999091</v>
      </c>
      <c r="Z34" s="49">
        <f t="shared" si="36"/>
        <v>9.9999999999994316E-2</v>
      </c>
      <c r="AA34" s="49">
        <f t="shared" si="36"/>
        <v>0.10000000000000142</v>
      </c>
      <c r="AB34" s="49">
        <f t="shared" si="36"/>
        <v>5.1999999999998181</v>
      </c>
      <c r="AC34" s="49">
        <f t="shared" si="36"/>
        <v>8.5</v>
      </c>
      <c r="AD34" s="49">
        <f t="shared" si="36"/>
        <v>0.29999999999999716</v>
      </c>
      <c r="AE34" s="94">
        <f t="shared" si="36"/>
        <v>9.9999999999999645E-2</v>
      </c>
      <c r="AF34" s="16"/>
      <c r="AG34" s="218" t="s">
        <v>28</v>
      </c>
      <c r="AH34" s="215">
        <f>(AH33)/((K32/1000000)*8.34)</f>
        <v>3.6584368868541532</v>
      </c>
      <c r="AI34" s="215">
        <f>(AI33)/((K32/1000000)*8.34)</f>
        <v>1.4647373010682365</v>
      </c>
      <c r="AJ34" s="215">
        <f>(AJ33)/((K32/1000000)*8.34)</f>
        <v>6.5804794181183984E-2</v>
      </c>
      <c r="AK34" s="265">
        <f>(AK33)/((K32/1000000)*8.34)</f>
        <v>1.2386784787046397</v>
      </c>
      <c r="AL34" s="266"/>
      <c r="AM34" s="11"/>
      <c r="AN34" s="63"/>
      <c r="AO34" s="14"/>
      <c r="AP34" s="14"/>
      <c r="AQ34" s="71"/>
      <c r="AR34" s="214" t="s">
        <v>55</v>
      </c>
      <c r="AS34" s="89">
        <v>2.64</v>
      </c>
      <c r="AT34" s="213" t="s">
        <v>54</v>
      </c>
      <c r="AU34" s="38">
        <v>2.4E-2</v>
      </c>
      <c r="AV34" s="1"/>
      <c r="AW34" s="177" t="s">
        <v>3</v>
      </c>
      <c r="AX34" s="182">
        <f>AX32-AX33</f>
        <v>413000</v>
      </c>
      <c r="AY34" s="182">
        <f>AY32-AY33</f>
        <v>696000</v>
      </c>
      <c r="AZ34" s="183">
        <f>AZ32-AZ33</f>
        <v>63000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267">
        <v>9</v>
      </c>
      <c r="B36" s="76" t="s">
        <v>45</v>
      </c>
      <c r="C36" s="81">
        <v>226411000</v>
      </c>
      <c r="D36" s="40">
        <v>2120390</v>
      </c>
      <c r="E36" s="40">
        <v>4952110</v>
      </c>
      <c r="F36" s="42">
        <v>7661260</v>
      </c>
      <c r="G36" s="81">
        <v>267387000</v>
      </c>
      <c r="H36" s="40">
        <v>2331420</v>
      </c>
      <c r="I36" s="40">
        <v>7159470</v>
      </c>
      <c r="J36" s="42">
        <v>11923700</v>
      </c>
      <c r="K36" s="270">
        <f>C38+G38</f>
        <v>596000</v>
      </c>
      <c r="L36" s="271"/>
      <c r="M36" s="276">
        <f>D38+E38+F38+H38+I38+J38</f>
        <v>26000</v>
      </c>
      <c r="N36" s="271"/>
      <c r="O36" s="277">
        <f>M36+K36</f>
        <v>622000</v>
      </c>
      <c r="P36" s="277"/>
      <c r="Q36" s="45" t="s">
        <v>6</v>
      </c>
      <c r="R36" s="42">
        <v>1256011900</v>
      </c>
      <c r="S36" s="60"/>
      <c r="T36" s="280">
        <v>0.12</v>
      </c>
      <c r="U36" s="283">
        <v>0.9</v>
      </c>
      <c r="V36" s="60"/>
      <c r="W36" s="216" t="s">
        <v>6</v>
      </c>
      <c r="X36" s="47">
        <v>3005</v>
      </c>
      <c r="Y36" s="47">
        <v>3627.4</v>
      </c>
      <c r="Z36" s="47">
        <v>39.299999999999997</v>
      </c>
      <c r="AA36" s="47">
        <v>54.1</v>
      </c>
      <c r="AB36" s="47">
        <v>3147.2</v>
      </c>
      <c r="AC36" s="47">
        <v>3825.4</v>
      </c>
      <c r="AD36" s="47">
        <v>68.3</v>
      </c>
      <c r="AE36" s="93">
        <v>10.1</v>
      </c>
      <c r="AF36" s="16"/>
      <c r="AG36" s="216" t="s">
        <v>29</v>
      </c>
      <c r="AH36" s="18">
        <v>2</v>
      </c>
      <c r="AI36" s="18">
        <v>3.0625</v>
      </c>
      <c r="AJ36" s="18">
        <v>1.25</v>
      </c>
      <c r="AK36" s="18">
        <v>8</v>
      </c>
      <c r="AL36" s="19">
        <v>0</v>
      </c>
      <c r="AM36" s="70"/>
      <c r="AN36" s="73" t="s">
        <v>40</v>
      </c>
      <c r="AO36" s="23">
        <v>11.3</v>
      </c>
      <c r="AP36" s="24">
        <v>7.3</v>
      </c>
      <c r="AQ36" s="71"/>
      <c r="AR36" s="34" t="s">
        <v>37</v>
      </c>
      <c r="AS36" s="55">
        <v>0.05</v>
      </c>
      <c r="AT36" s="35" t="s">
        <v>38</v>
      </c>
      <c r="AU36" s="56" t="s">
        <v>85</v>
      </c>
      <c r="AV36" s="1"/>
      <c r="AW36" s="184" t="s">
        <v>45</v>
      </c>
      <c r="AX36" s="179">
        <v>532842000</v>
      </c>
      <c r="AY36" s="179">
        <v>299686500</v>
      </c>
      <c r="AZ36" s="180">
        <v>173218000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268"/>
      <c r="B37" s="77" t="s">
        <v>44</v>
      </c>
      <c r="C37" s="82">
        <f t="shared" ref="C37:J37" si="37">C32</f>
        <v>225815000</v>
      </c>
      <c r="D37" s="83">
        <f t="shared" si="37"/>
        <v>2111390</v>
      </c>
      <c r="E37" s="83">
        <f t="shared" si="37"/>
        <v>4952110</v>
      </c>
      <c r="F37" s="84">
        <f t="shared" si="37"/>
        <v>7644260</v>
      </c>
      <c r="G37" s="82">
        <f t="shared" si="37"/>
        <v>267387000</v>
      </c>
      <c r="H37" s="83">
        <f t="shared" si="37"/>
        <v>2331420</v>
      </c>
      <c r="I37" s="83">
        <f t="shared" si="37"/>
        <v>7159470</v>
      </c>
      <c r="J37" s="84">
        <f t="shared" si="37"/>
        <v>11923700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1255211000</v>
      </c>
      <c r="S37" s="60"/>
      <c r="T37" s="281"/>
      <c r="U37" s="284"/>
      <c r="V37" s="60"/>
      <c r="W37" s="217" t="s">
        <v>7</v>
      </c>
      <c r="X37" s="6">
        <f t="shared" ref="X37:AE37" si="38">X32</f>
        <v>2997.5</v>
      </c>
      <c r="Y37" s="6">
        <f t="shared" si="38"/>
        <v>3627.4</v>
      </c>
      <c r="Z37" s="6">
        <f t="shared" si="38"/>
        <v>39.299999999999997</v>
      </c>
      <c r="AA37" s="6">
        <f t="shared" si="38"/>
        <v>54</v>
      </c>
      <c r="AB37" s="6">
        <f t="shared" si="38"/>
        <v>3139.2</v>
      </c>
      <c r="AC37" s="6">
        <f t="shared" si="38"/>
        <v>3825.4</v>
      </c>
      <c r="AD37" s="6">
        <f t="shared" si="38"/>
        <v>68.3</v>
      </c>
      <c r="AE37" s="92">
        <f t="shared" si="38"/>
        <v>10.1</v>
      </c>
      <c r="AF37" s="16"/>
      <c r="AG37" s="217" t="s">
        <v>26</v>
      </c>
      <c r="AH37" s="7">
        <f>(AH36*10.74)</f>
        <v>21.48</v>
      </c>
      <c r="AI37" s="7">
        <f>(AI36*2.2)</f>
        <v>6.7375000000000007</v>
      </c>
      <c r="AJ37" s="7">
        <f>(AJ36*0.25)</f>
        <v>0.3125</v>
      </c>
      <c r="AK37" s="263">
        <f>AK36+AL36</f>
        <v>8</v>
      </c>
      <c r="AL37" s="264"/>
      <c r="AM37" s="11"/>
      <c r="AN37" s="25" t="s">
        <v>41</v>
      </c>
      <c r="AO37" s="26">
        <v>11</v>
      </c>
      <c r="AP37" s="27">
        <v>7.62</v>
      </c>
      <c r="AQ37" s="71"/>
      <c r="AR37" s="36" t="s">
        <v>36</v>
      </c>
      <c r="AS37" s="13">
        <v>0.55700000000000005</v>
      </c>
      <c r="AT37" s="2" t="s">
        <v>39</v>
      </c>
      <c r="AU37" s="39" t="s">
        <v>85</v>
      </c>
      <c r="AV37" s="1"/>
      <c r="AW37" s="185" t="s">
        <v>79</v>
      </c>
      <c r="AX37" s="178">
        <f t="shared" ref="AX37:AZ37" si="39">AX32</f>
        <v>532172000</v>
      </c>
      <c r="AY37" s="178">
        <f t="shared" si="39"/>
        <v>299686500</v>
      </c>
      <c r="AZ37" s="181">
        <f t="shared" si="39"/>
        <v>173218000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269"/>
      <c r="B38" s="75" t="s">
        <v>3</v>
      </c>
      <c r="C38" s="85">
        <f t="shared" ref="C38:J38" si="40">C36-C37</f>
        <v>596000</v>
      </c>
      <c r="D38" s="85">
        <f t="shared" si="40"/>
        <v>9000</v>
      </c>
      <c r="E38" s="85">
        <f t="shared" si="40"/>
        <v>0</v>
      </c>
      <c r="F38" s="86">
        <f t="shared" si="40"/>
        <v>17000</v>
      </c>
      <c r="G38" s="85">
        <f t="shared" si="40"/>
        <v>0</v>
      </c>
      <c r="H38" s="85">
        <f t="shared" si="40"/>
        <v>0</v>
      </c>
      <c r="I38" s="85">
        <f t="shared" si="40"/>
        <v>0</v>
      </c>
      <c r="J38" s="86">
        <f t="shared" si="40"/>
        <v>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800900</v>
      </c>
      <c r="S38" s="61"/>
      <c r="T38" s="282"/>
      <c r="U38" s="285"/>
      <c r="V38" s="61"/>
      <c r="W38" s="48" t="s">
        <v>3</v>
      </c>
      <c r="X38" s="49">
        <f t="shared" ref="X38:AE38" si="41">X36-X37</f>
        <v>7.5</v>
      </c>
      <c r="Y38" s="49">
        <f t="shared" si="41"/>
        <v>0</v>
      </c>
      <c r="Z38" s="49">
        <f t="shared" si="41"/>
        <v>0</v>
      </c>
      <c r="AA38" s="49">
        <f t="shared" si="41"/>
        <v>0.10000000000000142</v>
      </c>
      <c r="AB38" s="49">
        <f t="shared" si="41"/>
        <v>8</v>
      </c>
      <c r="AC38" s="49">
        <f t="shared" si="41"/>
        <v>0</v>
      </c>
      <c r="AD38" s="49">
        <f t="shared" si="41"/>
        <v>0</v>
      </c>
      <c r="AE38" s="94">
        <f t="shared" si="41"/>
        <v>0</v>
      </c>
      <c r="AF38" s="16"/>
      <c r="AG38" s="218" t="s">
        <v>28</v>
      </c>
      <c r="AH38" s="215">
        <f>(AH37)/((K36/1000000)*8.34)</f>
        <v>4.3213751146733621</v>
      </c>
      <c r="AI38" s="215">
        <f>(AI37)/((K36/1000000)*8.34)</f>
        <v>1.3554592567556696</v>
      </c>
      <c r="AJ38" s="215">
        <f>(AJ37)/((K36/1000000)*8.34)</f>
        <v>6.2869167753045893E-2</v>
      </c>
      <c r="AK38" s="265">
        <f>(AK37)/((K36/1000000)*8.34)</f>
        <v>1.6094506944779747</v>
      </c>
      <c r="AL38" s="266"/>
      <c r="AM38" s="11"/>
      <c r="AN38" s="63"/>
      <c r="AO38" s="14"/>
      <c r="AP38" s="14"/>
      <c r="AQ38" s="71"/>
      <c r="AR38" s="214" t="s">
        <v>55</v>
      </c>
      <c r="AS38" s="89">
        <v>2.68</v>
      </c>
      <c r="AT38" s="213" t="s">
        <v>54</v>
      </c>
      <c r="AU38" s="38">
        <v>2.5000000000000001E-2</v>
      </c>
      <c r="AV38" s="1"/>
      <c r="AW38" s="177" t="s">
        <v>3</v>
      </c>
      <c r="AX38" s="182">
        <f>AX36-AX37</f>
        <v>670000</v>
      </c>
      <c r="AY38" s="182">
        <f>AY36-AY37</f>
        <v>0</v>
      </c>
      <c r="AZ38" s="183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267">
        <v>10</v>
      </c>
      <c r="B40" s="76" t="s">
        <v>45</v>
      </c>
      <c r="C40" s="81">
        <v>227216000</v>
      </c>
      <c r="D40" s="40">
        <v>2130380</v>
      </c>
      <c r="E40" s="40">
        <v>4985100</v>
      </c>
      <c r="F40" s="42">
        <v>7710250</v>
      </c>
      <c r="G40" s="81">
        <v>267387000</v>
      </c>
      <c r="H40" s="40">
        <v>2331420</v>
      </c>
      <c r="I40" s="40">
        <v>7159470</v>
      </c>
      <c r="J40" s="42">
        <v>11923700</v>
      </c>
      <c r="K40" s="270">
        <f>C42+G42</f>
        <v>805000</v>
      </c>
      <c r="L40" s="271"/>
      <c r="M40" s="276">
        <f>D42+E42+F42+H42+I42+J42</f>
        <v>91970</v>
      </c>
      <c r="N40" s="271"/>
      <c r="O40" s="277">
        <f>M40+K40</f>
        <v>896970</v>
      </c>
      <c r="P40" s="277"/>
      <c r="Q40" s="45" t="s">
        <v>6</v>
      </c>
      <c r="R40" s="42">
        <v>1256779400</v>
      </c>
      <c r="S40" s="60"/>
      <c r="T40" s="280">
        <v>0.3</v>
      </c>
      <c r="U40" s="283">
        <v>0.93</v>
      </c>
      <c r="V40" s="60"/>
      <c r="W40" s="216" t="s">
        <v>6</v>
      </c>
      <c r="X40" s="47">
        <v>3015.3</v>
      </c>
      <c r="Y40" s="47">
        <v>3627.4</v>
      </c>
      <c r="Z40" s="47">
        <v>39.299999999999997</v>
      </c>
      <c r="AA40" s="47">
        <v>54.2</v>
      </c>
      <c r="AB40" s="47">
        <v>3158.2</v>
      </c>
      <c r="AC40" s="47">
        <v>3825.4</v>
      </c>
      <c r="AD40" s="47">
        <v>68.400000000000006</v>
      </c>
      <c r="AE40" s="93">
        <v>10.1</v>
      </c>
      <c r="AF40" s="16"/>
      <c r="AG40" s="216" t="s">
        <v>29</v>
      </c>
      <c r="AH40" s="18">
        <v>2.125</v>
      </c>
      <c r="AI40" s="18">
        <v>4</v>
      </c>
      <c r="AJ40" s="18">
        <v>1.875</v>
      </c>
      <c r="AK40" s="18">
        <v>10</v>
      </c>
      <c r="AL40" s="19">
        <v>0</v>
      </c>
      <c r="AM40" s="70"/>
      <c r="AN40" s="73" t="s">
        <v>40</v>
      </c>
      <c r="AO40" s="23">
        <v>10.8</v>
      </c>
      <c r="AP40" s="24">
        <v>7.26</v>
      </c>
      <c r="AQ40" s="71"/>
      <c r="AR40" s="34" t="s">
        <v>37</v>
      </c>
      <c r="AS40" s="55">
        <v>4.2999999999999997E-2</v>
      </c>
      <c r="AT40" s="35" t="s">
        <v>38</v>
      </c>
      <c r="AU40" s="56" t="s">
        <v>85</v>
      </c>
      <c r="AV40" s="1"/>
      <c r="AW40" s="184" t="s">
        <v>45</v>
      </c>
      <c r="AX40" s="179">
        <v>533772000</v>
      </c>
      <c r="AY40" s="179">
        <v>299686500</v>
      </c>
      <c r="AZ40" s="180">
        <v>173254000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268"/>
      <c r="B41" s="77" t="s">
        <v>44</v>
      </c>
      <c r="C41" s="82">
        <f t="shared" ref="C41:J41" si="42">C36</f>
        <v>226411000</v>
      </c>
      <c r="D41" s="83">
        <f t="shared" si="42"/>
        <v>2120390</v>
      </c>
      <c r="E41" s="83">
        <f t="shared" si="42"/>
        <v>4952110</v>
      </c>
      <c r="F41" s="84">
        <f t="shared" si="42"/>
        <v>7661260</v>
      </c>
      <c r="G41" s="82">
        <f t="shared" si="42"/>
        <v>267387000</v>
      </c>
      <c r="H41" s="83">
        <f t="shared" si="42"/>
        <v>2331420</v>
      </c>
      <c r="I41" s="83">
        <f t="shared" si="42"/>
        <v>7159470</v>
      </c>
      <c r="J41" s="84">
        <f t="shared" si="42"/>
        <v>11923700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1256011900</v>
      </c>
      <c r="S41" s="60"/>
      <c r="T41" s="281"/>
      <c r="U41" s="284"/>
      <c r="V41" s="60"/>
      <c r="W41" s="217" t="s">
        <v>7</v>
      </c>
      <c r="X41" s="6">
        <f t="shared" ref="X41:AE41" si="43">X36</f>
        <v>3005</v>
      </c>
      <c r="Y41" s="6">
        <f t="shared" si="43"/>
        <v>3627.4</v>
      </c>
      <c r="Z41" s="6">
        <f t="shared" si="43"/>
        <v>39.299999999999997</v>
      </c>
      <c r="AA41" s="6">
        <f t="shared" si="43"/>
        <v>54.1</v>
      </c>
      <c r="AB41" s="6">
        <f t="shared" si="43"/>
        <v>3147.2</v>
      </c>
      <c r="AC41" s="6">
        <f t="shared" si="43"/>
        <v>3825.4</v>
      </c>
      <c r="AD41" s="6">
        <f t="shared" si="43"/>
        <v>68.3</v>
      </c>
      <c r="AE41" s="92">
        <f t="shared" si="43"/>
        <v>10.1</v>
      </c>
      <c r="AF41" s="16"/>
      <c r="AG41" s="217" t="s">
        <v>26</v>
      </c>
      <c r="AH41" s="7">
        <f>(AH40*10.74)</f>
        <v>22.822500000000002</v>
      </c>
      <c r="AI41" s="7">
        <f>(AI40*2.2)</f>
        <v>8.8000000000000007</v>
      </c>
      <c r="AJ41" s="7">
        <f>(AJ40*0.25)</f>
        <v>0.46875</v>
      </c>
      <c r="AK41" s="263">
        <f>AK40+AL40</f>
        <v>10</v>
      </c>
      <c r="AL41" s="264"/>
      <c r="AM41" s="11"/>
      <c r="AN41" s="25" t="s">
        <v>41</v>
      </c>
      <c r="AO41" s="26">
        <v>11</v>
      </c>
      <c r="AP41" s="27">
        <v>7.61</v>
      </c>
      <c r="AQ41" s="71"/>
      <c r="AR41" s="36" t="s">
        <v>36</v>
      </c>
      <c r="AS41" s="13">
        <v>0.65100000000000002</v>
      </c>
      <c r="AT41" s="2" t="s">
        <v>39</v>
      </c>
      <c r="AU41" s="39" t="s">
        <v>85</v>
      </c>
      <c r="AV41" s="1"/>
      <c r="AW41" s="185" t="s">
        <v>79</v>
      </c>
      <c r="AX41" s="178">
        <f t="shared" ref="AX41:AZ41" si="44">AX36</f>
        <v>532842000</v>
      </c>
      <c r="AY41" s="178">
        <f t="shared" si="44"/>
        <v>299686500</v>
      </c>
      <c r="AZ41" s="181">
        <f t="shared" si="44"/>
        <v>173218000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269"/>
      <c r="B42" s="75" t="s">
        <v>3</v>
      </c>
      <c r="C42" s="85">
        <f t="shared" ref="C42:J42" si="45">C40-C41</f>
        <v>805000</v>
      </c>
      <c r="D42" s="85">
        <f t="shared" si="45"/>
        <v>9990</v>
      </c>
      <c r="E42" s="85">
        <f t="shared" si="45"/>
        <v>32990</v>
      </c>
      <c r="F42" s="86">
        <f t="shared" si="45"/>
        <v>48990</v>
      </c>
      <c r="G42" s="85">
        <f t="shared" si="45"/>
        <v>0</v>
      </c>
      <c r="H42" s="85">
        <f t="shared" si="45"/>
        <v>0</v>
      </c>
      <c r="I42" s="85">
        <f t="shared" si="45"/>
        <v>0</v>
      </c>
      <c r="J42" s="86">
        <f t="shared" si="45"/>
        <v>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767500</v>
      </c>
      <c r="S42" s="61"/>
      <c r="T42" s="282"/>
      <c r="U42" s="285"/>
      <c r="V42" s="61"/>
      <c r="W42" s="48" t="s">
        <v>3</v>
      </c>
      <c r="X42" s="49">
        <f t="shared" ref="X42:AE42" si="46">X40-X41</f>
        <v>10.300000000000182</v>
      </c>
      <c r="Y42" s="49">
        <f t="shared" si="46"/>
        <v>0</v>
      </c>
      <c r="Z42" s="49">
        <f t="shared" si="46"/>
        <v>0</v>
      </c>
      <c r="AA42" s="49">
        <f t="shared" si="46"/>
        <v>0.10000000000000142</v>
      </c>
      <c r="AB42" s="49">
        <f t="shared" si="46"/>
        <v>11</v>
      </c>
      <c r="AC42" s="49">
        <f t="shared" si="46"/>
        <v>0</v>
      </c>
      <c r="AD42" s="49">
        <f t="shared" si="46"/>
        <v>0.10000000000000853</v>
      </c>
      <c r="AE42" s="94">
        <f t="shared" si="46"/>
        <v>0</v>
      </c>
      <c r="AF42" s="16"/>
      <c r="AG42" s="218" t="s">
        <v>28</v>
      </c>
      <c r="AH42" s="215">
        <f>(AH41)/((K40/1000000)*8.34)</f>
        <v>3.3993922874123061</v>
      </c>
      <c r="AI42" s="215">
        <f>(AI41)/((K40/1000000)*8.34)</f>
        <v>1.3107526401239258</v>
      </c>
      <c r="AJ42" s="215">
        <f>(AJ41)/((K40/1000000)*8.34)</f>
        <v>6.9819920461146615E-2</v>
      </c>
      <c r="AK42" s="265">
        <f>(AK41)/((K40/1000000)*8.34)</f>
        <v>1.489491636504461</v>
      </c>
      <c r="AL42" s="266"/>
      <c r="AM42" s="11"/>
      <c r="AN42" s="63"/>
      <c r="AO42" s="14"/>
      <c r="AP42" s="14"/>
      <c r="AQ42" s="71"/>
      <c r="AR42" s="214" t="s">
        <v>55</v>
      </c>
      <c r="AS42" s="89">
        <v>2.25</v>
      </c>
      <c r="AT42" s="213" t="s">
        <v>54</v>
      </c>
      <c r="AU42" s="38">
        <v>2.1999999999999999E-2</v>
      </c>
      <c r="AV42" s="1"/>
      <c r="AW42" s="177" t="s">
        <v>3</v>
      </c>
      <c r="AX42" s="182">
        <f>AX40-AX41</f>
        <v>930000</v>
      </c>
      <c r="AY42" s="182">
        <f>AY40-AY41</f>
        <v>0</v>
      </c>
      <c r="AZ42" s="183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267">
        <v>11</v>
      </c>
      <c r="B44" s="76" t="s">
        <v>45</v>
      </c>
      <c r="C44" s="81">
        <v>228126000</v>
      </c>
      <c r="D44" s="40">
        <v>2148380</v>
      </c>
      <c r="E44" s="40">
        <v>5017100</v>
      </c>
      <c r="F44" s="42">
        <v>7848240</v>
      </c>
      <c r="G44" s="81">
        <v>267387000</v>
      </c>
      <c r="H44" s="40">
        <v>2331420</v>
      </c>
      <c r="I44" s="40">
        <v>7159470</v>
      </c>
      <c r="J44" s="42">
        <v>11923700</v>
      </c>
      <c r="K44" s="270">
        <f>C46+G46</f>
        <v>910000</v>
      </c>
      <c r="L44" s="271"/>
      <c r="M44" s="276">
        <f>D46+E46+F46+H46+I46+J46</f>
        <v>187990</v>
      </c>
      <c r="N44" s="271"/>
      <c r="O44" s="277">
        <f>M44+K44</f>
        <v>1097990</v>
      </c>
      <c r="P44" s="277"/>
      <c r="Q44" s="45" t="s">
        <v>6</v>
      </c>
      <c r="R44" s="42">
        <v>1257540700</v>
      </c>
      <c r="S44" s="60"/>
      <c r="T44" s="280">
        <v>0.94</v>
      </c>
      <c r="U44" s="283">
        <v>1.01</v>
      </c>
      <c r="V44" s="60"/>
      <c r="W44" s="216" t="s">
        <v>6</v>
      </c>
      <c r="X44" s="47">
        <v>3027.9</v>
      </c>
      <c r="Y44" s="47">
        <v>3627.4</v>
      </c>
      <c r="Z44" s="47">
        <v>39.299999999999997</v>
      </c>
      <c r="AA44" s="47">
        <v>54.5</v>
      </c>
      <c r="AB44" s="47">
        <v>3173</v>
      </c>
      <c r="AC44" s="47">
        <v>3825.4</v>
      </c>
      <c r="AD44" s="47">
        <v>68.599999999999994</v>
      </c>
      <c r="AE44" s="93">
        <v>10.199999999999999</v>
      </c>
      <c r="AF44" s="16"/>
      <c r="AG44" s="216" t="s">
        <v>29</v>
      </c>
      <c r="AH44" s="18">
        <v>1.25</v>
      </c>
      <c r="AI44" s="18">
        <v>5.25</v>
      </c>
      <c r="AJ44" s="18">
        <v>2</v>
      </c>
      <c r="AK44" s="18">
        <v>11</v>
      </c>
      <c r="AL44" s="19">
        <v>0</v>
      </c>
      <c r="AM44" s="70"/>
      <c r="AN44" s="73" t="s">
        <v>40</v>
      </c>
      <c r="AO44" s="23">
        <v>10.5</v>
      </c>
      <c r="AP44" s="24">
        <v>7.3</v>
      </c>
      <c r="AQ44" s="71"/>
      <c r="AR44" s="34" t="s">
        <v>37</v>
      </c>
      <c r="AS44" s="55">
        <v>4.3999999999999997E-2</v>
      </c>
      <c r="AT44" s="35" t="s">
        <v>38</v>
      </c>
      <c r="AU44" s="56" t="s">
        <v>85</v>
      </c>
      <c r="AV44" s="1"/>
      <c r="AW44" s="184" t="s">
        <v>45</v>
      </c>
      <c r="AX44" s="179">
        <v>534492400</v>
      </c>
      <c r="AY44" s="179">
        <v>299686500</v>
      </c>
      <c r="AZ44" s="180">
        <v>173290000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268"/>
      <c r="B45" s="77" t="s">
        <v>44</v>
      </c>
      <c r="C45" s="82">
        <f t="shared" ref="C45:J45" si="47">C40</f>
        <v>227216000</v>
      </c>
      <c r="D45" s="83">
        <f t="shared" si="47"/>
        <v>2130380</v>
      </c>
      <c r="E45" s="83">
        <f t="shared" si="47"/>
        <v>4985100</v>
      </c>
      <c r="F45" s="84">
        <f t="shared" si="47"/>
        <v>7710250</v>
      </c>
      <c r="G45" s="82">
        <f t="shared" si="47"/>
        <v>267387000</v>
      </c>
      <c r="H45" s="83">
        <f t="shared" si="47"/>
        <v>2331420</v>
      </c>
      <c r="I45" s="83">
        <f t="shared" si="47"/>
        <v>7159470</v>
      </c>
      <c r="J45" s="84">
        <f t="shared" si="47"/>
        <v>11923700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1256779400</v>
      </c>
      <c r="S45" s="60"/>
      <c r="T45" s="281"/>
      <c r="U45" s="284"/>
      <c r="V45" s="60"/>
      <c r="W45" s="217" t="s">
        <v>7</v>
      </c>
      <c r="X45" s="6">
        <f t="shared" ref="X45:AE45" si="48">X40</f>
        <v>3015.3</v>
      </c>
      <c r="Y45" s="6">
        <f t="shared" si="48"/>
        <v>3627.4</v>
      </c>
      <c r="Z45" s="6">
        <f t="shared" si="48"/>
        <v>39.299999999999997</v>
      </c>
      <c r="AA45" s="6">
        <f t="shared" si="48"/>
        <v>54.2</v>
      </c>
      <c r="AB45" s="6">
        <f t="shared" si="48"/>
        <v>3158.2</v>
      </c>
      <c r="AC45" s="6">
        <f t="shared" si="48"/>
        <v>3825.4</v>
      </c>
      <c r="AD45" s="6">
        <f t="shared" si="48"/>
        <v>68.400000000000006</v>
      </c>
      <c r="AE45" s="92">
        <f t="shared" si="48"/>
        <v>10.1</v>
      </c>
      <c r="AF45" s="16"/>
      <c r="AG45" s="217" t="s">
        <v>26</v>
      </c>
      <c r="AH45" s="7">
        <f>(AH44*10.74)</f>
        <v>13.425000000000001</v>
      </c>
      <c r="AI45" s="7">
        <f>(AI44*2.2)</f>
        <v>11.55</v>
      </c>
      <c r="AJ45" s="7">
        <f>(AJ44*0.25)</f>
        <v>0.5</v>
      </c>
      <c r="AK45" s="263">
        <f>AK44+AL44</f>
        <v>11</v>
      </c>
      <c r="AL45" s="264"/>
      <c r="AM45" s="11"/>
      <c r="AN45" s="25" t="s">
        <v>41</v>
      </c>
      <c r="AO45" s="26">
        <v>10.9</v>
      </c>
      <c r="AP45" s="27">
        <v>7.65</v>
      </c>
      <c r="AQ45" s="71"/>
      <c r="AR45" s="36" t="s">
        <v>36</v>
      </c>
      <c r="AS45" s="13">
        <v>1.734</v>
      </c>
      <c r="AT45" s="2" t="s">
        <v>39</v>
      </c>
      <c r="AU45" s="39" t="s">
        <v>85</v>
      </c>
      <c r="AV45" s="1"/>
      <c r="AW45" s="185" t="s">
        <v>79</v>
      </c>
      <c r="AX45" s="178">
        <f t="shared" ref="AX45:AZ45" si="49">AX40</f>
        <v>533772000</v>
      </c>
      <c r="AY45" s="178">
        <f t="shared" si="49"/>
        <v>299686500</v>
      </c>
      <c r="AZ45" s="181">
        <f t="shared" si="49"/>
        <v>173254000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269"/>
      <c r="B46" s="75" t="s">
        <v>3</v>
      </c>
      <c r="C46" s="85">
        <f t="shared" ref="C46:J46" si="50">C44-C45</f>
        <v>910000</v>
      </c>
      <c r="D46" s="85">
        <f t="shared" si="50"/>
        <v>18000</v>
      </c>
      <c r="E46" s="85">
        <f t="shared" si="50"/>
        <v>32000</v>
      </c>
      <c r="F46" s="86">
        <f t="shared" si="50"/>
        <v>137990</v>
      </c>
      <c r="G46" s="85">
        <f t="shared" si="50"/>
        <v>0</v>
      </c>
      <c r="H46" s="85">
        <f t="shared" si="50"/>
        <v>0</v>
      </c>
      <c r="I46" s="85">
        <f t="shared" si="50"/>
        <v>0</v>
      </c>
      <c r="J46" s="86">
        <f t="shared" si="50"/>
        <v>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761300</v>
      </c>
      <c r="S46" s="61"/>
      <c r="T46" s="282"/>
      <c r="U46" s="285"/>
      <c r="V46" s="61"/>
      <c r="W46" s="48" t="s">
        <v>3</v>
      </c>
      <c r="X46" s="49">
        <f>X44-X45</f>
        <v>12.599999999999909</v>
      </c>
      <c r="Y46" s="49">
        <f t="shared" ref="Y46:AE46" si="51">Y44-Y45</f>
        <v>0</v>
      </c>
      <c r="Z46" s="49">
        <f t="shared" si="51"/>
        <v>0</v>
      </c>
      <c r="AA46" s="49">
        <f t="shared" si="51"/>
        <v>0.29999999999999716</v>
      </c>
      <c r="AB46" s="49">
        <f t="shared" si="51"/>
        <v>14.800000000000182</v>
      </c>
      <c r="AC46" s="49">
        <f t="shared" si="51"/>
        <v>0</v>
      </c>
      <c r="AD46" s="49">
        <f t="shared" si="51"/>
        <v>0.19999999999998863</v>
      </c>
      <c r="AE46" s="94">
        <f t="shared" si="51"/>
        <v>9.9999999999999645E-2</v>
      </c>
      <c r="AF46" s="16"/>
      <c r="AG46" s="218" t="s">
        <v>28</v>
      </c>
      <c r="AH46" s="215">
        <f>(AH45)/((K44/1000000)*8.34)</f>
        <v>1.7689145386987113</v>
      </c>
      <c r="AI46" s="215">
        <f>(AI45)/((K44/1000000)*8.34)</f>
        <v>1.5218594355285002</v>
      </c>
      <c r="AJ46" s="215">
        <f>(AJ45)/((K44/1000000)*8.34)</f>
        <v>6.5881360845389619E-2</v>
      </c>
      <c r="AK46" s="265">
        <f>(AK45)/((K44/1000000)*8.34)</f>
        <v>1.4493899385985716</v>
      </c>
      <c r="AL46" s="266"/>
      <c r="AM46" s="11"/>
      <c r="AN46" s="63"/>
      <c r="AO46" s="14"/>
      <c r="AP46" s="14"/>
      <c r="AQ46" s="71"/>
      <c r="AR46" s="214" t="s">
        <v>55</v>
      </c>
      <c r="AS46" s="89">
        <v>9.58</v>
      </c>
      <c r="AT46" s="213" t="s">
        <v>54</v>
      </c>
      <c r="AU46" s="38">
        <v>2.4E-2</v>
      </c>
      <c r="AV46" s="1"/>
      <c r="AW46" s="177" t="s">
        <v>3</v>
      </c>
      <c r="AX46" s="182">
        <f>AX44-AX45</f>
        <v>720400</v>
      </c>
      <c r="AY46" s="182">
        <f>AY44-AY45</f>
        <v>0</v>
      </c>
      <c r="AZ46" s="183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267">
        <v>12</v>
      </c>
      <c r="B48" s="76" t="s">
        <v>45</v>
      </c>
      <c r="C48" s="81">
        <v>228900000</v>
      </c>
      <c r="D48" s="40">
        <v>2148380</v>
      </c>
      <c r="E48" s="40">
        <v>5017100</v>
      </c>
      <c r="F48" s="42">
        <v>7863240</v>
      </c>
      <c r="G48" s="81">
        <v>267387000</v>
      </c>
      <c r="H48" s="40">
        <v>2331420</v>
      </c>
      <c r="I48" s="40">
        <v>7159470</v>
      </c>
      <c r="J48" s="42">
        <v>11923700</v>
      </c>
      <c r="K48" s="270">
        <f>C50+G50</f>
        <v>774000</v>
      </c>
      <c r="L48" s="271"/>
      <c r="M48" s="276">
        <f>D50+E50+F50+H50+I50+J50</f>
        <v>15000</v>
      </c>
      <c r="N48" s="271"/>
      <c r="O48" s="288">
        <f>M48+K48</f>
        <v>789000</v>
      </c>
      <c r="P48" s="289"/>
      <c r="Q48" s="45" t="s">
        <v>6</v>
      </c>
      <c r="R48" s="42">
        <v>1258292000</v>
      </c>
      <c r="S48" s="60"/>
      <c r="T48" s="280">
        <v>0.55000000000000004</v>
      </c>
      <c r="U48" s="283">
        <v>0.96</v>
      </c>
      <c r="V48" s="60"/>
      <c r="W48" s="216" t="s">
        <v>6</v>
      </c>
      <c r="X48" s="47">
        <v>3038.5</v>
      </c>
      <c r="Y48" s="47">
        <v>3627.4</v>
      </c>
      <c r="Z48" s="47">
        <v>39.299999999999997</v>
      </c>
      <c r="AA48" s="47">
        <v>54.5</v>
      </c>
      <c r="AB48" s="47">
        <v>3183.9</v>
      </c>
      <c r="AC48" s="47">
        <v>3825.4</v>
      </c>
      <c r="AD48" s="47">
        <v>68.599999999999994</v>
      </c>
      <c r="AE48" s="93">
        <v>10.199999999999999</v>
      </c>
      <c r="AF48" s="16"/>
      <c r="AG48" s="216" t="s">
        <v>29</v>
      </c>
      <c r="AH48" s="18">
        <v>0.75</v>
      </c>
      <c r="AI48" s="18">
        <v>6</v>
      </c>
      <c r="AJ48" s="18">
        <v>1</v>
      </c>
      <c r="AK48" s="18">
        <v>12</v>
      </c>
      <c r="AL48" s="19"/>
      <c r="AM48" s="70"/>
      <c r="AN48" s="73" t="s">
        <v>40</v>
      </c>
      <c r="AO48" s="23">
        <v>15.7</v>
      </c>
      <c r="AP48" s="24">
        <v>6.53</v>
      </c>
      <c r="AQ48" s="71"/>
      <c r="AR48" s="34" t="s">
        <v>37</v>
      </c>
      <c r="AS48" s="55">
        <v>5.0999999999999997E-2</v>
      </c>
      <c r="AT48" s="35" t="s">
        <v>38</v>
      </c>
      <c r="AU48" s="56" t="s">
        <v>85</v>
      </c>
      <c r="AV48" s="1"/>
      <c r="AW48" s="184" t="s">
        <v>45</v>
      </c>
      <c r="AX48" s="179">
        <v>535767000</v>
      </c>
      <c r="AY48" s="179">
        <v>299686500</v>
      </c>
      <c r="AZ48" s="180">
        <v>173290000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86"/>
      <c r="B49" s="77" t="s">
        <v>44</v>
      </c>
      <c r="C49" s="82">
        <f t="shared" ref="C49:J49" si="52">C44</f>
        <v>228126000</v>
      </c>
      <c r="D49" s="83">
        <f t="shared" si="52"/>
        <v>2148380</v>
      </c>
      <c r="E49" s="83">
        <f t="shared" si="52"/>
        <v>5017100</v>
      </c>
      <c r="F49" s="84">
        <f t="shared" si="52"/>
        <v>7848240</v>
      </c>
      <c r="G49" s="82">
        <f t="shared" si="52"/>
        <v>267387000</v>
      </c>
      <c r="H49" s="83">
        <f t="shared" si="52"/>
        <v>2331420</v>
      </c>
      <c r="I49" s="83">
        <f t="shared" si="52"/>
        <v>7159470</v>
      </c>
      <c r="J49" s="84">
        <f t="shared" si="52"/>
        <v>11923700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1257540700</v>
      </c>
      <c r="S49" s="60"/>
      <c r="T49" s="281"/>
      <c r="U49" s="284"/>
      <c r="V49" s="60"/>
      <c r="W49" s="217" t="s">
        <v>7</v>
      </c>
      <c r="X49" s="6">
        <f t="shared" ref="X49:AE49" si="53">X44</f>
        <v>3027.9</v>
      </c>
      <c r="Y49" s="6">
        <f t="shared" si="53"/>
        <v>3627.4</v>
      </c>
      <c r="Z49" s="6">
        <f t="shared" si="53"/>
        <v>39.299999999999997</v>
      </c>
      <c r="AA49" s="6">
        <f t="shared" si="53"/>
        <v>54.5</v>
      </c>
      <c r="AB49" s="6">
        <f t="shared" si="53"/>
        <v>3173</v>
      </c>
      <c r="AC49" s="6">
        <f t="shared" si="53"/>
        <v>3825.4</v>
      </c>
      <c r="AD49" s="6">
        <f t="shared" si="53"/>
        <v>68.599999999999994</v>
      </c>
      <c r="AE49" s="92">
        <f t="shared" si="53"/>
        <v>10.199999999999999</v>
      </c>
      <c r="AF49" s="16"/>
      <c r="AG49" s="217" t="s">
        <v>26</v>
      </c>
      <c r="AH49" s="7">
        <f>(AH48*10.74)</f>
        <v>8.0549999999999997</v>
      </c>
      <c r="AI49" s="7">
        <f>(AI48*2.2)</f>
        <v>13.200000000000001</v>
      </c>
      <c r="AJ49" s="7">
        <f>(AJ48*0.25)</f>
        <v>0.25</v>
      </c>
      <c r="AK49" s="294">
        <f>AK48+AL48</f>
        <v>12</v>
      </c>
      <c r="AL49" s="295"/>
      <c r="AM49" s="11"/>
      <c r="AN49" s="25" t="s">
        <v>41</v>
      </c>
      <c r="AO49" s="26">
        <v>13.2</v>
      </c>
      <c r="AP49" s="27">
        <v>7.04</v>
      </c>
      <c r="AQ49" s="71"/>
      <c r="AR49" s="36" t="s">
        <v>36</v>
      </c>
      <c r="AS49" s="13">
        <v>0.65100000000000002</v>
      </c>
      <c r="AT49" s="2" t="s">
        <v>39</v>
      </c>
      <c r="AU49" s="39" t="s">
        <v>85</v>
      </c>
      <c r="AV49" s="1"/>
      <c r="AW49" s="185" t="s">
        <v>79</v>
      </c>
      <c r="AX49" s="178">
        <f t="shared" ref="AX49:AZ49" si="54">AX44</f>
        <v>534492400</v>
      </c>
      <c r="AY49" s="178">
        <f t="shared" si="54"/>
        <v>299686500</v>
      </c>
      <c r="AZ49" s="181">
        <f t="shared" si="54"/>
        <v>173290000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87"/>
      <c r="B50" s="75" t="s">
        <v>3</v>
      </c>
      <c r="C50" s="85">
        <f t="shared" ref="C50:J50" si="55">C48-C49</f>
        <v>774000</v>
      </c>
      <c r="D50" s="85">
        <f t="shared" si="55"/>
        <v>0</v>
      </c>
      <c r="E50" s="85">
        <f t="shared" si="55"/>
        <v>0</v>
      </c>
      <c r="F50" s="86">
        <f t="shared" si="55"/>
        <v>15000</v>
      </c>
      <c r="G50" s="85">
        <f t="shared" si="55"/>
        <v>0</v>
      </c>
      <c r="H50" s="85">
        <f t="shared" si="55"/>
        <v>0</v>
      </c>
      <c r="I50" s="85">
        <f t="shared" si="55"/>
        <v>0</v>
      </c>
      <c r="J50" s="86">
        <f t="shared" si="55"/>
        <v>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751300</v>
      </c>
      <c r="S50" s="61"/>
      <c r="T50" s="282"/>
      <c r="U50" s="285"/>
      <c r="V50" s="61"/>
      <c r="W50" s="48" t="s">
        <v>3</v>
      </c>
      <c r="X50" s="49">
        <f>X48-X49</f>
        <v>10.599999999999909</v>
      </c>
      <c r="Y50" s="49">
        <f t="shared" ref="Y50:AE50" si="56">Y48-Y49</f>
        <v>0</v>
      </c>
      <c r="Z50" s="49">
        <f t="shared" si="56"/>
        <v>0</v>
      </c>
      <c r="AA50" s="49">
        <f t="shared" si="56"/>
        <v>0</v>
      </c>
      <c r="AB50" s="49">
        <f t="shared" si="56"/>
        <v>10.900000000000091</v>
      </c>
      <c r="AC50" s="49">
        <f t="shared" si="56"/>
        <v>0</v>
      </c>
      <c r="AD50" s="49">
        <f t="shared" si="56"/>
        <v>0</v>
      </c>
      <c r="AE50" s="94">
        <f t="shared" si="56"/>
        <v>0</v>
      </c>
      <c r="AF50" s="16"/>
      <c r="AG50" s="218" t="s">
        <v>28</v>
      </c>
      <c r="AH50" s="215">
        <f>(AH49)/((K48/1000000)*8.34)</f>
        <v>1.247838938151804</v>
      </c>
      <c r="AI50" s="215">
        <f>(AI49)/((K48/1000000)*8.34)</f>
        <v>2.0448757273251168</v>
      </c>
      <c r="AJ50" s="215">
        <f>(AJ49)/((K48/1000000)*8.34)</f>
        <v>3.8728706956915084E-2</v>
      </c>
      <c r="AK50" s="296">
        <f>(AK49)/((K48/1000000)*8.34)</f>
        <v>1.8589779339319241</v>
      </c>
      <c r="AL50" s="297"/>
      <c r="AM50" s="11"/>
      <c r="AN50" s="63"/>
      <c r="AO50" s="14"/>
      <c r="AP50" s="14"/>
      <c r="AQ50" s="71"/>
      <c r="AR50" s="214" t="s">
        <v>55</v>
      </c>
      <c r="AS50" s="89">
        <v>1.28</v>
      </c>
      <c r="AT50" s="213" t="s">
        <v>54</v>
      </c>
      <c r="AU50" s="38">
        <v>0.03</v>
      </c>
      <c r="AV50" s="1"/>
      <c r="AW50" s="177" t="s">
        <v>3</v>
      </c>
      <c r="AX50" s="182">
        <f>AX48-AX49</f>
        <v>1274600</v>
      </c>
      <c r="AY50" s="182">
        <f>AY48-AY49</f>
        <v>0</v>
      </c>
      <c r="AZ50" s="183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267">
        <v>13</v>
      </c>
      <c r="B52" s="76" t="s">
        <v>45</v>
      </c>
      <c r="C52" s="81">
        <v>229546000</v>
      </c>
      <c r="D52" s="40">
        <v>2158380</v>
      </c>
      <c r="E52" s="40">
        <v>5050100</v>
      </c>
      <c r="F52" s="42">
        <v>7899240</v>
      </c>
      <c r="G52" s="81">
        <v>267387000</v>
      </c>
      <c r="H52" s="40">
        <v>2331420</v>
      </c>
      <c r="I52" s="40">
        <v>7159470</v>
      </c>
      <c r="J52" s="42">
        <v>11923700</v>
      </c>
      <c r="K52" s="270">
        <f>C54+G54</f>
        <v>646000</v>
      </c>
      <c r="L52" s="271"/>
      <c r="M52" s="276">
        <f>D54+E54+F54+H54+I54+J54</f>
        <v>79000</v>
      </c>
      <c r="N52" s="271"/>
      <c r="O52" s="288">
        <f>M52+K52</f>
        <v>725000</v>
      </c>
      <c r="P52" s="289"/>
      <c r="Q52" s="45" t="s">
        <v>6</v>
      </c>
      <c r="R52" s="42">
        <v>1259078800</v>
      </c>
      <c r="S52" s="60"/>
      <c r="T52" s="280">
        <v>0.4</v>
      </c>
      <c r="U52" s="283">
        <v>0.99</v>
      </c>
      <c r="V52" s="60"/>
      <c r="W52" s="216" t="s">
        <v>6</v>
      </c>
      <c r="X52" s="47">
        <v>3047.5</v>
      </c>
      <c r="Y52" s="47">
        <v>3627.4</v>
      </c>
      <c r="Z52" s="47">
        <v>39.299999999999997</v>
      </c>
      <c r="AA52" s="47">
        <v>54.6</v>
      </c>
      <c r="AB52" s="47">
        <v>3193.5</v>
      </c>
      <c r="AC52" s="47">
        <v>3825.4</v>
      </c>
      <c r="AD52" s="47">
        <v>68.8</v>
      </c>
      <c r="AE52" s="93">
        <v>10.3</v>
      </c>
      <c r="AF52" s="16"/>
      <c r="AG52" s="216" t="s">
        <v>29</v>
      </c>
      <c r="AH52" s="18">
        <v>0.5</v>
      </c>
      <c r="AI52" s="18">
        <v>5.625</v>
      </c>
      <c r="AJ52" s="18">
        <v>0.875</v>
      </c>
      <c r="AK52" s="18">
        <v>10</v>
      </c>
      <c r="AL52" s="19">
        <v>0</v>
      </c>
      <c r="AM52" s="70"/>
      <c r="AN52" s="73" t="s">
        <v>40</v>
      </c>
      <c r="AO52" s="23">
        <v>15.2</v>
      </c>
      <c r="AP52" s="24">
        <v>6.46</v>
      </c>
      <c r="AQ52" s="71"/>
      <c r="AR52" s="34" t="s">
        <v>37</v>
      </c>
      <c r="AS52" s="55">
        <v>4.5999999999999999E-2</v>
      </c>
      <c r="AT52" s="35" t="s">
        <v>38</v>
      </c>
      <c r="AU52" s="56" t="s">
        <v>85</v>
      </c>
      <c r="AV52" s="1"/>
      <c r="AW52" s="184" t="s">
        <v>45</v>
      </c>
      <c r="AX52" s="179">
        <v>536450000</v>
      </c>
      <c r="AY52" s="179">
        <v>299686500</v>
      </c>
      <c r="AZ52" s="180">
        <v>173326000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86"/>
      <c r="B53" s="77" t="s">
        <v>44</v>
      </c>
      <c r="C53" s="82">
        <f t="shared" ref="C53:J53" si="57">C48</f>
        <v>228900000</v>
      </c>
      <c r="D53" s="83">
        <f t="shared" si="57"/>
        <v>2148380</v>
      </c>
      <c r="E53" s="83">
        <f t="shared" si="57"/>
        <v>5017100</v>
      </c>
      <c r="F53" s="84">
        <f t="shared" si="57"/>
        <v>7863240</v>
      </c>
      <c r="G53" s="82">
        <f t="shared" si="57"/>
        <v>267387000</v>
      </c>
      <c r="H53" s="83">
        <f t="shared" si="57"/>
        <v>2331420</v>
      </c>
      <c r="I53" s="83">
        <f t="shared" si="57"/>
        <v>7159470</v>
      </c>
      <c r="J53" s="84">
        <f t="shared" si="57"/>
        <v>11923700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1258292000</v>
      </c>
      <c r="S53" s="60"/>
      <c r="T53" s="281"/>
      <c r="U53" s="284"/>
      <c r="V53" s="60"/>
      <c r="W53" s="217" t="s">
        <v>7</v>
      </c>
      <c r="X53" s="6">
        <f t="shared" ref="X53:AE53" si="58">X48</f>
        <v>3038.5</v>
      </c>
      <c r="Y53" s="6">
        <f t="shared" si="58"/>
        <v>3627.4</v>
      </c>
      <c r="Z53" s="6">
        <f t="shared" si="58"/>
        <v>39.299999999999997</v>
      </c>
      <c r="AA53" s="6">
        <f t="shared" si="58"/>
        <v>54.5</v>
      </c>
      <c r="AB53" s="6">
        <f t="shared" si="58"/>
        <v>3183.9</v>
      </c>
      <c r="AC53" s="6">
        <f t="shared" si="58"/>
        <v>3825.4</v>
      </c>
      <c r="AD53" s="6">
        <f t="shared" si="58"/>
        <v>68.599999999999994</v>
      </c>
      <c r="AE53" s="92">
        <f t="shared" si="58"/>
        <v>10.199999999999999</v>
      </c>
      <c r="AF53" s="16"/>
      <c r="AG53" s="217" t="s">
        <v>26</v>
      </c>
      <c r="AH53" s="7">
        <f>(AH52*10.74)</f>
        <v>5.37</v>
      </c>
      <c r="AI53" s="7">
        <f>(AI52*2.2)</f>
        <v>12.375000000000002</v>
      </c>
      <c r="AJ53" s="7">
        <f>(AJ52*0.25)</f>
        <v>0.21875</v>
      </c>
      <c r="AK53" s="294">
        <f>AK52+AL52</f>
        <v>10</v>
      </c>
      <c r="AL53" s="295"/>
      <c r="AM53" s="11"/>
      <c r="AN53" s="25" t="s">
        <v>41</v>
      </c>
      <c r="AO53" s="26">
        <v>13.6</v>
      </c>
      <c r="AP53" s="27">
        <v>6.98</v>
      </c>
      <c r="AQ53" s="71"/>
      <c r="AR53" s="36" t="s">
        <v>36</v>
      </c>
      <c r="AS53" s="13">
        <v>0.59099999999999997</v>
      </c>
      <c r="AT53" s="2" t="s">
        <v>39</v>
      </c>
      <c r="AU53" s="39" t="s">
        <v>85</v>
      </c>
      <c r="AV53" s="1"/>
      <c r="AW53" s="185" t="s">
        <v>79</v>
      </c>
      <c r="AX53" s="178">
        <f t="shared" ref="AX53:AZ53" si="59">AX48</f>
        <v>535767000</v>
      </c>
      <c r="AY53" s="178">
        <f t="shared" si="59"/>
        <v>299686500</v>
      </c>
      <c r="AZ53" s="181">
        <f t="shared" si="59"/>
        <v>173290000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87"/>
      <c r="B54" s="75" t="s">
        <v>3</v>
      </c>
      <c r="C54" s="85">
        <f t="shared" ref="C54:J54" si="60">C52-C53</f>
        <v>646000</v>
      </c>
      <c r="D54" s="85">
        <f t="shared" si="60"/>
        <v>10000</v>
      </c>
      <c r="E54" s="85">
        <f t="shared" si="60"/>
        <v>33000</v>
      </c>
      <c r="F54" s="86">
        <f t="shared" si="60"/>
        <v>36000</v>
      </c>
      <c r="G54" s="85">
        <f t="shared" si="60"/>
        <v>0</v>
      </c>
      <c r="H54" s="85">
        <f t="shared" si="60"/>
        <v>0</v>
      </c>
      <c r="I54" s="85">
        <f t="shared" si="60"/>
        <v>0</v>
      </c>
      <c r="J54" s="86">
        <f t="shared" si="60"/>
        <v>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786800</v>
      </c>
      <c r="S54" s="61"/>
      <c r="T54" s="282"/>
      <c r="U54" s="285"/>
      <c r="V54" s="61"/>
      <c r="W54" s="48" t="s">
        <v>3</v>
      </c>
      <c r="X54" s="49">
        <f>X52-X53</f>
        <v>9</v>
      </c>
      <c r="Y54" s="49">
        <f t="shared" ref="Y54:AE54" si="61">Y52-Y53</f>
        <v>0</v>
      </c>
      <c r="Z54" s="49">
        <f t="shared" si="61"/>
        <v>0</v>
      </c>
      <c r="AA54" s="49">
        <f t="shared" si="61"/>
        <v>0.10000000000000142</v>
      </c>
      <c r="AB54" s="49">
        <f t="shared" si="61"/>
        <v>9.5999999999999091</v>
      </c>
      <c r="AC54" s="49">
        <f t="shared" si="61"/>
        <v>0</v>
      </c>
      <c r="AD54" s="49">
        <f t="shared" si="61"/>
        <v>0.20000000000000284</v>
      </c>
      <c r="AE54" s="94">
        <f t="shared" si="61"/>
        <v>0.10000000000000142</v>
      </c>
      <c r="AF54" s="16"/>
      <c r="AG54" s="218" t="s">
        <v>28</v>
      </c>
      <c r="AH54" s="215">
        <f>(AH53)/((K52/1000000)*8.34)</f>
        <v>0.99672583914292712</v>
      </c>
      <c r="AI54" s="215">
        <f>(AI53)/((K52/1000000)*8.34)</f>
        <v>2.2969240706506007</v>
      </c>
      <c r="AJ54" s="215">
        <f>(AJ53)/((K52/1000000)*8.34)</f>
        <v>4.0602193168066167E-2</v>
      </c>
      <c r="AK54" s="296">
        <f>(AK53)/((K52/1000000)*8.34)</f>
        <v>1.856100259111596</v>
      </c>
      <c r="AL54" s="297"/>
      <c r="AM54" s="11"/>
      <c r="AN54" s="63"/>
      <c r="AO54" s="14"/>
      <c r="AP54" s="14"/>
      <c r="AQ54" s="71"/>
      <c r="AR54" s="214" t="s">
        <v>55</v>
      </c>
      <c r="AS54" s="89">
        <v>1.2</v>
      </c>
      <c r="AT54" s="213" t="s">
        <v>54</v>
      </c>
      <c r="AU54" s="38">
        <v>2.5000000000000001E-2</v>
      </c>
      <c r="AV54" s="1"/>
      <c r="AW54" s="177" t="s">
        <v>3</v>
      </c>
      <c r="AX54" s="182">
        <f>AX52-AX53</f>
        <v>683000</v>
      </c>
      <c r="AY54" s="182">
        <f>AY52-AY53</f>
        <v>0</v>
      </c>
      <c r="AZ54" s="183">
        <f>AZ52-AZ53</f>
        <v>36000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267">
        <v>14</v>
      </c>
      <c r="B56" s="76" t="s">
        <v>45</v>
      </c>
      <c r="C56" s="81">
        <v>230274000</v>
      </c>
      <c r="D56" s="40">
        <v>2177380</v>
      </c>
      <c r="E56" s="40">
        <v>5082100</v>
      </c>
      <c r="F56" s="42">
        <v>8015240</v>
      </c>
      <c r="G56" s="81">
        <v>267387000</v>
      </c>
      <c r="H56" s="40">
        <v>2331420</v>
      </c>
      <c r="I56" s="40">
        <v>7159470</v>
      </c>
      <c r="J56" s="42">
        <v>11923700</v>
      </c>
      <c r="K56" s="270">
        <f>C58+G58</f>
        <v>728000</v>
      </c>
      <c r="L56" s="271"/>
      <c r="M56" s="276">
        <f>D58+E58+F58+H58+I58+J58</f>
        <v>167000</v>
      </c>
      <c r="N56" s="271"/>
      <c r="O56" s="288">
        <f>M56+K56</f>
        <v>895000</v>
      </c>
      <c r="P56" s="289"/>
      <c r="Q56" s="45" t="s">
        <v>6</v>
      </c>
      <c r="R56" s="42">
        <v>1259887500</v>
      </c>
      <c r="S56" s="60"/>
      <c r="T56" s="280">
        <v>0.14000000000000001</v>
      </c>
      <c r="U56" s="283">
        <v>1.07</v>
      </c>
      <c r="V56" s="60"/>
      <c r="W56" s="216" t="s">
        <v>6</v>
      </c>
      <c r="X56" s="47">
        <v>3057.5</v>
      </c>
      <c r="Y56" s="47">
        <v>3627.4</v>
      </c>
      <c r="Z56" s="47">
        <v>39.299999999999997</v>
      </c>
      <c r="AA56" s="47">
        <v>54.8</v>
      </c>
      <c r="AB56" s="47">
        <v>3205.4</v>
      </c>
      <c r="AC56" s="47">
        <v>3825.4</v>
      </c>
      <c r="AD56" s="47">
        <v>68.900000000000006</v>
      </c>
      <c r="AE56" s="93">
        <v>10.3</v>
      </c>
      <c r="AF56" s="16"/>
      <c r="AG56" s="216" t="s">
        <v>29</v>
      </c>
      <c r="AH56" s="18">
        <v>3</v>
      </c>
      <c r="AI56" s="18">
        <v>4.0625</v>
      </c>
      <c r="AJ56" s="18">
        <v>2.0625</v>
      </c>
      <c r="AK56" s="18">
        <v>8</v>
      </c>
      <c r="AL56" s="19">
        <v>0</v>
      </c>
      <c r="AM56" s="70"/>
      <c r="AN56" s="73" t="s">
        <v>40</v>
      </c>
      <c r="AO56" s="23">
        <v>14.6</v>
      </c>
      <c r="AP56" s="24">
        <v>6.49</v>
      </c>
      <c r="AQ56" s="71"/>
      <c r="AR56" s="34" t="s">
        <v>37</v>
      </c>
      <c r="AS56" s="55">
        <v>5.7000000000000002E-2</v>
      </c>
      <c r="AT56" s="35" t="s">
        <v>38</v>
      </c>
      <c r="AU56" s="56" t="s">
        <v>85</v>
      </c>
      <c r="AV56" s="1"/>
      <c r="AW56" s="184" t="s">
        <v>45</v>
      </c>
      <c r="AX56" s="179">
        <v>537454000</v>
      </c>
      <c r="AY56" s="179">
        <v>299686500</v>
      </c>
      <c r="AZ56" s="180">
        <v>173361000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86"/>
      <c r="B57" s="77" t="s">
        <v>44</v>
      </c>
      <c r="C57" s="82">
        <f t="shared" ref="C57:J57" si="62">C52</f>
        <v>229546000</v>
      </c>
      <c r="D57" s="83">
        <f t="shared" si="62"/>
        <v>2158380</v>
      </c>
      <c r="E57" s="83">
        <f t="shared" si="62"/>
        <v>5050100</v>
      </c>
      <c r="F57" s="84">
        <f t="shared" si="62"/>
        <v>7899240</v>
      </c>
      <c r="G57" s="82">
        <f t="shared" si="62"/>
        <v>267387000</v>
      </c>
      <c r="H57" s="83">
        <f t="shared" si="62"/>
        <v>2331420</v>
      </c>
      <c r="I57" s="83">
        <f t="shared" si="62"/>
        <v>7159470</v>
      </c>
      <c r="J57" s="84">
        <f t="shared" si="62"/>
        <v>11923700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1259078800</v>
      </c>
      <c r="S57" s="60"/>
      <c r="T57" s="281"/>
      <c r="U57" s="284"/>
      <c r="V57" s="60"/>
      <c r="W57" s="217" t="s">
        <v>7</v>
      </c>
      <c r="X57" s="6">
        <f t="shared" ref="X57:AE57" si="63">X52</f>
        <v>3047.5</v>
      </c>
      <c r="Y57" s="6">
        <f t="shared" si="63"/>
        <v>3627.4</v>
      </c>
      <c r="Z57" s="6">
        <f t="shared" si="63"/>
        <v>39.299999999999997</v>
      </c>
      <c r="AA57" s="6">
        <f t="shared" si="63"/>
        <v>54.6</v>
      </c>
      <c r="AB57" s="6">
        <f t="shared" si="63"/>
        <v>3193.5</v>
      </c>
      <c r="AC57" s="6">
        <f t="shared" si="63"/>
        <v>3825.4</v>
      </c>
      <c r="AD57" s="6">
        <f t="shared" si="63"/>
        <v>68.8</v>
      </c>
      <c r="AE57" s="92">
        <f t="shared" si="63"/>
        <v>10.3</v>
      </c>
      <c r="AF57" s="16"/>
      <c r="AG57" s="217" t="s">
        <v>26</v>
      </c>
      <c r="AH57" s="7">
        <f>(AH56*10.74)</f>
        <v>32.22</v>
      </c>
      <c r="AI57" s="7">
        <f>(AI56*2.2)</f>
        <v>8.9375</v>
      </c>
      <c r="AJ57" s="7">
        <f>(AJ56*0.25)</f>
        <v>0.515625</v>
      </c>
      <c r="AK57" s="294">
        <f>AK56+AL56</f>
        <v>8</v>
      </c>
      <c r="AL57" s="295"/>
      <c r="AM57" s="11"/>
      <c r="AN57" s="25" t="s">
        <v>41</v>
      </c>
      <c r="AO57" s="26">
        <v>14.2</v>
      </c>
      <c r="AP57" s="27">
        <v>6.8</v>
      </c>
      <c r="AQ57" s="71"/>
      <c r="AR57" s="36" t="s">
        <v>36</v>
      </c>
      <c r="AS57" s="13">
        <v>2.7309999999999999</v>
      </c>
      <c r="AT57" s="2" t="s">
        <v>39</v>
      </c>
      <c r="AU57" s="39" t="s">
        <v>85</v>
      </c>
      <c r="AV57" s="1"/>
      <c r="AW57" s="185" t="s">
        <v>79</v>
      </c>
      <c r="AX57" s="178">
        <f t="shared" ref="AX57:AZ57" si="64">AX52</f>
        <v>536450000</v>
      </c>
      <c r="AY57" s="178">
        <f t="shared" si="64"/>
        <v>299686500</v>
      </c>
      <c r="AZ57" s="181">
        <f t="shared" si="64"/>
        <v>173326000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87"/>
      <c r="B58" s="75" t="s">
        <v>3</v>
      </c>
      <c r="C58" s="85">
        <f t="shared" ref="C58:J58" si="65">C56-C57</f>
        <v>728000</v>
      </c>
      <c r="D58" s="85">
        <f t="shared" si="65"/>
        <v>19000</v>
      </c>
      <c r="E58" s="85">
        <f t="shared" si="65"/>
        <v>32000</v>
      </c>
      <c r="F58" s="86">
        <f t="shared" si="65"/>
        <v>116000</v>
      </c>
      <c r="G58" s="85">
        <f t="shared" si="65"/>
        <v>0</v>
      </c>
      <c r="H58" s="85">
        <f t="shared" si="65"/>
        <v>0</v>
      </c>
      <c r="I58" s="85">
        <f t="shared" si="65"/>
        <v>0</v>
      </c>
      <c r="J58" s="86">
        <f t="shared" si="65"/>
        <v>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808700</v>
      </c>
      <c r="S58" s="61"/>
      <c r="T58" s="282"/>
      <c r="U58" s="285"/>
      <c r="V58" s="61"/>
      <c r="W58" s="48" t="s">
        <v>3</v>
      </c>
      <c r="X58" s="49">
        <f>X56-X57</f>
        <v>10</v>
      </c>
      <c r="Y58" s="49">
        <f t="shared" ref="Y58:AE58" si="66">Y56-Y57</f>
        <v>0</v>
      </c>
      <c r="Z58" s="49">
        <f t="shared" si="66"/>
        <v>0</v>
      </c>
      <c r="AA58" s="49">
        <f t="shared" si="66"/>
        <v>0.19999999999999574</v>
      </c>
      <c r="AB58" s="49">
        <f t="shared" si="66"/>
        <v>11.900000000000091</v>
      </c>
      <c r="AC58" s="49">
        <f t="shared" si="66"/>
        <v>0</v>
      </c>
      <c r="AD58" s="49">
        <f t="shared" si="66"/>
        <v>0.10000000000000853</v>
      </c>
      <c r="AE58" s="94">
        <f t="shared" si="66"/>
        <v>0</v>
      </c>
      <c r="AF58" s="16"/>
      <c r="AG58" s="218" t="s">
        <v>28</v>
      </c>
      <c r="AH58" s="215">
        <f>(AH57)/((K56/1000000)*8.34)</f>
        <v>5.3067436160961341</v>
      </c>
      <c r="AI58" s="215">
        <f>(AI57)/((K56/1000000)*8.34)</f>
        <v>1.4720366563891745</v>
      </c>
      <c r="AJ58" s="215">
        <f>(AJ57)/((K56/1000000)*8.34)</f>
        <v>8.4925191714760068E-2</v>
      </c>
      <c r="AK58" s="296">
        <f>(AK57)/((K56/1000000)*8.34)</f>
        <v>1.3176272169077925</v>
      </c>
      <c r="AL58" s="297"/>
      <c r="AM58" s="11"/>
      <c r="AN58" s="63"/>
      <c r="AO58" s="14"/>
      <c r="AP58" s="14"/>
      <c r="AQ58" s="71"/>
      <c r="AR58" s="214" t="s">
        <v>55</v>
      </c>
      <c r="AS58" s="89">
        <v>1.47</v>
      </c>
      <c r="AT58" s="213" t="s">
        <v>54</v>
      </c>
      <c r="AU58" s="38">
        <v>3.5999999999999997E-2</v>
      </c>
      <c r="AV58" s="1"/>
      <c r="AW58" s="177" t="s">
        <v>3</v>
      </c>
      <c r="AX58" s="182">
        <f>AX56-AX57</f>
        <v>1004000</v>
      </c>
      <c r="AY58" s="182">
        <f>AY56-AY57</f>
        <v>0</v>
      </c>
      <c r="AZ58" s="183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267">
        <v>15</v>
      </c>
      <c r="B60" s="76" t="s">
        <v>45</v>
      </c>
      <c r="C60" s="81">
        <v>231122000</v>
      </c>
      <c r="D60" s="40">
        <v>2177380</v>
      </c>
      <c r="E60" s="40">
        <v>5082100</v>
      </c>
      <c r="F60" s="42">
        <v>8046250</v>
      </c>
      <c r="G60" s="81">
        <v>267387000</v>
      </c>
      <c r="H60" s="40">
        <v>2331420</v>
      </c>
      <c r="I60" s="40">
        <v>7159470</v>
      </c>
      <c r="J60" s="42">
        <v>11923700</v>
      </c>
      <c r="K60" s="270">
        <f>C62+G62</f>
        <v>848000</v>
      </c>
      <c r="L60" s="271"/>
      <c r="M60" s="276">
        <f>D62+E62+F62+H62+I62+J62</f>
        <v>31010</v>
      </c>
      <c r="N60" s="271"/>
      <c r="O60" s="288">
        <f>M60+K60</f>
        <v>879010</v>
      </c>
      <c r="P60" s="289"/>
      <c r="Q60" s="45" t="s">
        <v>6</v>
      </c>
      <c r="R60" s="42">
        <v>1260654400</v>
      </c>
      <c r="S60" s="60"/>
      <c r="T60" s="280">
        <v>0.06</v>
      </c>
      <c r="U60" s="283">
        <v>1.02</v>
      </c>
      <c r="V60" s="60"/>
      <c r="W60" s="216" t="s">
        <v>6</v>
      </c>
      <c r="X60" s="47">
        <v>3068.3</v>
      </c>
      <c r="Y60" s="47">
        <v>3627.4</v>
      </c>
      <c r="Z60" s="47">
        <v>39.299999999999997</v>
      </c>
      <c r="AA60" s="47">
        <v>54.8</v>
      </c>
      <c r="AB60" s="47">
        <v>3216.7</v>
      </c>
      <c r="AC60" s="47">
        <v>3825.4</v>
      </c>
      <c r="AD60" s="47">
        <v>68.900000000000006</v>
      </c>
      <c r="AE60" s="93">
        <v>10.3</v>
      </c>
      <c r="AF60" s="16"/>
      <c r="AG60" s="216" t="s">
        <v>29</v>
      </c>
      <c r="AH60" s="18">
        <v>2.25</v>
      </c>
      <c r="AI60" s="18">
        <v>4.375</v>
      </c>
      <c r="AJ60" s="18">
        <v>1.875</v>
      </c>
      <c r="AK60" s="18">
        <v>8</v>
      </c>
      <c r="AL60" s="19">
        <v>0</v>
      </c>
      <c r="AM60" s="70"/>
      <c r="AN60" s="73" t="s">
        <v>40</v>
      </c>
      <c r="AO60" s="23">
        <v>13.1</v>
      </c>
      <c r="AP60" s="24">
        <v>7.17</v>
      </c>
      <c r="AQ60" s="71"/>
      <c r="AR60" s="34" t="s">
        <v>37</v>
      </c>
      <c r="AS60" s="55">
        <v>5.7000000000000002E-2</v>
      </c>
      <c r="AT60" s="35" t="s">
        <v>38</v>
      </c>
      <c r="AU60" s="56" t="s">
        <v>85</v>
      </c>
      <c r="AV60" s="1"/>
      <c r="AW60" s="184" t="s">
        <v>45</v>
      </c>
      <c r="AX60" s="179">
        <v>538403000</v>
      </c>
      <c r="AY60" s="179">
        <v>299686500</v>
      </c>
      <c r="AZ60" s="180">
        <v>173361000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86"/>
      <c r="B61" s="77" t="s">
        <v>44</v>
      </c>
      <c r="C61" s="82">
        <f t="shared" ref="C61:J61" si="67">C56</f>
        <v>230274000</v>
      </c>
      <c r="D61" s="83">
        <f t="shared" si="67"/>
        <v>2177380</v>
      </c>
      <c r="E61" s="83">
        <f t="shared" si="67"/>
        <v>5082100</v>
      </c>
      <c r="F61" s="84">
        <f t="shared" si="67"/>
        <v>8015240</v>
      </c>
      <c r="G61" s="82">
        <f t="shared" si="67"/>
        <v>267387000</v>
      </c>
      <c r="H61" s="83">
        <f t="shared" si="67"/>
        <v>2331420</v>
      </c>
      <c r="I61" s="83">
        <f t="shared" si="67"/>
        <v>7159470</v>
      </c>
      <c r="J61" s="84">
        <f t="shared" si="67"/>
        <v>11923700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1259887500</v>
      </c>
      <c r="S61" s="60"/>
      <c r="T61" s="281"/>
      <c r="U61" s="284"/>
      <c r="V61" s="60"/>
      <c r="W61" s="217" t="s">
        <v>7</v>
      </c>
      <c r="X61" s="6">
        <f t="shared" ref="X61:AE61" si="68">X56</f>
        <v>3057.5</v>
      </c>
      <c r="Y61" s="6">
        <f t="shared" si="68"/>
        <v>3627.4</v>
      </c>
      <c r="Z61" s="6">
        <f t="shared" si="68"/>
        <v>39.299999999999997</v>
      </c>
      <c r="AA61" s="6">
        <f t="shared" si="68"/>
        <v>54.8</v>
      </c>
      <c r="AB61" s="6">
        <f t="shared" si="68"/>
        <v>3205.4</v>
      </c>
      <c r="AC61" s="6">
        <f t="shared" si="68"/>
        <v>3825.4</v>
      </c>
      <c r="AD61" s="6">
        <f t="shared" si="68"/>
        <v>68.900000000000006</v>
      </c>
      <c r="AE61" s="92">
        <f t="shared" si="68"/>
        <v>10.3</v>
      </c>
      <c r="AF61" s="16"/>
      <c r="AG61" s="217" t="s">
        <v>26</v>
      </c>
      <c r="AH61" s="7">
        <f>(AH60*10.74)</f>
        <v>24.164999999999999</v>
      </c>
      <c r="AI61" s="7">
        <f>(AI60*2.2)</f>
        <v>9.625</v>
      </c>
      <c r="AJ61" s="7">
        <f>(AJ60*0.25)</f>
        <v>0.46875</v>
      </c>
      <c r="AK61" s="294">
        <f>AK60+AL60</f>
        <v>8</v>
      </c>
      <c r="AL61" s="295"/>
      <c r="AM61" s="11"/>
      <c r="AN61" s="25" t="s">
        <v>41</v>
      </c>
      <c r="AO61" s="26">
        <v>13.5</v>
      </c>
      <c r="AP61" s="27">
        <v>6.93</v>
      </c>
      <c r="AQ61" s="71"/>
      <c r="AR61" s="36" t="s">
        <v>36</v>
      </c>
      <c r="AS61" s="13">
        <v>1.548</v>
      </c>
      <c r="AT61" s="2" t="s">
        <v>39</v>
      </c>
      <c r="AU61" s="39" t="s">
        <v>85</v>
      </c>
      <c r="AV61" s="1"/>
      <c r="AW61" s="185" t="s">
        <v>79</v>
      </c>
      <c r="AX61" s="178">
        <f t="shared" ref="AX61:AZ61" si="69">AX56</f>
        <v>537454000</v>
      </c>
      <c r="AY61" s="178">
        <f t="shared" si="69"/>
        <v>299686500</v>
      </c>
      <c r="AZ61" s="181">
        <f t="shared" si="69"/>
        <v>173361000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87"/>
      <c r="B62" s="75" t="s">
        <v>3</v>
      </c>
      <c r="C62" s="85">
        <f t="shared" ref="C62:J62" si="70">C60-C61</f>
        <v>848000</v>
      </c>
      <c r="D62" s="85">
        <f t="shared" si="70"/>
        <v>0</v>
      </c>
      <c r="E62" s="85">
        <f t="shared" si="70"/>
        <v>0</v>
      </c>
      <c r="F62" s="86">
        <f t="shared" si="70"/>
        <v>31010</v>
      </c>
      <c r="G62" s="85">
        <f t="shared" si="70"/>
        <v>0</v>
      </c>
      <c r="H62" s="85">
        <f t="shared" si="70"/>
        <v>0</v>
      </c>
      <c r="I62" s="85">
        <f t="shared" si="70"/>
        <v>0</v>
      </c>
      <c r="J62" s="86">
        <f t="shared" si="70"/>
        <v>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766900</v>
      </c>
      <c r="S62" s="61"/>
      <c r="T62" s="282"/>
      <c r="U62" s="285"/>
      <c r="V62" s="61"/>
      <c r="W62" s="48" t="s">
        <v>3</v>
      </c>
      <c r="X62" s="49">
        <f>X60-X61</f>
        <v>10.800000000000182</v>
      </c>
      <c r="Y62" s="49">
        <f t="shared" ref="Y62:AE62" si="71">Y60-Y61</f>
        <v>0</v>
      </c>
      <c r="Z62" s="49">
        <f t="shared" si="71"/>
        <v>0</v>
      </c>
      <c r="AA62" s="49">
        <f t="shared" si="71"/>
        <v>0</v>
      </c>
      <c r="AB62" s="49">
        <f t="shared" si="71"/>
        <v>11.299999999999727</v>
      </c>
      <c r="AC62" s="49">
        <f t="shared" si="71"/>
        <v>0</v>
      </c>
      <c r="AD62" s="49">
        <f t="shared" si="71"/>
        <v>0</v>
      </c>
      <c r="AE62" s="94">
        <f t="shared" si="71"/>
        <v>0</v>
      </c>
      <c r="AF62" s="16"/>
      <c r="AG62" s="218" t="s">
        <v>28</v>
      </c>
      <c r="AH62" s="215">
        <f>(AH61)/((K60/1000000)*8.34)</f>
        <v>3.4168419980996334</v>
      </c>
      <c r="AI62" s="215">
        <f>(AI61)/((K60/1000000)*8.34)</f>
        <v>1.3609395502465953</v>
      </c>
      <c r="AJ62" s="215">
        <f>(AJ61)/((K60/1000000)*8.34)</f>
        <v>6.6279523550970554E-2</v>
      </c>
      <c r="AK62" s="296">
        <f>(AK61)/((K60/1000000)*8.34)</f>
        <v>1.1311705352698973</v>
      </c>
      <c r="AL62" s="297"/>
      <c r="AM62" s="11"/>
      <c r="AN62" s="63"/>
      <c r="AO62" s="14"/>
      <c r="AP62" s="14"/>
      <c r="AQ62" s="71"/>
      <c r="AR62" s="214" t="s">
        <v>55</v>
      </c>
      <c r="AS62" s="89">
        <v>4.18</v>
      </c>
      <c r="AT62" s="213" t="s">
        <v>54</v>
      </c>
      <c r="AU62" s="38">
        <v>2.5000000000000001E-2</v>
      </c>
      <c r="AV62" s="1"/>
      <c r="AW62" s="177" t="s">
        <v>3</v>
      </c>
      <c r="AX62" s="182">
        <f>AX60-AX61</f>
        <v>949000</v>
      </c>
      <c r="AY62" s="182">
        <f>AY60-AY61</f>
        <v>0</v>
      </c>
      <c r="AZ62" s="183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267">
        <v>16</v>
      </c>
      <c r="B64" s="76" t="s">
        <v>45</v>
      </c>
      <c r="C64" s="81">
        <v>232008000</v>
      </c>
      <c r="D64" s="40">
        <v>2186380</v>
      </c>
      <c r="E64" s="40">
        <v>5114090</v>
      </c>
      <c r="F64" s="42">
        <v>8078260</v>
      </c>
      <c r="G64" s="81">
        <v>267387000</v>
      </c>
      <c r="H64" s="40">
        <v>2331420</v>
      </c>
      <c r="I64" s="40">
        <v>7159470</v>
      </c>
      <c r="J64" s="42">
        <v>11923700</v>
      </c>
      <c r="K64" s="270">
        <f>C66+G66</f>
        <v>886000</v>
      </c>
      <c r="L64" s="271"/>
      <c r="M64" s="276">
        <f>D66+E66+F66+H66+I66+J66</f>
        <v>73000</v>
      </c>
      <c r="N64" s="271"/>
      <c r="O64" s="288">
        <f>M64+K64</f>
        <v>959000</v>
      </c>
      <c r="P64" s="289"/>
      <c r="Q64" s="45" t="s">
        <v>6</v>
      </c>
      <c r="R64" s="42">
        <v>1261450400</v>
      </c>
      <c r="S64" s="60"/>
      <c r="T64" s="280">
        <v>0.04</v>
      </c>
      <c r="U64" s="283">
        <v>0.97</v>
      </c>
      <c r="V64" s="60"/>
      <c r="W64" s="216" t="s">
        <v>6</v>
      </c>
      <c r="X64" s="47">
        <v>3078.9</v>
      </c>
      <c r="Y64" s="47">
        <v>3627.4</v>
      </c>
      <c r="Z64" s="47">
        <v>39.299999999999997</v>
      </c>
      <c r="AA64" s="47">
        <v>54.9</v>
      </c>
      <c r="AB64" s="47">
        <v>3227.8</v>
      </c>
      <c r="AC64" s="47">
        <v>3825.4</v>
      </c>
      <c r="AD64" s="47">
        <v>69.099999999999994</v>
      </c>
      <c r="AE64" s="93">
        <v>10.4</v>
      </c>
      <c r="AF64" s="16"/>
      <c r="AG64" s="216" t="s">
        <v>29</v>
      </c>
      <c r="AH64" s="18">
        <v>1.9375</v>
      </c>
      <c r="AI64" s="18">
        <v>4.25</v>
      </c>
      <c r="AJ64" s="18">
        <v>1.625</v>
      </c>
      <c r="AK64" s="18">
        <v>8</v>
      </c>
      <c r="AL64" s="19">
        <v>0</v>
      </c>
      <c r="AM64" s="70"/>
      <c r="AN64" s="73" t="s">
        <v>40</v>
      </c>
      <c r="AO64" s="23">
        <v>10.7</v>
      </c>
      <c r="AP64" s="24">
        <v>7.22</v>
      </c>
      <c r="AQ64" s="71"/>
      <c r="AR64" s="34" t="s">
        <v>37</v>
      </c>
      <c r="AS64" s="55">
        <v>4.2999999999999997E-2</v>
      </c>
      <c r="AT64" s="35" t="s">
        <v>38</v>
      </c>
      <c r="AU64" s="56" t="s">
        <v>85</v>
      </c>
      <c r="AV64" s="1"/>
      <c r="AW64" s="184" t="s">
        <v>45</v>
      </c>
      <c r="AX64" s="179">
        <v>539404000</v>
      </c>
      <c r="AY64" s="179">
        <v>299686500</v>
      </c>
      <c r="AZ64" s="180">
        <v>173397000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86"/>
      <c r="B65" s="77" t="s">
        <v>44</v>
      </c>
      <c r="C65" s="82">
        <f t="shared" ref="C65:J65" si="72">C60</f>
        <v>231122000</v>
      </c>
      <c r="D65" s="83">
        <f t="shared" si="72"/>
        <v>2177380</v>
      </c>
      <c r="E65" s="83">
        <f t="shared" si="72"/>
        <v>5082100</v>
      </c>
      <c r="F65" s="84">
        <f t="shared" si="72"/>
        <v>8046250</v>
      </c>
      <c r="G65" s="82">
        <f t="shared" si="72"/>
        <v>267387000</v>
      </c>
      <c r="H65" s="83">
        <f t="shared" si="72"/>
        <v>2331420</v>
      </c>
      <c r="I65" s="83">
        <f t="shared" si="72"/>
        <v>7159470</v>
      </c>
      <c r="J65" s="84">
        <f t="shared" si="72"/>
        <v>11923700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1260654400</v>
      </c>
      <c r="S65" s="60"/>
      <c r="T65" s="281"/>
      <c r="U65" s="284"/>
      <c r="V65" s="60"/>
      <c r="W65" s="217" t="s">
        <v>7</v>
      </c>
      <c r="X65" s="6">
        <f t="shared" ref="X65:AE65" si="73">X60</f>
        <v>3068.3</v>
      </c>
      <c r="Y65" s="6">
        <f t="shared" si="73"/>
        <v>3627.4</v>
      </c>
      <c r="Z65" s="6">
        <f t="shared" si="73"/>
        <v>39.299999999999997</v>
      </c>
      <c r="AA65" s="6">
        <f t="shared" si="73"/>
        <v>54.8</v>
      </c>
      <c r="AB65" s="6">
        <f t="shared" si="73"/>
        <v>3216.7</v>
      </c>
      <c r="AC65" s="6">
        <f t="shared" si="73"/>
        <v>3825.4</v>
      </c>
      <c r="AD65" s="6">
        <f t="shared" si="73"/>
        <v>68.900000000000006</v>
      </c>
      <c r="AE65" s="92">
        <f t="shared" si="73"/>
        <v>10.3</v>
      </c>
      <c r="AF65" s="16"/>
      <c r="AG65" s="217" t="s">
        <v>26</v>
      </c>
      <c r="AH65" s="7">
        <f>(AH64*10.74)</f>
        <v>20.80875</v>
      </c>
      <c r="AI65" s="7">
        <f>(AI64*2.2)</f>
        <v>9.3500000000000014</v>
      </c>
      <c r="AJ65" s="7">
        <f>(AJ64*0.25)</f>
        <v>0.40625</v>
      </c>
      <c r="AK65" s="294">
        <f>AK64+AL64</f>
        <v>8</v>
      </c>
      <c r="AL65" s="295"/>
      <c r="AM65" s="11"/>
      <c r="AN65" s="25" t="s">
        <v>41</v>
      </c>
      <c r="AO65" s="26">
        <v>11.9</v>
      </c>
      <c r="AP65" s="27">
        <v>6.97</v>
      </c>
      <c r="AQ65" s="71"/>
      <c r="AR65" s="36" t="s">
        <v>36</v>
      </c>
      <c r="AS65" s="13">
        <v>0.81799999999999995</v>
      </c>
      <c r="AT65" s="2" t="s">
        <v>39</v>
      </c>
      <c r="AU65" s="39" t="s">
        <v>85</v>
      </c>
      <c r="AV65" s="1"/>
      <c r="AW65" s="185" t="s">
        <v>79</v>
      </c>
      <c r="AX65" s="178">
        <f t="shared" ref="AX65:AZ65" si="74">AX60</f>
        <v>538403000</v>
      </c>
      <c r="AY65" s="178">
        <f t="shared" si="74"/>
        <v>299686500</v>
      </c>
      <c r="AZ65" s="181">
        <f t="shared" si="74"/>
        <v>173361000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87"/>
      <c r="B66" s="75" t="s">
        <v>3</v>
      </c>
      <c r="C66" s="85">
        <f t="shared" ref="C66:J66" si="75">C64-C65</f>
        <v>886000</v>
      </c>
      <c r="D66" s="85">
        <f t="shared" si="75"/>
        <v>9000</v>
      </c>
      <c r="E66" s="85">
        <f t="shared" si="75"/>
        <v>31990</v>
      </c>
      <c r="F66" s="86">
        <f t="shared" si="75"/>
        <v>32010</v>
      </c>
      <c r="G66" s="85">
        <f t="shared" si="75"/>
        <v>0</v>
      </c>
      <c r="H66" s="85">
        <f t="shared" si="75"/>
        <v>0</v>
      </c>
      <c r="I66" s="85">
        <f t="shared" si="75"/>
        <v>0</v>
      </c>
      <c r="J66" s="86">
        <f t="shared" si="75"/>
        <v>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796000</v>
      </c>
      <c r="S66" s="61"/>
      <c r="T66" s="282"/>
      <c r="U66" s="285"/>
      <c r="V66" s="61"/>
      <c r="W66" s="48" t="s">
        <v>3</v>
      </c>
      <c r="X66" s="49">
        <f>X64-X65</f>
        <v>10.599999999999909</v>
      </c>
      <c r="Y66" s="49">
        <f t="shared" ref="Y66:AE66" si="76">Y64-Y65</f>
        <v>0</v>
      </c>
      <c r="Z66" s="49">
        <f t="shared" si="76"/>
        <v>0</v>
      </c>
      <c r="AA66" s="49">
        <f t="shared" si="76"/>
        <v>0.10000000000000142</v>
      </c>
      <c r="AB66" s="49">
        <f t="shared" si="76"/>
        <v>11.100000000000364</v>
      </c>
      <c r="AC66" s="49">
        <f t="shared" si="76"/>
        <v>0</v>
      </c>
      <c r="AD66" s="49">
        <f t="shared" si="76"/>
        <v>0.19999999999998863</v>
      </c>
      <c r="AE66" s="94">
        <f t="shared" si="76"/>
        <v>9.9999999999999645E-2</v>
      </c>
      <c r="AF66" s="16"/>
      <c r="AG66" s="218" t="s">
        <v>28</v>
      </c>
      <c r="AH66" s="215">
        <f>(AH65)/((K64/1000000)*8.34)</f>
        <v>2.8160879873978919</v>
      </c>
      <c r="AI66" s="215">
        <f>(AI65)/((K64/1000000)*8.34)</f>
        <v>1.2653534057629745</v>
      </c>
      <c r="AJ66" s="215">
        <f>(AJ65)/((K64/1000000)*8.34)</f>
        <v>5.4978590491038322E-2</v>
      </c>
      <c r="AK66" s="296">
        <f>(AK65)/((K64/1000000)*8.34)</f>
        <v>1.0826553204389084</v>
      </c>
      <c r="AL66" s="297"/>
      <c r="AM66" s="11"/>
      <c r="AN66" s="63"/>
      <c r="AO66" s="14"/>
      <c r="AP66" s="14"/>
      <c r="AQ66" s="71"/>
      <c r="AR66" s="214" t="s">
        <v>55</v>
      </c>
      <c r="AS66" s="89">
        <v>2.88</v>
      </c>
      <c r="AT66" s="213" t="s">
        <v>54</v>
      </c>
      <c r="AU66" s="38">
        <v>0.02</v>
      </c>
      <c r="AV66" s="1"/>
      <c r="AW66" s="177" t="s">
        <v>3</v>
      </c>
      <c r="AX66" s="182">
        <f>AX64-AX65</f>
        <v>1001000</v>
      </c>
      <c r="AY66" s="182">
        <f>AY64-AY65</f>
        <v>0</v>
      </c>
      <c r="AZ66" s="183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267">
        <v>17</v>
      </c>
      <c r="B68" s="76" t="s">
        <v>45</v>
      </c>
      <c r="C68" s="81">
        <v>232008000</v>
      </c>
      <c r="D68" s="40">
        <v>2186380</v>
      </c>
      <c r="E68" s="40">
        <v>5114090</v>
      </c>
      <c r="F68" s="42">
        <v>8078260</v>
      </c>
      <c r="G68" s="81">
        <v>268265000</v>
      </c>
      <c r="H68" s="40">
        <v>2340420</v>
      </c>
      <c r="I68" s="40">
        <v>7159470</v>
      </c>
      <c r="J68" s="42">
        <v>11947700</v>
      </c>
      <c r="K68" s="270">
        <f>C70+G70</f>
        <v>878000</v>
      </c>
      <c r="L68" s="271"/>
      <c r="M68" s="276">
        <f>D70+E70+F70+H70+I70+J70</f>
        <v>33000</v>
      </c>
      <c r="N68" s="271"/>
      <c r="O68" s="288">
        <f>M68+K68</f>
        <v>911000</v>
      </c>
      <c r="P68" s="289"/>
      <c r="Q68" s="45" t="s">
        <v>6</v>
      </c>
      <c r="R68" s="42">
        <v>1262222100</v>
      </c>
      <c r="S68" s="60"/>
      <c r="T68" s="280">
        <v>0.04</v>
      </c>
      <c r="U68" s="283">
        <v>0.92</v>
      </c>
      <c r="V68" s="60"/>
      <c r="W68" s="216" t="s">
        <v>6</v>
      </c>
      <c r="X68" s="47">
        <v>3078.9</v>
      </c>
      <c r="Y68" s="47">
        <v>3638.6</v>
      </c>
      <c r="Z68" s="47">
        <v>39.299999999999997</v>
      </c>
      <c r="AA68" s="47">
        <v>55.1</v>
      </c>
      <c r="AB68" s="47">
        <v>3227.8</v>
      </c>
      <c r="AC68" s="47">
        <v>3837.1</v>
      </c>
      <c r="AD68" s="47">
        <v>69.099999999999994</v>
      </c>
      <c r="AE68" s="93">
        <v>10.4</v>
      </c>
      <c r="AF68" s="16"/>
      <c r="AG68" s="216" t="s">
        <v>29</v>
      </c>
      <c r="AH68" s="18">
        <v>2.125</v>
      </c>
      <c r="AI68" s="18">
        <v>4.625</v>
      </c>
      <c r="AJ68" s="18">
        <v>1.875</v>
      </c>
      <c r="AK68" s="18">
        <v>0</v>
      </c>
      <c r="AL68" s="19">
        <v>10</v>
      </c>
      <c r="AM68" s="70"/>
      <c r="AN68" s="73" t="s">
        <v>40</v>
      </c>
      <c r="AO68" s="23">
        <v>8.8000000000000007</v>
      </c>
      <c r="AP68" s="24">
        <v>7.26</v>
      </c>
      <c r="AQ68" s="71"/>
      <c r="AR68" s="34" t="s">
        <v>37</v>
      </c>
      <c r="AS68" s="55">
        <v>4.3999999999999997E-2</v>
      </c>
      <c r="AT68" s="35" t="s">
        <v>38</v>
      </c>
      <c r="AU68" s="56" t="s">
        <v>85</v>
      </c>
      <c r="AV68" s="1"/>
      <c r="AW68" s="184" t="s">
        <v>45</v>
      </c>
      <c r="AX68" s="179">
        <v>539404000</v>
      </c>
      <c r="AY68" s="179">
        <v>300656400</v>
      </c>
      <c r="AZ68" s="180">
        <v>173397000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86"/>
      <c r="B69" s="77" t="s">
        <v>44</v>
      </c>
      <c r="C69" s="82">
        <f t="shared" ref="C69:J69" si="77">C64</f>
        <v>232008000</v>
      </c>
      <c r="D69" s="82">
        <f t="shared" si="77"/>
        <v>2186380</v>
      </c>
      <c r="E69" s="82">
        <f t="shared" si="77"/>
        <v>5114090</v>
      </c>
      <c r="F69" s="82">
        <f t="shared" si="77"/>
        <v>8078260</v>
      </c>
      <c r="G69" s="82">
        <f t="shared" si="77"/>
        <v>267387000</v>
      </c>
      <c r="H69" s="82">
        <f t="shared" si="77"/>
        <v>2331420</v>
      </c>
      <c r="I69" s="82">
        <f t="shared" si="77"/>
        <v>7159470</v>
      </c>
      <c r="J69" s="82">
        <f t="shared" si="77"/>
        <v>11923700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1261450400</v>
      </c>
      <c r="S69" s="60"/>
      <c r="T69" s="281"/>
      <c r="U69" s="284"/>
      <c r="V69" s="60"/>
      <c r="W69" s="217" t="s">
        <v>7</v>
      </c>
      <c r="X69" s="6">
        <f>X64</f>
        <v>3078.9</v>
      </c>
      <c r="Y69" s="6">
        <f t="shared" ref="Y69:AE69" si="78">Y64</f>
        <v>3627.4</v>
      </c>
      <c r="Z69" s="6">
        <f t="shared" si="78"/>
        <v>39.299999999999997</v>
      </c>
      <c r="AA69" s="6">
        <f t="shared" si="78"/>
        <v>54.9</v>
      </c>
      <c r="AB69" s="6">
        <f t="shared" si="78"/>
        <v>3227.8</v>
      </c>
      <c r="AC69" s="6">
        <f t="shared" si="78"/>
        <v>3825.4</v>
      </c>
      <c r="AD69" s="6">
        <f t="shared" si="78"/>
        <v>69.099999999999994</v>
      </c>
      <c r="AE69" s="6">
        <f t="shared" si="78"/>
        <v>10.4</v>
      </c>
      <c r="AF69" s="16"/>
      <c r="AG69" s="217" t="s">
        <v>26</v>
      </c>
      <c r="AH69" s="7">
        <f>(AH68*10.74)</f>
        <v>22.822500000000002</v>
      </c>
      <c r="AI69" s="7">
        <f>(AI68*2.2)</f>
        <v>10.175000000000001</v>
      </c>
      <c r="AJ69" s="7">
        <f>(AJ68*0.25)</f>
        <v>0.46875</v>
      </c>
      <c r="AK69" s="294">
        <f>AK68+AL68</f>
        <v>10</v>
      </c>
      <c r="AL69" s="295"/>
      <c r="AM69" s="11"/>
      <c r="AN69" s="25" t="s">
        <v>41</v>
      </c>
      <c r="AO69" s="26">
        <v>10.8</v>
      </c>
      <c r="AP69" s="27">
        <v>7.17</v>
      </c>
      <c r="AQ69" s="71"/>
      <c r="AR69" s="36" t="s">
        <v>36</v>
      </c>
      <c r="AS69" s="13">
        <v>0.63900000000000001</v>
      </c>
      <c r="AT69" s="2" t="s">
        <v>39</v>
      </c>
      <c r="AU69" s="39" t="s">
        <v>85</v>
      </c>
      <c r="AV69" s="1"/>
      <c r="AW69" s="185" t="s">
        <v>79</v>
      </c>
      <c r="AX69" s="178">
        <f t="shared" ref="AX69:AZ69" si="79">AX64</f>
        <v>539404000</v>
      </c>
      <c r="AY69" s="178">
        <f t="shared" si="79"/>
        <v>299686500</v>
      </c>
      <c r="AZ69" s="181">
        <f t="shared" si="79"/>
        <v>173397000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87"/>
      <c r="B70" s="75" t="s">
        <v>3</v>
      </c>
      <c r="C70" s="85">
        <f t="shared" ref="C70:J70" si="80">C68-C69</f>
        <v>0</v>
      </c>
      <c r="D70" s="85">
        <f t="shared" si="80"/>
        <v>0</v>
      </c>
      <c r="E70" s="85">
        <f t="shared" si="80"/>
        <v>0</v>
      </c>
      <c r="F70" s="86">
        <f t="shared" si="80"/>
        <v>0</v>
      </c>
      <c r="G70" s="85">
        <f t="shared" si="80"/>
        <v>878000</v>
      </c>
      <c r="H70" s="85">
        <f t="shared" si="80"/>
        <v>9000</v>
      </c>
      <c r="I70" s="85">
        <f t="shared" si="80"/>
        <v>0</v>
      </c>
      <c r="J70" s="86">
        <f t="shared" si="80"/>
        <v>24000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771700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81">Y68-Y69</f>
        <v>11.199999999999818</v>
      </c>
      <c r="Z70" s="49">
        <f t="shared" si="81"/>
        <v>0</v>
      </c>
      <c r="AA70" s="49">
        <f t="shared" si="81"/>
        <v>0.20000000000000284</v>
      </c>
      <c r="AB70" s="49">
        <f t="shared" si="81"/>
        <v>0</v>
      </c>
      <c r="AC70" s="49">
        <f t="shared" si="81"/>
        <v>11.699999999999818</v>
      </c>
      <c r="AD70" s="49">
        <f t="shared" si="81"/>
        <v>0</v>
      </c>
      <c r="AE70" s="94">
        <f t="shared" si="81"/>
        <v>0</v>
      </c>
      <c r="AF70" s="16"/>
      <c r="AG70" s="218" t="s">
        <v>28</v>
      </c>
      <c r="AH70" s="215">
        <f>(AH69)/((K68/1000000)*8.34)</f>
        <v>3.1167548876616249</v>
      </c>
      <c r="AI70" s="215">
        <f>(AI69)/((K68/1000000)*8.34)</f>
        <v>1.3895489530926513</v>
      </c>
      <c r="AJ70" s="215">
        <f>(AJ69)/((K68/1000000)*8.34)</f>
        <v>6.4014847347634421E-2</v>
      </c>
      <c r="AK70" s="296">
        <f>(AK69)/((K68/1000000)*8.34)</f>
        <v>1.3656500767495343</v>
      </c>
      <c r="AL70" s="297"/>
      <c r="AM70" s="11"/>
      <c r="AN70" s="63"/>
      <c r="AO70" s="14"/>
      <c r="AP70" s="14"/>
      <c r="AQ70" s="71"/>
      <c r="AR70" s="214" t="s">
        <v>55</v>
      </c>
      <c r="AS70" s="89">
        <v>2.34</v>
      </c>
      <c r="AT70" s="213" t="s">
        <v>54</v>
      </c>
      <c r="AU70" s="38">
        <v>1.7999999999999999E-2</v>
      </c>
      <c r="AV70" s="1"/>
      <c r="AW70" s="177" t="s">
        <v>3</v>
      </c>
      <c r="AX70" s="182">
        <f>AX68-AX69</f>
        <v>0</v>
      </c>
      <c r="AY70" s="182">
        <f>AY68-AY69</f>
        <v>969900</v>
      </c>
      <c r="AZ70" s="183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267">
        <v>18</v>
      </c>
      <c r="B72" s="76" t="s">
        <v>45</v>
      </c>
      <c r="C72" s="81">
        <v>232008000</v>
      </c>
      <c r="D72" s="40">
        <v>2186380</v>
      </c>
      <c r="E72" s="40">
        <v>5114090</v>
      </c>
      <c r="F72" s="42">
        <v>8078260</v>
      </c>
      <c r="G72" s="81">
        <v>268873000</v>
      </c>
      <c r="H72" s="40">
        <v>2349420</v>
      </c>
      <c r="I72" s="40">
        <v>7191470</v>
      </c>
      <c r="J72" s="42">
        <v>11993700</v>
      </c>
      <c r="K72" s="270">
        <f>C74+G74</f>
        <v>608000</v>
      </c>
      <c r="L72" s="271"/>
      <c r="M72" s="276">
        <f>D74+E74+F74+H74+I74+J74</f>
        <v>87000</v>
      </c>
      <c r="N72" s="271"/>
      <c r="O72" s="288">
        <f>M72+K72</f>
        <v>695000</v>
      </c>
      <c r="P72" s="289"/>
      <c r="Q72" s="45" t="s">
        <v>6</v>
      </c>
      <c r="R72" s="42">
        <v>1263044000</v>
      </c>
      <c r="S72" s="60"/>
      <c r="T72" s="280">
        <v>0.11</v>
      </c>
      <c r="U72" s="283">
        <v>0.96</v>
      </c>
      <c r="V72" s="60"/>
      <c r="W72" s="216" t="s">
        <v>6</v>
      </c>
      <c r="X72" s="47">
        <v>3078.9</v>
      </c>
      <c r="Y72" s="47">
        <v>3646.5</v>
      </c>
      <c r="Z72" s="47">
        <v>39.299999999999997</v>
      </c>
      <c r="AA72" s="47">
        <v>55.2</v>
      </c>
      <c r="AB72" s="47">
        <v>3227.8</v>
      </c>
      <c r="AC72" s="47">
        <v>3845.7</v>
      </c>
      <c r="AD72" s="47">
        <v>69.2</v>
      </c>
      <c r="AE72" s="93">
        <v>10.4</v>
      </c>
      <c r="AF72" s="16"/>
      <c r="AG72" s="216" t="s">
        <v>29</v>
      </c>
      <c r="AH72" s="18">
        <v>1.25</v>
      </c>
      <c r="AI72" s="18">
        <v>3.625</v>
      </c>
      <c r="AJ72" s="18">
        <v>1.25</v>
      </c>
      <c r="AK72" s="18">
        <v>0</v>
      </c>
      <c r="AL72" s="19">
        <v>7</v>
      </c>
      <c r="AM72" s="70"/>
      <c r="AN72" s="73" t="s">
        <v>40</v>
      </c>
      <c r="AO72" s="23">
        <v>11.1</v>
      </c>
      <c r="AP72" s="24">
        <v>7.38</v>
      </c>
      <c r="AQ72" s="71"/>
      <c r="AR72" s="34" t="s">
        <v>37</v>
      </c>
      <c r="AS72" s="55" t="s">
        <v>87</v>
      </c>
      <c r="AT72" s="35" t="s">
        <v>38</v>
      </c>
      <c r="AU72" s="56">
        <v>0.04</v>
      </c>
      <c r="AV72" s="1"/>
      <c r="AW72" s="184" t="s">
        <v>45</v>
      </c>
      <c r="AX72" s="179">
        <v>539404000</v>
      </c>
      <c r="AY72" s="179">
        <v>301359200</v>
      </c>
      <c r="AZ72" s="180">
        <v>173432000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86"/>
      <c r="B73" s="77" t="s">
        <v>44</v>
      </c>
      <c r="C73" s="82">
        <f t="shared" ref="C73:J73" si="82">C68</f>
        <v>232008000</v>
      </c>
      <c r="D73" s="83">
        <f t="shared" si="82"/>
        <v>2186380</v>
      </c>
      <c r="E73" s="83">
        <f t="shared" si="82"/>
        <v>5114090</v>
      </c>
      <c r="F73" s="84">
        <f t="shared" si="82"/>
        <v>8078260</v>
      </c>
      <c r="G73" s="82">
        <f t="shared" si="82"/>
        <v>268265000</v>
      </c>
      <c r="H73" s="83">
        <f t="shared" si="82"/>
        <v>2340420</v>
      </c>
      <c r="I73" s="83">
        <f t="shared" si="82"/>
        <v>7159470</v>
      </c>
      <c r="J73" s="84">
        <f t="shared" si="82"/>
        <v>11947700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1262222100</v>
      </c>
      <c r="S73" s="60"/>
      <c r="T73" s="281"/>
      <c r="U73" s="284"/>
      <c r="V73" s="60"/>
      <c r="W73" s="217" t="s">
        <v>7</v>
      </c>
      <c r="X73" s="6">
        <f t="shared" ref="X73:AE73" si="83">X68</f>
        <v>3078.9</v>
      </c>
      <c r="Y73" s="6">
        <f t="shared" si="83"/>
        <v>3638.6</v>
      </c>
      <c r="Z73" s="6">
        <f t="shared" si="83"/>
        <v>39.299999999999997</v>
      </c>
      <c r="AA73" s="6">
        <f t="shared" si="83"/>
        <v>55.1</v>
      </c>
      <c r="AB73" s="6">
        <f t="shared" si="83"/>
        <v>3227.8</v>
      </c>
      <c r="AC73" s="6">
        <f t="shared" si="83"/>
        <v>3837.1</v>
      </c>
      <c r="AD73" s="6">
        <f t="shared" si="83"/>
        <v>69.099999999999994</v>
      </c>
      <c r="AE73" s="92">
        <f t="shared" si="83"/>
        <v>10.4</v>
      </c>
      <c r="AF73" s="16"/>
      <c r="AG73" s="217" t="s">
        <v>26</v>
      </c>
      <c r="AH73" s="7">
        <f>(AH72*10.74)</f>
        <v>13.425000000000001</v>
      </c>
      <c r="AI73" s="7">
        <f>(AI72*2.2)</f>
        <v>7.9750000000000005</v>
      </c>
      <c r="AJ73" s="7">
        <f>(AJ72*0.25)</f>
        <v>0.3125</v>
      </c>
      <c r="AK73" s="294">
        <f>AK72+AL72</f>
        <v>7</v>
      </c>
      <c r="AL73" s="295"/>
      <c r="AM73" s="11"/>
      <c r="AN73" s="25" t="s">
        <v>41</v>
      </c>
      <c r="AO73" s="26">
        <v>10</v>
      </c>
      <c r="AP73" s="27">
        <v>7.13</v>
      </c>
      <c r="AQ73" s="71"/>
      <c r="AR73" s="36" t="s">
        <v>36</v>
      </c>
      <c r="AS73" s="13" t="s">
        <v>87</v>
      </c>
      <c r="AT73" s="2" t="s">
        <v>39</v>
      </c>
      <c r="AU73" s="39">
        <v>0.57999999999999996</v>
      </c>
      <c r="AV73" s="1"/>
      <c r="AW73" s="185" t="s">
        <v>79</v>
      </c>
      <c r="AX73" s="178">
        <f t="shared" ref="AX73:AZ73" si="84">AX68</f>
        <v>539404000</v>
      </c>
      <c r="AY73" s="178">
        <f t="shared" si="84"/>
        <v>300656400</v>
      </c>
      <c r="AZ73" s="181">
        <f t="shared" si="84"/>
        <v>173397000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87"/>
      <c r="B74" s="75" t="s">
        <v>3</v>
      </c>
      <c r="C74" s="85">
        <f t="shared" ref="C74:J74" si="85">C72-C73</f>
        <v>0</v>
      </c>
      <c r="D74" s="85">
        <f t="shared" si="85"/>
        <v>0</v>
      </c>
      <c r="E74" s="85">
        <f t="shared" si="85"/>
        <v>0</v>
      </c>
      <c r="F74" s="86">
        <f t="shared" si="85"/>
        <v>0</v>
      </c>
      <c r="G74" s="85">
        <f t="shared" si="85"/>
        <v>608000</v>
      </c>
      <c r="H74" s="85">
        <f t="shared" si="85"/>
        <v>9000</v>
      </c>
      <c r="I74" s="85">
        <f t="shared" si="85"/>
        <v>32000</v>
      </c>
      <c r="J74" s="86">
        <f t="shared" si="85"/>
        <v>46000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821900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86">Y72-Y73</f>
        <v>7.9000000000000909</v>
      </c>
      <c r="Z74" s="49">
        <f t="shared" si="86"/>
        <v>0</v>
      </c>
      <c r="AA74" s="49">
        <f t="shared" si="86"/>
        <v>0.10000000000000142</v>
      </c>
      <c r="AB74" s="49">
        <f t="shared" si="86"/>
        <v>0</v>
      </c>
      <c r="AC74" s="49">
        <f t="shared" si="86"/>
        <v>8.5999999999999091</v>
      </c>
      <c r="AD74" s="49">
        <f t="shared" si="86"/>
        <v>0.10000000000000853</v>
      </c>
      <c r="AE74" s="94">
        <f t="shared" si="86"/>
        <v>0</v>
      </c>
      <c r="AF74" s="16"/>
      <c r="AG74" s="218" t="s">
        <v>28</v>
      </c>
      <c r="AH74" s="215">
        <f>(AH73)/((K72/1000000)*8.34)</f>
        <v>2.6475530102234006</v>
      </c>
      <c r="AI74" s="215">
        <f>(AI73)/((K72/1000000)*8.34)</f>
        <v>1.5727549539315917</v>
      </c>
      <c r="AJ74" s="215">
        <f>(AJ73)/((K72/1000000)*8.34)</f>
        <v>6.1628328915814719E-2</v>
      </c>
      <c r="AK74" s="296">
        <f>(AK73)/((K72/1000000)*8.34)</f>
        <v>1.3804745677142498</v>
      </c>
      <c r="AL74" s="297"/>
      <c r="AM74" s="11"/>
      <c r="AN74" s="63"/>
      <c r="AO74" s="14"/>
      <c r="AP74" s="14"/>
      <c r="AQ74" s="71"/>
      <c r="AR74" s="214" t="s">
        <v>55</v>
      </c>
      <c r="AS74" s="89">
        <v>2.23</v>
      </c>
      <c r="AT74" s="213" t="s">
        <v>54</v>
      </c>
      <c r="AU74" s="38">
        <v>2.7E-2</v>
      </c>
      <c r="AV74" s="1"/>
      <c r="AW74" s="177" t="s">
        <v>3</v>
      </c>
      <c r="AX74" s="182">
        <f>AX72-AX73</f>
        <v>0</v>
      </c>
      <c r="AY74" s="182">
        <f>AY72-AY73</f>
        <v>702800</v>
      </c>
      <c r="AZ74" s="183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267">
        <v>19</v>
      </c>
      <c r="B76" s="76" t="s">
        <v>45</v>
      </c>
      <c r="C76" s="81">
        <v>232008000</v>
      </c>
      <c r="D76" s="40">
        <v>2186380</v>
      </c>
      <c r="E76" s="40">
        <v>5114090</v>
      </c>
      <c r="F76" s="42">
        <v>8078260</v>
      </c>
      <c r="G76" s="81">
        <v>269593000</v>
      </c>
      <c r="H76" s="40">
        <v>2358420</v>
      </c>
      <c r="I76" s="40">
        <v>7223470</v>
      </c>
      <c r="J76" s="42">
        <v>12022700</v>
      </c>
      <c r="K76" s="270">
        <f>C78+G78</f>
        <v>720000</v>
      </c>
      <c r="L76" s="271"/>
      <c r="M76" s="276">
        <f>D78+E78+F78+H78+I78+J78</f>
        <v>70000</v>
      </c>
      <c r="N76" s="271"/>
      <c r="O76" s="288">
        <f>M76+K76</f>
        <v>790000</v>
      </c>
      <c r="P76" s="289"/>
      <c r="Q76" s="45" t="s">
        <v>6</v>
      </c>
      <c r="R76" s="42">
        <v>1263877500</v>
      </c>
      <c r="S76" s="60"/>
      <c r="T76" s="280">
        <v>0.08</v>
      </c>
      <c r="U76" s="283">
        <v>0.99</v>
      </c>
      <c r="V76" s="60"/>
      <c r="W76" s="216" t="s">
        <v>6</v>
      </c>
      <c r="X76" s="47">
        <v>3078.9</v>
      </c>
      <c r="Y76" s="47">
        <v>3656</v>
      </c>
      <c r="Z76" s="47">
        <v>39.4</v>
      </c>
      <c r="AA76" s="47">
        <v>55.4</v>
      </c>
      <c r="AB76" s="47">
        <v>3227.8</v>
      </c>
      <c r="AC76" s="47">
        <v>3855.6</v>
      </c>
      <c r="AD76" s="47">
        <v>69.400000000000006</v>
      </c>
      <c r="AE76" s="93">
        <v>10.4</v>
      </c>
      <c r="AF76" s="16"/>
      <c r="AG76" s="216" t="s">
        <v>29</v>
      </c>
      <c r="AH76" s="18">
        <v>2.375</v>
      </c>
      <c r="AI76" s="18">
        <v>4.75</v>
      </c>
      <c r="AJ76" s="18">
        <v>1.375</v>
      </c>
      <c r="AK76" s="18">
        <v>8</v>
      </c>
      <c r="AL76" s="19">
        <v>0</v>
      </c>
      <c r="AM76" s="70"/>
      <c r="AN76" s="73" t="s">
        <v>40</v>
      </c>
      <c r="AO76" s="23">
        <v>11.7</v>
      </c>
      <c r="AP76" s="24">
        <v>7.24</v>
      </c>
      <c r="AQ76" s="71"/>
      <c r="AR76" s="34" t="s">
        <v>37</v>
      </c>
      <c r="AS76" s="55" t="s">
        <v>85</v>
      </c>
      <c r="AT76" s="35" t="s">
        <v>38</v>
      </c>
      <c r="AU76" s="56">
        <v>4.3999999999999997E-2</v>
      </c>
      <c r="AV76" s="1"/>
      <c r="AW76" s="184" t="s">
        <v>45</v>
      </c>
      <c r="AX76" s="179">
        <v>539404000</v>
      </c>
      <c r="AY76" s="179">
        <v>302161000</v>
      </c>
      <c r="AZ76" s="180">
        <v>173466000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86"/>
      <c r="B77" s="77" t="s">
        <v>44</v>
      </c>
      <c r="C77" s="82">
        <f t="shared" ref="C77:J77" si="87">C72</f>
        <v>232008000</v>
      </c>
      <c r="D77" s="83">
        <f t="shared" si="87"/>
        <v>2186380</v>
      </c>
      <c r="E77" s="83">
        <f t="shared" si="87"/>
        <v>5114090</v>
      </c>
      <c r="F77" s="84">
        <f t="shared" si="87"/>
        <v>8078260</v>
      </c>
      <c r="G77" s="82">
        <f t="shared" si="87"/>
        <v>268873000</v>
      </c>
      <c r="H77" s="83">
        <f t="shared" si="87"/>
        <v>2349420</v>
      </c>
      <c r="I77" s="83">
        <f t="shared" si="87"/>
        <v>7191470</v>
      </c>
      <c r="J77" s="84">
        <f t="shared" si="87"/>
        <v>11993700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1263044000</v>
      </c>
      <c r="S77" s="60"/>
      <c r="T77" s="281"/>
      <c r="U77" s="284"/>
      <c r="V77" s="60"/>
      <c r="W77" s="217" t="s">
        <v>7</v>
      </c>
      <c r="X77" s="6">
        <f t="shared" ref="X77:AE77" si="88">X72</f>
        <v>3078.9</v>
      </c>
      <c r="Y77" s="6">
        <f t="shared" si="88"/>
        <v>3646.5</v>
      </c>
      <c r="Z77" s="6">
        <f t="shared" si="88"/>
        <v>39.299999999999997</v>
      </c>
      <c r="AA77" s="6">
        <f t="shared" si="88"/>
        <v>55.2</v>
      </c>
      <c r="AB77" s="6">
        <f t="shared" si="88"/>
        <v>3227.8</v>
      </c>
      <c r="AC77" s="6">
        <f t="shared" si="88"/>
        <v>3845.7</v>
      </c>
      <c r="AD77" s="6">
        <f t="shared" si="88"/>
        <v>69.2</v>
      </c>
      <c r="AE77" s="92">
        <f t="shared" si="88"/>
        <v>10.4</v>
      </c>
      <c r="AF77" s="16"/>
      <c r="AG77" s="217" t="s">
        <v>26</v>
      </c>
      <c r="AH77" s="7">
        <f>(AH76*10.74)</f>
        <v>25.5075</v>
      </c>
      <c r="AI77" s="7">
        <f>(AI76*2.2)</f>
        <v>10.450000000000001</v>
      </c>
      <c r="AJ77" s="7">
        <f>(AJ76*0.25)</f>
        <v>0.34375</v>
      </c>
      <c r="AK77" s="294">
        <f>AK76+AL76</f>
        <v>8</v>
      </c>
      <c r="AL77" s="295"/>
      <c r="AM77" s="11"/>
      <c r="AN77" s="25" t="s">
        <v>41</v>
      </c>
      <c r="AO77" s="26">
        <v>11.3</v>
      </c>
      <c r="AP77" s="27">
        <v>7.05</v>
      </c>
      <c r="AQ77" s="71"/>
      <c r="AR77" s="36" t="s">
        <v>36</v>
      </c>
      <c r="AS77" s="13" t="s">
        <v>85</v>
      </c>
      <c r="AT77" s="2" t="s">
        <v>39</v>
      </c>
      <c r="AU77" s="39">
        <v>0.623</v>
      </c>
      <c r="AV77" s="1"/>
      <c r="AW77" s="185" t="s">
        <v>79</v>
      </c>
      <c r="AX77" s="178">
        <f t="shared" ref="AX77:AZ77" si="89">AX72</f>
        <v>539404000</v>
      </c>
      <c r="AY77" s="178">
        <f t="shared" si="89"/>
        <v>301359200</v>
      </c>
      <c r="AZ77" s="181">
        <f t="shared" si="89"/>
        <v>173432000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87"/>
      <c r="B78" s="75" t="s">
        <v>3</v>
      </c>
      <c r="C78" s="85">
        <f t="shared" ref="C78:J78" si="90">C76-C77</f>
        <v>0</v>
      </c>
      <c r="D78" s="85">
        <f t="shared" si="90"/>
        <v>0</v>
      </c>
      <c r="E78" s="85">
        <f t="shared" si="90"/>
        <v>0</v>
      </c>
      <c r="F78" s="86">
        <f t="shared" si="90"/>
        <v>0</v>
      </c>
      <c r="G78" s="85">
        <f t="shared" si="90"/>
        <v>720000</v>
      </c>
      <c r="H78" s="85">
        <f t="shared" si="90"/>
        <v>9000</v>
      </c>
      <c r="I78" s="85">
        <f t="shared" si="90"/>
        <v>32000</v>
      </c>
      <c r="J78" s="86">
        <f t="shared" si="90"/>
        <v>29000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833500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91">Y76-Y77</f>
        <v>9.5</v>
      </c>
      <c r="Z78" s="49">
        <f t="shared" si="91"/>
        <v>0.10000000000000142</v>
      </c>
      <c r="AA78" s="49">
        <f t="shared" si="91"/>
        <v>0.19999999999999574</v>
      </c>
      <c r="AB78" s="49">
        <f t="shared" si="91"/>
        <v>0</v>
      </c>
      <c r="AC78" s="49">
        <f t="shared" si="91"/>
        <v>9.9000000000000909</v>
      </c>
      <c r="AD78" s="49">
        <f t="shared" si="91"/>
        <v>0.20000000000000284</v>
      </c>
      <c r="AE78" s="94">
        <f t="shared" si="91"/>
        <v>0</v>
      </c>
      <c r="AF78" s="16"/>
      <c r="AG78" s="218" t="s">
        <v>28</v>
      </c>
      <c r="AH78" s="215">
        <f>(AH77)/((K76/1000000)*8.34)</f>
        <v>4.2478517186251006</v>
      </c>
      <c r="AI78" s="215">
        <f>(AI77)/((K76/1000000)*8.34)</f>
        <v>1.7402744471089797</v>
      </c>
      <c r="AJ78" s="215">
        <f>(AJ77)/((K76/1000000)*8.34)</f>
        <v>5.7245869970690116E-2</v>
      </c>
      <c r="AK78" s="296">
        <f>(AK77)/((K76/1000000)*8.34)</f>
        <v>1.3322675193178792</v>
      </c>
      <c r="AL78" s="297"/>
      <c r="AM78" s="11"/>
      <c r="AN78" s="63"/>
      <c r="AO78" s="14"/>
      <c r="AP78" s="14"/>
      <c r="AQ78" s="71"/>
      <c r="AR78" s="214" t="s">
        <v>55</v>
      </c>
      <c r="AS78" s="89">
        <v>1.89</v>
      </c>
      <c r="AT78" s="213" t="s">
        <v>54</v>
      </c>
      <c r="AU78" s="38">
        <v>2.7E-2</v>
      </c>
      <c r="AV78" s="1"/>
      <c r="AW78" s="177" t="s">
        <v>3</v>
      </c>
      <c r="AX78" s="182">
        <f>AX76-AX77</f>
        <v>0</v>
      </c>
      <c r="AY78" s="182">
        <f>AY76-AY77</f>
        <v>801800</v>
      </c>
      <c r="AZ78" s="183">
        <f>AZ76-AZ77</f>
        <v>34000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267">
        <v>20</v>
      </c>
      <c r="B80" s="76" t="s">
        <v>45</v>
      </c>
      <c r="C80" s="81">
        <v>232008000</v>
      </c>
      <c r="D80" s="40">
        <v>2186380</v>
      </c>
      <c r="E80" s="40">
        <v>5114090</v>
      </c>
      <c r="F80" s="42">
        <v>8078260</v>
      </c>
      <c r="G80" s="81">
        <v>270285000</v>
      </c>
      <c r="H80" s="40">
        <v>2358420</v>
      </c>
      <c r="I80" s="40">
        <v>7223470</v>
      </c>
      <c r="J80" s="42">
        <v>12037000</v>
      </c>
      <c r="K80" s="270">
        <f>C82+G82</f>
        <v>692000</v>
      </c>
      <c r="L80" s="271"/>
      <c r="M80" s="276">
        <f>D82+E82+F82+H82+I82+J82</f>
        <v>14300</v>
      </c>
      <c r="N80" s="271"/>
      <c r="O80" s="288">
        <f>M80+K80</f>
        <v>706300</v>
      </c>
      <c r="P80" s="289"/>
      <c r="Q80" s="45" t="s">
        <v>6</v>
      </c>
      <c r="R80" s="42">
        <v>1264638400</v>
      </c>
      <c r="S80" s="60"/>
      <c r="T80" s="280">
        <v>0.1</v>
      </c>
      <c r="U80" s="283">
        <v>0.97</v>
      </c>
      <c r="V80" s="60"/>
      <c r="W80" s="216" t="s">
        <v>6</v>
      </c>
      <c r="X80" s="47">
        <v>3078.9</v>
      </c>
      <c r="Y80" s="47">
        <v>3665.1</v>
      </c>
      <c r="Z80" s="47">
        <v>39.4</v>
      </c>
      <c r="AA80" s="47">
        <v>55.4</v>
      </c>
      <c r="AB80" s="47">
        <v>3227.8</v>
      </c>
      <c r="AC80" s="47">
        <v>3864.8</v>
      </c>
      <c r="AD80" s="47">
        <v>69.400000000000006</v>
      </c>
      <c r="AE80" s="93">
        <v>10.4</v>
      </c>
      <c r="AF80" s="16"/>
      <c r="AG80" s="216" t="s">
        <v>29</v>
      </c>
      <c r="AH80" s="18">
        <v>1.625</v>
      </c>
      <c r="AI80" s="18">
        <v>3.5</v>
      </c>
      <c r="AJ80" s="18">
        <v>1.375</v>
      </c>
      <c r="AK80" s="18">
        <v>0</v>
      </c>
      <c r="AL80" s="19">
        <v>8</v>
      </c>
      <c r="AM80" s="70"/>
      <c r="AN80" s="73" t="s">
        <v>40</v>
      </c>
      <c r="AO80" s="23">
        <v>8.5</v>
      </c>
      <c r="AP80" s="24">
        <v>7.22</v>
      </c>
      <c r="AQ80" s="71"/>
      <c r="AR80" s="34" t="s">
        <v>37</v>
      </c>
      <c r="AS80" s="55" t="s">
        <v>85</v>
      </c>
      <c r="AT80" s="35" t="s">
        <v>38</v>
      </c>
      <c r="AU80" s="56">
        <v>4.2999999999999997E-2</v>
      </c>
      <c r="AV80" s="1"/>
      <c r="AW80" s="184" t="s">
        <v>45</v>
      </c>
      <c r="AX80" s="179">
        <v>539404000</v>
      </c>
      <c r="AY80" s="179">
        <v>302900400</v>
      </c>
      <c r="AZ80" s="180">
        <v>173466000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86"/>
      <c r="B81" s="77" t="s">
        <v>44</v>
      </c>
      <c r="C81" s="82">
        <f t="shared" ref="C81:J81" si="92">C76</f>
        <v>232008000</v>
      </c>
      <c r="D81" s="83">
        <f t="shared" si="92"/>
        <v>2186380</v>
      </c>
      <c r="E81" s="83">
        <f t="shared" si="92"/>
        <v>5114090</v>
      </c>
      <c r="F81" s="84">
        <f t="shared" si="92"/>
        <v>8078260</v>
      </c>
      <c r="G81" s="82">
        <f t="shared" si="92"/>
        <v>269593000</v>
      </c>
      <c r="H81" s="83">
        <f t="shared" si="92"/>
        <v>2358420</v>
      </c>
      <c r="I81" s="83">
        <f t="shared" si="92"/>
        <v>7223470</v>
      </c>
      <c r="J81" s="84">
        <f t="shared" si="92"/>
        <v>12022700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1263877500</v>
      </c>
      <c r="S81" s="60"/>
      <c r="T81" s="281"/>
      <c r="U81" s="284"/>
      <c r="V81" s="60"/>
      <c r="W81" s="217" t="s">
        <v>7</v>
      </c>
      <c r="X81" s="6">
        <f t="shared" ref="X81:AE81" si="93">X76</f>
        <v>3078.9</v>
      </c>
      <c r="Y81" s="6">
        <f t="shared" si="93"/>
        <v>3656</v>
      </c>
      <c r="Z81" s="6">
        <f t="shared" si="93"/>
        <v>39.4</v>
      </c>
      <c r="AA81" s="6">
        <f t="shared" si="93"/>
        <v>55.4</v>
      </c>
      <c r="AB81" s="6">
        <f t="shared" si="93"/>
        <v>3227.8</v>
      </c>
      <c r="AC81" s="6">
        <f t="shared" si="93"/>
        <v>3855.6</v>
      </c>
      <c r="AD81" s="6">
        <f t="shared" si="93"/>
        <v>69.400000000000006</v>
      </c>
      <c r="AE81" s="92">
        <f t="shared" si="93"/>
        <v>10.4</v>
      </c>
      <c r="AF81" s="16"/>
      <c r="AG81" s="217" t="s">
        <v>26</v>
      </c>
      <c r="AH81" s="7">
        <f>(AH80*10.74)</f>
        <v>17.452500000000001</v>
      </c>
      <c r="AI81" s="7">
        <f>(AI80*2.2)</f>
        <v>7.7000000000000011</v>
      </c>
      <c r="AJ81" s="7">
        <f>(AJ80*0.25)</f>
        <v>0.34375</v>
      </c>
      <c r="AK81" s="294">
        <f>AK80+AL80</f>
        <v>8</v>
      </c>
      <c r="AL81" s="295"/>
      <c r="AM81" s="11"/>
      <c r="AN81" s="25" t="s">
        <v>41</v>
      </c>
      <c r="AO81" s="26">
        <v>11.6</v>
      </c>
      <c r="AP81" s="27">
        <v>6.68</v>
      </c>
      <c r="AQ81" s="71"/>
      <c r="AR81" s="36" t="s">
        <v>36</v>
      </c>
      <c r="AS81" s="13" t="s">
        <v>85</v>
      </c>
      <c r="AT81" s="2" t="s">
        <v>39</v>
      </c>
      <c r="AU81" s="39">
        <v>0.68</v>
      </c>
      <c r="AV81" s="1"/>
      <c r="AW81" s="185" t="s">
        <v>79</v>
      </c>
      <c r="AX81" s="178">
        <f t="shared" ref="AX81:AZ81" si="94">AX76</f>
        <v>539404000</v>
      </c>
      <c r="AY81" s="178">
        <f t="shared" si="94"/>
        <v>302161000</v>
      </c>
      <c r="AZ81" s="181">
        <f t="shared" si="94"/>
        <v>173466000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87"/>
      <c r="B82" s="75" t="s">
        <v>3</v>
      </c>
      <c r="C82" s="85">
        <f t="shared" ref="C82:J82" si="95">C80-C81</f>
        <v>0</v>
      </c>
      <c r="D82" s="85">
        <f t="shared" si="95"/>
        <v>0</v>
      </c>
      <c r="E82" s="85">
        <f t="shared" si="95"/>
        <v>0</v>
      </c>
      <c r="F82" s="86">
        <f t="shared" si="95"/>
        <v>0</v>
      </c>
      <c r="G82" s="85">
        <f t="shared" si="95"/>
        <v>692000</v>
      </c>
      <c r="H82" s="85">
        <f t="shared" si="95"/>
        <v>0</v>
      </c>
      <c r="I82" s="85">
        <f t="shared" si="95"/>
        <v>0</v>
      </c>
      <c r="J82" s="86">
        <f t="shared" si="95"/>
        <v>14300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760900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96">Y80-Y81</f>
        <v>9.0999999999999091</v>
      </c>
      <c r="Z82" s="49">
        <f t="shared" si="96"/>
        <v>0</v>
      </c>
      <c r="AA82" s="49">
        <f t="shared" si="96"/>
        <v>0</v>
      </c>
      <c r="AB82" s="49">
        <f t="shared" si="96"/>
        <v>0</v>
      </c>
      <c r="AC82" s="49">
        <f t="shared" si="96"/>
        <v>9.2000000000002728</v>
      </c>
      <c r="AD82" s="49">
        <f t="shared" si="96"/>
        <v>0</v>
      </c>
      <c r="AE82" s="94">
        <f t="shared" si="96"/>
        <v>0</v>
      </c>
      <c r="AF82" s="16"/>
      <c r="AG82" s="218" t="s">
        <v>28</v>
      </c>
      <c r="AH82" s="215">
        <f>(AH81)/((K80/1000000)*8.34)</f>
        <v>3.0240258660123929</v>
      </c>
      <c r="AI82" s="215">
        <f>(AI81)/((K80/1000000)*8.34)</f>
        <v>1.3341927613978186</v>
      </c>
      <c r="AJ82" s="215">
        <f>(AJ81)/((K80/1000000)*8.34)</f>
        <v>5.9562176848116891E-2</v>
      </c>
      <c r="AK82" s="296">
        <f>(AK81)/((K80/1000000)*8.34)</f>
        <v>1.3861742975561748</v>
      </c>
      <c r="AL82" s="297"/>
      <c r="AM82" s="11"/>
      <c r="AN82" s="63"/>
      <c r="AO82" s="14"/>
      <c r="AP82" s="14"/>
      <c r="AQ82" s="71"/>
      <c r="AR82" s="214" t="s">
        <v>55</v>
      </c>
      <c r="AS82" s="89">
        <v>2.2400000000000002</v>
      </c>
      <c r="AT82" s="213" t="s">
        <v>54</v>
      </c>
      <c r="AU82" s="38">
        <v>2.4E-2</v>
      </c>
      <c r="AV82" s="1"/>
      <c r="AW82" s="177" t="s">
        <v>3</v>
      </c>
      <c r="AX82" s="182">
        <f>AX80-AX81</f>
        <v>0</v>
      </c>
      <c r="AY82" s="182">
        <f>AY80-AY81</f>
        <v>739400</v>
      </c>
      <c r="AZ82" s="183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267">
        <v>21</v>
      </c>
      <c r="B84" s="76" t="s">
        <v>45</v>
      </c>
      <c r="C84" s="81">
        <v>232008000</v>
      </c>
      <c r="D84" s="40">
        <v>2186380</v>
      </c>
      <c r="E84" s="40">
        <v>5114090</v>
      </c>
      <c r="F84" s="42">
        <v>8078260</v>
      </c>
      <c r="G84" s="81">
        <v>271293000</v>
      </c>
      <c r="H84" s="40">
        <v>2366420</v>
      </c>
      <c r="I84" s="40">
        <v>7255470</v>
      </c>
      <c r="J84" s="42">
        <v>12063700</v>
      </c>
      <c r="K84" s="270">
        <f>C86+G86</f>
        <v>1008000</v>
      </c>
      <c r="L84" s="271"/>
      <c r="M84" s="276">
        <f>D86+E86+F86+H86+I86+J86</f>
        <v>66700</v>
      </c>
      <c r="N84" s="271"/>
      <c r="O84" s="288">
        <f>M84+K84</f>
        <v>1074700</v>
      </c>
      <c r="P84" s="289"/>
      <c r="Q84" s="45" t="s">
        <v>6</v>
      </c>
      <c r="R84" s="42">
        <v>1265393600</v>
      </c>
      <c r="S84" s="60"/>
      <c r="T84" s="280">
        <v>0.21</v>
      </c>
      <c r="U84" s="283">
        <v>0.92</v>
      </c>
      <c r="V84" s="60"/>
      <c r="W84" s="216" t="s">
        <v>6</v>
      </c>
      <c r="X84" s="47">
        <v>3078.9</v>
      </c>
      <c r="Y84" s="47">
        <v>3678.3</v>
      </c>
      <c r="Z84" s="47">
        <v>39.6</v>
      </c>
      <c r="AA84" s="47">
        <v>55.5</v>
      </c>
      <c r="AB84" s="47">
        <v>3227.8</v>
      </c>
      <c r="AC84" s="47">
        <v>3878.4</v>
      </c>
      <c r="AD84" s="47">
        <v>69.599999999999994</v>
      </c>
      <c r="AE84" s="93">
        <v>10.4</v>
      </c>
      <c r="AF84" s="16"/>
      <c r="AG84" s="216" t="s">
        <v>29</v>
      </c>
      <c r="AH84" s="18">
        <v>3.125</v>
      </c>
      <c r="AI84" s="18">
        <v>6.75</v>
      </c>
      <c r="AJ84" s="18">
        <v>2.125</v>
      </c>
      <c r="AK84" s="18">
        <v>12</v>
      </c>
      <c r="AL84" s="19">
        <v>0</v>
      </c>
      <c r="AM84" s="70"/>
      <c r="AN84" s="73" t="s">
        <v>40</v>
      </c>
      <c r="AO84" s="23">
        <v>8.6999999999999993</v>
      </c>
      <c r="AP84" s="24">
        <v>7.35</v>
      </c>
      <c r="AQ84" s="71"/>
      <c r="AR84" s="34" t="s">
        <v>37</v>
      </c>
      <c r="AS84" s="55" t="s">
        <v>85</v>
      </c>
      <c r="AT84" s="35" t="s">
        <v>38</v>
      </c>
      <c r="AU84" s="56">
        <v>5.5E-2</v>
      </c>
      <c r="AV84" s="1"/>
      <c r="AW84" s="184" t="s">
        <v>45</v>
      </c>
      <c r="AX84" s="179">
        <v>539404000</v>
      </c>
      <c r="AY84" s="179">
        <v>304012400</v>
      </c>
      <c r="AZ84" s="180">
        <v>173501000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86"/>
      <c r="B85" s="77" t="s">
        <v>44</v>
      </c>
      <c r="C85" s="82">
        <f t="shared" ref="C85:J85" si="97">C80</f>
        <v>232008000</v>
      </c>
      <c r="D85" s="83">
        <f t="shared" si="97"/>
        <v>2186380</v>
      </c>
      <c r="E85" s="83">
        <f t="shared" si="97"/>
        <v>5114090</v>
      </c>
      <c r="F85" s="84">
        <f t="shared" si="97"/>
        <v>8078260</v>
      </c>
      <c r="G85" s="82">
        <f t="shared" si="97"/>
        <v>270285000</v>
      </c>
      <c r="H85" s="83">
        <f t="shared" si="97"/>
        <v>2358420</v>
      </c>
      <c r="I85" s="83">
        <f t="shared" si="97"/>
        <v>7223470</v>
      </c>
      <c r="J85" s="84">
        <f t="shared" si="97"/>
        <v>12037000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1264638400</v>
      </c>
      <c r="S85" s="60"/>
      <c r="T85" s="281"/>
      <c r="U85" s="284"/>
      <c r="V85" s="60"/>
      <c r="W85" s="217" t="s">
        <v>7</v>
      </c>
      <c r="X85" s="6">
        <f t="shared" ref="X85:AE85" si="98">X80</f>
        <v>3078.9</v>
      </c>
      <c r="Y85" s="6">
        <f t="shared" si="98"/>
        <v>3665.1</v>
      </c>
      <c r="Z85" s="6">
        <f t="shared" si="98"/>
        <v>39.4</v>
      </c>
      <c r="AA85" s="6">
        <f t="shared" si="98"/>
        <v>55.4</v>
      </c>
      <c r="AB85" s="6">
        <f t="shared" si="98"/>
        <v>3227.8</v>
      </c>
      <c r="AC85" s="6">
        <f t="shared" si="98"/>
        <v>3864.8</v>
      </c>
      <c r="AD85" s="6">
        <f t="shared" si="98"/>
        <v>69.400000000000006</v>
      </c>
      <c r="AE85" s="92">
        <f t="shared" si="98"/>
        <v>10.4</v>
      </c>
      <c r="AF85" s="16"/>
      <c r="AG85" s="217" t="s">
        <v>26</v>
      </c>
      <c r="AH85" s="7">
        <f>(AH84*10.74)</f>
        <v>33.5625</v>
      </c>
      <c r="AI85" s="7">
        <f>(AI84*2.2)</f>
        <v>14.850000000000001</v>
      </c>
      <c r="AJ85" s="7">
        <f>(AJ84*0.25)</f>
        <v>0.53125</v>
      </c>
      <c r="AK85" s="294">
        <f>AK84+AL84</f>
        <v>12</v>
      </c>
      <c r="AL85" s="295"/>
      <c r="AM85" s="11"/>
      <c r="AN85" s="25" t="s">
        <v>41</v>
      </c>
      <c r="AO85" s="26">
        <v>10.8</v>
      </c>
      <c r="AP85" s="27">
        <v>6.72</v>
      </c>
      <c r="AQ85" s="71"/>
      <c r="AR85" s="36" t="s">
        <v>36</v>
      </c>
      <c r="AS85" s="13" t="s">
        <v>85</v>
      </c>
      <c r="AT85" s="2" t="s">
        <v>39</v>
      </c>
      <c r="AU85" s="39">
        <v>0.88</v>
      </c>
      <c r="AV85" s="1"/>
      <c r="AW85" s="185" t="s">
        <v>79</v>
      </c>
      <c r="AX85" s="178">
        <f t="shared" ref="AX85:AZ85" si="99">AX80</f>
        <v>539404000</v>
      </c>
      <c r="AY85" s="178">
        <f t="shared" si="99"/>
        <v>302900400</v>
      </c>
      <c r="AZ85" s="181">
        <f t="shared" si="99"/>
        <v>173466000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87"/>
      <c r="B86" s="75" t="s">
        <v>3</v>
      </c>
      <c r="C86" s="85">
        <f t="shared" ref="C86:J86" si="100">C84-C85</f>
        <v>0</v>
      </c>
      <c r="D86" s="85">
        <f t="shared" si="100"/>
        <v>0</v>
      </c>
      <c r="E86" s="85">
        <f t="shared" si="100"/>
        <v>0</v>
      </c>
      <c r="F86" s="86">
        <f t="shared" si="100"/>
        <v>0</v>
      </c>
      <c r="G86" s="85">
        <f t="shared" si="100"/>
        <v>1008000</v>
      </c>
      <c r="H86" s="85">
        <f t="shared" si="100"/>
        <v>8000</v>
      </c>
      <c r="I86" s="85">
        <f t="shared" si="100"/>
        <v>32000</v>
      </c>
      <c r="J86" s="86">
        <f t="shared" si="100"/>
        <v>26700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755200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101">Y84-Y85</f>
        <v>13.200000000000273</v>
      </c>
      <c r="Z86" s="49">
        <f t="shared" si="101"/>
        <v>0.20000000000000284</v>
      </c>
      <c r="AA86" s="49">
        <f t="shared" si="101"/>
        <v>0.10000000000000142</v>
      </c>
      <c r="AB86" s="49">
        <f t="shared" si="101"/>
        <v>0</v>
      </c>
      <c r="AC86" s="49">
        <f t="shared" si="101"/>
        <v>13.599999999999909</v>
      </c>
      <c r="AD86" s="49">
        <f t="shared" si="101"/>
        <v>0.19999999999998863</v>
      </c>
      <c r="AE86" s="94">
        <f t="shared" si="101"/>
        <v>0</v>
      </c>
      <c r="AF86" s="16"/>
      <c r="AG86" s="218" t="s">
        <v>28</v>
      </c>
      <c r="AH86" s="215">
        <f>(AH85)/((K84/1000000)*8.34)</f>
        <v>3.9923418408130638</v>
      </c>
      <c r="AI86" s="215">
        <f>(AI85)/((K84/1000000)*8.34)</f>
        <v>1.7664439876670095</v>
      </c>
      <c r="AJ86" s="215">
        <f>(AJ85)/((K84/1000000)*8.34)</f>
        <v>6.3193492824787784E-2</v>
      </c>
      <c r="AK86" s="296">
        <f>(AK85)/((K84/1000000)*8.34)</f>
        <v>1.4274294849834419</v>
      </c>
      <c r="AL86" s="297"/>
      <c r="AM86" s="11"/>
      <c r="AN86" s="63"/>
      <c r="AO86" s="14"/>
      <c r="AP86" s="14"/>
      <c r="AQ86" s="71"/>
      <c r="AR86" s="214" t="s">
        <v>55</v>
      </c>
      <c r="AS86" s="89">
        <v>2.21</v>
      </c>
      <c r="AT86" s="213" t="s">
        <v>54</v>
      </c>
      <c r="AU86" s="38">
        <v>0.04</v>
      </c>
      <c r="AV86" s="1"/>
      <c r="AW86" s="177" t="s">
        <v>3</v>
      </c>
      <c r="AX86" s="182">
        <f>AX84-AX85</f>
        <v>0</v>
      </c>
      <c r="AY86" s="182">
        <f>AY84-AY85</f>
        <v>1112000</v>
      </c>
      <c r="AZ86" s="183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267">
        <v>22</v>
      </c>
      <c r="B88" s="76" t="s">
        <v>45</v>
      </c>
      <c r="C88" s="81">
        <v>232008000</v>
      </c>
      <c r="D88" s="40">
        <v>2186380</v>
      </c>
      <c r="E88" s="40">
        <v>5114090</v>
      </c>
      <c r="F88" s="42">
        <v>8078260</v>
      </c>
      <c r="G88" s="81">
        <v>272006000</v>
      </c>
      <c r="H88" s="40">
        <v>2366420</v>
      </c>
      <c r="I88" s="40">
        <v>7255470</v>
      </c>
      <c r="J88" s="42">
        <v>12079700</v>
      </c>
      <c r="K88" s="270">
        <f>C90+G90</f>
        <v>713000</v>
      </c>
      <c r="L88" s="271"/>
      <c r="M88" s="276">
        <f>D90+E90+F90+H90+I90+J90</f>
        <v>16000</v>
      </c>
      <c r="N88" s="271"/>
      <c r="O88" s="288">
        <f>M88+K88</f>
        <v>729000</v>
      </c>
      <c r="P88" s="289"/>
      <c r="Q88" s="45" t="s">
        <v>6</v>
      </c>
      <c r="R88" s="42">
        <v>1266263400</v>
      </c>
      <c r="S88" s="60"/>
      <c r="T88" s="280">
        <v>0.14000000000000001</v>
      </c>
      <c r="U88" s="283">
        <v>1</v>
      </c>
      <c r="V88" s="60"/>
      <c r="W88" s="216" t="s">
        <v>6</v>
      </c>
      <c r="X88" s="47">
        <v>3078.9</v>
      </c>
      <c r="Y88" s="47">
        <v>3687.4</v>
      </c>
      <c r="Z88" s="47">
        <v>39.6</v>
      </c>
      <c r="AA88" s="47">
        <v>55.5</v>
      </c>
      <c r="AB88" s="47">
        <v>3227.8</v>
      </c>
      <c r="AC88" s="47">
        <v>3887.8</v>
      </c>
      <c r="AD88" s="47">
        <v>69.599999999999994</v>
      </c>
      <c r="AE88" s="93">
        <v>10.4</v>
      </c>
      <c r="AF88" s="16"/>
      <c r="AG88" s="216" t="s">
        <v>29</v>
      </c>
      <c r="AH88" s="18">
        <v>1.375</v>
      </c>
      <c r="AI88" s="18">
        <v>5.75</v>
      </c>
      <c r="AJ88" s="18">
        <v>1.125</v>
      </c>
      <c r="AK88" s="18">
        <v>8</v>
      </c>
      <c r="AL88" s="19">
        <v>0</v>
      </c>
      <c r="AM88" s="70"/>
      <c r="AN88" s="73" t="s">
        <v>40</v>
      </c>
      <c r="AO88" s="23">
        <v>6.8</v>
      </c>
      <c r="AP88" s="24">
        <v>7.27</v>
      </c>
      <c r="AQ88" s="71"/>
      <c r="AR88" s="34" t="s">
        <v>37</v>
      </c>
      <c r="AS88" s="55" t="s">
        <v>85</v>
      </c>
      <c r="AT88" s="35" t="s">
        <v>38</v>
      </c>
      <c r="AU88" s="56">
        <v>4.2000000000000003E-2</v>
      </c>
      <c r="AV88" s="1"/>
      <c r="AW88" s="184" t="s">
        <v>45</v>
      </c>
      <c r="AX88" s="179">
        <v>539404000</v>
      </c>
      <c r="AY88" s="179">
        <v>304780300</v>
      </c>
      <c r="AZ88" s="180">
        <v>173501000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86"/>
      <c r="B89" s="77" t="s">
        <v>44</v>
      </c>
      <c r="C89" s="82">
        <f t="shared" ref="C89:J89" si="102">C84</f>
        <v>232008000</v>
      </c>
      <c r="D89" s="83">
        <f t="shared" si="102"/>
        <v>2186380</v>
      </c>
      <c r="E89" s="83">
        <f t="shared" si="102"/>
        <v>5114090</v>
      </c>
      <c r="F89" s="84">
        <f t="shared" si="102"/>
        <v>8078260</v>
      </c>
      <c r="G89" s="82">
        <f t="shared" si="102"/>
        <v>271293000</v>
      </c>
      <c r="H89" s="83">
        <f t="shared" si="102"/>
        <v>2366420</v>
      </c>
      <c r="I89" s="83">
        <f t="shared" si="102"/>
        <v>7255470</v>
      </c>
      <c r="J89" s="84">
        <f t="shared" si="102"/>
        <v>12063700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1265393600</v>
      </c>
      <c r="S89" s="60"/>
      <c r="T89" s="281"/>
      <c r="U89" s="284"/>
      <c r="V89" s="60"/>
      <c r="W89" s="217" t="s">
        <v>7</v>
      </c>
      <c r="X89" s="6">
        <f t="shared" ref="X89:AE89" si="103">X84</f>
        <v>3078.9</v>
      </c>
      <c r="Y89" s="6">
        <f t="shared" si="103"/>
        <v>3678.3</v>
      </c>
      <c r="Z89" s="6">
        <f t="shared" si="103"/>
        <v>39.6</v>
      </c>
      <c r="AA89" s="6">
        <f t="shared" si="103"/>
        <v>55.5</v>
      </c>
      <c r="AB89" s="6">
        <f t="shared" si="103"/>
        <v>3227.8</v>
      </c>
      <c r="AC89" s="6">
        <f t="shared" si="103"/>
        <v>3878.4</v>
      </c>
      <c r="AD89" s="6">
        <f t="shared" si="103"/>
        <v>69.599999999999994</v>
      </c>
      <c r="AE89" s="92">
        <f t="shared" si="103"/>
        <v>10.4</v>
      </c>
      <c r="AF89" s="16"/>
      <c r="AG89" s="217" t="s">
        <v>26</v>
      </c>
      <c r="AH89" s="7">
        <f>(AH88*10.74)</f>
        <v>14.7675</v>
      </c>
      <c r="AI89" s="7">
        <f>(AI88*2.2)</f>
        <v>12.65</v>
      </c>
      <c r="AJ89" s="7">
        <f>(AJ88*0.25)</f>
        <v>0.28125</v>
      </c>
      <c r="AK89" s="294">
        <f>AK88+AL88</f>
        <v>8</v>
      </c>
      <c r="AL89" s="295"/>
      <c r="AM89" s="11"/>
      <c r="AN89" s="25" t="s">
        <v>41</v>
      </c>
      <c r="AO89" s="26">
        <v>9.6999999999999993</v>
      </c>
      <c r="AP89" s="27">
        <v>6.91</v>
      </c>
      <c r="AQ89" s="71"/>
      <c r="AR89" s="36" t="s">
        <v>36</v>
      </c>
      <c r="AS89" s="13" t="s">
        <v>85</v>
      </c>
      <c r="AT89" s="2" t="s">
        <v>39</v>
      </c>
      <c r="AU89" s="39">
        <v>0.61</v>
      </c>
      <c r="AV89" s="1"/>
      <c r="AW89" s="185" t="s">
        <v>79</v>
      </c>
      <c r="AX89" s="178">
        <f t="shared" ref="AX89:AZ89" si="104">AX84</f>
        <v>539404000</v>
      </c>
      <c r="AY89" s="178">
        <f t="shared" si="104"/>
        <v>304012400</v>
      </c>
      <c r="AZ89" s="181">
        <f t="shared" si="104"/>
        <v>173501000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87"/>
      <c r="B90" s="75" t="s">
        <v>3</v>
      </c>
      <c r="C90" s="85">
        <f t="shared" ref="C90:J90" si="105">C88-C89</f>
        <v>0</v>
      </c>
      <c r="D90" s="85">
        <f t="shared" si="105"/>
        <v>0</v>
      </c>
      <c r="E90" s="85">
        <f t="shared" si="105"/>
        <v>0</v>
      </c>
      <c r="F90" s="86">
        <f t="shared" si="105"/>
        <v>0</v>
      </c>
      <c r="G90" s="85">
        <f t="shared" si="105"/>
        <v>713000</v>
      </c>
      <c r="H90" s="85">
        <f t="shared" si="105"/>
        <v>0</v>
      </c>
      <c r="I90" s="85">
        <f t="shared" si="105"/>
        <v>0</v>
      </c>
      <c r="J90" s="86">
        <f t="shared" si="105"/>
        <v>16000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869800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106">Y88-Y89</f>
        <v>9.0999999999999091</v>
      </c>
      <c r="Z90" s="49">
        <f t="shared" si="106"/>
        <v>0</v>
      </c>
      <c r="AA90" s="49">
        <f t="shared" si="106"/>
        <v>0</v>
      </c>
      <c r="AB90" s="49">
        <f t="shared" si="106"/>
        <v>0</v>
      </c>
      <c r="AC90" s="49">
        <f t="shared" si="106"/>
        <v>9.4000000000000909</v>
      </c>
      <c r="AD90" s="49">
        <f t="shared" si="106"/>
        <v>0</v>
      </c>
      <c r="AE90" s="94">
        <f t="shared" si="106"/>
        <v>0</v>
      </c>
      <c r="AF90" s="16"/>
      <c r="AG90" s="218" t="s">
        <v>28</v>
      </c>
      <c r="AH90" s="215">
        <f>(AH89)/((K88/1000000)*8.34)</f>
        <v>2.4834270031380226</v>
      </c>
      <c r="AI90" s="215">
        <f>(AI89)/((K88/1000000)*8.34)</f>
        <v>2.1273303937495167</v>
      </c>
      <c r="AJ90" s="215">
        <f>(AJ89)/((K88/1000000)*8.34)</f>
        <v>4.7297365473679964E-2</v>
      </c>
      <c r="AK90" s="296">
        <f>(AK89)/((K88/1000000)*8.34)</f>
        <v>1.3453472845846746</v>
      </c>
      <c r="AL90" s="297"/>
      <c r="AM90" s="11"/>
      <c r="AN90" s="63"/>
      <c r="AO90" s="14"/>
      <c r="AP90" s="14"/>
      <c r="AQ90" s="71"/>
      <c r="AR90" s="214" t="s">
        <v>55</v>
      </c>
      <c r="AS90" s="89">
        <v>1.75</v>
      </c>
      <c r="AT90" s="213" t="s">
        <v>54</v>
      </c>
      <c r="AU90" s="38">
        <v>2.4E-2</v>
      </c>
      <c r="AV90" s="1"/>
      <c r="AW90" s="177" t="s">
        <v>3</v>
      </c>
      <c r="AX90" s="182">
        <f>AX88-AX89</f>
        <v>0</v>
      </c>
      <c r="AY90" s="182">
        <f>AY88-AY89</f>
        <v>767900</v>
      </c>
      <c r="AZ90" s="183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267">
        <v>23</v>
      </c>
      <c r="B92" s="76" t="s">
        <v>45</v>
      </c>
      <c r="C92" s="81">
        <v>232008000</v>
      </c>
      <c r="D92" s="40">
        <v>2186380</v>
      </c>
      <c r="E92" s="40">
        <v>5114090</v>
      </c>
      <c r="F92" s="42">
        <v>8078260</v>
      </c>
      <c r="G92" s="81">
        <v>272606000</v>
      </c>
      <c r="H92" s="40">
        <v>2375420</v>
      </c>
      <c r="I92" s="40">
        <v>7287470</v>
      </c>
      <c r="J92" s="42">
        <v>12113800</v>
      </c>
      <c r="K92" s="270">
        <f>C94+G94</f>
        <v>600000</v>
      </c>
      <c r="L92" s="271"/>
      <c r="M92" s="276">
        <f>D94+E94+F94+H94+I94+J94</f>
        <v>75100</v>
      </c>
      <c r="N92" s="271"/>
      <c r="O92" s="288">
        <f>M92+K92</f>
        <v>675100</v>
      </c>
      <c r="P92" s="289"/>
      <c r="Q92" s="45" t="s">
        <v>6</v>
      </c>
      <c r="R92" s="42">
        <v>1266971500</v>
      </c>
      <c r="S92" s="60"/>
      <c r="T92" s="280">
        <v>7.0000000000000007E-2</v>
      </c>
      <c r="U92" s="283">
        <v>0.97</v>
      </c>
      <c r="V92" s="60"/>
      <c r="W92" s="216" t="s">
        <v>6</v>
      </c>
      <c r="X92" s="47">
        <v>3078.9</v>
      </c>
      <c r="Y92" s="47">
        <v>3695.3</v>
      </c>
      <c r="Z92" s="47">
        <v>39.700000000000003</v>
      </c>
      <c r="AA92" s="47">
        <v>55.5</v>
      </c>
      <c r="AB92" s="47">
        <v>3227.8</v>
      </c>
      <c r="AC92" s="47">
        <v>3896.1</v>
      </c>
      <c r="AD92" s="47">
        <v>69.8</v>
      </c>
      <c r="AE92" s="93">
        <v>10.4</v>
      </c>
      <c r="AF92" s="16"/>
      <c r="AG92" s="216" t="s">
        <v>29</v>
      </c>
      <c r="AH92" s="18">
        <v>1.75</v>
      </c>
      <c r="AI92" s="18">
        <v>5</v>
      </c>
      <c r="AJ92" s="18">
        <v>1.375</v>
      </c>
      <c r="AK92" s="18">
        <v>0</v>
      </c>
      <c r="AL92" s="19">
        <v>7</v>
      </c>
      <c r="AM92" s="70"/>
      <c r="AN92" s="73" t="s">
        <v>40</v>
      </c>
      <c r="AO92" s="23">
        <v>8.3000000000000007</v>
      </c>
      <c r="AP92" s="24">
        <v>7.3</v>
      </c>
      <c r="AQ92" s="71"/>
      <c r="AR92" s="34" t="s">
        <v>37</v>
      </c>
      <c r="AS92" s="55" t="s">
        <v>85</v>
      </c>
      <c r="AT92" s="35" t="s">
        <v>38</v>
      </c>
      <c r="AU92" s="56">
        <v>0.04</v>
      </c>
      <c r="AV92" s="1"/>
      <c r="AW92" s="184" t="s">
        <v>45</v>
      </c>
      <c r="AX92" s="179">
        <v>539404000</v>
      </c>
      <c r="AY92" s="179">
        <v>305460900</v>
      </c>
      <c r="AZ92" s="180">
        <v>173537000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86"/>
      <c r="B93" s="77" t="s">
        <v>44</v>
      </c>
      <c r="C93" s="82">
        <f t="shared" ref="C93:J93" si="107">C88</f>
        <v>232008000</v>
      </c>
      <c r="D93" s="83">
        <f t="shared" si="107"/>
        <v>2186380</v>
      </c>
      <c r="E93" s="83">
        <f t="shared" si="107"/>
        <v>5114090</v>
      </c>
      <c r="F93" s="84">
        <f t="shared" si="107"/>
        <v>8078260</v>
      </c>
      <c r="G93" s="82">
        <f t="shared" si="107"/>
        <v>272006000</v>
      </c>
      <c r="H93" s="83">
        <f t="shared" si="107"/>
        <v>2366420</v>
      </c>
      <c r="I93" s="83">
        <f t="shared" si="107"/>
        <v>7255470</v>
      </c>
      <c r="J93" s="84">
        <f t="shared" si="107"/>
        <v>12079700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1266263400</v>
      </c>
      <c r="S93" s="60"/>
      <c r="T93" s="281"/>
      <c r="U93" s="284"/>
      <c r="V93" s="60"/>
      <c r="W93" s="217" t="s">
        <v>7</v>
      </c>
      <c r="X93" s="6">
        <f t="shared" ref="X93:AE93" si="108">X88</f>
        <v>3078.9</v>
      </c>
      <c r="Y93" s="6">
        <f t="shared" si="108"/>
        <v>3687.4</v>
      </c>
      <c r="Z93" s="6">
        <f t="shared" si="108"/>
        <v>39.6</v>
      </c>
      <c r="AA93" s="6">
        <f t="shared" si="108"/>
        <v>55.5</v>
      </c>
      <c r="AB93" s="6">
        <f t="shared" si="108"/>
        <v>3227.8</v>
      </c>
      <c r="AC93" s="6">
        <f t="shared" si="108"/>
        <v>3887.8</v>
      </c>
      <c r="AD93" s="6">
        <f t="shared" si="108"/>
        <v>69.599999999999994</v>
      </c>
      <c r="AE93" s="92">
        <f t="shared" si="108"/>
        <v>10.4</v>
      </c>
      <c r="AF93" s="16"/>
      <c r="AG93" s="217" t="s">
        <v>26</v>
      </c>
      <c r="AH93" s="7">
        <f>(AH92*10.74)</f>
        <v>18.795000000000002</v>
      </c>
      <c r="AI93" s="7">
        <f>(AI92*2.2)</f>
        <v>11</v>
      </c>
      <c r="AJ93" s="7">
        <f>(AJ92*0.25)</f>
        <v>0.34375</v>
      </c>
      <c r="AK93" s="294">
        <f>AK92+AL92</f>
        <v>7</v>
      </c>
      <c r="AL93" s="295"/>
      <c r="AM93" s="11"/>
      <c r="AN93" s="25" t="s">
        <v>41</v>
      </c>
      <c r="AO93" s="26">
        <v>9.6</v>
      </c>
      <c r="AP93" s="27">
        <v>7</v>
      </c>
      <c r="AQ93" s="71"/>
      <c r="AR93" s="36" t="s">
        <v>36</v>
      </c>
      <c r="AS93" s="13" t="s">
        <v>85</v>
      </c>
      <c r="AT93" s="2" t="s">
        <v>39</v>
      </c>
      <c r="AU93" s="39">
        <v>0.54</v>
      </c>
      <c r="AV93" s="1"/>
      <c r="AW93" s="185" t="s">
        <v>79</v>
      </c>
      <c r="AX93" s="178">
        <f t="shared" ref="AX93:AZ93" si="109">AX88</f>
        <v>539404000</v>
      </c>
      <c r="AY93" s="178">
        <f t="shared" si="109"/>
        <v>304780300</v>
      </c>
      <c r="AZ93" s="181">
        <f t="shared" si="109"/>
        <v>173501000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87"/>
      <c r="B94" s="75" t="s">
        <v>3</v>
      </c>
      <c r="C94" s="85">
        <f t="shared" ref="C94:J94" si="110">C92-C93</f>
        <v>0</v>
      </c>
      <c r="D94" s="85">
        <f t="shared" si="110"/>
        <v>0</v>
      </c>
      <c r="E94" s="85">
        <f t="shared" si="110"/>
        <v>0</v>
      </c>
      <c r="F94" s="86">
        <f t="shared" si="110"/>
        <v>0</v>
      </c>
      <c r="G94" s="85">
        <f t="shared" si="110"/>
        <v>600000</v>
      </c>
      <c r="H94" s="85">
        <f t="shared" si="110"/>
        <v>9000</v>
      </c>
      <c r="I94" s="85">
        <f t="shared" si="110"/>
        <v>32000</v>
      </c>
      <c r="J94" s="86">
        <f t="shared" si="110"/>
        <v>34100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708100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111">Y92-Y93</f>
        <v>7.9000000000000909</v>
      </c>
      <c r="Z94" s="49">
        <f t="shared" si="111"/>
        <v>0.10000000000000142</v>
      </c>
      <c r="AA94" s="49">
        <f t="shared" si="111"/>
        <v>0</v>
      </c>
      <c r="AB94" s="49">
        <f t="shared" si="111"/>
        <v>0</v>
      </c>
      <c r="AC94" s="49">
        <f t="shared" si="111"/>
        <v>8.2999999999997272</v>
      </c>
      <c r="AD94" s="49">
        <f t="shared" si="111"/>
        <v>0.20000000000000284</v>
      </c>
      <c r="AE94" s="94">
        <f t="shared" si="111"/>
        <v>0</v>
      </c>
      <c r="AF94" s="16"/>
      <c r="AG94" s="218" t="s">
        <v>28</v>
      </c>
      <c r="AH94" s="215">
        <f>(AH93)/((K92/1000000)*8.34)</f>
        <v>3.7559952038369313</v>
      </c>
      <c r="AI94" s="215">
        <f>(AI93)/((K92/1000000)*8.34)</f>
        <v>2.1982414068745006</v>
      </c>
      <c r="AJ94" s="215">
        <f>(AJ93)/((K92/1000000)*8.34)</f>
        <v>6.8695043964828145E-2</v>
      </c>
      <c r="AK94" s="296">
        <f>(AK93)/((K92/1000000)*8.34)</f>
        <v>1.398880895283773</v>
      </c>
      <c r="AL94" s="297"/>
      <c r="AM94" s="11"/>
      <c r="AN94" s="63"/>
      <c r="AO94" s="14"/>
      <c r="AP94" s="14"/>
      <c r="AQ94" s="71"/>
      <c r="AR94" s="214" t="s">
        <v>55</v>
      </c>
      <c r="AS94" s="89">
        <v>1.81</v>
      </c>
      <c r="AT94" s="213" t="s">
        <v>54</v>
      </c>
      <c r="AU94" s="38">
        <v>2.4E-2</v>
      </c>
      <c r="AV94" s="1"/>
      <c r="AW94" s="177" t="s">
        <v>3</v>
      </c>
      <c r="AX94" s="182">
        <f>AX92-AX93</f>
        <v>0</v>
      </c>
      <c r="AY94" s="182">
        <f>AY92-AY93</f>
        <v>680600</v>
      </c>
      <c r="AZ94" s="183">
        <f>AZ92-AZ93</f>
        <v>36000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267">
        <v>24</v>
      </c>
      <c r="B96" s="76" t="s">
        <v>45</v>
      </c>
      <c r="C96" s="81">
        <v>232008000</v>
      </c>
      <c r="D96" s="40">
        <v>2186380</v>
      </c>
      <c r="E96" s="40">
        <v>5114090</v>
      </c>
      <c r="F96" s="42">
        <v>8078260</v>
      </c>
      <c r="G96" s="81">
        <v>273419000</v>
      </c>
      <c r="H96" s="40">
        <v>2384420</v>
      </c>
      <c r="I96" s="40">
        <v>7319460</v>
      </c>
      <c r="J96" s="42">
        <v>12144800</v>
      </c>
      <c r="K96" s="270">
        <f>C98+G98</f>
        <v>813000</v>
      </c>
      <c r="L96" s="271"/>
      <c r="M96" s="276">
        <f>D98+E98+F98+H98+I98+J98</f>
        <v>71990</v>
      </c>
      <c r="N96" s="271"/>
      <c r="O96" s="288">
        <f>M96+K96</f>
        <v>884990</v>
      </c>
      <c r="P96" s="289"/>
      <c r="Q96" s="45" t="s">
        <v>6</v>
      </c>
      <c r="R96" s="42">
        <v>1267888500</v>
      </c>
      <c r="S96" s="60"/>
      <c r="T96" s="280">
        <v>0.04</v>
      </c>
      <c r="U96" s="283">
        <v>0.95</v>
      </c>
      <c r="V96" s="60"/>
      <c r="W96" s="216" t="s">
        <v>6</v>
      </c>
      <c r="X96" s="47">
        <v>3078.9</v>
      </c>
      <c r="Y96" s="47">
        <v>3705.7</v>
      </c>
      <c r="Z96" s="47">
        <v>39.9</v>
      </c>
      <c r="AA96" s="47">
        <v>55.6</v>
      </c>
      <c r="AB96" s="47">
        <v>3227.8</v>
      </c>
      <c r="AC96" s="47">
        <v>3907</v>
      </c>
      <c r="AD96" s="47">
        <v>70</v>
      </c>
      <c r="AE96" s="93">
        <v>10.4</v>
      </c>
      <c r="AF96" s="16"/>
      <c r="AG96" s="216" t="s">
        <v>29</v>
      </c>
      <c r="AH96" s="18">
        <v>1.9375</v>
      </c>
      <c r="AI96" s="18">
        <v>6.5</v>
      </c>
      <c r="AJ96" s="18">
        <v>1.625</v>
      </c>
      <c r="AK96" s="18">
        <v>0</v>
      </c>
      <c r="AL96" s="19">
        <v>10</v>
      </c>
      <c r="AM96" s="70"/>
      <c r="AN96" s="73" t="s">
        <v>40</v>
      </c>
      <c r="AO96" s="23">
        <v>9.3000000000000007</v>
      </c>
      <c r="AP96" s="24">
        <v>7.29</v>
      </c>
      <c r="AQ96" s="71"/>
      <c r="AR96" s="34" t="s">
        <v>37</v>
      </c>
      <c r="AS96" s="55" t="s">
        <v>85</v>
      </c>
      <c r="AT96" s="35" t="s">
        <v>38</v>
      </c>
      <c r="AU96" s="56">
        <v>4.3999999999999997E-2</v>
      </c>
      <c r="AV96" s="1"/>
      <c r="AW96" s="184" t="s">
        <v>45</v>
      </c>
      <c r="AX96" s="179">
        <v>539404000</v>
      </c>
      <c r="AY96" s="179">
        <v>306363900</v>
      </c>
      <c r="AZ96" s="180">
        <v>173572000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86"/>
      <c r="B97" s="77" t="s">
        <v>44</v>
      </c>
      <c r="C97" s="82">
        <f t="shared" ref="C97:J97" si="112">C92</f>
        <v>232008000</v>
      </c>
      <c r="D97" s="83">
        <f t="shared" si="112"/>
        <v>2186380</v>
      </c>
      <c r="E97" s="83">
        <f t="shared" si="112"/>
        <v>5114090</v>
      </c>
      <c r="F97" s="84">
        <f t="shared" si="112"/>
        <v>8078260</v>
      </c>
      <c r="G97" s="82">
        <f t="shared" si="112"/>
        <v>272606000</v>
      </c>
      <c r="H97" s="83">
        <f t="shared" si="112"/>
        <v>2375420</v>
      </c>
      <c r="I97" s="83">
        <f t="shared" si="112"/>
        <v>7287470</v>
      </c>
      <c r="J97" s="84">
        <f t="shared" si="112"/>
        <v>12113800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1266971500</v>
      </c>
      <c r="S97" s="60"/>
      <c r="T97" s="281"/>
      <c r="U97" s="284"/>
      <c r="V97" s="60"/>
      <c r="W97" s="217" t="s">
        <v>7</v>
      </c>
      <c r="X97" s="6">
        <f t="shared" ref="X97:AE97" si="113">X92</f>
        <v>3078.9</v>
      </c>
      <c r="Y97" s="6">
        <f t="shared" si="113"/>
        <v>3695.3</v>
      </c>
      <c r="Z97" s="6">
        <f t="shared" si="113"/>
        <v>39.700000000000003</v>
      </c>
      <c r="AA97" s="6">
        <f t="shared" si="113"/>
        <v>55.5</v>
      </c>
      <c r="AB97" s="6">
        <f t="shared" si="113"/>
        <v>3227.8</v>
      </c>
      <c r="AC97" s="6">
        <f t="shared" si="113"/>
        <v>3896.1</v>
      </c>
      <c r="AD97" s="6">
        <f t="shared" si="113"/>
        <v>69.8</v>
      </c>
      <c r="AE97" s="92">
        <f t="shared" si="113"/>
        <v>10.4</v>
      </c>
      <c r="AF97" s="16"/>
      <c r="AG97" s="217" t="s">
        <v>26</v>
      </c>
      <c r="AH97" s="7">
        <f>(AH96*10.74)</f>
        <v>20.80875</v>
      </c>
      <c r="AI97" s="7">
        <f>(AI96*2.2)</f>
        <v>14.3</v>
      </c>
      <c r="AJ97" s="7">
        <f>(AJ96*0.25)</f>
        <v>0.40625</v>
      </c>
      <c r="AK97" s="294">
        <f>AK96+AL96</f>
        <v>10</v>
      </c>
      <c r="AL97" s="295"/>
      <c r="AM97" s="11"/>
      <c r="AN97" s="25" t="s">
        <v>41</v>
      </c>
      <c r="AO97" s="26">
        <v>9.6999999999999993</v>
      </c>
      <c r="AP97" s="27">
        <v>7.36</v>
      </c>
      <c r="AQ97" s="71"/>
      <c r="AR97" s="36" t="s">
        <v>36</v>
      </c>
      <c r="AS97" s="13" t="s">
        <v>85</v>
      </c>
      <c r="AT97" s="2" t="s">
        <v>39</v>
      </c>
      <c r="AU97" s="39">
        <v>0.57599999999999996</v>
      </c>
      <c r="AV97" s="1"/>
      <c r="AW97" s="185" t="s">
        <v>79</v>
      </c>
      <c r="AX97" s="178">
        <f t="shared" ref="AX97:AY97" si="114">AX92</f>
        <v>539404000</v>
      </c>
      <c r="AY97" s="178">
        <f t="shared" si="114"/>
        <v>305460900</v>
      </c>
      <c r="AZ97" s="181">
        <f>AZ92</f>
        <v>173537000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87"/>
      <c r="B98" s="75" t="s">
        <v>3</v>
      </c>
      <c r="C98" s="85">
        <f t="shared" ref="C98:J98" si="115">C96-C97</f>
        <v>0</v>
      </c>
      <c r="D98" s="85">
        <f t="shared" si="115"/>
        <v>0</v>
      </c>
      <c r="E98" s="85">
        <f t="shared" si="115"/>
        <v>0</v>
      </c>
      <c r="F98" s="86">
        <f t="shared" si="115"/>
        <v>0</v>
      </c>
      <c r="G98" s="85">
        <f t="shared" si="115"/>
        <v>813000</v>
      </c>
      <c r="H98" s="85">
        <f t="shared" si="115"/>
        <v>9000</v>
      </c>
      <c r="I98" s="85">
        <f t="shared" si="115"/>
        <v>31990</v>
      </c>
      <c r="J98" s="86">
        <f t="shared" si="115"/>
        <v>31000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917000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116">Y96-Y97</f>
        <v>10.399999999999636</v>
      </c>
      <c r="Z98" s="49">
        <f t="shared" si="116"/>
        <v>0.19999999999999574</v>
      </c>
      <c r="AA98" s="49">
        <f t="shared" si="116"/>
        <v>0.10000000000000142</v>
      </c>
      <c r="AB98" s="49">
        <f t="shared" si="116"/>
        <v>0</v>
      </c>
      <c r="AC98" s="49">
        <f t="shared" si="116"/>
        <v>10.900000000000091</v>
      </c>
      <c r="AD98" s="49">
        <f t="shared" si="116"/>
        <v>0.20000000000000284</v>
      </c>
      <c r="AE98" s="94">
        <f t="shared" si="116"/>
        <v>0</v>
      </c>
      <c r="AF98" s="16"/>
      <c r="AG98" s="218" t="s">
        <v>28</v>
      </c>
      <c r="AH98" s="215">
        <f>(AH97)/((K96/1000000)*8.34)</f>
        <v>3.0689470563770387</v>
      </c>
      <c r="AI98" s="215">
        <f>(AI97)/((K96/1000000)*8.34)</f>
        <v>2.1090138958943547</v>
      </c>
      <c r="AJ98" s="215">
        <f>(AJ97)/((K96/1000000)*8.34)</f>
        <v>5.9915167496998718E-2</v>
      </c>
      <c r="AK98" s="296">
        <f>(AK97)/((K96/1000000)*8.34)</f>
        <v>1.4748348922338146</v>
      </c>
      <c r="AL98" s="297"/>
      <c r="AM98" s="11"/>
      <c r="AN98" s="63"/>
      <c r="AO98" s="14"/>
      <c r="AP98" s="14"/>
      <c r="AQ98" s="71"/>
      <c r="AR98" s="214" t="s">
        <v>55</v>
      </c>
      <c r="AS98" s="89">
        <v>1.85</v>
      </c>
      <c r="AT98" s="213" t="s">
        <v>54</v>
      </c>
      <c r="AU98" s="38">
        <v>2.7E-2</v>
      </c>
      <c r="AV98" s="1"/>
      <c r="AW98" s="177" t="s">
        <v>3</v>
      </c>
      <c r="AX98" s="182">
        <f>AX96-AX97</f>
        <v>0</v>
      </c>
      <c r="AY98" s="182">
        <f>AY96-AY97</f>
        <v>903000</v>
      </c>
      <c r="AZ98" s="183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267">
        <v>25</v>
      </c>
      <c r="B100" s="76" t="s">
        <v>45</v>
      </c>
      <c r="C100" s="81">
        <v>232008000</v>
      </c>
      <c r="D100" s="40">
        <v>2186380</v>
      </c>
      <c r="E100" s="40">
        <v>5114090</v>
      </c>
      <c r="F100" s="42">
        <v>8078260</v>
      </c>
      <c r="G100" s="81">
        <v>274206000</v>
      </c>
      <c r="H100" s="40">
        <v>2384420</v>
      </c>
      <c r="I100" s="40">
        <v>7319460</v>
      </c>
      <c r="J100" s="42">
        <v>12152800</v>
      </c>
      <c r="K100" s="270">
        <f>C102+G102</f>
        <v>787000</v>
      </c>
      <c r="L100" s="271"/>
      <c r="M100" s="276">
        <f>D102+E102+F102+H102+I102+J102</f>
        <v>8000</v>
      </c>
      <c r="N100" s="271"/>
      <c r="O100" s="288">
        <f>M100+K100</f>
        <v>795000</v>
      </c>
      <c r="P100" s="289"/>
      <c r="Q100" s="45" t="s">
        <v>6</v>
      </c>
      <c r="R100" s="42">
        <v>1268643800</v>
      </c>
      <c r="S100" s="60"/>
      <c r="T100" s="280">
        <v>0.03</v>
      </c>
      <c r="U100" s="283">
        <v>1</v>
      </c>
      <c r="V100" s="60"/>
      <c r="W100" s="216" t="s">
        <v>6</v>
      </c>
      <c r="X100" s="47">
        <v>3078.9</v>
      </c>
      <c r="Y100" s="47">
        <v>3715.7</v>
      </c>
      <c r="Z100" s="47">
        <v>39.9</v>
      </c>
      <c r="AA100" s="47">
        <v>55.6</v>
      </c>
      <c r="AB100" s="47">
        <v>3227.8</v>
      </c>
      <c r="AC100" s="47">
        <v>3917.2</v>
      </c>
      <c r="AD100" s="47">
        <v>70</v>
      </c>
      <c r="AE100" s="93">
        <v>10.4</v>
      </c>
      <c r="AF100" s="16"/>
      <c r="AG100" s="216" t="s">
        <v>29</v>
      </c>
      <c r="AH100" s="18">
        <v>1.5</v>
      </c>
      <c r="AI100" s="18">
        <v>6.25</v>
      </c>
      <c r="AJ100" s="18">
        <v>1.625</v>
      </c>
      <c r="AK100" s="18">
        <v>0</v>
      </c>
      <c r="AL100" s="19">
        <v>10</v>
      </c>
      <c r="AM100" s="70"/>
      <c r="AN100" s="73" t="s">
        <v>40</v>
      </c>
      <c r="AO100" s="23">
        <v>9.6999999999999993</v>
      </c>
      <c r="AP100" s="24">
        <v>7.21</v>
      </c>
      <c r="AQ100" s="71"/>
      <c r="AR100" s="34" t="s">
        <v>37</v>
      </c>
      <c r="AS100" s="55" t="s">
        <v>85</v>
      </c>
      <c r="AT100" s="35" t="s">
        <v>38</v>
      </c>
      <c r="AU100" s="56">
        <v>4.4999999999999998E-2</v>
      </c>
      <c r="AV100" s="1"/>
      <c r="AW100" s="184" t="s">
        <v>45</v>
      </c>
      <c r="AX100" s="179">
        <v>539404000</v>
      </c>
      <c r="AY100" s="179">
        <v>307202800</v>
      </c>
      <c r="AZ100" s="180">
        <v>173572000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86"/>
      <c r="B101" s="77" t="s">
        <v>44</v>
      </c>
      <c r="C101" s="82">
        <f t="shared" ref="C101:J101" si="117">C96</f>
        <v>232008000</v>
      </c>
      <c r="D101" s="83">
        <f t="shared" si="117"/>
        <v>2186380</v>
      </c>
      <c r="E101" s="83">
        <f t="shared" si="117"/>
        <v>5114090</v>
      </c>
      <c r="F101" s="84">
        <f t="shared" si="117"/>
        <v>8078260</v>
      </c>
      <c r="G101" s="82">
        <f t="shared" si="117"/>
        <v>273419000</v>
      </c>
      <c r="H101" s="83">
        <f t="shared" si="117"/>
        <v>2384420</v>
      </c>
      <c r="I101" s="83">
        <f t="shared" si="117"/>
        <v>7319460</v>
      </c>
      <c r="J101" s="84">
        <f t="shared" si="117"/>
        <v>12144800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1267888500</v>
      </c>
      <c r="S101" s="60"/>
      <c r="T101" s="281"/>
      <c r="U101" s="284"/>
      <c r="V101" s="60"/>
      <c r="W101" s="217" t="s">
        <v>7</v>
      </c>
      <c r="X101" s="6">
        <f t="shared" ref="X101:AE101" si="118">X96</f>
        <v>3078.9</v>
      </c>
      <c r="Y101" s="6">
        <f t="shared" si="118"/>
        <v>3705.7</v>
      </c>
      <c r="Z101" s="6">
        <f t="shared" si="118"/>
        <v>39.9</v>
      </c>
      <c r="AA101" s="6">
        <f t="shared" si="118"/>
        <v>55.6</v>
      </c>
      <c r="AB101" s="6">
        <f t="shared" si="118"/>
        <v>3227.8</v>
      </c>
      <c r="AC101" s="6">
        <f t="shared" si="118"/>
        <v>3907</v>
      </c>
      <c r="AD101" s="6">
        <f t="shared" si="118"/>
        <v>70</v>
      </c>
      <c r="AE101" s="92">
        <f t="shared" si="118"/>
        <v>10.4</v>
      </c>
      <c r="AF101" s="16"/>
      <c r="AG101" s="217" t="s">
        <v>26</v>
      </c>
      <c r="AH101" s="7">
        <f>(AH100*10.74)</f>
        <v>16.11</v>
      </c>
      <c r="AI101" s="7">
        <f>(AI100*2.2)</f>
        <v>13.750000000000002</v>
      </c>
      <c r="AJ101" s="7">
        <f>(AJ100*0.25)</f>
        <v>0.40625</v>
      </c>
      <c r="AK101" s="294">
        <f>AK100+AL100</f>
        <v>10</v>
      </c>
      <c r="AL101" s="295"/>
      <c r="AM101" s="11"/>
      <c r="AN101" s="25" t="s">
        <v>41</v>
      </c>
      <c r="AO101" s="26">
        <v>9.9</v>
      </c>
      <c r="AP101" s="27">
        <v>7.42</v>
      </c>
      <c r="AQ101" s="71"/>
      <c r="AR101" s="36" t="s">
        <v>36</v>
      </c>
      <c r="AS101" s="13" t="s">
        <v>85</v>
      </c>
      <c r="AT101" s="2" t="s">
        <v>39</v>
      </c>
      <c r="AU101" s="39">
        <v>0.61399999999999999</v>
      </c>
      <c r="AV101" s="1"/>
      <c r="AW101" s="185" t="s">
        <v>79</v>
      </c>
      <c r="AX101" s="178">
        <f t="shared" ref="AX101:AZ101" si="119">AX96</f>
        <v>539404000</v>
      </c>
      <c r="AY101" s="178">
        <f t="shared" si="119"/>
        <v>306363900</v>
      </c>
      <c r="AZ101" s="181">
        <f t="shared" si="119"/>
        <v>173572000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87"/>
      <c r="B102" s="75" t="s">
        <v>3</v>
      </c>
      <c r="C102" s="85">
        <f t="shared" ref="C102:J102" si="120">C100-C101</f>
        <v>0</v>
      </c>
      <c r="D102" s="85">
        <f t="shared" si="120"/>
        <v>0</v>
      </c>
      <c r="E102" s="85">
        <f t="shared" si="120"/>
        <v>0</v>
      </c>
      <c r="F102" s="86">
        <f t="shared" si="120"/>
        <v>0</v>
      </c>
      <c r="G102" s="85">
        <f t="shared" si="120"/>
        <v>787000</v>
      </c>
      <c r="H102" s="85">
        <f t="shared" si="120"/>
        <v>0</v>
      </c>
      <c r="I102" s="85">
        <f t="shared" si="120"/>
        <v>0</v>
      </c>
      <c r="J102" s="86">
        <f t="shared" si="120"/>
        <v>8000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755300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121">Y100-Y101</f>
        <v>10</v>
      </c>
      <c r="Z102" s="49">
        <f t="shared" si="121"/>
        <v>0</v>
      </c>
      <c r="AA102" s="49">
        <f t="shared" si="121"/>
        <v>0</v>
      </c>
      <c r="AB102" s="49">
        <f t="shared" si="121"/>
        <v>0</v>
      </c>
      <c r="AC102" s="49">
        <f t="shared" si="121"/>
        <v>10.199999999999818</v>
      </c>
      <c r="AD102" s="49">
        <f t="shared" si="121"/>
        <v>0</v>
      </c>
      <c r="AE102" s="94">
        <f t="shared" si="121"/>
        <v>0</v>
      </c>
      <c r="AF102" s="16"/>
      <c r="AG102" s="218" t="s">
        <v>28</v>
      </c>
      <c r="AH102" s="215">
        <f>(AH101)/((K100/1000000)*8.34)</f>
        <v>2.4544532099860135</v>
      </c>
      <c r="AI102" s="215">
        <f>(AI101)/((K100/1000000)*8.34)</f>
        <v>2.094893335649143</v>
      </c>
      <c r="AJ102" s="215">
        <f>(AJ101)/((K100/1000000)*8.34)</f>
        <v>6.1894575825997396E-2</v>
      </c>
      <c r="AK102" s="296">
        <f>(AK101)/((K100/1000000)*8.34)</f>
        <v>1.5235587895630129</v>
      </c>
      <c r="AL102" s="297"/>
      <c r="AM102" s="11"/>
      <c r="AN102" s="63"/>
      <c r="AO102" s="14"/>
      <c r="AP102" s="14"/>
      <c r="AQ102" s="71"/>
      <c r="AR102" s="214" t="s">
        <v>55</v>
      </c>
      <c r="AS102" s="89">
        <v>1.79</v>
      </c>
      <c r="AT102" s="213" t="s">
        <v>54</v>
      </c>
      <c r="AU102" s="38">
        <v>2.7E-2</v>
      </c>
      <c r="AV102" s="1"/>
      <c r="AW102" s="177" t="s">
        <v>3</v>
      </c>
      <c r="AX102" s="182">
        <f>AX100-AX101</f>
        <v>0</v>
      </c>
      <c r="AY102" s="182">
        <f>AY100-AY101</f>
        <v>838900</v>
      </c>
      <c r="AZ102" s="183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267">
        <v>26</v>
      </c>
      <c r="B104" s="76" t="s">
        <v>45</v>
      </c>
      <c r="C104" s="81">
        <v>232008000</v>
      </c>
      <c r="D104" s="40">
        <v>2186380</v>
      </c>
      <c r="E104" s="40">
        <v>5114090</v>
      </c>
      <c r="F104" s="42">
        <v>8078260</v>
      </c>
      <c r="G104" s="81">
        <v>274736000</v>
      </c>
      <c r="H104" s="40">
        <v>2393420</v>
      </c>
      <c r="I104" s="40">
        <v>7351460</v>
      </c>
      <c r="J104" s="42">
        <v>12182800</v>
      </c>
      <c r="K104" s="270">
        <f>C106+G106</f>
        <v>530000</v>
      </c>
      <c r="L104" s="271"/>
      <c r="M104" s="276">
        <f>D106+E106+F106+H106+I106+J106</f>
        <v>71000</v>
      </c>
      <c r="N104" s="271"/>
      <c r="O104" s="288">
        <f>M104+K104</f>
        <v>601000</v>
      </c>
      <c r="P104" s="289"/>
      <c r="Q104" s="45" t="s">
        <v>6</v>
      </c>
      <c r="R104" s="42">
        <v>1269375800</v>
      </c>
      <c r="S104" s="60"/>
      <c r="T104" s="280">
        <v>0.04</v>
      </c>
      <c r="U104" s="283">
        <v>1.01</v>
      </c>
      <c r="V104" s="60"/>
      <c r="W104" s="216" t="s">
        <v>6</v>
      </c>
      <c r="X104" s="47">
        <v>3078.9</v>
      </c>
      <c r="Y104" s="47">
        <v>3722.5</v>
      </c>
      <c r="Z104" s="47">
        <v>40.1</v>
      </c>
      <c r="AA104" s="47">
        <v>55.7</v>
      </c>
      <c r="AB104" s="47">
        <v>3227.8</v>
      </c>
      <c r="AC104" s="47">
        <v>3924.4</v>
      </c>
      <c r="AD104" s="47">
        <v>70.2</v>
      </c>
      <c r="AE104" s="93">
        <v>10.4</v>
      </c>
      <c r="AF104" s="16"/>
      <c r="AG104" s="216" t="s">
        <v>29</v>
      </c>
      <c r="AH104" s="18">
        <v>1.9375</v>
      </c>
      <c r="AI104" s="18">
        <v>4.25</v>
      </c>
      <c r="AJ104" s="18">
        <v>1.125</v>
      </c>
      <c r="AK104" s="18">
        <v>0</v>
      </c>
      <c r="AL104" s="19">
        <v>6</v>
      </c>
      <c r="AM104" s="70"/>
      <c r="AN104" s="73" t="s">
        <v>40</v>
      </c>
      <c r="AO104" s="23">
        <v>10.1</v>
      </c>
      <c r="AP104" s="24">
        <v>7.26</v>
      </c>
      <c r="AQ104" s="71"/>
      <c r="AR104" s="34" t="s">
        <v>37</v>
      </c>
      <c r="AS104" s="55" t="s">
        <v>85</v>
      </c>
      <c r="AT104" s="35" t="s">
        <v>38</v>
      </c>
      <c r="AU104" s="56">
        <v>4.3999999999999997E-2</v>
      </c>
      <c r="AV104" s="1"/>
      <c r="AW104" s="184" t="s">
        <v>45</v>
      </c>
      <c r="AX104" s="179">
        <v>539404000</v>
      </c>
      <c r="AY104" s="179">
        <v>307808000</v>
      </c>
      <c r="AZ104" s="180">
        <v>173607000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86"/>
      <c r="B105" s="77" t="s">
        <v>44</v>
      </c>
      <c r="C105" s="82">
        <f t="shared" ref="C105:J105" si="122">C100</f>
        <v>232008000</v>
      </c>
      <c r="D105" s="83">
        <f t="shared" si="122"/>
        <v>2186380</v>
      </c>
      <c r="E105" s="83">
        <f t="shared" si="122"/>
        <v>5114090</v>
      </c>
      <c r="F105" s="84">
        <f t="shared" si="122"/>
        <v>8078260</v>
      </c>
      <c r="G105" s="82">
        <f t="shared" si="122"/>
        <v>274206000</v>
      </c>
      <c r="H105" s="83">
        <f t="shared" si="122"/>
        <v>2384420</v>
      </c>
      <c r="I105" s="83">
        <f t="shared" si="122"/>
        <v>7319460</v>
      </c>
      <c r="J105" s="84">
        <f t="shared" si="122"/>
        <v>12152800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1268643800</v>
      </c>
      <c r="S105" s="60"/>
      <c r="T105" s="281"/>
      <c r="U105" s="284"/>
      <c r="V105" s="60"/>
      <c r="W105" s="217" t="s">
        <v>7</v>
      </c>
      <c r="X105" s="6">
        <f t="shared" ref="X105:AE105" si="123">X100</f>
        <v>3078.9</v>
      </c>
      <c r="Y105" s="6">
        <f t="shared" si="123"/>
        <v>3715.7</v>
      </c>
      <c r="Z105" s="6">
        <f t="shared" si="123"/>
        <v>39.9</v>
      </c>
      <c r="AA105" s="6">
        <f t="shared" si="123"/>
        <v>55.6</v>
      </c>
      <c r="AB105" s="6">
        <f t="shared" si="123"/>
        <v>3227.8</v>
      </c>
      <c r="AC105" s="6">
        <f t="shared" si="123"/>
        <v>3917.2</v>
      </c>
      <c r="AD105" s="6">
        <f t="shared" si="123"/>
        <v>70</v>
      </c>
      <c r="AE105" s="92">
        <f t="shared" si="123"/>
        <v>10.4</v>
      </c>
      <c r="AF105" s="16"/>
      <c r="AG105" s="217" t="s">
        <v>26</v>
      </c>
      <c r="AH105" s="7">
        <f>(AH104*10.74)</f>
        <v>20.80875</v>
      </c>
      <c r="AI105" s="7">
        <f>(AI104*2.2)</f>
        <v>9.3500000000000014</v>
      </c>
      <c r="AJ105" s="7">
        <f>(AJ104*0.25)</f>
        <v>0.28125</v>
      </c>
      <c r="AK105" s="294">
        <f>AK104+AL104</f>
        <v>6</v>
      </c>
      <c r="AL105" s="295"/>
      <c r="AM105" s="11"/>
      <c r="AN105" s="25" t="s">
        <v>41</v>
      </c>
      <c r="AO105" s="26">
        <v>9.5</v>
      </c>
      <c r="AP105" s="27">
        <v>7.4</v>
      </c>
      <c r="AQ105" s="71"/>
      <c r="AR105" s="36" t="s">
        <v>36</v>
      </c>
      <c r="AS105" s="13" t="s">
        <v>85</v>
      </c>
      <c r="AT105" s="2" t="s">
        <v>39</v>
      </c>
      <c r="AU105" s="39">
        <v>0.58899999999999997</v>
      </c>
      <c r="AV105" s="1"/>
      <c r="AW105" s="185" t="s">
        <v>79</v>
      </c>
      <c r="AX105" s="178">
        <f t="shared" ref="AX105:AZ105" si="124">AX100</f>
        <v>539404000</v>
      </c>
      <c r="AY105" s="178">
        <f t="shared" si="124"/>
        <v>307202800</v>
      </c>
      <c r="AZ105" s="181">
        <f t="shared" si="124"/>
        <v>173572000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87"/>
      <c r="B106" s="75" t="s">
        <v>3</v>
      </c>
      <c r="C106" s="85">
        <f t="shared" ref="C106:J106" si="125">C104-C105</f>
        <v>0</v>
      </c>
      <c r="D106" s="85">
        <f t="shared" si="125"/>
        <v>0</v>
      </c>
      <c r="E106" s="85">
        <f t="shared" si="125"/>
        <v>0</v>
      </c>
      <c r="F106" s="86">
        <f t="shared" si="125"/>
        <v>0</v>
      </c>
      <c r="G106" s="85">
        <f t="shared" si="125"/>
        <v>530000</v>
      </c>
      <c r="H106" s="85">
        <f t="shared" si="125"/>
        <v>9000</v>
      </c>
      <c r="I106" s="85">
        <f t="shared" si="125"/>
        <v>32000</v>
      </c>
      <c r="J106" s="86">
        <f t="shared" si="125"/>
        <v>30000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732000</v>
      </c>
      <c r="S106" s="61"/>
      <c r="T106" s="282"/>
      <c r="U106" s="285"/>
      <c r="V106" s="61"/>
      <c r="W106" s="48" t="s">
        <v>3</v>
      </c>
      <c r="X106" s="49">
        <f>X104-X105</f>
        <v>0</v>
      </c>
      <c r="Y106" s="49">
        <f t="shared" ref="Y106:AE106" si="126">Y104-Y105</f>
        <v>6.8000000000001819</v>
      </c>
      <c r="Z106" s="49">
        <f t="shared" si="126"/>
        <v>0.20000000000000284</v>
      </c>
      <c r="AA106" s="49">
        <f t="shared" si="126"/>
        <v>0.10000000000000142</v>
      </c>
      <c r="AB106" s="49">
        <f t="shared" si="126"/>
        <v>0</v>
      </c>
      <c r="AC106" s="49">
        <f t="shared" si="126"/>
        <v>7.2000000000002728</v>
      </c>
      <c r="AD106" s="49">
        <f t="shared" si="126"/>
        <v>0.20000000000000284</v>
      </c>
      <c r="AE106" s="94">
        <f t="shared" si="126"/>
        <v>0</v>
      </c>
      <c r="AF106" s="16"/>
      <c r="AG106" s="218" t="s">
        <v>28</v>
      </c>
      <c r="AH106" s="215">
        <f>(AH105)/((K104/1000000)*8.34)</f>
        <v>4.7076489751594943</v>
      </c>
      <c r="AI106" s="215">
        <f>(AI105)/((K104/1000000)*8.34)</f>
        <v>2.1152889009547082</v>
      </c>
      <c r="AJ106" s="215">
        <f>(AJ105)/((K104/1000000)*8.34)</f>
        <v>6.3628342608931715E-2</v>
      </c>
      <c r="AK106" s="296">
        <f>(AK105)/((K104/1000000)*8.34)</f>
        <v>1.3574046423238766</v>
      </c>
      <c r="AL106" s="297"/>
      <c r="AM106" s="11"/>
      <c r="AN106" s="63"/>
      <c r="AO106" s="14"/>
      <c r="AP106" s="14"/>
      <c r="AQ106" s="71"/>
      <c r="AR106" s="214" t="s">
        <v>55</v>
      </c>
      <c r="AS106" s="89">
        <v>2.78</v>
      </c>
      <c r="AT106" s="213" t="s">
        <v>54</v>
      </c>
      <c r="AU106" s="38">
        <v>2.7E-2</v>
      </c>
      <c r="AV106" s="1"/>
      <c r="AW106" s="177" t="s">
        <v>3</v>
      </c>
      <c r="AX106" s="182">
        <f>AX104-AX105</f>
        <v>0</v>
      </c>
      <c r="AY106" s="182">
        <f>AY104-AY105</f>
        <v>605200</v>
      </c>
      <c r="AZ106" s="183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267">
        <v>27</v>
      </c>
      <c r="B108" s="76" t="s">
        <v>45</v>
      </c>
      <c r="C108" s="81">
        <v>232008000</v>
      </c>
      <c r="D108" s="40">
        <v>2186380</v>
      </c>
      <c r="E108" s="40">
        <v>5114090</v>
      </c>
      <c r="F108" s="42">
        <v>8078260</v>
      </c>
      <c r="G108" s="81">
        <v>275664000</v>
      </c>
      <c r="H108" s="40">
        <v>2393420</v>
      </c>
      <c r="I108" s="40">
        <v>7351460</v>
      </c>
      <c r="J108" s="42">
        <v>12190800</v>
      </c>
      <c r="K108" s="270">
        <f>C110+G110</f>
        <v>928000</v>
      </c>
      <c r="L108" s="271"/>
      <c r="M108" s="276">
        <f>D110+E110+F110+H110+I110+J110</f>
        <v>8000</v>
      </c>
      <c r="N108" s="271"/>
      <c r="O108" s="288">
        <f>M108+K108</f>
        <v>936000</v>
      </c>
      <c r="P108" s="289"/>
      <c r="Q108" s="45" t="s">
        <v>6</v>
      </c>
      <c r="R108" s="42">
        <v>1270141700</v>
      </c>
      <c r="S108" s="60"/>
      <c r="T108" s="280">
        <v>0.03</v>
      </c>
      <c r="U108" s="283">
        <v>0.98</v>
      </c>
      <c r="V108" s="60"/>
      <c r="W108" s="216" t="s">
        <v>6</v>
      </c>
      <c r="X108" s="47">
        <v>3078.9</v>
      </c>
      <c r="Y108" s="47">
        <v>3734.3</v>
      </c>
      <c r="Z108" s="47">
        <v>40.1</v>
      </c>
      <c r="AA108" s="47">
        <v>55.7</v>
      </c>
      <c r="AB108" s="47">
        <v>3227.8</v>
      </c>
      <c r="AC108" s="47">
        <v>3936.3</v>
      </c>
      <c r="AD108" s="47">
        <v>70.2</v>
      </c>
      <c r="AE108" s="93">
        <v>10.4</v>
      </c>
      <c r="AF108" s="16"/>
      <c r="AG108" s="216" t="s">
        <v>29</v>
      </c>
      <c r="AH108" s="18">
        <v>2</v>
      </c>
      <c r="AI108" s="18">
        <v>7.625</v>
      </c>
      <c r="AJ108" s="18">
        <v>2.125</v>
      </c>
      <c r="AK108" s="18">
        <v>0</v>
      </c>
      <c r="AL108" s="19">
        <v>12</v>
      </c>
      <c r="AM108" s="70"/>
      <c r="AN108" s="73" t="s">
        <v>40</v>
      </c>
      <c r="AO108" s="23">
        <v>10.6</v>
      </c>
      <c r="AP108" s="24">
        <v>7.32</v>
      </c>
      <c r="AQ108" s="71"/>
      <c r="AR108" s="34" t="s">
        <v>37</v>
      </c>
      <c r="AS108" s="55" t="s">
        <v>85</v>
      </c>
      <c r="AT108" s="35" t="s">
        <v>38</v>
      </c>
      <c r="AU108" s="56">
        <v>7.6999999999999999E-2</v>
      </c>
      <c r="AV108" s="1"/>
      <c r="AW108" s="184" t="s">
        <v>45</v>
      </c>
      <c r="AX108" s="179">
        <v>539404000</v>
      </c>
      <c r="AY108" s="179">
        <v>308792600</v>
      </c>
      <c r="AZ108" s="180">
        <v>173607000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86"/>
      <c r="B109" s="77" t="s">
        <v>44</v>
      </c>
      <c r="C109" s="82">
        <f t="shared" ref="C109:J109" si="127">C104</f>
        <v>232008000</v>
      </c>
      <c r="D109" s="83">
        <f t="shared" si="127"/>
        <v>2186380</v>
      </c>
      <c r="E109" s="83">
        <f t="shared" si="127"/>
        <v>5114090</v>
      </c>
      <c r="F109" s="84">
        <f t="shared" si="127"/>
        <v>8078260</v>
      </c>
      <c r="G109" s="82">
        <f t="shared" si="127"/>
        <v>274736000</v>
      </c>
      <c r="H109" s="83">
        <f t="shared" si="127"/>
        <v>2393420</v>
      </c>
      <c r="I109" s="83">
        <f t="shared" si="127"/>
        <v>7351460</v>
      </c>
      <c r="J109" s="84">
        <f t="shared" si="127"/>
        <v>12182800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1269375800</v>
      </c>
      <c r="S109" s="60"/>
      <c r="T109" s="281"/>
      <c r="U109" s="284"/>
      <c r="V109" s="60"/>
      <c r="W109" s="217" t="s">
        <v>7</v>
      </c>
      <c r="X109" s="6">
        <f t="shared" ref="X109:AE109" si="128">X104</f>
        <v>3078.9</v>
      </c>
      <c r="Y109" s="6">
        <f t="shared" si="128"/>
        <v>3722.5</v>
      </c>
      <c r="Z109" s="6">
        <f t="shared" si="128"/>
        <v>40.1</v>
      </c>
      <c r="AA109" s="6">
        <f t="shared" si="128"/>
        <v>55.7</v>
      </c>
      <c r="AB109" s="6">
        <f t="shared" si="128"/>
        <v>3227.8</v>
      </c>
      <c r="AC109" s="6">
        <f t="shared" si="128"/>
        <v>3924.4</v>
      </c>
      <c r="AD109" s="6">
        <f t="shared" si="128"/>
        <v>70.2</v>
      </c>
      <c r="AE109" s="92">
        <f t="shared" si="128"/>
        <v>10.4</v>
      </c>
      <c r="AF109" s="16"/>
      <c r="AG109" s="217" t="s">
        <v>26</v>
      </c>
      <c r="AH109" s="7">
        <f>(AH108*10.74)</f>
        <v>21.48</v>
      </c>
      <c r="AI109" s="7">
        <f>(AI108*2.2)</f>
        <v>16.775000000000002</v>
      </c>
      <c r="AJ109" s="7">
        <f>(AJ108*0.25)</f>
        <v>0.53125</v>
      </c>
      <c r="AK109" s="294">
        <f>AK108+AL108</f>
        <v>12</v>
      </c>
      <c r="AL109" s="295"/>
      <c r="AM109" s="11"/>
      <c r="AN109" s="25" t="s">
        <v>41</v>
      </c>
      <c r="AO109" s="26">
        <v>9.9</v>
      </c>
      <c r="AP109" s="27">
        <v>7.48</v>
      </c>
      <c r="AQ109" s="71"/>
      <c r="AR109" s="36" t="s">
        <v>36</v>
      </c>
      <c r="AS109" s="13" t="s">
        <v>85</v>
      </c>
      <c r="AT109" s="2" t="s">
        <v>39</v>
      </c>
      <c r="AU109" s="39">
        <v>0.54</v>
      </c>
      <c r="AV109" s="1"/>
      <c r="AW109" s="185" t="s">
        <v>79</v>
      </c>
      <c r="AX109" s="178">
        <f t="shared" ref="AX109:AZ109" si="129">AX104</f>
        <v>539404000</v>
      </c>
      <c r="AY109" s="178">
        <f t="shared" si="129"/>
        <v>307808000</v>
      </c>
      <c r="AZ109" s="181">
        <f t="shared" si="129"/>
        <v>173607000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87"/>
      <c r="B110" s="75" t="s">
        <v>3</v>
      </c>
      <c r="C110" s="85">
        <f t="shared" ref="C110:J110" si="130">C108-C109</f>
        <v>0</v>
      </c>
      <c r="D110" s="85">
        <f t="shared" si="130"/>
        <v>0</v>
      </c>
      <c r="E110" s="85">
        <f t="shared" si="130"/>
        <v>0</v>
      </c>
      <c r="F110" s="86">
        <f t="shared" si="130"/>
        <v>0</v>
      </c>
      <c r="G110" s="85">
        <f t="shared" si="130"/>
        <v>928000</v>
      </c>
      <c r="H110" s="85">
        <f t="shared" si="130"/>
        <v>0</v>
      </c>
      <c r="I110" s="85">
        <f t="shared" si="130"/>
        <v>0</v>
      </c>
      <c r="J110" s="86">
        <f t="shared" si="130"/>
        <v>8000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765900</v>
      </c>
      <c r="S110" s="61"/>
      <c r="T110" s="282"/>
      <c r="U110" s="285"/>
      <c r="V110" s="61"/>
      <c r="W110" s="48" t="s">
        <v>3</v>
      </c>
      <c r="X110" s="49">
        <f>X108-X109</f>
        <v>0</v>
      </c>
      <c r="Y110" s="49">
        <f t="shared" ref="Y110:AE110" si="131">Y108-Y109</f>
        <v>11.800000000000182</v>
      </c>
      <c r="Z110" s="49">
        <f t="shared" si="131"/>
        <v>0</v>
      </c>
      <c r="AA110" s="49">
        <f t="shared" si="131"/>
        <v>0</v>
      </c>
      <c r="AB110" s="49">
        <f t="shared" si="131"/>
        <v>0</v>
      </c>
      <c r="AC110" s="49">
        <f t="shared" si="131"/>
        <v>11.900000000000091</v>
      </c>
      <c r="AD110" s="49">
        <f t="shared" si="131"/>
        <v>0</v>
      </c>
      <c r="AE110" s="94">
        <f t="shared" si="131"/>
        <v>0</v>
      </c>
      <c r="AF110" s="16"/>
      <c r="AG110" s="218" t="s">
        <v>28</v>
      </c>
      <c r="AH110" s="215">
        <f>(AH109)/((K108/1000000)*8.34)</f>
        <v>2.7753659141652194</v>
      </c>
      <c r="AI110" s="215">
        <f>(AI109)/((K108/1000000)*8.34)</f>
        <v>2.1674470768213019</v>
      </c>
      <c r="AJ110" s="215">
        <f>(AJ109)/((K108/1000000)*8.34)</f>
        <v>6.8641207723476386E-2</v>
      </c>
      <c r="AK110" s="296">
        <f>(AK109)/((K108/1000000)*8.34)</f>
        <v>1.5504837509302902</v>
      </c>
      <c r="AL110" s="297"/>
      <c r="AM110" s="11"/>
      <c r="AN110" s="63"/>
      <c r="AO110" s="14"/>
      <c r="AP110" s="14"/>
      <c r="AQ110" s="71"/>
      <c r="AR110" s="214" t="s">
        <v>55</v>
      </c>
      <c r="AS110" s="89">
        <v>1.91</v>
      </c>
      <c r="AT110" s="213" t="s">
        <v>54</v>
      </c>
      <c r="AU110" s="38">
        <v>5.1999999999999998E-2</v>
      </c>
      <c r="AV110" s="1"/>
      <c r="AW110" s="177" t="s">
        <v>3</v>
      </c>
      <c r="AX110" s="182">
        <f>AX108-AX109</f>
        <v>0</v>
      </c>
      <c r="AY110" s="182">
        <f>AY108-AY109</f>
        <v>984600</v>
      </c>
      <c r="AZ110" s="183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267">
        <v>28</v>
      </c>
      <c r="B112" s="76" t="s">
        <v>45</v>
      </c>
      <c r="C112" s="81">
        <v>232008000</v>
      </c>
      <c r="D112" s="40">
        <v>2186380</v>
      </c>
      <c r="E112" s="40">
        <v>5114090</v>
      </c>
      <c r="F112" s="42">
        <v>8078260</v>
      </c>
      <c r="G112" s="81">
        <v>276268000</v>
      </c>
      <c r="H112" s="40">
        <v>2402420</v>
      </c>
      <c r="I112" s="40">
        <v>7383460</v>
      </c>
      <c r="J112" s="42">
        <v>12211800</v>
      </c>
      <c r="K112" s="270">
        <f>C114+G114</f>
        <v>604000</v>
      </c>
      <c r="L112" s="271"/>
      <c r="M112" s="276">
        <f>D114+E114+F114+H114+I114+J114</f>
        <v>62000</v>
      </c>
      <c r="N112" s="271"/>
      <c r="O112" s="288">
        <f>M112+K112</f>
        <v>666000</v>
      </c>
      <c r="P112" s="289"/>
      <c r="Q112" s="45" t="s">
        <v>6</v>
      </c>
      <c r="R112" s="42">
        <v>1270845500</v>
      </c>
      <c r="S112" s="60"/>
      <c r="T112" s="280">
        <v>0.02</v>
      </c>
      <c r="U112" s="283">
        <v>1</v>
      </c>
      <c r="V112" s="60"/>
      <c r="W112" s="216" t="s">
        <v>6</v>
      </c>
      <c r="X112" s="47">
        <v>3078.9</v>
      </c>
      <c r="Y112" s="47">
        <v>3742.1</v>
      </c>
      <c r="Z112" s="47">
        <v>40.299999999999997</v>
      </c>
      <c r="AA112" s="47">
        <v>55.7</v>
      </c>
      <c r="AB112" s="47">
        <v>3227.8</v>
      </c>
      <c r="AC112" s="47">
        <v>3944.4</v>
      </c>
      <c r="AD112" s="47">
        <v>70.3</v>
      </c>
      <c r="AE112" s="93">
        <v>10.4</v>
      </c>
      <c r="AF112" s="16"/>
      <c r="AG112" s="216" t="s">
        <v>29</v>
      </c>
      <c r="AH112" s="18">
        <v>2</v>
      </c>
      <c r="AI112" s="18">
        <v>5.625</v>
      </c>
      <c r="AJ112" s="18">
        <v>1.5</v>
      </c>
      <c r="AK112" s="18">
        <v>8</v>
      </c>
      <c r="AL112" s="19">
        <v>0</v>
      </c>
      <c r="AM112" s="70"/>
      <c r="AN112" s="73" t="s">
        <v>40</v>
      </c>
      <c r="AO112" s="23">
        <v>12.1</v>
      </c>
      <c r="AP112" s="24">
        <v>7.33</v>
      </c>
      <c r="AQ112" s="71"/>
      <c r="AR112" s="34" t="s">
        <v>37</v>
      </c>
      <c r="AS112" s="55" t="s">
        <v>85</v>
      </c>
      <c r="AT112" s="35" t="s">
        <v>38</v>
      </c>
      <c r="AU112" s="56">
        <v>4.4999999999999998E-2</v>
      </c>
      <c r="AV112" s="1"/>
      <c r="AW112" s="184" t="s">
        <v>45</v>
      </c>
      <c r="AX112" s="179">
        <v>539404000</v>
      </c>
      <c r="AY112" s="179">
        <v>309461984</v>
      </c>
      <c r="AZ112" s="180">
        <v>173642000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86"/>
      <c r="B113" s="77" t="s">
        <v>44</v>
      </c>
      <c r="C113" s="82">
        <f t="shared" ref="C113:J113" si="132">C108</f>
        <v>232008000</v>
      </c>
      <c r="D113" s="83">
        <f t="shared" si="132"/>
        <v>2186380</v>
      </c>
      <c r="E113" s="83">
        <f t="shared" si="132"/>
        <v>5114090</v>
      </c>
      <c r="F113" s="84">
        <f t="shared" si="132"/>
        <v>8078260</v>
      </c>
      <c r="G113" s="82">
        <f t="shared" si="132"/>
        <v>275664000</v>
      </c>
      <c r="H113" s="83">
        <f t="shared" si="132"/>
        <v>2393420</v>
      </c>
      <c r="I113" s="83">
        <f t="shared" si="132"/>
        <v>7351460</v>
      </c>
      <c r="J113" s="84">
        <f t="shared" si="132"/>
        <v>12190800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1270141700</v>
      </c>
      <c r="S113" s="60"/>
      <c r="T113" s="281"/>
      <c r="U113" s="284"/>
      <c r="V113" s="60"/>
      <c r="W113" s="217" t="s">
        <v>7</v>
      </c>
      <c r="X113" s="6">
        <f t="shared" ref="X113:AE113" si="133">X108</f>
        <v>3078.9</v>
      </c>
      <c r="Y113" s="6">
        <f t="shared" si="133"/>
        <v>3734.3</v>
      </c>
      <c r="Z113" s="6">
        <f t="shared" si="133"/>
        <v>40.1</v>
      </c>
      <c r="AA113" s="6">
        <f t="shared" si="133"/>
        <v>55.7</v>
      </c>
      <c r="AB113" s="6">
        <f t="shared" si="133"/>
        <v>3227.8</v>
      </c>
      <c r="AC113" s="6">
        <f t="shared" si="133"/>
        <v>3936.3</v>
      </c>
      <c r="AD113" s="6">
        <f t="shared" si="133"/>
        <v>70.2</v>
      </c>
      <c r="AE113" s="92">
        <f t="shared" si="133"/>
        <v>10.4</v>
      </c>
      <c r="AF113" s="16"/>
      <c r="AG113" s="217" t="s">
        <v>26</v>
      </c>
      <c r="AH113" s="7">
        <f>(AH112*10.74)</f>
        <v>21.48</v>
      </c>
      <c r="AI113" s="7">
        <f>(AI112*2.2)</f>
        <v>12.375000000000002</v>
      </c>
      <c r="AJ113" s="7">
        <f>(AJ112*0.25)</f>
        <v>0.375</v>
      </c>
      <c r="AK113" s="294">
        <f>AK112+AL112</f>
        <v>8</v>
      </c>
      <c r="AL113" s="295"/>
      <c r="AM113" s="11"/>
      <c r="AN113" s="25" t="s">
        <v>41</v>
      </c>
      <c r="AO113" s="26">
        <v>12.2</v>
      </c>
      <c r="AP113" s="27">
        <v>7.52</v>
      </c>
      <c r="AQ113" s="71"/>
      <c r="AR113" s="36" t="s">
        <v>36</v>
      </c>
      <c r="AS113" s="13" t="s">
        <v>85</v>
      </c>
      <c r="AT113" s="2" t="s">
        <v>39</v>
      </c>
      <c r="AU113" s="39">
        <v>0.442</v>
      </c>
      <c r="AV113" s="1"/>
      <c r="AW113" s="185" t="s">
        <v>79</v>
      </c>
      <c r="AX113" s="178">
        <f t="shared" ref="AX113:AZ113" si="134">AX108</f>
        <v>539404000</v>
      </c>
      <c r="AY113" s="178">
        <f t="shared" si="134"/>
        <v>308792600</v>
      </c>
      <c r="AZ113" s="181">
        <f t="shared" si="134"/>
        <v>173607000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87"/>
      <c r="B114" s="75" t="s">
        <v>3</v>
      </c>
      <c r="C114" s="85">
        <f t="shared" ref="C114:J114" si="135">C112-C113</f>
        <v>0</v>
      </c>
      <c r="D114" s="85">
        <f t="shared" si="135"/>
        <v>0</v>
      </c>
      <c r="E114" s="85">
        <f t="shared" si="135"/>
        <v>0</v>
      </c>
      <c r="F114" s="86">
        <f t="shared" si="135"/>
        <v>0</v>
      </c>
      <c r="G114" s="85">
        <f t="shared" si="135"/>
        <v>604000</v>
      </c>
      <c r="H114" s="85">
        <f t="shared" si="135"/>
        <v>9000</v>
      </c>
      <c r="I114" s="85">
        <f t="shared" si="135"/>
        <v>32000</v>
      </c>
      <c r="J114" s="86">
        <f t="shared" si="135"/>
        <v>21000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703800</v>
      </c>
      <c r="S114" s="61"/>
      <c r="T114" s="282"/>
      <c r="U114" s="285"/>
      <c r="V114" s="61"/>
      <c r="W114" s="48" t="s">
        <v>3</v>
      </c>
      <c r="X114" s="49">
        <f>X112-X113</f>
        <v>0</v>
      </c>
      <c r="Y114" s="49">
        <f t="shared" ref="Y114:AE114" si="136">Y112-Y113</f>
        <v>7.7999999999997272</v>
      </c>
      <c r="Z114" s="49">
        <f t="shared" si="136"/>
        <v>0.19999999999999574</v>
      </c>
      <c r="AA114" s="49">
        <f t="shared" si="136"/>
        <v>0</v>
      </c>
      <c r="AB114" s="49">
        <f t="shared" si="136"/>
        <v>0</v>
      </c>
      <c r="AC114" s="49">
        <f t="shared" si="136"/>
        <v>8.0999999999999091</v>
      </c>
      <c r="AD114" s="49">
        <f t="shared" si="136"/>
        <v>9.9999999999994316E-2</v>
      </c>
      <c r="AE114" s="94">
        <f t="shared" si="136"/>
        <v>0</v>
      </c>
      <c r="AF114" s="16"/>
      <c r="AG114" s="218" t="s">
        <v>28</v>
      </c>
      <c r="AH114" s="215">
        <f>(AH113)/((K112/1000000)*8.34)</f>
        <v>4.2641383581876227</v>
      </c>
      <c r="AI114" s="215">
        <f>(AI113)/((K112/1000000)*8.34)</f>
        <v>2.4566439563580929</v>
      </c>
      <c r="AJ114" s="215">
        <f>(AJ113)/((K112/1000000)*8.34)</f>
        <v>7.4443756253275525E-2</v>
      </c>
      <c r="AK114" s="296">
        <f>(AK113)/((K112/1000000)*8.34)</f>
        <v>1.5881334667365448</v>
      </c>
      <c r="AL114" s="297"/>
      <c r="AM114" s="11"/>
      <c r="AN114" s="63"/>
      <c r="AO114" s="14"/>
      <c r="AP114" s="14"/>
      <c r="AQ114" s="71"/>
      <c r="AR114" s="214" t="s">
        <v>55</v>
      </c>
      <c r="AS114" s="89">
        <v>2.08</v>
      </c>
      <c r="AT114" s="213" t="s">
        <v>54</v>
      </c>
      <c r="AU114" s="38">
        <v>2.7E-2</v>
      </c>
      <c r="AV114" s="1"/>
      <c r="AW114" s="177" t="s">
        <v>3</v>
      </c>
      <c r="AX114" s="182">
        <f>AX112-AX113</f>
        <v>0</v>
      </c>
      <c r="AY114" s="182">
        <f>AY112-AY113</f>
        <v>669384</v>
      </c>
      <c r="AZ114" s="183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267">
        <v>29</v>
      </c>
      <c r="B116" s="76" t="s">
        <v>45</v>
      </c>
      <c r="C116" s="81">
        <v>232785000</v>
      </c>
      <c r="D116" s="40">
        <v>2196380</v>
      </c>
      <c r="E116" s="40">
        <v>5143090</v>
      </c>
      <c r="F116" s="42">
        <v>8117280</v>
      </c>
      <c r="G116" s="81">
        <v>276268000</v>
      </c>
      <c r="H116" s="40">
        <v>2402420</v>
      </c>
      <c r="I116" s="40">
        <v>7383460</v>
      </c>
      <c r="J116" s="42">
        <v>12211800</v>
      </c>
      <c r="K116" s="270">
        <f>C118+G118</f>
        <v>777000</v>
      </c>
      <c r="L116" s="271"/>
      <c r="M116" s="276">
        <f>D118+E118+F118+H118+I118+J118</f>
        <v>78020</v>
      </c>
      <c r="N116" s="271"/>
      <c r="O116" s="288">
        <f>M116+K116</f>
        <v>855020</v>
      </c>
      <c r="P116" s="289"/>
      <c r="Q116" s="45" t="s">
        <v>6</v>
      </c>
      <c r="R116" s="42">
        <v>1271620400</v>
      </c>
      <c r="S116" s="60"/>
      <c r="T116" s="280">
        <v>0.03</v>
      </c>
      <c r="U116" s="283">
        <v>1</v>
      </c>
      <c r="V116" s="60"/>
      <c r="W116" s="216" t="s">
        <v>6</v>
      </c>
      <c r="X116" s="47">
        <v>3088.9</v>
      </c>
      <c r="Y116" s="47">
        <v>3742.1</v>
      </c>
      <c r="Z116" s="47">
        <v>40.4</v>
      </c>
      <c r="AA116" s="47">
        <v>55.7</v>
      </c>
      <c r="AB116" s="47">
        <v>3238.3</v>
      </c>
      <c r="AC116" s="47">
        <v>3944.4</v>
      </c>
      <c r="AD116" s="47">
        <v>70.5</v>
      </c>
      <c r="AE116" s="93">
        <v>10.4</v>
      </c>
      <c r="AF116" s="16"/>
      <c r="AG116" s="216" t="s">
        <v>29</v>
      </c>
      <c r="AH116" s="18">
        <v>1.875</v>
      </c>
      <c r="AI116" s="18">
        <v>5</v>
      </c>
      <c r="AJ116" s="18">
        <v>1.25</v>
      </c>
      <c r="AK116" s="18">
        <v>8</v>
      </c>
      <c r="AL116" s="19">
        <v>0</v>
      </c>
      <c r="AM116" s="70"/>
      <c r="AN116" s="73" t="s">
        <v>40</v>
      </c>
      <c r="AO116" s="23">
        <v>9.8000000000000007</v>
      </c>
      <c r="AP116" s="24">
        <v>7.2</v>
      </c>
      <c r="AQ116" s="71"/>
      <c r="AR116" s="34" t="s">
        <v>37</v>
      </c>
      <c r="AS116" s="55" t="s">
        <v>85</v>
      </c>
      <c r="AT116" s="35" t="s">
        <v>38</v>
      </c>
      <c r="AU116" s="56">
        <v>0.05</v>
      </c>
      <c r="AV116" s="1"/>
      <c r="AW116" s="184" t="s">
        <v>45</v>
      </c>
      <c r="AX116" s="179">
        <v>540291000</v>
      </c>
      <c r="AY116" s="179">
        <v>309461984</v>
      </c>
      <c r="AZ116" s="180">
        <v>173677000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86"/>
      <c r="B117" s="77" t="s">
        <v>44</v>
      </c>
      <c r="C117" s="82">
        <f t="shared" ref="C117:J117" si="137">C112</f>
        <v>232008000</v>
      </c>
      <c r="D117" s="83">
        <f t="shared" si="137"/>
        <v>2186380</v>
      </c>
      <c r="E117" s="83">
        <f t="shared" si="137"/>
        <v>5114090</v>
      </c>
      <c r="F117" s="84">
        <f t="shared" si="137"/>
        <v>8078260</v>
      </c>
      <c r="G117" s="82">
        <f t="shared" si="137"/>
        <v>276268000</v>
      </c>
      <c r="H117" s="83">
        <f t="shared" si="137"/>
        <v>2402420</v>
      </c>
      <c r="I117" s="83">
        <f t="shared" si="137"/>
        <v>7383460</v>
      </c>
      <c r="J117" s="84">
        <f t="shared" si="137"/>
        <v>12211800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1270845500</v>
      </c>
      <c r="S117" s="60"/>
      <c r="T117" s="281"/>
      <c r="U117" s="284"/>
      <c r="V117" s="60"/>
      <c r="W117" s="217" t="s">
        <v>7</v>
      </c>
      <c r="X117" s="6">
        <f t="shared" ref="X117:AE117" si="138">X112</f>
        <v>3078.9</v>
      </c>
      <c r="Y117" s="6">
        <f t="shared" si="138"/>
        <v>3742.1</v>
      </c>
      <c r="Z117" s="6">
        <f t="shared" si="138"/>
        <v>40.299999999999997</v>
      </c>
      <c r="AA117" s="6">
        <f t="shared" si="138"/>
        <v>55.7</v>
      </c>
      <c r="AB117" s="6">
        <f t="shared" si="138"/>
        <v>3227.8</v>
      </c>
      <c r="AC117" s="6">
        <f t="shared" si="138"/>
        <v>3944.4</v>
      </c>
      <c r="AD117" s="6">
        <f t="shared" si="138"/>
        <v>70.3</v>
      </c>
      <c r="AE117" s="92">
        <f t="shared" si="138"/>
        <v>10.4</v>
      </c>
      <c r="AF117" s="16"/>
      <c r="AG117" s="217" t="s">
        <v>26</v>
      </c>
      <c r="AH117" s="7">
        <f>(AH116*10.74)</f>
        <v>20.137499999999999</v>
      </c>
      <c r="AI117" s="7">
        <f>(AI116*2.2)</f>
        <v>11</v>
      </c>
      <c r="AJ117" s="7">
        <f>(AJ116*0.25)</f>
        <v>0.3125</v>
      </c>
      <c r="AK117" s="294">
        <f>AK116+AL116</f>
        <v>8</v>
      </c>
      <c r="AL117" s="295"/>
      <c r="AM117" s="11"/>
      <c r="AN117" s="25" t="s">
        <v>41</v>
      </c>
      <c r="AO117" s="26">
        <v>9.1999999999999993</v>
      </c>
      <c r="AP117" s="27">
        <v>7.43</v>
      </c>
      <c r="AQ117" s="71"/>
      <c r="AR117" s="36" t="s">
        <v>36</v>
      </c>
      <c r="AS117" s="13" t="s">
        <v>85</v>
      </c>
      <c r="AT117" s="2" t="s">
        <v>39</v>
      </c>
      <c r="AU117" s="39">
        <v>0.52</v>
      </c>
      <c r="AV117" s="1"/>
      <c r="AW117" s="185" t="s">
        <v>79</v>
      </c>
      <c r="AX117" s="178">
        <f t="shared" ref="AX117:AZ117" si="139">AX112</f>
        <v>539404000</v>
      </c>
      <c r="AY117" s="178">
        <f t="shared" si="139"/>
        <v>309461984</v>
      </c>
      <c r="AZ117" s="181">
        <f t="shared" si="139"/>
        <v>173642000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87"/>
      <c r="B118" s="75" t="s">
        <v>3</v>
      </c>
      <c r="C118" s="85">
        <f t="shared" ref="C118:J118" si="140">C116-C117</f>
        <v>777000</v>
      </c>
      <c r="D118" s="85">
        <f t="shared" si="140"/>
        <v>10000</v>
      </c>
      <c r="E118" s="85">
        <f t="shared" si="140"/>
        <v>29000</v>
      </c>
      <c r="F118" s="86">
        <f t="shared" si="140"/>
        <v>39020</v>
      </c>
      <c r="G118" s="85">
        <f t="shared" si="140"/>
        <v>0</v>
      </c>
      <c r="H118" s="85">
        <f t="shared" si="140"/>
        <v>0</v>
      </c>
      <c r="I118" s="85">
        <f t="shared" si="140"/>
        <v>0</v>
      </c>
      <c r="J118" s="86">
        <f t="shared" si="140"/>
        <v>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774900</v>
      </c>
      <c r="S118" s="61"/>
      <c r="T118" s="282"/>
      <c r="U118" s="285"/>
      <c r="V118" s="61"/>
      <c r="W118" s="48" t="s">
        <v>3</v>
      </c>
      <c r="X118" s="49">
        <f>X116-X117</f>
        <v>10</v>
      </c>
      <c r="Y118" s="49">
        <f t="shared" ref="Y118:AE118" si="141">Y116-Y117</f>
        <v>0</v>
      </c>
      <c r="Z118" s="49">
        <f t="shared" si="141"/>
        <v>0.10000000000000142</v>
      </c>
      <c r="AA118" s="49">
        <f t="shared" si="141"/>
        <v>0</v>
      </c>
      <c r="AB118" s="49">
        <f t="shared" si="141"/>
        <v>10.5</v>
      </c>
      <c r="AC118" s="49">
        <f t="shared" si="141"/>
        <v>0</v>
      </c>
      <c r="AD118" s="49">
        <f t="shared" si="141"/>
        <v>0.20000000000000284</v>
      </c>
      <c r="AE118" s="94">
        <f t="shared" si="141"/>
        <v>0</v>
      </c>
      <c r="AF118" s="16"/>
      <c r="AG118" s="218" t="s">
        <v>28</v>
      </c>
      <c r="AH118" s="215">
        <f>(AH117)/((K116/1000000)*8.34)</f>
        <v>3.1075525679842224</v>
      </c>
      <c r="AI118" s="215">
        <f>(AI117)/((K116/1000000)*8.34)</f>
        <v>1.697483711872201</v>
      </c>
      <c r="AJ118" s="215">
        <f>(AJ117)/((K116/1000000)*8.34)</f>
        <v>4.822396908727844E-2</v>
      </c>
      <c r="AK118" s="296">
        <f>(AK117)/((K116/1000000)*8.34)</f>
        <v>1.2345336086343282</v>
      </c>
      <c r="AL118" s="297"/>
      <c r="AM118" s="11"/>
      <c r="AN118" s="63"/>
      <c r="AO118" s="14"/>
      <c r="AP118" s="14"/>
      <c r="AQ118" s="71"/>
      <c r="AR118" s="214" t="s">
        <v>55</v>
      </c>
      <c r="AS118" s="89">
        <v>2.04</v>
      </c>
      <c r="AT118" s="213" t="s">
        <v>54</v>
      </c>
      <c r="AU118" s="38">
        <v>0.03</v>
      </c>
      <c r="AV118" s="1"/>
      <c r="AW118" s="177" t="s">
        <v>3</v>
      </c>
      <c r="AX118" s="182">
        <f>AX116-AX117</f>
        <v>887000</v>
      </c>
      <c r="AY118" s="182">
        <f>AY116-AY117</f>
        <v>0</v>
      </c>
      <c r="AZ118" s="183">
        <f>AZ116-AZ117</f>
        <v>35000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267">
        <v>30</v>
      </c>
      <c r="B120" s="76" t="s">
        <v>45</v>
      </c>
      <c r="C120" s="81">
        <v>233617000</v>
      </c>
      <c r="D120" s="40">
        <v>2196380</v>
      </c>
      <c r="E120" s="40">
        <v>5147090</v>
      </c>
      <c r="F120" s="42">
        <v>8126280</v>
      </c>
      <c r="G120" s="81">
        <v>276268000</v>
      </c>
      <c r="H120" s="40">
        <v>2402420</v>
      </c>
      <c r="I120" s="40">
        <v>7383460</v>
      </c>
      <c r="J120" s="42">
        <v>12211800</v>
      </c>
      <c r="K120" s="270">
        <f>C122+G122</f>
        <v>832000</v>
      </c>
      <c r="L120" s="271"/>
      <c r="M120" s="276">
        <f>D122+E122+F122+H122+I122+J122</f>
        <v>13000</v>
      </c>
      <c r="N120" s="271"/>
      <c r="O120" s="288">
        <f>M120+K120</f>
        <v>845000</v>
      </c>
      <c r="P120" s="289"/>
      <c r="Q120" s="45" t="s">
        <v>6</v>
      </c>
      <c r="R120" s="42">
        <v>1272406900</v>
      </c>
      <c r="S120" s="60"/>
      <c r="T120" s="280">
        <v>0.02</v>
      </c>
      <c r="U120" s="283">
        <v>1.01</v>
      </c>
      <c r="V120" s="60"/>
      <c r="W120" s="216" t="s">
        <v>6</v>
      </c>
      <c r="X120" s="47">
        <v>3099.5</v>
      </c>
      <c r="Y120" s="47">
        <v>3742.1</v>
      </c>
      <c r="Z120" s="47">
        <v>40.4</v>
      </c>
      <c r="AA120" s="47">
        <v>55.7</v>
      </c>
      <c r="AB120" s="47">
        <v>3249.1</v>
      </c>
      <c r="AC120" s="47">
        <v>3944.4</v>
      </c>
      <c r="AD120" s="47">
        <v>70.5</v>
      </c>
      <c r="AE120" s="93">
        <v>10.4</v>
      </c>
      <c r="AF120" s="16"/>
      <c r="AG120" s="216" t="s">
        <v>29</v>
      </c>
      <c r="AH120" s="18">
        <v>1.75</v>
      </c>
      <c r="AI120" s="18">
        <v>7</v>
      </c>
      <c r="AJ120" s="18">
        <v>1.75</v>
      </c>
      <c r="AK120" s="18">
        <v>10</v>
      </c>
      <c r="AL120" s="19">
        <v>0</v>
      </c>
      <c r="AM120" s="70"/>
      <c r="AN120" s="73" t="s">
        <v>40</v>
      </c>
      <c r="AO120" s="23">
        <v>9.3000000000000007</v>
      </c>
      <c r="AP120" s="24">
        <v>7.11</v>
      </c>
      <c r="AQ120" s="71"/>
      <c r="AR120" s="34" t="s">
        <v>37</v>
      </c>
      <c r="AS120" s="55">
        <v>0.05</v>
      </c>
      <c r="AT120" s="35" t="s">
        <v>38</v>
      </c>
      <c r="AU120" s="56" t="s">
        <v>85</v>
      </c>
      <c r="AV120" s="1"/>
      <c r="AW120" s="184" t="s">
        <v>45</v>
      </c>
      <c r="AX120" s="179">
        <v>541196000</v>
      </c>
      <c r="AY120" s="179">
        <v>309461984</v>
      </c>
      <c r="AZ120" s="180">
        <v>173677000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86"/>
      <c r="B121" s="77" t="s">
        <v>44</v>
      </c>
      <c r="C121" s="82">
        <f t="shared" ref="C121:J121" si="142">C116</f>
        <v>232785000</v>
      </c>
      <c r="D121" s="83">
        <f t="shared" si="142"/>
        <v>2196380</v>
      </c>
      <c r="E121" s="83">
        <f t="shared" si="142"/>
        <v>5143090</v>
      </c>
      <c r="F121" s="84">
        <f t="shared" si="142"/>
        <v>8117280</v>
      </c>
      <c r="G121" s="82">
        <f t="shared" si="142"/>
        <v>276268000</v>
      </c>
      <c r="H121" s="83">
        <f t="shared" si="142"/>
        <v>2402420</v>
      </c>
      <c r="I121" s="83">
        <f t="shared" si="142"/>
        <v>7383460</v>
      </c>
      <c r="J121" s="84">
        <f t="shared" si="142"/>
        <v>12211800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1271620400</v>
      </c>
      <c r="S121" s="60"/>
      <c r="T121" s="281"/>
      <c r="U121" s="284"/>
      <c r="V121" s="60"/>
      <c r="W121" s="217" t="s">
        <v>7</v>
      </c>
      <c r="X121" s="6">
        <f t="shared" ref="X121:AE121" si="143">X116</f>
        <v>3088.9</v>
      </c>
      <c r="Y121" s="6">
        <f t="shared" si="143"/>
        <v>3742.1</v>
      </c>
      <c r="Z121" s="6">
        <f t="shared" si="143"/>
        <v>40.4</v>
      </c>
      <c r="AA121" s="6">
        <f t="shared" si="143"/>
        <v>55.7</v>
      </c>
      <c r="AB121" s="6">
        <f t="shared" si="143"/>
        <v>3238.3</v>
      </c>
      <c r="AC121" s="6">
        <f t="shared" si="143"/>
        <v>3944.4</v>
      </c>
      <c r="AD121" s="6">
        <f t="shared" si="143"/>
        <v>70.5</v>
      </c>
      <c r="AE121" s="92">
        <f t="shared" si="143"/>
        <v>10.4</v>
      </c>
      <c r="AF121" s="16"/>
      <c r="AG121" s="217" t="s">
        <v>26</v>
      </c>
      <c r="AH121" s="7">
        <f>(AH120*10.74)</f>
        <v>18.795000000000002</v>
      </c>
      <c r="AI121" s="7">
        <f>(AI120*2.2)</f>
        <v>15.400000000000002</v>
      </c>
      <c r="AJ121" s="7">
        <f>(AJ120*0.25)</f>
        <v>0.4375</v>
      </c>
      <c r="AK121" s="294">
        <f>AK120+AL120</f>
        <v>10</v>
      </c>
      <c r="AL121" s="295"/>
      <c r="AM121" s="11"/>
      <c r="AN121" s="25" t="s">
        <v>41</v>
      </c>
      <c r="AO121" s="26">
        <v>9.3000000000000007</v>
      </c>
      <c r="AP121" s="27">
        <v>7.4</v>
      </c>
      <c r="AQ121" s="71"/>
      <c r="AR121" s="36" t="s">
        <v>36</v>
      </c>
      <c r="AS121" s="13">
        <v>0.65</v>
      </c>
      <c r="AT121" s="2" t="s">
        <v>39</v>
      </c>
      <c r="AU121" s="39" t="s">
        <v>85</v>
      </c>
      <c r="AV121" s="1"/>
      <c r="AW121" s="185" t="s">
        <v>79</v>
      </c>
      <c r="AX121" s="178">
        <f t="shared" ref="AX121:AZ121" si="144">AX116</f>
        <v>540291000</v>
      </c>
      <c r="AY121" s="178">
        <f t="shared" si="144"/>
        <v>309461984</v>
      </c>
      <c r="AZ121" s="181">
        <f t="shared" si="144"/>
        <v>173677000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87"/>
      <c r="B122" s="75" t="s">
        <v>3</v>
      </c>
      <c r="C122" s="85">
        <f t="shared" ref="C122:J122" si="145">C120-C121</f>
        <v>832000</v>
      </c>
      <c r="D122" s="85">
        <f t="shared" si="145"/>
        <v>0</v>
      </c>
      <c r="E122" s="85">
        <f t="shared" si="145"/>
        <v>4000</v>
      </c>
      <c r="F122" s="86">
        <f t="shared" si="145"/>
        <v>9000</v>
      </c>
      <c r="G122" s="85">
        <f t="shared" si="145"/>
        <v>0</v>
      </c>
      <c r="H122" s="85">
        <f t="shared" si="145"/>
        <v>0</v>
      </c>
      <c r="I122" s="85">
        <f t="shared" si="145"/>
        <v>0</v>
      </c>
      <c r="J122" s="86">
        <f t="shared" si="145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786500</v>
      </c>
      <c r="S122" s="61"/>
      <c r="T122" s="282"/>
      <c r="U122" s="285"/>
      <c r="V122" s="61"/>
      <c r="W122" s="48" t="s">
        <v>3</v>
      </c>
      <c r="X122" s="49">
        <f>X120-X121</f>
        <v>10.599999999999909</v>
      </c>
      <c r="Y122" s="49">
        <f t="shared" ref="Y122:AE122" si="146">Y120-Y121</f>
        <v>0</v>
      </c>
      <c r="Z122" s="49">
        <f t="shared" si="146"/>
        <v>0</v>
      </c>
      <c r="AA122" s="49">
        <f t="shared" si="146"/>
        <v>0</v>
      </c>
      <c r="AB122" s="49">
        <f t="shared" si="146"/>
        <v>10.799999999999727</v>
      </c>
      <c r="AC122" s="49">
        <f t="shared" si="146"/>
        <v>0</v>
      </c>
      <c r="AD122" s="49">
        <f t="shared" si="146"/>
        <v>0</v>
      </c>
      <c r="AE122" s="94">
        <f t="shared" si="146"/>
        <v>0</v>
      </c>
      <c r="AF122" s="16"/>
      <c r="AG122" s="218" t="s">
        <v>28</v>
      </c>
      <c r="AH122" s="215">
        <f>(AH121)/((K120/1000000)*8.34)</f>
        <v>2.7086503873824022</v>
      </c>
      <c r="AI122" s="215">
        <f>(AI121)/((K120/1000000)*8.34)</f>
        <v>2.2193783434790633</v>
      </c>
      <c r="AJ122" s="215">
        <f>(AJ121)/((K120/1000000)*8.34)</f>
        <v>6.3050521121564299E-2</v>
      </c>
      <c r="AK122" s="296">
        <f>(AK121)/((K120/1000000)*8.34)</f>
        <v>1.441154768492898</v>
      </c>
      <c r="AL122" s="297"/>
      <c r="AM122" s="11"/>
      <c r="AN122" s="63"/>
      <c r="AO122" s="14"/>
      <c r="AP122" s="14"/>
      <c r="AQ122" s="71"/>
      <c r="AR122" s="214" t="s">
        <v>55</v>
      </c>
      <c r="AS122" s="89">
        <v>2.58</v>
      </c>
      <c r="AT122" s="213" t="s">
        <v>54</v>
      </c>
      <c r="AU122" s="38">
        <v>0.03</v>
      </c>
      <c r="AV122" s="1"/>
      <c r="AW122" s="177" t="s">
        <v>3</v>
      </c>
      <c r="AX122" s="182">
        <f>AX120-AX121</f>
        <v>905000</v>
      </c>
      <c r="AY122" s="182">
        <f>AY120-AY121</f>
        <v>0</v>
      </c>
      <c r="AZ122" s="183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47" t="s">
        <v>61</v>
      </c>
      <c r="L124" s="247"/>
      <c r="M124" s="247"/>
      <c r="N124" s="247"/>
      <c r="O124" s="247"/>
      <c r="P124" s="247"/>
      <c r="Q124" s="247"/>
      <c r="R124" s="247"/>
      <c r="S124" s="247"/>
      <c r="T124" s="247"/>
      <c r="U124" s="211" t="s">
        <v>59</v>
      </c>
      <c r="V124" s="67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247" t="s">
        <v>63</v>
      </c>
      <c r="AI124" s="247"/>
      <c r="AJ124" s="247"/>
      <c r="AK124" s="247"/>
      <c r="AL124" s="247"/>
      <c r="AM124" s="64"/>
      <c r="AN124" s="1"/>
      <c r="AO124" s="246" t="s">
        <v>60</v>
      </c>
      <c r="AP124" s="246"/>
      <c r="AQ124" s="64"/>
      <c r="AR124" s="8"/>
      <c r="AS124" s="8"/>
      <c r="AT124" s="239" t="s">
        <v>64</v>
      </c>
      <c r="AU124" s="239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5"/>
      <c r="K125" s="241">
        <f>SUM(K4:L123)</f>
        <v>22992000</v>
      </c>
      <c r="L125" s="242"/>
      <c r="M125" s="243">
        <f>SUM(M4:N123)</f>
        <v>1832160</v>
      </c>
      <c r="N125" s="244"/>
      <c r="O125" s="243">
        <f>SUM(O4:P123)</f>
        <v>24824160</v>
      </c>
      <c r="P125" s="244"/>
      <c r="Q125" s="1"/>
      <c r="R125" s="118">
        <f>R120-R5</f>
        <v>23527500</v>
      </c>
      <c r="S125" s="64"/>
      <c r="T125" s="111">
        <f>SUM(T4:T123)</f>
        <v>4.9499999999999993</v>
      </c>
      <c r="U125" s="115">
        <f>AVERAGE(U4:U123)</f>
        <v>0.97833333333333339</v>
      </c>
      <c r="V125" s="67"/>
      <c r="W125" s="3"/>
      <c r="X125" s="96"/>
      <c r="Y125" s="96"/>
      <c r="Z125" s="96"/>
      <c r="AA125" s="96"/>
      <c r="AB125" s="96">
        <f>AB120-AB5</f>
        <v>134.19999999999982</v>
      </c>
      <c r="AC125" s="96">
        <f>AC120-AC5</f>
        <v>179.80000000000018</v>
      </c>
      <c r="AD125" s="96"/>
      <c r="AE125" s="96"/>
      <c r="AF125" s="1"/>
      <c r="AG125" s="1"/>
      <c r="AH125" s="111">
        <f>SUM(AH121,AH117,AH113,AH109,AH105,AH101,AH97,AH93,AH89,AH85,AH81,AH77,AH73,AH69,AH65,AH61,AH57,AH53,AH49,AH45,AH41,AH37,AH33,AH29,AH25,AH21,AH17,AH13,AH9,AH5)</f>
        <v>639.70125000000019</v>
      </c>
      <c r="AI125" s="111">
        <f>SUM(AI121,AI117,AI113,AI109,AI105,AI101,AI97,AI93,AI89,AI85,AI81,AI77,AI73,AI69,AI65,AI61,AI57,AI53,AI49,AI45,AI41,AI37,AI33,AI29,AI25,AI21,AI17,AI13,AI9,AI5)</f>
        <v>319.55000000000013</v>
      </c>
      <c r="AJ125" s="111">
        <f>SUM(AJ121,AJ117,AJ113,AJ109,AJ105,AJ101,AJ97,AJ93,AJ89,AJ85,AJ81,AJ77,AJ73,AJ69,AJ65,AJ61,AJ57,AJ53,AJ49,AJ45,AJ41,AJ37,AJ33,AJ29,AJ25,AJ21,AJ17,AJ13,AJ9,AJ5)</f>
        <v>11.953125</v>
      </c>
      <c r="AK125" s="245">
        <f>SUM(AK121,AK117,AK113,AK109,AK105,AK101,AK97,AK93,AK89,AK85,AK81,AK77,AK73,AK69,AK65,AK61,AK57,AK53,AK49,AK45,AK41,AK37,AK33,AK29,AK25,AK21,AK17,AK13,AK9,AK5)</f>
        <v>272</v>
      </c>
      <c r="AL125" s="242"/>
      <c r="AM125" s="64"/>
      <c r="AN125" s="1"/>
      <c r="AO125" s="113">
        <f>AVERAGE(AO121,AO117,AO113,AO109,AO105,AO101,AO97,AO93,AO89,AO85,AO81,AO77,AO73,AO69,AO65,AO61,AO57,AO53,AO49,AO45,AO41,AO37,AO33,AO29,AO25,AO21,AO17,AO13,AO9,AO5)</f>
        <v>11.216666666666667</v>
      </c>
      <c r="AP125" s="114">
        <f>AVERAGE(AP121,AP117,AP113,AP109,AP105,AP101,AP97,AP93,AP89,AP85,AP81,AP77,AP73,AP69,AP65,AP61,AP57,AP53,AP49,AP45,AP41,AP37,AP33,AP29,AP25,AP21,AP17,AP13,AP9,AP5)</f>
        <v>7.3056666666666672</v>
      </c>
      <c r="AQ125" s="64"/>
      <c r="AR125" s="8"/>
      <c r="AS125" s="8"/>
      <c r="AT125" s="240">
        <f>AVERAGE(AU122,AU118,AU114,AU110,AU106,AU102,AU98,AU94,AU90,AU86,AU82,AU78,AU74,AU70,AU66,AU62,AU58,AU54,AU50,AU46,AU42,AU38,AU34,AU30,AU26,AU22,AU18,AU14,AU10,AU6)</f>
        <v>2.7666666666666676E-2</v>
      </c>
      <c r="AU125" s="240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64"/>
      <c r="T126" s="1"/>
      <c r="U126" s="1"/>
      <c r="V126" s="67"/>
      <c r="W126" s="3"/>
      <c r="X126" s="3"/>
      <c r="Y126" s="3"/>
      <c r="Z126" s="3"/>
      <c r="AA126" s="212" t="s">
        <v>62</v>
      </c>
      <c r="AB126" s="248">
        <f>AB125+AC125</f>
        <v>314</v>
      </c>
      <c r="AC126" s="249"/>
      <c r="AD126" s="3"/>
      <c r="AE126" s="3"/>
      <c r="AF126" s="1"/>
      <c r="AG126" s="1"/>
      <c r="AH126" s="1"/>
      <c r="AI126" s="1"/>
      <c r="AJ126" s="1"/>
      <c r="AK126" s="1"/>
      <c r="AL126" s="1"/>
      <c r="AM126" s="64"/>
      <c r="AN126" s="1"/>
      <c r="AO126" s="1"/>
      <c r="AP126" s="1"/>
      <c r="AQ126" s="64"/>
      <c r="AR126" s="8"/>
      <c r="AS126" s="8"/>
      <c r="AT126" s="8"/>
      <c r="AU126" s="8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64"/>
      <c r="T127" s="110"/>
      <c r="U127" s="1"/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64"/>
      <c r="AN127" s="1"/>
      <c r="AO127" s="1"/>
      <c r="AP127" s="1"/>
      <c r="AQ127" s="64"/>
      <c r="AR127" s="8"/>
      <c r="AS127" s="8"/>
      <c r="AT127" s="8"/>
      <c r="AU127" s="8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64"/>
      <c r="T128" s="1"/>
      <c r="U128" s="1"/>
      <c r="V128" s="67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64"/>
      <c r="AN128" s="1"/>
      <c r="AO128" s="1"/>
      <c r="AP128" s="1"/>
      <c r="AQ128" s="64"/>
      <c r="AR128" s="8"/>
      <c r="AS128" s="8"/>
      <c r="AT128" s="8"/>
      <c r="AU128" s="8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IsXjR20+4myYEHmSeFVtX2KA2pG4WgPVVfHCS61MHzFtGLsrSCaGRpjQwnCvRDcVU9VkkHhdLaE5gpJKhcor3w==" saltValue="OCpBgHZnAwYMReZ9LiaSNg==" spinCount="100000" sheet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93655-3EB4-44B2-A9F1-3514318ED45D}">
  <dimension ref="A1:CD588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255" t="s">
        <v>88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260" t="s">
        <v>80</v>
      </c>
      <c r="AX2" s="261"/>
      <c r="AY2" s="261"/>
      <c r="AZ2" s="262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224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222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222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222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86"/>
      <c r="AX3" s="187" t="s">
        <v>76</v>
      </c>
      <c r="AY3" s="187" t="s">
        <v>77</v>
      </c>
      <c r="AZ3" s="188" t="s">
        <v>78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267">
        <v>1</v>
      </c>
      <c r="B4" s="76" t="s">
        <v>45</v>
      </c>
      <c r="C4" s="81">
        <v>233617000</v>
      </c>
      <c r="D4" s="40">
        <v>2196380</v>
      </c>
      <c r="E4" s="40">
        <v>5147090</v>
      </c>
      <c r="F4" s="42">
        <v>8126280</v>
      </c>
      <c r="G4" s="81">
        <v>277070000</v>
      </c>
      <c r="H4" s="40">
        <v>2402420</v>
      </c>
      <c r="I4" s="40">
        <v>7416460</v>
      </c>
      <c r="J4" s="42">
        <v>12267800</v>
      </c>
      <c r="K4" s="270">
        <f>C6+G6</f>
        <v>802000</v>
      </c>
      <c r="L4" s="271"/>
      <c r="M4" s="276">
        <f>D6+E6+F6+H6+I6+J6</f>
        <v>89000</v>
      </c>
      <c r="N4" s="271"/>
      <c r="O4" s="276">
        <f>M4+K4</f>
        <v>891000</v>
      </c>
      <c r="P4" s="271"/>
      <c r="Q4" s="41" t="s">
        <v>6</v>
      </c>
      <c r="R4" s="42">
        <v>1273179700</v>
      </c>
      <c r="S4" s="60"/>
      <c r="T4" s="280">
        <v>0.02</v>
      </c>
      <c r="U4" s="283">
        <v>1.03</v>
      </c>
      <c r="V4" s="60"/>
      <c r="W4" s="219" t="s">
        <v>6</v>
      </c>
      <c r="X4" s="47">
        <v>3099.5</v>
      </c>
      <c r="Y4" s="47">
        <v>3752.4</v>
      </c>
      <c r="Z4" s="47">
        <v>40.4</v>
      </c>
      <c r="AA4" s="47">
        <v>55.8</v>
      </c>
      <c r="AB4" s="47">
        <v>3249.1</v>
      </c>
      <c r="AC4" s="47">
        <v>3955.4</v>
      </c>
      <c r="AD4" s="47">
        <v>70.7</v>
      </c>
      <c r="AE4" s="93">
        <v>10.4</v>
      </c>
      <c r="AF4" s="16"/>
      <c r="AG4" s="20" t="s">
        <v>29</v>
      </c>
      <c r="AH4" s="21">
        <v>1.9375</v>
      </c>
      <c r="AI4" s="21">
        <v>6.75</v>
      </c>
      <c r="AJ4" s="21">
        <v>1.75</v>
      </c>
      <c r="AK4" s="21">
        <v>0</v>
      </c>
      <c r="AL4" s="22">
        <v>9</v>
      </c>
      <c r="AM4" s="70"/>
      <c r="AN4" s="72" t="s">
        <v>40</v>
      </c>
      <c r="AO4" s="28">
        <v>9.4</v>
      </c>
      <c r="AP4" s="24">
        <v>7.13</v>
      </c>
      <c r="AQ4" s="71"/>
      <c r="AR4" s="34" t="s">
        <v>37</v>
      </c>
      <c r="AS4" s="53">
        <v>0.05</v>
      </c>
      <c r="AT4" s="35" t="s">
        <v>38</v>
      </c>
      <c r="AU4" s="56" t="s">
        <v>85</v>
      </c>
      <c r="AV4" s="14"/>
      <c r="AW4" s="184" t="s">
        <v>45</v>
      </c>
      <c r="AX4" s="179">
        <v>541196000</v>
      </c>
      <c r="AY4" s="179">
        <v>310372500</v>
      </c>
      <c r="AZ4" s="180">
        <v>173713000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268"/>
      <c r="B5" s="77" t="s">
        <v>44</v>
      </c>
      <c r="C5" s="82">
        <f>'Nov, 2021'!C120</f>
        <v>233617000</v>
      </c>
      <c r="D5" s="82">
        <f>'Nov, 2021'!D120</f>
        <v>2196380</v>
      </c>
      <c r="E5" s="82">
        <f>'Nov, 2021'!E120</f>
        <v>5147090</v>
      </c>
      <c r="F5" s="82">
        <f>'Nov, 2021'!F120</f>
        <v>8126280</v>
      </c>
      <c r="G5" s="82">
        <f>'Nov, 2021'!G120</f>
        <v>276268000</v>
      </c>
      <c r="H5" s="82">
        <f>'Nov, 2021'!H120</f>
        <v>2402420</v>
      </c>
      <c r="I5" s="82">
        <f>'Nov, 2021'!I120</f>
        <v>7383460</v>
      </c>
      <c r="J5" s="82">
        <f>'Nov, 2021'!J120</f>
        <v>12211800</v>
      </c>
      <c r="K5" s="272"/>
      <c r="L5" s="273"/>
      <c r="M5" s="273"/>
      <c r="N5" s="273"/>
      <c r="O5" s="273"/>
      <c r="P5" s="273"/>
      <c r="Q5" s="10" t="s">
        <v>7</v>
      </c>
      <c r="R5" s="82">
        <f>'Nov, 2021'!R120</f>
        <v>1272406900</v>
      </c>
      <c r="S5" s="60"/>
      <c r="T5" s="281"/>
      <c r="U5" s="284"/>
      <c r="V5" s="60"/>
      <c r="W5" s="221" t="s">
        <v>7</v>
      </c>
      <c r="X5" s="160">
        <f>'Nov, 2021'!X120</f>
        <v>3099.5</v>
      </c>
      <c r="Y5" s="160">
        <f>'Nov, 2021'!Y120</f>
        <v>3742.1</v>
      </c>
      <c r="Z5" s="160">
        <f>'Nov, 2021'!Z120</f>
        <v>40.4</v>
      </c>
      <c r="AA5" s="160">
        <f>'Nov, 2021'!AA120</f>
        <v>55.7</v>
      </c>
      <c r="AB5" s="160">
        <f>'Nov, 2021'!AB120</f>
        <v>3249.1</v>
      </c>
      <c r="AC5" s="160">
        <f>'Nov, 2021'!AC120</f>
        <v>3944.4</v>
      </c>
      <c r="AD5" s="160">
        <f>'Nov, 2021'!AD120</f>
        <v>70.5</v>
      </c>
      <c r="AE5" s="160">
        <f>'Nov, 2021'!AE120</f>
        <v>10.4</v>
      </c>
      <c r="AF5" s="16"/>
      <c r="AG5" s="221" t="s">
        <v>26</v>
      </c>
      <c r="AH5" s="7">
        <f>(AH4*10.74)</f>
        <v>20.80875</v>
      </c>
      <c r="AI5" s="7">
        <f>(AI4*2.2)</f>
        <v>14.850000000000001</v>
      </c>
      <c r="AJ5" s="7">
        <f>(AJ4*0.25)</f>
        <v>0.4375</v>
      </c>
      <c r="AK5" s="263">
        <f>AK4+AL4</f>
        <v>9</v>
      </c>
      <c r="AL5" s="264"/>
      <c r="AM5" s="11"/>
      <c r="AN5" s="30" t="s">
        <v>41</v>
      </c>
      <c r="AO5" s="29">
        <v>10.9</v>
      </c>
      <c r="AP5" s="27">
        <v>7.49</v>
      </c>
      <c r="AQ5" s="71"/>
      <c r="AR5" s="36" t="s">
        <v>36</v>
      </c>
      <c r="AS5" s="12">
        <v>0.45100000000000001</v>
      </c>
      <c r="AT5" s="2" t="s">
        <v>39</v>
      </c>
      <c r="AU5" s="39" t="s">
        <v>85</v>
      </c>
      <c r="AV5" s="14"/>
      <c r="AW5" s="185" t="s">
        <v>79</v>
      </c>
      <c r="AX5" s="82">
        <f>'Nov, 2021'!AX120</f>
        <v>541196000</v>
      </c>
      <c r="AY5" s="82">
        <f>'Nov, 2021'!AY120</f>
        <v>309461984</v>
      </c>
      <c r="AZ5" s="82">
        <f>'Nov, 2021'!AZ120</f>
        <v>173677000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269"/>
      <c r="B6" s="75" t="s">
        <v>3</v>
      </c>
      <c r="C6" s="85">
        <f>C4-C5</f>
        <v>0</v>
      </c>
      <c r="D6" s="85">
        <f t="shared" ref="D6:J6" si="0">D4-D5</f>
        <v>0</v>
      </c>
      <c r="E6" s="85">
        <f t="shared" si="0"/>
        <v>0</v>
      </c>
      <c r="F6" s="85">
        <f t="shared" si="0"/>
        <v>0</v>
      </c>
      <c r="G6" s="85">
        <f t="shared" si="0"/>
        <v>802000</v>
      </c>
      <c r="H6" s="85">
        <f t="shared" si="0"/>
        <v>0</v>
      </c>
      <c r="I6" s="85">
        <f t="shared" si="0"/>
        <v>33000</v>
      </c>
      <c r="J6" s="85">
        <f t="shared" si="0"/>
        <v>56000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772800</v>
      </c>
      <c r="S6" s="61"/>
      <c r="T6" s="282"/>
      <c r="U6" s="285"/>
      <c r="V6" s="61"/>
      <c r="W6" s="48" t="s">
        <v>3</v>
      </c>
      <c r="X6" s="49">
        <f>X4-X5</f>
        <v>0</v>
      </c>
      <c r="Y6" s="49">
        <f t="shared" ref="Y6:AE6" si="1">Y4-Y5</f>
        <v>10.300000000000182</v>
      </c>
      <c r="Z6" s="49">
        <f t="shared" si="1"/>
        <v>0</v>
      </c>
      <c r="AA6" s="49">
        <f t="shared" si="1"/>
        <v>9.9999999999994316E-2</v>
      </c>
      <c r="AB6" s="49">
        <f t="shared" si="1"/>
        <v>0</v>
      </c>
      <c r="AC6" s="49">
        <f t="shared" si="1"/>
        <v>11</v>
      </c>
      <c r="AD6" s="49">
        <f t="shared" si="1"/>
        <v>0.20000000000000284</v>
      </c>
      <c r="AE6" s="94">
        <f t="shared" si="1"/>
        <v>0</v>
      </c>
      <c r="AF6" s="16"/>
      <c r="AG6" s="222" t="s">
        <v>28</v>
      </c>
      <c r="AH6" s="220">
        <f>(AH5)/((K4/1000000)*8.34)</f>
        <v>3.1110398464270976</v>
      </c>
      <c r="AI6" s="220">
        <f>(AI5)/((K4/1000000)*8.34)</f>
        <v>2.2201690019555427</v>
      </c>
      <c r="AJ6" s="220">
        <f>(AJ5)/((K4/1000000)*8.34)</f>
        <v>6.5409019417882144E-2</v>
      </c>
      <c r="AK6" s="265">
        <f>(AK5)/((K4/1000000)*8.34)</f>
        <v>1.3455569708821471</v>
      </c>
      <c r="AL6" s="266"/>
      <c r="AM6" s="11"/>
      <c r="AN6" s="63"/>
      <c r="AO6" s="14"/>
      <c r="AP6" s="14"/>
      <c r="AQ6" s="71"/>
      <c r="AR6" s="224" t="s">
        <v>55</v>
      </c>
      <c r="AS6" s="89">
        <v>2.19</v>
      </c>
      <c r="AT6" s="223" t="s">
        <v>54</v>
      </c>
      <c r="AU6" s="38">
        <v>0.02</v>
      </c>
      <c r="AV6" s="14"/>
      <c r="AW6" s="177" t="s">
        <v>3</v>
      </c>
      <c r="AX6" s="182">
        <f>AX4-AX5</f>
        <v>0</v>
      </c>
      <c r="AY6" s="182">
        <f>AY4-AY5</f>
        <v>910516</v>
      </c>
      <c r="AZ6" s="183">
        <f>AZ4-AZ5</f>
        <v>36000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267">
        <v>2</v>
      </c>
      <c r="B8" s="76" t="s">
        <v>45</v>
      </c>
      <c r="C8" s="81">
        <v>233617000</v>
      </c>
      <c r="D8" s="40">
        <v>2196380</v>
      </c>
      <c r="E8" s="40">
        <v>5147090</v>
      </c>
      <c r="F8" s="42">
        <v>8126280</v>
      </c>
      <c r="G8" s="81">
        <v>277766000</v>
      </c>
      <c r="H8" s="40">
        <v>2411420</v>
      </c>
      <c r="I8" s="40">
        <v>7416460</v>
      </c>
      <c r="J8" s="42">
        <v>12275800</v>
      </c>
      <c r="K8" s="270">
        <f>C10+G10</f>
        <v>696000</v>
      </c>
      <c r="L8" s="271"/>
      <c r="M8" s="276">
        <f>D10+E10+F10+H10+I10+J10</f>
        <v>17000</v>
      </c>
      <c r="N8" s="271"/>
      <c r="O8" s="277">
        <f>M8+K8</f>
        <v>713000</v>
      </c>
      <c r="P8" s="277"/>
      <c r="Q8" s="45" t="s">
        <v>6</v>
      </c>
      <c r="R8" s="42">
        <v>1273948000</v>
      </c>
      <c r="S8" s="60"/>
      <c r="T8" s="280">
        <v>0.02</v>
      </c>
      <c r="U8" s="283">
        <v>1.02</v>
      </c>
      <c r="V8" s="60"/>
      <c r="W8" s="219" t="s">
        <v>6</v>
      </c>
      <c r="X8" s="47">
        <v>3099.5</v>
      </c>
      <c r="Y8" s="47">
        <v>3761.3</v>
      </c>
      <c r="Z8" s="47">
        <v>40.4</v>
      </c>
      <c r="AA8" s="47">
        <v>55.9</v>
      </c>
      <c r="AB8" s="47">
        <v>3249.1</v>
      </c>
      <c r="AC8" s="47">
        <v>3964.5</v>
      </c>
      <c r="AD8" s="47">
        <v>70.7</v>
      </c>
      <c r="AE8" s="93">
        <v>10.4</v>
      </c>
      <c r="AF8" s="16"/>
      <c r="AG8" s="219" t="s">
        <v>29</v>
      </c>
      <c r="AH8" s="18">
        <v>1.5</v>
      </c>
      <c r="AI8" s="18">
        <v>5.75</v>
      </c>
      <c r="AJ8" s="18">
        <v>1.375</v>
      </c>
      <c r="AK8" s="18">
        <v>0</v>
      </c>
      <c r="AL8" s="19">
        <v>8</v>
      </c>
      <c r="AM8" s="70"/>
      <c r="AN8" s="73" t="s">
        <v>40</v>
      </c>
      <c r="AO8" s="23">
        <v>12.1</v>
      </c>
      <c r="AP8" s="24">
        <v>7.28</v>
      </c>
      <c r="AQ8" s="71"/>
      <c r="AR8" s="34" t="s">
        <v>37</v>
      </c>
      <c r="AS8" s="55" t="s">
        <v>85</v>
      </c>
      <c r="AT8" s="35" t="s">
        <v>38</v>
      </c>
      <c r="AU8" s="56">
        <v>4.5999999999999999E-2</v>
      </c>
      <c r="AV8" s="14"/>
      <c r="AW8" s="184" t="s">
        <v>45</v>
      </c>
      <c r="AX8" s="179">
        <v>541196000</v>
      </c>
      <c r="AY8" s="179">
        <v>311125500</v>
      </c>
      <c r="AZ8" s="180">
        <v>173713000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268"/>
      <c r="B9" s="77" t="s">
        <v>44</v>
      </c>
      <c r="C9" s="82">
        <f>C4</f>
        <v>233617000</v>
      </c>
      <c r="D9" s="83">
        <f t="shared" ref="D9:J9" si="2">D4</f>
        <v>2196380</v>
      </c>
      <c r="E9" s="83">
        <f t="shared" si="2"/>
        <v>5147090</v>
      </c>
      <c r="F9" s="84">
        <f t="shared" si="2"/>
        <v>8126280</v>
      </c>
      <c r="G9" s="82">
        <f t="shared" si="2"/>
        <v>277070000</v>
      </c>
      <c r="H9" s="83">
        <f t="shared" si="2"/>
        <v>2402420</v>
      </c>
      <c r="I9" s="83">
        <f t="shared" si="2"/>
        <v>7416460</v>
      </c>
      <c r="J9" s="84">
        <f t="shared" si="2"/>
        <v>12267800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1273179700</v>
      </c>
      <c r="S9" s="60"/>
      <c r="T9" s="281"/>
      <c r="U9" s="284"/>
      <c r="V9" s="60"/>
      <c r="W9" s="221" t="s">
        <v>7</v>
      </c>
      <c r="X9" s="6">
        <f>X4</f>
        <v>3099.5</v>
      </c>
      <c r="Y9" s="6">
        <f t="shared" ref="Y9:AE9" si="3">Y4</f>
        <v>3752.4</v>
      </c>
      <c r="Z9" s="6">
        <f t="shared" si="3"/>
        <v>40.4</v>
      </c>
      <c r="AA9" s="6">
        <f t="shared" si="3"/>
        <v>55.8</v>
      </c>
      <c r="AB9" s="6">
        <f>AB4</f>
        <v>3249.1</v>
      </c>
      <c r="AC9" s="6">
        <f t="shared" si="3"/>
        <v>3955.4</v>
      </c>
      <c r="AD9" s="6">
        <f t="shared" si="3"/>
        <v>70.7</v>
      </c>
      <c r="AE9" s="92">
        <f t="shared" si="3"/>
        <v>10.4</v>
      </c>
      <c r="AF9" s="16"/>
      <c r="AG9" s="221" t="s">
        <v>26</v>
      </c>
      <c r="AH9" s="7">
        <f>(AH8*10.74)</f>
        <v>16.11</v>
      </c>
      <c r="AI9" s="7">
        <f>(AI8*2.2)</f>
        <v>12.65</v>
      </c>
      <c r="AJ9" s="7">
        <f>(AJ8*0.25)</f>
        <v>0.34375</v>
      </c>
      <c r="AK9" s="263">
        <f>AK8+AL8</f>
        <v>8</v>
      </c>
      <c r="AL9" s="264"/>
      <c r="AM9" s="11"/>
      <c r="AN9" s="25" t="s">
        <v>41</v>
      </c>
      <c r="AO9" s="26">
        <v>11.4</v>
      </c>
      <c r="AP9" s="27">
        <v>7.67</v>
      </c>
      <c r="AQ9" s="71"/>
      <c r="AR9" s="36" t="s">
        <v>36</v>
      </c>
      <c r="AS9" s="13" t="s">
        <v>85</v>
      </c>
      <c r="AT9" s="2" t="s">
        <v>39</v>
      </c>
      <c r="AU9" s="39">
        <v>0.38400000000000001</v>
      </c>
      <c r="AV9" s="14"/>
      <c r="AW9" s="185" t="s">
        <v>79</v>
      </c>
      <c r="AX9" s="178">
        <f>AX4</f>
        <v>541196000</v>
      </c>
      <c r="AY9" s="178">
        <f t="shared" ref="AY9:AZ9" si="4">AY4</f>
        <v>310372500</v>
      </c>
      <c r="AZ9" s="181">
        <f t="shared" si="4"/>
        <v>173713000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269"/>
      <c r="B10" s="75" t="s">
        <v>3</v>
      </c>
      <c r="C10" s="85">
        <f t="shared" ref="C10:J10" si="5">C8-C9</f>
        <v>0</v>
      </c>
      <c r="D10" s="85">
        <f t="shared" si="5"/>
        <v>0</v>
      </c>
      <c r="E10" s="85">
        <f t="shared" si="5"/>
        <v>0</v>
      </c>
      <c r="F10" s="86">
        <f t="shared" si="5"/>
        <v>0</v>
      </c>
      <c r="G10" s="85">
        <f t="shared" si="5"/>
        <v>696000</v>
      </c>
      <c r="H10" s="85">
        <f t="shared" si="5"/>
        <v>9000</v>
      </c>
      <c r="I10" s="85">
        <f t="shared" si="5"/>
        <v>0</v>
      </c>
      <c r="J10" s="86">
        <f t="shared" si="5"/>
        <v>8000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768300</v>
      </c>
      <c r="S10" s="61"/>
      <c r="T10" s="282"/>
      <c r="U10" s="285"/>
      <c r="V10" s="61"/>
      <c r="W10" s="48" t="s">
        <v>3</v>
      </c>
      <c r="X10" s="49">
        <f>X8-X9</f>
        <v>0</v>
      </c>
      <c r="Y10" s="49">
        <f t="shared" ref="Y10:AE10" si="6">Y8-Y9</f>
        <v>8.9000000000000909</v>
      </c>
      <c r="Z10" s="49">
        <f t="shared" si="6"/>
        <v>0</v>
      </c>
      <c r="AA10" s="49">
        <f t="shared" si="6"/>
        <v>0.10000000000000142</v>
      </c>
      <c r="AB10" s="49">
        <f t="shared" si="6"/>
        <v>0</v>
      </c>
      <c r="AC10" s="49">
        <f t="shared" si="6"/>
        <v>9.0999999999999091</v>
      </c>
      <c r="AD10" s="49">
        <f t="shared" si="6"/>
        <v>0</v>
      </c>
      <c r="AE10" s="94">
        <f t="shared" si="6"/>
        <v>0</v>
      </c>
      <c r="AF10" s="16"/>
      <c r="AG10" s="222" t="s">
        <v>28</v>
      </c>
      <c r="AH10" s="220">
        <f>(AH9)/((K8/1000000)*8.34)</f>
        <v>2.7753659141652198</v>
      </c>
      <c r="AI10" s="220">
        <f>(AI9)/((K8/1000000)*8.34)</f>
        <v>2.1792910499186862</v>
      </c>
      <c r="AJ10" s="220">
        <f>(AJ9)/((K8/1000000)*8.34)</f>
        <v>5.921986548692082E-2</v>
      </c>
      <c r="AK10" s="265">
        <f>(AK9)/((K8/1000000)*8.34)</f>
        <v>1.3782077786047027</v>
      </c>
      <c r="AL10" s="266"/>
      <c r="AM10" s="11"/>
      <c r="AN10" s="63"/>
      <c r="AO10" s="14"/>
      <c r="AP10" s="14"/>
      <c r="AQ10" s="71"/>
      <c r="AR10" s="224" t="s">
        <v>55</v>
      </c>
      <c r="AS10" s="89">
        <v>2.12</v>
      </c>
      <c r="AT10" s="223" t="s">
        <v>54</v>
      </c>
      <c r="AU10" s="38">
        <v>2.9000000000000001E-2</v>
      </c>
      <c r="AV10" s="14"/>
      <c r="AW10" s="177" t="s">
        <v>3</v>
      </c>
      <c r="AX10" s="182">
        <f>AX8-AX9</f>
        <v>0</v>
      </c>
      <c r="AY10" s="182">
        <f>AY8-AY9</f>
        <v>753000</v>
      </c>
      <c r="AZ10" s="183">
        <f>AZ8-AZ9</f>
        <v>0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267">
        <v>3</v>
      </c>
      <c r="B12" s="76" t="s">
        <v>45</v>
      </c>
      <c r="C12" s="81">
        <v>233617000</v>
      </c>
      <c r="D12" s="40">
        <v>2196380</v>
      </c>
      <c r="E12" s="40">
        <v>5147090</v>
      </c>
      <c r="F12" s="42">
        <v>8126280</v>
      </c>
      <c r="G12" s="81">
        <v>278692000</v>
      </c>
      <c r="H12" s="40">
        <v>2420420</v>
      </c>
      <c r="I12" s="40">
        <v>7448450</v>
      </c>
      <c r="J12" s="42">
        <v>12321800</v>
      </c>
      <c r="K12" s="270">
        <f>C14+G14</f>
        <v>926000</v>
      </c>
      <c r="L12" s="271"/>
      <c r="M12" s="276">
        <f>D14+E14+F14+H14+I14+J14</f>
        <v>86990</v>
      </c>
      <c r="N12" s="271"/>
      <c r="O12" s="277">
        <f>M12+K12</f>
        <v>1012990</v>
      </c>
      <c r="P12" s="277"/>
      <c r="Q12" s="45" t="s">
        <v>6</v>
      </c>
      <c r="R12" s="42">
        <v>1274901000</v>
      </c>
      <c r="S12" s="60"/>
      <c r="T12" s="280">
        <v>0.01</v>
      </c>
      <c r="U12" s="283">
        <v>1.03</v>
      </c>
      <c r="V12" s="60"/>
      <c r="W12" s="219" t="s">
        <v>6</v>
      </c>
      <c r="X12" s="47">
        <v>3099.5</v>
      </c>
      <c r="Y12" s="47">
        <v>3773.2</v>
      </c>
      <c r="Z12" s="47">
        <v>40.5</v>
      </c>
      <c r="AA12" s="47">
        <v>56.1</v>
      </c>
      <c r="AB12" s="47">
        <v>3249.1</v>
      </c>
      <c r="AC12" s="47">
        <v>3977</v>
      </c>
      <c r="AD12" s="47">
        <v>70.7</v>
      </c>
      <c r="AE12" s="93">
        <v>10.4</v>
      </c>
      <c r="AF12" s="16"/>
      <c r="AG12" s="219" t="s">
        <v>29</v>
      </c>
      <c r="AH12" s="18">
        <v>1.625</v>
      </c>
      <c r="AI12" s="18">
        <v>7.5</v>
      </c>
      <c r="AJ12" s="18">
        <v>2.5</v>
      </c>
      <c r="AK12" s="18">
        <v>11</v>
      </c>
      <c r="AL12" s="19">
        <v>0</v>
      </c>
      <c r="AM12" s="70"/>
      <c r="AN12" s="73" t="s">
        <v>40</v>
      </c>
      <c r="AO12" s="23">
        <v>10.8</v>
      </c>
      <c r="AP12" s="24">
        <v>7.32</v>
      </c>
      <c r="AQ12" s="71"/>
      <c r="AR12" s="34" t="s">
        <v>37</v>
      </c>
      <c r="AS12" s="55" t="s">
        <v>85</v>
      </c>
      <c r="AT12" s="35" t="s">
        <v>38</v>
      </c>
      <c r="AU12" s="56">
        <v>4.2999999999999997E-2</v>
      </c>
      <c r="AV12" s="14"/>
      <c r="AW12" s="184" t="s">
        <v>45</v>
      </c>
      <c r="AX12" s="179">
        <v>541196000</v>
      </c>
      <c r="AY12" s="179">
        <v>312154500</v>
      </c>
      <c r="AZ12" s="180">
        <v>173748000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268"/>
      <c r="B13" s="77" t="s">
        <v>44</v>
      </c>
      <c r="C13" s="82">
        <f>C8</f>
        <v>233617000</v>
      </c>
      <c r="D13" s="83">
        <f t="shared" ref="D13:J13" si="7">D8</f>
        <v>2196380</v>
      </c>
      <c r="E13" s="83">
        <f t="shared" si="7"/>
        <v>5147090</v>
      </c>
      <c r="F13" s="84">
        <f t="shared" si="7"/>
        <v>8126280</v>
      </c>
      <c r="G13" s="82">
        <f t="shared" si="7"/>
        <v>277766000</v>
      </c>
      <c r="H13" s="83">
        <f t="shared" si="7"/>
        <v>2411420</v>
      </c>
      <c r="I13" s="83">
        <f t="shared" si="7"/>
        <v>7416460</v>
      </c>
      <c r="J13" s="84">
        <f t="shared" si="7"/>
        <v>12275800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1273948000</v>
      </c>
      <c r="S13" s="60"/>
      <c r="T13" s="281"/>
      <c r="U13" s="284"/>
      <c r="V13" s="60"/>
      <c r="W13" s="221" t="s">
        <v>7</v>
      </c>
      <c r="X13" s="6">
        <f t="shared" ref="X13:AE13" si="8">X8</f>
        <v>3099.5</v>
      </c>
      <c r="Y13" s="6">
        <f t="shared" si="8"/>
        <v>3761.3</v>
      </c>
      <c r="Z13" s="6">
        <f t="shared" si="8"/>
        <v>40.4</v>
      </c>
      <c r="AA13" s="6">
        <f t="shared" si="8"/>
        <v>55.9</v>
      </c>
      <c r="AB13" s="6">
        <f t="shared" si="8"/>
        <v>3249.1</v>
      </c>
      <c r="AC13" s="6">
        <f t="shared" si="8"/>
        <v>3964.5</v>
      </c>
      <c r="AD13" s="6">
        <f t="shared" si="8"/>
        <v>70.7</v>
      </c>
      <c r="AE13" s="92">
        <f t="shared" si="8"/>
        <v>10.4</v>
      </c>
      <c r="AF13" s="16"/>
      <c r="AG13" s="221" t="s">
        <v>26</v>
      </c>
      <c r="AH13" s="7">
        <f>(AH12*10.74)</f>
        <v>17.452500000000001</v>
      </c>
      <c r="AI13" s="7">
        <f>(AI12*2.2)</f>
        <v>16.5</v>
      </c>
      <c r="AJ13" s="7">
        <f>(AJ12*0.25)</f>
        <v>0.625</v>
      </c>
      <c r="AK13" s="263">
        <f>AK12+AL12</f>
        <v>11</v>
      </c>
      <c r="AL13" s="264"/>
      <c r="AM13" s="11"/>
      <c r="AN13" s="25" t="s">
        <v>41</v>
      </c>
      <c r="AO13" s="26">
        <v>10.9</v>
      </c>
      <c r="AP13" s="27">
        <v>7.78</v>
      </c>
      <c r="AQ13" s="71"/>
      <c r="AR13" s="36" t="s">
        <v>36</v>
      </c>
      <c r="AS13" s="13" t="s">
        <v>85</v>
      </c>
      <c r="AT13" s="2" t="s">
        <v>39</v>
      </c>
      <c r="AU13" s="39">
        <v>0.46</v>
      </c>
      <c r="AV13" s="14"/>
      <c r="AW13" s="185" t="s">
        <v>79</v>
      </c>
      <c r="AX13" s="178">
        <f>AX8</f>
        <v>541196000</v>
      </c>
      <c r="AY13" s="178">
        <f t="shared" ref="AY13:AZ13" si="9">AY8</f>
        <v>311125500</v>
      </c>
      <c r="AZ13" s="181">
        <f t="shared" si="9"/>
        <v>173713000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269"/>
      <c r="B14" s="75" t="s">
        <v>3</v>
      </c>
      <c r="C14" s="85">
        <f t="shared" ref="C14:J14" si="10">C12-C13</f>
        <v>0</v>
      </c>
      <c r="D14" s="85">
        <f t="shared" si="10"/>
        <v>0</v>
      </c>
      <c r="E14" s="85">
        <f t="shared" si="10"/>
        <v>0</v>
      </c>
      <c r="F14" s="86">
        <f t="shared" si="10"/>
        <v>0</v>
      </c>
      <c r="G14" s="85">
        <f t="shared" si="10"/>
        <v>926000</v>
      </c>
      <c r="H14" s="85">
        <f t="shared" si="10"/>
        <v>9000</v>
      </c>
      <c r="I14" s="85">
        <f t="shared" si="10"/>
        <v>31990</v>
      </c>
      <c r="J14" s="86">
        <f t="shared" si="10"/>
        <v>46000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953000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11">Y12-Y13</f>
        <v>11.899999999999636</v>
      </c>
      <c r="Z14" s="49">
        <f t="shared" si="11"/>
        <v>0.10000000000000142</v>
      </c>
      <c r="AA14" s="49">
        <f t="shared" si="11"/>
        <v>0.20000000000000284</v>
      </c>
      <c r="AB14" s="49">
        <f t="shared" si="11"/>
        <v>0</v>
      </c>
      <c r="AC14" s="49">
        <f t="shared" si="11"/>
        <v>12.5</v>
      </c>
      <c r="AD14" s="49">
        <f t="shared" si="11"/>
        <v>0</v>
      </c>
      <c r="AE14" s="94">
        <f t="shared" si="11"/>
        <v>0</v>
      </c>
      <c r="AF14" s="16"/>
      <c r="AG14" s="222" t="s">
        <v>28</v>
      </c>
      <c r="AH14" s="220">
        <f>(AH13)/((K12/1000000)*8.34)</f>
        <v>2.2598551828083968</v>
      </c>
      <c r="AI14" s="220">
        <f>(AI13)/((K12/1000000)*8.34)</f>
        <v>2.1365197259039421</v>
      </c>
      <c r="AJ14" s="220">
        <f>(AJ13)/((K12/1000000)*8.34)</f>
        <v>8.0928777496361431E-2</v>
      </c>
      <c r="AK14" s="265">
        <f>(AK13)/((K12/1000000)*8.34)</f>
        <v>1.4243464839359612</v>
      </c>
      <c r="AL14" s="266"/>
      <c r="AM14" s="11"/>
      <c r="AN14" s="63"/>
      <c r="AO14" s="14"/>
      <c r="AP14" s="14"/>
      <c r="AQ14" s="71"/>
      <c r="AR14" s="224" t="s">
        <v>55</v>
      </c>
      <c r="AS14" s="89">
        <v>1.29</v>
      </c>
      <c r="AT14" s="223" t="s">
        <v>54</v>
      </c>
      <c r="AU14" s="38">
        <v>2.5999999999999999E-2</v>
      </c>
      <c r="AV14" s="14"/>
      <c r="AW14" s="177" t="s">
        <v>3</v>
      </c>
      <c r="AX14" s="182">
        <f>AX12-AX13</f>
        <v>0</v>
      </c>
      <c r="AY14" s="182">
        <f>AY12-AY13</f>
        <v>1029000</v>
      </c>
      <c r="AZ14" s="183">
        <f>AZ12-AZ13</f>
        <v>35000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267">
        <v>4</v>
      </c>
      <c r="B16" s="76" t="s">
        <v>45</v>
      </c>
      <c r="C16" s="81">
        <v>233617000</v>
      </c>
      <c r="D16" s="40">
        <v>2196380</v>
      </c>
      <c r="E16" s="40">
        <v>5147090</v>
      </c>
      <c r="F16" s="42">
        <v>8126280</v>
      </c>
      <c r="G16" s="81">
        <v>279210000</v>
      </c>
      <c r="H16" s="40">
        <v>2420420</v>
      </c>
      <c r="I16" s="40">
        <v>7448450</v>
      </c>
      <c r="J16" s="42">
        <v>12321800</v>
      </c>
      <c r="K16" s="270">
        <f>C18+G18</f>
        <v>518000</v>
      </c>
      <c r="L16" s="271"/>
      <c r="M16" s="276">
        <f>D18+E18+F18+H18+I18+J18</f>
        <v>0</v>
      </c>
      <c r="N16" s="271"/>
      <c r="O16" s="277">
        <f>M16+K16</f>
        <v>518000</v>
      </c>
      <c r="P16" s="277"/>
      <c r="Q16" s="45" t="s">
        <v>6</v>
      </c>
      <c r="R16" s="42">
        <v>1275591500</v>
      </c>
      <c r="S16" s="60"/>
      <c r="T16" s="280">
        <v>0.02</v>
      </c>
      <c r="U16" s="283">
        <v>0.99</v>
      </c>
      <c r="V16" s="60"/>
      <c r="W16" s="219" t="s">
        <v>6</v>
      </c>
      <c r="X16" s="47">
        <v>3099.5</v>
      </c>
      <c r="Y16" s="47">
        <v>3779.5</v>
      </c>
      <c r="Z16" s="47">
        <v>40.5</v>
      </c>
      <c r="AA16" s="47">
        <v>56.1</v>
      </c>
      <c r="AB16" s="47">
        <v>3249.1</v>
      </c>
      <c r="AC16" s="47">
        <v>3983.7</v>
      </c>
      <c r="AD16" s="47">
        <v>70.8</v>
      </c>
      <c r="AE16" s="93">
        <v>10.4</v>
      </c>
      <c r="AF16" s="16"/>
      <c r="AG16" s="219" t="s">
        <v>29</v>
      </c>
      <c r="AH16" s="18">
        <v>1</v>
      </c>
      <c r="AI16" s="18">
        <v>4.25</v>
      </c>
      <c r="AJ16" s="18">
        <v>1.0625</v>
      </c>
      <c r="AK16" s="18">
        <v>5</v>
      </c>
      <c r="AL16" s="19">
        <v>0</v>
      </c>
      <c r="AM16" s="70"/>
      <c r="AN16" s="73" t="s">
        <v>40</v>
      </c>
      <c r="AO16" s="23">
        <v>7.3</v>
      </c>
      <c r="AP16" s="24">
        <v>7.44</v>
      </c>
      <c r="AQ16" s="71"/>
      <c r="AR16" s="2" t="s">
        <v>37</v>
      </c>
      <c r="AS16" s="13" t="s">
        <v>85</v>
      </c>
      <c r="AT16" s="2" t="s">
        <v>38</v>
      </c>
      <c r="AU16" s="13">
        <v>0.06</v>
      </c>
      <c r="AV16" s="14"/>
      <c r="AW16" s="184" t="s">
        <v>45</v>
      </c>
      <c r="AX16" s="179">
        <v>541196000</v>
      </c>
      <c r="AY16" s="179">
        <v>312709400</v>
      </c>
      <c r="AZ16" s="180">
        <v>173748000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268"/>
      <c r="B17" s="77" t="s">
        <v>44</v>
      </c>
      <c r="C17" s="82">
        <f>C12</f>
        <v>233617000</v>
      </c>
      <c r="D17" s="83">
        <f t="shared" ref="D17:J17" si="12">D12</f>
        <v>2196380</v>
      </c>
      <c r="E17" s="83">
        <f t="shared" si="12"/>
        <v>5147090</v>
      </c>
      <c r="F17" s="84">
        <f t="shared" si="12"/>
        <v>8126280</v>
      </c>
      <c r="G17" s="82">
        <f t="shared" si="12"/>
        <v>278692000</v>
      </c>
      <c r="H17" s="83">
        <f t="shared" si="12"/>
        <v>2420420</v>
      </c>
      <c r="I17" s="83">
        <f t="shared" si="12"/>
        <v>7448450</v>
      </c>
      <c r="J17" s="84">
        <f t="shared" si="12"/>
        <v>12321800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1274901000</v>
      </c>
      <c r="S17" s="60"/>
      <c r="T17" s="281"/>
      <c r="U17" s="284"/>
      <c r="V17" s="60"/>
      <c r="W17" s="221" t="s">
        <v>7</v>
      </c>
      <c r="X17" s="6">
        <f t="shared" ref="X17:AE17" si="13">X12</f>
        <v>3099.5</v>
      </c>
      <c r="Y17" s="6">
        <f t="shared" si="13"/>
        <v>3773.2</v>
      </c>
      <c r="Z17" s="6">
        <f t="shared" si="13"/>
        <v>40.5</v>
      </c>
      <c r="AA17" s="6">
        <f t="shared" si="13"/>
        <v>56.1</v>
      </c>
      <c r="AB17" s="6">
        <f t="shared" si="13"/>
        <v>3249.1</v>
      </c>
      <c r="AC17" s="6">
        <f t="shared" si="13"/>
        <v>3977</v>
      </c>
      <c r="AD17" s="6">
        <f t="shared" si="13"/>
        <v>70.7</v>
      </c>
      <c r="AE17" s="92">
        <f t="shared" si="13"/>
        <v>10.4</v>
      </c>
      <c r="AF17" s="16"/>
      <c r="AG17" s="221" t="s">
        <v>26</v>
      </c>
      <c r="AH17" s="7">
        <f>(AH16*10.74)</f>
        <v>10.74</v>
      </c>
      <c r="AI17" s="7">
        <f>(AI16*2.2)</f>
        <v>9.3500000000000014</v>
      </c>
      <c r="AJ17" s="7">
        <f>(AJ16*0.25)</f>
        <v>0.265625</v>
      </c>
      <c r="AK17" s="263">
        <f>AK16+AL16</f>
        <v>5</v>
      </c>
      <c r="AL17" s="264"/>
      <c r="AM17" s="11"/>
      <c r="AN17" s="25" t="s">
        <v>41</v>
      </c>
      <c r="AO17" s="26">
        <v>10.199999999999999</v>
      </c>
      <c r="AP17" s="27">
        <v>7.56</v>
      </c>
      <c r="AQ17" s="71"/>
      <c r="AR17" s="2" t="s">
        <v>36</v>
      </c>
      <c r="AS17" s="13" t="s">
        <v>85</v>
      </c>
      <c r="AT17" s="2" t="s">
        <v>39</v>
      </c>
      <c r="AU17" s="13">
        <v>0.44</v>
      </c>
      <c r="AV17" s="14"/>
      <c r="AW17" s="185" t="s">
        <v>79</v>
      </c>
      <c r="AX17" s="178">
        <f t="shared" ref="AX17:AZ17" si="14">AX12</f>
        <v>541196000</v>
      </c>
      <c r="AY17" s="178">
        <f t="shared" si="14"/>
        <v>312154500</v>
      </c>
      <c r="AZ17" s="181">
        <f t="shared" si="14"/>
        <v>173748000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269"/>
      <c r="B18" s="75" t="s">
        <v>3</v>
      </c>
      <c r="C18" s="85">
        <f t="shared" ref="C18:J18" si="15">C16-C17</f>
        <v>0</v>
      </c>
      <c r="D18" s="85">
        <f t="shared" si="15"/>
        <v>0</v>
      </c>
      <c r="E18" s="85">
        <f t="shared" si="15"/>
        <v>0</v>
      </c>
      <c r="F18" s="86">
        <f t="shared" si="15"/>
        <v>0</v>
      </c>
      <c r="G18" s="85">
        <f t="shared" si="15"/>
        <v>518000</v>
      </c>
      <c r="H18" s="85">
        <f t="shared" si="15"/>
        <v>0</v>
      </c>
      <c r="I18" s="85">
        <f t="shared" si="15"/>
        <v>0</v>
      </c>
      <c r="J18" s="86">
        <f t="shared" si="15"/>
        <v>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690500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6">Y16-Y17</f>
        <v>6.3000000000001819</v>
      </c>
      <c r="Z18" s="49">
        <f t="shared" si="16"/>
        <v>0</v>
      </c>
      <c r="AA18" s="49">
        <f t="shared" si="16"/>
        <v>0</v>
      </c>
      <c r="AB18" s="49">
        <f t="shared" si="16"/>
        <v>0</v>
      </c>
      <c r="AC18" s="49">
        <f t="shared" si="16"/>
        <v>6.6999999999998181</v>
      </c>
      <c r="AD18" s="49">
        <f t="shared" si="16"/>
        <v>9.9999999999994316E-2</v>
      </c>
      <c r="AE18" s="94">
        <f t="shared" si="16"/>
        <v>0</v>
      </c>
      <c r="AF18" s="16"/>
      <c r="AG18" s="222" t="s">
        <v>28</v>
      </c>
      <c r="AH18" s="220">
        <f>(AH17)/((K16/1000000)*8.34)</f>
        <v>2.486042054387378</v>
      </c>
      <c r="AI18" s="220">
        <f>(AI17)/((K16/1000000)*8.34)</f>
        <v>2.1642917326370568</v>
      </c>
      <c r="AJ18" s="220">
        <f>(AJ17)/((K16/1000000)*8.34)</f>
        <v>6.1485560586280005E-2</v>
      </c>
      <c r="AK18" s="265">
        <f>(AK17)/((K16/1000000)*8.34)</f>
        <v>1.1573752580946826</v>
      </c>
      <c r="AL18" s="266"/>
      <c r="AM18" s="11"/>
      <c r="AN18" s="63"/>
      <c r="AO18" s="14"/>
      <c r="AP18" s="14"/>
      <c r="AQ18" s="71"/>
      <c r="AR18" s="224" t="s">
        <v>55</v>
      </c>
      <c r="AS18" s="89">
        <v>1.28</v>
      </c>
      <c r="AT18" s="223" t="s">
        <v>54</v>
      </c>
      <c r="AU18" s="12">
        <v>0.05</v>
      </c>
      <c r="AV18" s="14"/>
      <c r="AW18" s="177" t="s">
        <v>3</v>
      </c>
      <c r="AX18" s="182">
        <f>AX16-AX17</f>
        <v>0</v>
      </c>
      <c r="AY18" s="182">
        <f>AY16-AY17</f>
        <v>554900</v>
      </c>
      <c r="AZ18" s="183">
        <f>AZ16-AZ17</f>
        <v>0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267">
        <v>5</v>
      </c>
      <c r="B20" s="76" t="s">
        <v>45</v>
      </c>
      <c r="C20" s="81">
        <v>233617000</v>
      </c>
      <c r="D20" s="40">
        <v>2196380</v>
      </c>
      <c r="E20" s="40">
        <v>5147090</v>
      </c>
      <c r="F20" s="42">
        <v>8126280</v>
      </c>
      <c r="G20" s="81">
        <v>280141000</v>
      </c>
      <c r="H20" s="40">
        <v>2429420</v>
      </c>
      <c r="I20" s="40">
        <v>7448450</v>
      </c>
      <c r="J20" s="42">
        <v>12329800</v>
      </c>
      <c r="K20" s="270">
        <f>C22+G22</f>
        <v>931000</v>
      </c>
      <c r="L20" s="271"/>
      <c r="M20" s="276">
        <f>D22+E22+F22+H22+I22+J22</f>
        <v>17000</v>
      </c>
      <c r="N20" s="271"/>
      <c r="O20" s="277">
        <f>M20+K20</f>
        <v>948000</v>
      </c>
      <c r="P20" s="277"/>
      <c r="Q20" s="45" t="s">
        <v>6</v>
      </c>
      <c r="R20" s="42">
        <v>1276329100</v>
      </c>
      <c r="S20" s="60">
        <v>0</v>
      </c>
      <c r="T20" s="280">
        <v>0.01</v>
      </c>
      <c r="U20" s="283">
        <v>0.94</v>
      </c>
      <c r="V20" s="60"/>
      <c r="W20" s="219" t="s">
        <v>6</v>
      </c>
      <c r="X20" s="47">
        <v>3099.5</v>
      </c>
      <c r="Y20" s="47">
        <v>3791.8</v>
      </c>
      <c r="Z20" s="47">
        <v>40.6</v>
      </c>
      <c r="AA20" s="47">
        <v>56.1</v>
      </c>
      <c r="AB20" s="47">
        <v>3249.1</v>
      </c>
      <c r="AC20" s="47">
        <v>3995.8</v>
      </c>
      <c r="AD20" s="47">
        <v>70.8</v>
      </c>
      <c r="AE20" s="93">
        <v>10.4</v>
      </c>
      <c r="AF20" s="16"/>
      <c r="AG20" s="219" t="s">
        <v>29</v>
      </c>
      <c r="AH20" s="18">
        <v>2</v>
      </c>
      <c r="AI20" s="18">
        <v>7.5</v>
      </c>
      <c r="AJ20" s="18">
        <v>2</v>
      </c>
      <c r="AK20" s="18">
        <v>10</v>
      </c>
      <c r="AL20" s="19">
        <v>0</v>
      </c>
      <c r="AM20" s="70"/>
      <c r="AN20" s="73" t="s">
        <v>40</v>
      </c>
      <c r="AO20" s="23">
        <v>9.1</v>
      </c>
      <c r="AP20" s="24">
        <v>7.26</v>
      </c>
      <c r="AQ20" s="71"/>
      <c r="AR20" s="34" t="s">
        <v>37</v>
      </c>
      <c r="AS20" s="55" t="s">
        <v>85</v>
      </c>
      <c r="AT20" s="35" t="s">
        <v>38</v>
      </c>
      <c r="AU20" s="56">
        <v>5.5E-2</v>
      </c>
      <c r="AV20" s="14"/>
      <c r="AW20" s="184" t="s">
        <v>45</v>
      </c>
      <c r="AX20" s="179">
        <v>541196000</v>
      </c>
      <c r="AY20" s="179">
        <v>313711400</v>
      </c>
      <c r="AZ20" s="180">
        <v>173748000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268"/>
      <c r="B21" s="77" t="s">
        <v>44</v>
      </c>
      <c r="C21" s="82">
        <f>C16</f>
        <v>233617000</v>
      </c>
      <c r="D21" s="83">
        <f t="shared" ref="D21:J21" si="17">D16</f>
        <v>2196380</v>
      </c>
      <c r="E21" s="83">
        <f t="shared" si="17"/>
        <v>5147090</v>
      </c>
      <c r="F21" s="84">
        <f t="shared" si="17"/>
        <v>8126280</v>
      </c>
      <c r="G21" s="82">
        <f t="shared" si="17"/>
        <v>279210000</v>
      </c>
      <c r="H21" s="83">
        <f t="shared" si="17"/>
        <v>2420420</v>
      </c>
      <c r="I21" s="83">
        <f t="shared" si="17"/>
        <v>7448450</v>
      </c>
      <c r="J21" s="84">
        <f t="shared" si="17"/>
        <v>12321800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1275591500</v>
      </c>
      <c r="S21" s="60"/>
      <c r="T21" s="281"/>
      <c r="U21" s="284"/>
      <c r="V21" s="60"/>
      <c r="W21" s="221" t="s">
        <v>7</v>
      </c>
      <c r="X21" s="6">
        <f t="shared" ref="X21:AE21" si="18">X16</f>
        <v>3099.5</v>
      </c>
      <c r="Y21" s="6">
        <f t="shared" si="18"/>
        <v>3779.5</v>
      </c>
      <c r="Z21" s="6">
        <f t="shared" si="18"/>
        <v>40.5</v>
      </c>
      <c r="AA21" s="6">
        <f t="shared" si="18"/>
        <v>56.1</v>
      </c>
      <c r="AB21" s="6">
        <f t="shared" si="18"/>
        <v>3249.1</v>
      </c>
      <c r="AC21" s="6">
        <f t="shared" si="18"/>
        <v>3983.7</v>
      </c>
      <c r="AD21" s="6">
        <f t="shared" si="18"/>
        <v>70.8</v>
      </c>
      <c r="AE21" s="92">
        <f t="shared" si="18"/>
        <v>10.4</v>
      </c>
      <c r="AF21" s="16"/>
      <c r="AG21" s="221" t="s">
        <v>26</v>
      </c>
      <c r="AH21" s="7">
        <f>(AH20*10.74)</f>
        <v>21.48</v>
      </c>
      <c r="AI21" s="7">
        <f>(AI20*2.2)</f>
        <v>16.5</v>
      </c>
      <c r="AJ21" s="7">
        <f>(AJ20*0.25)</f>
        <v>0.5</v>
      </c>
      <c r="AK21" s="263">
        <f>AK20+AL20</f>
        <v>10</v>
      </c>
      <c r="AL21" s="264"/>
      <c r="AM21" s="11"/>
      <c r="AN21" s="25" t="s">
        <v>41</v>
      </c>
      <c r="AO21" s="26">
        <v>10.1</v>
      </c>
      <c r="AP21" s="27">
        <v>7.54</v>
      </c>
      <c r="AQ21" s="71"/>
      <c r="AR21" s="36" t="s">
        <v>36</v>
      </c>
      <c r="AS21" s="13" t="s">
        <v>85</v>
      </c>
      <c r="AT21" s="2" t="s">
        <v>39</v>
      </c>
      <c r="AU21" s="39">
        <v>0.38</v>
      </c>
      <c r="AV21" s="14"/>
      <c r="AW21" s="185" t="s">
        <v>79</v>
      </c>
      <c r="AX21" s="178">
        <f t="shared" ref="AX21:AZ21" si="19">AX16</f>
        <v>541196000</v>
      </c>
      <c r="AY21" s="178">
        <f t="shared" si="19"/>
        <v>312709400</v>
      </c>
      <c r="AZ21" s="181">
        <f t="shared" si="19"/>
        <v>173748000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269"/>
      <c r="B22" s="75" t="s">
        <v>3</v>
      </c>
      <c r="C22" s="85">
        <f t="shared" ref="C22:J22" si="20">C20-C21</f>
        <v>0</v>
      </c>
      <c r="D22" s="85">
        <f t="shared" si="20"/>
        <v>0</v>
      </c>
      <c r="E22" s="85">
        <f t="shared" si="20"/>
        <v>0</v>
      </c>
      <c r="F22" s="86">
        <f t="shared" si="20"/>
        <v>0</v>
      </c>
      <c r="G22" s="85">
        <f t="shared" si="20"/>
        <v>931000</v>
      </c>
      <c r="H22" s="85">
        <f t="shared" si="20"/>
        <v>9000</v>
      </c>
      <c r="I22" s="85">
        <f t="shared" si="20"/>
        <v>0</v>
      </c>
      <c r="J22" s="86">
        <f t="shared" si="20"/>
        <v>8000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737600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21">Y20-Y21</f>
        <v>12.300000000000182</v>
      </c>
      <c r="Z22" s="49">
        <f t="shared" si="21"/>
        <v>0.10000000000000142</v>
      </c>
      <c r="AA22" s="49">
        <f t="shared" si="21"/>
        <v>0</v>
      </c>
      <c r="AB22" s="49">
        <f t="shared" si="21"/>
        <v>0</v>
      </c>
      <c r="AC22" s="49">
        <f t="shared" si="21"/>
        <v>12.100000000000364</v>
      </c>
      <c r="AD22" s="49">
        <f t="shared" si="21"/>
        <v>0</v>
      </c>
      <c r="AE22" s="94">
        <f t="shared" si="21"/>
        <v>0</v>
      </c>
      <c r="AF22" s="16"/>
      <c r="AG22" s="222" t="s">
        <v>28</v>
      </c>
      <c r="AH22" s="220">
        <f>(AH21)/((K20/1000000)*8.34)</f>
        <v>2.7664227372130221</v>
      </c>
      <c r="AI22" s="220">
        <f>(AI21)/((K20/1000000)*8.34)</f>
        <v>2.125045398697154</v>
      </c>
      <c r="AJ22" s="220">
        <f>(AJ21)/((K20/1000000)*8.34)</f>
        <v>6.4395315112034973E-2</v>
      </c>
      <c r="AK22" s="265">
        <f>(AK21)/((K20/1000000)*8.34)</f>
        <v>1.2879063022406994</v>
      </c>
      <c r="AL22" s="266"/>
      <c r="AM22" s="11"/>
      <c r="AN22" s="63"/>
      <c r="AO22" s="14"/>
      <c r="AP22" s="14"/>
      <c r="AQ22" s="71"/>
      <c r="AR22" s="224" t="s">
        <v>55</v>
      </c>
      <c r="AS22" s="89">
        <v>1.42</v>
      </c>
      <c r="AT22" s="223" t="s">
        <v>54</v>
      </c>
      <c r="AU22" s="38">
        <v>0.03</v>
      </c>
      <c r="AV22" s="14"/>
      <c r="AW22" s="177" t="s">
        <v>3</v>
      </c>
      <c r="AX22" s="182">
        <f>AX20-AX21</f>
        <v>0</v>
      </c>
      <c r="AY22" s="182">
        <f>AY20-AY21</f>
        <v>1002000</v>
      </c>
      <c r="AZ22" s="183">
        <f>AZ20-AZ21</f>
        <v>0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267">
        <v>6</v>
      </c>
      <c r="B24" s="76" t="s">
        <v>45</v>
      </c>
      <c r="C24" s="81">
        <v>233617000</v>
      </c>
      <c r="D24" s="40">
        <v>2196380</v>
      </c>
      <c r="E24" s="40">
        <v>5147090</v>
      </c>
      <c r="F24" s="42">
        <v>8126280</v>
      </c>
      <c r="G24" s="81">
        <v>280710000</v>
      </c>
      <c r="H24" s="40">
        <v>2429420</v>
      </c>
      <c r="I24" s="40">
        <v>7480450</v>
      </c>
      <c r="J24" s="42">
        <v>12370900</v>
      </c>
      <c r="K24" s="270">
        <f>C26+G26</f>
        <v>569000</v>
      </c>
      <c r="L24" s="271"/>
      <c r="M24" s="276">
        <f>D26+E26+F26+H26+I26+J26</f>
        <v>73100</v>
      </c>
      <c r="N24" s="271"/>
      <c r="O24" s="277">
        <f>M24+K24</f>
        <v>642100</v>
      </c>
      <c r="P24" s="277"/>
      <c r="Q24" s="45" t="s">
        <v>6</v>
      </c>
      <c r="R24" s="42">
        <v>1277096800</v>
      </c>
      <c r="S24" s="60"/>
      <c r="T24" s="280">
        <v>0.01</v>
      </c>
      <c r="U24" s="283">
        <v>0.95</v>
      </c>
      <c r="V24" s="60"/>
      <c r="W24" s="219" t="s">
        <v>6</v>
      </c>
      <c r="X24" s="47">
        <v>3099.5</v>
      </c>
      <c r="Y24" s="47">
        <v>3799.2</v>
      </c>
      <c r="Z24" s="47">
        <v>40.700000000000003</v>
      </c>
      <c r="AA24" s="47">
        <v>56.1</v>
      </c>
      <c r="AB24" s="47">
        <v>3249.1</v>
      </c>
      <c r="AC24" s="47">
        <v>4003.7</v>
      </c>
      <c r="AD24" s="47">
        <v>71</v>
      </c>
      <c r="AE24" s="93">
        <v>10.4</v>
      </c>
      <c r="AF24" s="16"/>
      <c r="AG24" s="219" t="s">
        <v>29</v>
      </c>
      <c r="AH24" s="18">
        <v>1.5</v>
      </c>
      <c r="AI24" s="18">
        <v>5.125</v>
      </c>
      <c r="AJ24" s="18">
        <v>1.375</v>
      </c>
      <c r="AK24" s="18">
        <v>0</v>
      </c>
      <c r="AL24" s="19">
        <v>6</v>
      </c>
      <c r="AM24" s="70"/>
      <c r="AN24" s="73" t="s">
        <v>40</v>
      </c>
      <c r="AO24" s="23">
        <v>9.9</v>
      </c>
      <c r="AP24" s="24">
        <v>7.52</v>
      </c>
      <c r="AQ24" s="71"/>
      <c r="AR24" s="34" t="s">
        <v>37</v>
      </c>
      <c r="AS24" s="55">
        <v>1.31</v>
      </c>
      <c r="AT24" s="35" t="s">
        <v>38</v>
      </c>
      <c r="AU24" s="56">
        <v>4.1000000000000002E-2</v>
      </c>
      <c r="AV24" s="14"/>
      <c r="AW24" s="184" t="s">
        <v>45</v>
      </c>
      <c r="AX24" s="179">
        <v>541196000</v>
      </c>
      <c r="AY24" s="179">
        <v>314354800</v>
      </c>
      <c r="AZ24" s="180">
        <v>173783000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268"/>
      <c r="B25" s="77" t="s">
        <v>44</v>
      </c>
      <c r="C25" s="82">
        <f t="shared" ref="C25:J25" si="22">C20</f>
        <v>233617000</v>
      </c>
      <c r="D25" s="83">
        <f t="shared" si="22"/>
        <v>2196380</v>
      </c>
      <c r="E25" s="83">
        <f t="shared" si="22"/>
        <v>5147090</v>
      </c>
      <c r="F25" s="84">
        <f t="shared" si="22"/>
        <v>8126280</v>
      </c>
      <c r="G25" s="82">
        <f t="shared" si="22"/>
        <v>280141000</v>
      </c>
      <c r="H25" s="83">
        <f t="shared" si="22"/>
        <v>2429420</v>
      </c>
      <c r="I25" s="83">
        <f t="shared" si="22"/>
        <v>7448450</v>
      </c>
      <c r="J25" s="84">
        <f t="shared" si="22"/>
        <v>12329800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1276329100</v>
      </c>
      <c r="S25" s="60"/>
      <c r="T25" s="281"/>
      <c r="U25" s="284"/>
      <c r="V25" s="60"/>
      <c r="W25" s="221" t="s">
        <v>7</v>
      </c>
      <c r="X25" s="6">
        <f t="shared" ref="X25:AE25" si="23">X20</f>
        <v>3099.5</v>
      </c>
      <c r="Y25" s="6">
        <f t="shared" si="23"/>
        <v>3791.8</v>
      </c>
      <c r="Z25" s="6">
        <f t="shared" si="23"/>
        <v>40.6</v>
      </c>
      <c r="AA25" s="6">
        <f t="shared" si="23"/>
        <v>56.1</v>
      </c>
      <c r="AB25" s="6">
        <f t="shared" si="23"/>
        <v>3249.1</v>
      </c>
      <c r="AC25" s="6">
        <f t="shared" si="23"/>
        <v>3995.8</v>
      </c>
      <c r="AD25" s="6">
        <f t="shared" si="23"/>
        <v>70.8</v>
      </c>
      <c r="AE25" s="92">
        <f t="shared" si="23"/>
        <v>10.4</v>
      </c>
      <c r="AF25" s="16"/>
      <c r="AG25" s="221" t="s">
        <v>26</v>
      </c>
      <c r="AH25" s="7">
        <f>(AH24*10.74)</f>
        <v>16.11</v>
      </c>
      <c r="AI25" s="7">
        <f>(AI24*2.2)</f>
        <v>11.275</v>
      </c>
      <c r="AJ25" s="7">
        <f>(AJ24*0.25)</f>
        <v>0.34375</v>
      </c>
      <c r="AK25" s="263">
        <f>AK24+AL24</f>
        <v>6</v>
      </c>
      <c r="AL25" s="264"/>
      <c r="AM25" s="11"/>
      <c r="AN25" s="25" t="s">
        <v>41</v>
      </c>
      <c r="AO25" s="26">
        <v>9.3000000000000007</v>
      </c>
      <c r="AP25" s="27">
        <v>7.81</v>
      </c>
      <c r="AQ25" s="71"/>
      <c r="AR25" s="36" t="s">
        <v>36</v>
      </c>
      <c r="AS25" s="13" t="s">
        <v>85</v>
      </c>
      <c r="AT25" s="2" t="s">
        <v>39</v>
      </c>
      <c r="AU25" s="39">
        <v>0.39</v>
      </c>
      <c r="AV25" s="14"/>
      <c r="AW25" s="185" t="s">
        <v>79</v>
      </c>
      <c r="AX25" s="178">
        <f t="shared" ref="AX25:AZ25" si="24">AX20</f>
        <v>541196000</v>
      </c>
      <c r="AY25" s="178">
        <f t="shared" si="24"/>
        <v>313711400</v>
      </c>
      <c r="AZ25" s="181">
        <f t="shared" si="24"/>
        <v>173748000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269"/>
      <c r="B26" s="75" t="s">
        <v>3</v>
      </c>
      <c r="C26" s="85">
        <f t="shared" ref="C26:J26" si="25">C24-C25</f>
        <v>0</v>
      </c>
      <c r="D26" s="85">
        <f t="shared" si="25"/>
        <v>0</v>
      </c>
      <c r="E26" s="85">
        <f t="shared" si="25"/>
        <v>0</v>
      </c>
      <c r="F26" s="86">
        <f t="shared" si="25"/>
        <v>0</v>
      </c>
      <c r="G26" s="85">
        <f t="shared" si="25"/>
        <v>569000</v>
      </c>
      <c r="H26" s="85">
        <f t="shared" si="25"/>
        <v>0</v>
      </c>
      <c r="I26" s="85">
        <f t="shared" si="25"/>
        <v>32000</v>
      </c>
      <c r="J26" s="86">
        <f t="shared" si="25"/>
        <v>41100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767700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6">Y24-Y25</f>
        <v>7.3999999999996362</v>
      </c>
      <c r="Z26" s="49">
        <f t="shared" si="26"/>
        <v>0.10000000000000142</v>
      </c>
      <c r="AA26" s="49">
        <f t="shared" si="26"/>
        <v>0</v>
      </c>
      <c r="AB26" s="49">
        <f t="shared" si="26"/>
        <v>0</v>
      </c>
      <c r="AC26" s="49">
        <f t="shared" si="26"/>
        <v>7.8999999999996362</v>
      </c>
      <c r="AD26" s="49">
        <f t="shared" si="26"/>
        <v>0.20000000000000284</v>
      </c>
      <c r="AE26" s="94">
        <f t="shared" si="26"/>
        <v>0</v>
      </c>
      <c r="AF26" s="16"/>
      <c r="AG26" s="222" t="s">
        <v>28</v>
      </c>
      <c r="AH26" s="220">
        <f>(AH25)/((K24/1000000)*8.34)</f>
        <v>3.3948236841107082</v>
      </c>
      <c r="AI26" s="220">
        <f>(AI25)/((K24/1000000)*8.34)</f>
        <v>2.3759551234232301</v>
      </c>
      <c r="AJ26" s="220">
        <f>(AJ25)/((K24/1000000)*8.34)</f>
        <v>7.2437656201927741E-2</v>
      </c>
      <c r="AK26" s="265">
        <f>(AK25)/((K24/1000000)*8.34)</f>
        <v>1.2643663627972843</v>
      </c>
      <c r="AL26" s="266"/>
      <c r="AM26" s="11"/>
      <c r="AN26" s="63"/>
      <c r="AO26" s="14"/>
      <c r="AP26" s="14"/>
      <c r="AQ26" s="71"/>
      <c r="AR26" s="224" t="s">
        <v>55</v>
      </c>
      <c r="AS26" s="89" t="s">
        <v>85</v>
      </c>
      <c r="AT26" s="223" t="s">
        <v>54</v>
      </c>
      <c r="AU26" s="38">
        <v>2.4E-2</v>
      </c>
      <c r="AV26" s="14"/>
      <c r="AW26" s="177" t="s">
        <v>3</v>
      </c>
      <c r="AX26" s="182">
        <f>AX24-AX25</f>
        <v>0</v>
      </c>
      <c r="AY26" s="182">
        <f>AY24-AY25</f>
        <v>643400</v>
      </c>
      <c r="AZ26" s="183">
        <f>AZ24-AZ25</f>
        <v>35000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267">
        <v>7</v>
      </c>
      <c r="B28" s="76" t="s">
        <v>45</v>
      </c>
      <c r="C28" s="81">
        <v>234386000</v>
      </c>
      <c r="D28" s="40">
        <v>2205380</v>
      </c>
      <c r="E28" s="40">
        <v>5179090</v>
      </c>
      <c r="F28" s="42">
        <v>8156300</v>
      </c>
      <c r="G28" s="81">
        <v>280710000</v>
      </c>
      <c r="H28" s="40">
        <v>2429420</v>
      </c>
      <c r="I28" s="40">
        <v>7480450</v>
      </c>
      <c r="J28" s="42">
        <v>12370900</v>
      </c>
      <c r="K28" s="270">
        <f>C30+G30</f>
        <v>769000</v>
      </c>
      <c r="L28" s="271"/>
      <c r="M28" s="276">
        <f>D30+E30+F30+H30+I30+J30</f>
        <v>71020</v>
      </c>
      <c r="N28" s="271"/>
      <c r="O28" s="277">
        <f>M28+K28</f>
        <v>840020</v>
      </c>
      <c r="P28" s="277"/>
      <c r="Q28" s="45" t="s">
        <v>6</v>
      </c>
      <c r="R28" s="42">
        <v>1277867300</v>
      </c>
      <c r="S28" s="60"/>
      <c r="T28" s="280">
        <v>0.01</v>
      </c>
      <c r="U28" s="283">
        <v>1.01</v>
      </c>
      <c r="V28" s="60"/>
      <c r="W28" s="219" t="s">
        <v>6</v>
      </c>
      <c r="X28" s="47">
        <v>3109.4</v>
      </c>
      <c r="Y28" s="47">
        <v>3799.2</v>
      </c>
      <c r="Z28" s="47">
        <v>40.700000000000003</v>
      </c>
      <c r="AA28" s="47">
        <v>56.2</v>
      </c>
      <c r="AB28" s="47">
        <v>3259.5</v>
      </c>
      <c r="AC28" s="47">
        <v>4003.7</v>
      </c>
      <c r="AD28" s="47">
        <v>71.2</v>
      </c>
      <c r="AE28" s="93">
        <v>10.5</v>
      </c>
      <c r="AF28" s="16"/>
      <c r="AG28" s="219" t="s">
        <v>29</v>
      </c>
      <c r="AH28" s="18">
        <v>2.375</v>
      </c>
      <c r="AI28" s="18">
        <v>7.25</v>
      </c>
      <c r="AJ28" s="18">
        <v>1.75</v>
      </c>
      <c r="AK28" s="18">
        <v>9</v>
      </c>
      <c r="AL28" s="19">
        <v>0</v>
      </c>
      <c r="AM28" s="70"/>
      <c r="AN28" s="73" t="s">
        <v>40</v>
      </c>
      <c r="AO28" s="23">
        <v>10.8</v>
      </c>
      <c r="AP28" s="24">
        <v>7.3</v>
      </c>
      <c r="AQ28" s="71"/>
      <c r="AR28" s="34" t="s">
        <v>37</v>
      </c>
      <c r="AS28" s="55">
        <v>0.05</v>
      </c>
      <c r="AT28" s="35" t="s">
        <v>38</v>
      </c>
      <c r="AU28" s="56" t="s">
        <v>85</v>
      </c>
      <c r="AV28" s="14"/>
      <c r="AW28" s="184" t="s">
        <v>45</v>
      </c>
      <c r="AX28" s="179">
        <v>542070000</v>
      </c>
      <c r="AY28" s="179">
        <v>314354800</v>
      </c>
      <c r="AZ28" s="180">
        <v>173819000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268"/>
      <c r="B29" s="77" t="s">
        <v>44</v>
      </c>
      <c r="C29" s="82">
        <f t="shared" ref="C29:J29" si="27">C24</f>
        <v>233617000</v>
      </c>
      <c r="D29" s="83">
        <f t="shared" si="27"/>
        <v>2196380</v>
      </c>
      <c r="E29" s="83">
        <f t="shared" si="27"/>
        <v>5147090</v>
      </c>
      <c r="F29" s="84">
        <f t="shared" si="27"/>
        <v>8126280</v>
      </c>
      <c r="G29" s="82">
        <f t="shared" si="27"/>
        <v>280710000</v>
      </c>
      <c r="H29" s="83">
        <f t="shared" si="27"/>
        <v>2429420</v>
      </c>
      <c r="I29" s="83">
        <f t="shared" si="27"/>
        <v>7480450</v>
      </c>
      <c r="J29" s="84">
        <f t="shared" si="27"/>
        <v>12370900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1277096800</v>
      </c>
      <c r="S29" s="60"/>
      <c r="T29" s="281"/>
      <c r="U29" s="284"/>
      <c r="V29" s="60"/>
      <c r="W29" s="221" t="s">
        <v>7</v>
      </c>
      <c r="X29" s="6">
        <f t="shared" ref="X29:AE29" si="28">X24</f>
        <v>3099.5</v>
      </c>
      <c r="Y29" s="6">
        <f t="shared" si="28"/>
        <v>3799.2</v>
      </c>
      <c r="Z29" s="6">
        <f t="shared" si="28"/>
        <v>40.700000000000003</v>
      </c>
      <c r="AA29" s="6">
        <f t="shared" si="28"/>
        <v>56.1</v>
      </c>
      <c r="AB29" s="6">
        <f t="shared" si="28"/>
        <v>3249.1</v>
      </c>
      <c r="AC29" s="6">
        <f t="shared" si="28"/>
        <v>4003.7</v>
      </c>
      <c r="AD29" s="6">
        <f t="shared" si="28"/>
        <v>71</v>
      </c>
      <c r="AE29" s="92">
        <f t="shared" si="28"/>
        <v>10.4</v>
      </c>
      <c r="AF29" s="16"/>
      <c r="AG29" s="221" t="s">
        <v>26</v>
      </c>
      <c r="AH29" s="7">
        <f>(AH28*10.74)</f>
        <v>25.5075</v>
      </c>
      <c r="AI29" s="7">
        <f>(AI28*2.2)</f>
        <v>15.950000000000001</v>
      </c>
      <c r="AJ29" s="7">
        <f>(AJ28*0.25)</f>
        <v>0.4375</v>
      </c>
      <c r="AK29" s="263">
        <f>AK28+AL28</f>
        <v>9</v>
      </c>
      <c r="AL29" s="264"/>
      <c r="AM29" s="11"/>
      <c r="AN29" s="25" t="s">
        <v>41</v>
      </c>
      <c r="AO29" s="26">
        <v>10.8</v>
      </c>
      <c r="AP29" s="27">
        <v>7.57</v>
      </c>
      <c r="AQ29" s="71"/>
      <c r="AR29" s="36" t="s">
        <v>36</v>
      </c>
      <c r="AS29" s="13">
        <v>0.31900000000000001</v>
      </c>
      <c r="AT29" s="2" t="s">
        <v>39</v>
      </c>
      <c r="AU29" s="39" t="s">
        <v>85</v>
      </c>
      <c r="AV29" s="1"/>
      <c r="AW29" s="185" t="s">
        <v>79</v>
      </c>
      <c r="AX29" s="178">
        <f t="shared" ref="AX29:AZ29" si="29">AX24</f>
        <v>541196000</v>
      </c>
      <c r="AY29" s="178">
        <f t="shared" si="29"/>
        <v>314354800</v>
      </c>
      <c r="AZ29" s="181">
        <f t="shared" si="29"/>
        <v>173783000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269"/>
      <c r="B30" s="75" t="s">
        <v>3</v>
      </c>
      <c r="C30" s="85">
        <f t="shared" ref="C30:J30" si="30">C28-C29</f>
        <v>769000</v>
      </c>
      <c r="D30" s="85">
        <f t="shared" si="30"/>
        <v>9000</v>
      </c>
      <c r="E30" s="85">
        <f t="shared" si="30"/>
        <v>32000</v>
      </c>
      <c r="F30" s="86">
        <f t="shared" si="30"/>
        <v>30020</v>
      </c>
      <c r="G30" s="85">
        <f t="shared" si="30"/>
        <v>0</v>
      </c>
      <c r="H30" s="85">
        <f t="shared" si="30"/>
        <v>0</v>
      </c>
      <c r="I30" s="85">
        <f t="shared" si="30"/>
        <v>0</v>
      </c>
      <c r="J30" s="86">
        <f t="shared" si="30"/>
        <v>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770500</v>
      </c>
      <c r="S30" s="61"/>
      <c r="T30" s="282"/>
      <c r="U30" s="285"/>
      <c r="V30" s="61"/>
      <c r="W30" s="48" t="s">
        <v>3</v>
      </c>
      <c r="X30" s="49">
        <f>X28-X29</f>
        <v>9.9000000000000909</v>
      </c>
      <c r="Y30" s="49">
        <f t="shared" ref="Y30:AE30" si="31">Y28-Y29</f>
        <v>0</v>
      </c>
      <c r="Z30" s="49">
        <f t="shared" si="31"/>
        <v>0</v>
      </c>
      <c r="AA30" s="49">
        <f t="shared" si="31"/>
        <v>0.10000000000000142</v>
      </c>
      <c r="AB30" s="49">
        <f t="shared" si="31"/>
        <v>10.400000000000091</v>
      </c>
      <c r="AC30" s="49">
        <f t="shared" si="31"/>
        <v>0</v>
      </c>
      <c r="AD30" s="49">
        <f t="shared" si="31"/>
        <v>0.20000000000000284</v>
      </c>
      <c r="AE30" s="94">
        <f t="shared" si="31"/>
        <v>9.9999999999999645E-2</v>
      </c>
      <c r="AF30" s="16"/>
      <c r="AG30" s="222" t="s">
        <v>28</v>
      </c>
      <c r="AH30" s="220">
        <f>(AH29)/((K28/1000000)*8.34)</f>
        <v>3.9771823633420964</v>
      </c>
      <c r="AI30" s="220">
        <f>(AI29)/((K28/1000000)*8.34)</f>
        <v>2.4869571183105532</v>
      </c>
      <c r="AJ30" s="220">
        <f>(AJ29)/((K28/1000000)*8.34)</f>
        <v>6.8215908417609217E-2</v>
      </c>
      <c r="AK30" s="265">
        <f>(AK29)/((K28/1000000)*8.34)</f>
        <v>1.4032986874479612</v>
      </c>
      <c r="AL30" s="266"/>
      <c r="AM30" s="11"/>
      <c r="AN30" s="63"/>
      <c r="AO30" s="14"/>
      <c r="AP30" s="14"/>
      <c r="AQ30" s="71"/>
      <c r="AR30" s="224" t="s">
        <v>55</v>
      </c>
      <c r="AS30" s="89">
        <v>1.93</v>
      </c>
      <c r="AT30" s="223" t="s">
        <v>54</v>
      </c>
      <c r="AU30" s="38">
        <v>3.1E-2</v>
      </c>
      <c r="AV30" s="1"/>
      <c r="AW30" s="177" t="s">
        <v>3</v>
      </c>
      <c r="AX30" s="182">
        <f>AX28-AX29</f>
        <v>874000</v>
      </c>
      <c r="AY30" s="182">
        <f>AY28-AY29</f>
        <v>0</v>
      </c>
      <c r="AZ30" s="183">
        <f>AZ28-AZ29</f>
        <v>36000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267">
        <v>8</v>
      </c>
      <c r="B32" s="76" t="s">
        <v>45</v>
      </c>
      <c r="C32" s="81">
        <v>234386000</v>
      </c>
      <c r="D32" s="40">
        <v>2205380</v>
      </c>
      <c r="E32" s="40">
        <v>5179090</v>
      </c>
      <c r="F32" s="42">
        <v>8156300</v>
      </c>
      <c r="G32" s="81">
        <v>281498000</v>
      </c>
      <c r="H32" s="40">
        <v>2438420</v>
      </c>
      <c r="I32" s="40">
        <v>7480450</v>
      </c>
      <c r="J32" s="42">
        <v>12394900</v>
      </c>
      <c r="K32" s="270">
        <f>C34+G34</f>
        <v>788000</v>
      </c>
      <c r="L32" s="271"/>
      <c r="M32" s="276">
        <f>D34+E34+F34+H34+I34+J34</f>
        <v>33000</v>
      </c>
      <c r="N32" s="271"/>
      <c r="O32" s="277">
        <f>M32+K32</f>
        <v>821000</v>
      </c>
      <c r="P32" s="277"/>
      <c r="Q32" s="45" t="s">
        <v>6</v>
      </c>
      <c r="R32" s="42">
        <v>1278664000</v>
      </c>
      <c r="S32" s="60"/>
      <c r="T32" s="280">
        <v>0.01</v>
      </c>
      <c r="U32" s="283">
        <v>0.99</v>
      </c>
      <c r="V32" s="60"/>
      <c r="W32" s="219" t="s">
        <v>6</v>
      </c>
      <c r="X32" s="47">
        <v>3109.4</v>
      </c>
      <c r="Y32" s="47">
        <v>3809.2</v>
      </c>
      <c r="Z32" s="47">
        <v>40.700000000000003</v>
      </c>
      <c r="AA32" s="47">
        <v>56.4</v>
      </c>
      <c r="AB32" s="47">
        <v>3259.5</v>
      </c>
      <c r="AC32" s="47">
        <v>4014.2</v>
      </c>
      <c r="AD32" s="47">
        <v>71.2</v>
      </c>
      <c r="AE32" s="93">
        <v>10.5</v>
      </c>
      <c r="AF32" s="16"/>
      <c r="AG32" s="219" t="s">
        <v>29</v>
      </c>
      <c r="AH32" s="18">
        <v>1.9375</v>
      </c>
      <c r="AI32" s="18">
        <v>5.5</v>
      </c>
      <c r="AJ32" s="18">
        <v>1.5</v>
      </c>
      <c r="AK32" s="18">
        <v>0</v>
      </c>
      <c r="AL32" s="19">
        <v>7</v>
      </c>
      <c r="AM32" s="70"/>
      <c r="AN32" s="73" t="s">
        <v>40</v>
      </c>
      <c r="AO32" s="23">
        <v>10.8</v>
      </c>
      <c r="AP32" s="24">
        <v>7.26</v>
      </c>
      <c r="AQ32" s="71"/>
      <c r="AR32" s="34" t="s">
        <v>37</v>
      </c>
      <c r="AS32" s="55" t="s">
        <v>85</v>
      </c>
      <c r="AT32" s="35" t="s">
        <v>38</v>
      </c>
      <c r="AU32" s="56">
        <v>4.5999999999999999E-2</v>
      </c>
      <c r="AV32" s="1"/>
      <c r="AW32" s="184" t="s">
        <v>45</v>
      </c>
      <c r="AX32" s="179">
        <v>542070000</v>
      </c>
      <c r="AY32" s="179">
        <v>315225600</v>
      </c>
      <c r="AZ32" s="180">
        <v>173819000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268"/>
      <c r="B33" s="77" t="s">
        <v>44</v>
      </c>
      <c r="C33" s="82">
        <f t="shared" ref="C33:J33" si="32">C28</f>
        <v>234386000</v>
      </c>
      <c r="D33" s="83">
        <f t="shared" si="32"/>
        <v>2205380</v>
      </c>
      <c r="E33" s="83">
        <f t="shared" si="32"/>
        <v>5179090</v>
      </c>
      <c r="F33" s="84">
        <f t="shared" si="32"/>
        <v>8156300</v>
      </c>
      <c r="G33" s="82">
        <f t="shared" si="32"/>
        <v>280710000</v>
      </c>
      <c r="H33" s="83">
        <f t="shared" si="32"/>
        <v>2429420</v>
      </c>
      <c r="I33" s="83">
        <f t="shared" si="32"/>
        <v>7480450</v>
      </c>
      <c r="J33" s="84">
        <f t="shared" si="32"/>
        <v>12370900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1277867300</v>
      </c>
      <c r="S33" s="60"/>
      <c r="T33" s="281"/>
      <c r="U33" s="284"/>
      <c r="V33" s="60"/>
      <c r="W33" s="221" t="s">
        <v>7</v>
      </c>
      <c r="X33" s="6">
        <f t="shared" ref="X33:AE33" si="33">X28</f>
        <v>3109.4</v>
      </c>
      <c r="Y33" s="6">
        <f t="shared" si="33"/>
        <v>3799.2</v>
      </c>
      <c r="Z33" s="6">
        <f t="shared" si="33"/>
        <v>40.700000000000003</v>
      </c>
      <c r="AA33" s="6">
        <f t="shared" si="33"/>
        <v>56.2</v>
      </c>
      <c r="AB33" s="6">
        <f t="shared" si="33"/>
        <v>3259.5</v>
      </c>
      <c r="AC33" s="6">
        <f t="shared" si="33"/>
        <v>4003.7</v>
      </c>
      <c r="AD33" s="6">
        <f t="shared" si="33"/>
        <v>71.2</v>
      </c>
      <c r="AE33" s="92">
        <f t="shared" si="33"/>
        <v>10.5</v>
      </c>
      <c r="AF33" s="16"/>
      <c r="AG33" s="221" t="s">
        <v>26</v>
      </c>
      <c r="AH33" s="7">
        <f>(AH32*10.74)</f>
        <v>20.80875</v>
      </c>
      <c r="AI33" s="7">
        <f>(AI32*2.2)</f>
        <v>12.100000000000001</v>
      </c>
      <c r="AJ33" s="7">
        <f>(AJ32*0.25)</f>
        <v>0.375</v>
      </c>
      <c r="AK33" s="263">
        <f>AK32+AL32</f>
        <v>7</v>
      </c>
      <c r="AL33" s="264"/>
      <c r="AM33" s="11"/>
      <c r="AN33" s="25" t="s">
        <v>41</v>
      </c>
      <c r="AO33" s="26">
        <v>10.4</v>
      </c>
      <c r="AP33" s="27">
        <v>7.64</v>
      </c>
      <c r="AQ33" s="71"/>
      <c r="AR33" s="36" t="s">
        <v>36</v>
      </c>
      <c r="AS33" s="13" t="s">
        <v>85</v>
      </c>
      <c r="AT33" s="2" t="s">
        <v>39</v>
      </c>
      <c r="AU33" s="39">
        <v>0.36</v>
      </c>
      <c r="AV33" s="1"/>
      <c r="AW33" s="185" t="s">
        <v>79</v>
      </c>
      <c r="AX33" s="178">
        <f t="shared" ref="AX33:AZ33" si="34">AX28</f>
        <v>542070000</v>
      </c>
      <c r="AY33" s="178">
        <f t="shared" si="34"/>
        <v>314354800</v>
      </c>
      <c r="AZ33" s="181">
        <f t="shared" si="34"/>
        <v>173819000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269"/>
      <c r="B34" s="75" t="s">
        <v>3</v>
      </c>
      <c r="C34" s="85">
        <f t="shared" ref="C34:J34" si="35">C32-C33</f>
        <v>0</v>
      </c>
      <c r="D34" s="85">
        <f t="shared" si="35"/>
        <v>0</v>
      </c>
      <c r="E34" s="85">
        <f t="shared" si="35"/>
        <v>0</v>
      </c>
      <c r="F34" s="86">
        <f t="shared" si="35"/>
        <v>0</v>
      </c>
      <c r="G34" s="85">
        <f t="shared" si="35"/>
        <v>788000</v>
      </c>
      <c r="H34" s="85">
        <f t="shared" si="35"/>
        <v>9000</v>
      </c>
      <c r="I34" s="85">
        <f t="shared" si="35"/>
        <v>0</v>
      </c>
      <c r="J34" s="86">
        <f t="shared" si="35"/>
        <v>24000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796700</v>
      </c>
      <c r="S34" s="61"/>
      <c r="T34" s="282"/>
      <c r="U34" s="285"/>
      <c r="V34" s="61"/>
      <c r="W34" s="48" t="s">
        <v>3</v>
      </c>
      <c r="X34" s="49">
        <f>X32-X33</f>
        <v>0</v>
      </c>
      <c r="Y34" s="49">
        <f t="shared" ref="Y34:AE34" si="36">Y32-Y33</f>
        <v>10</v>
      </c>
      <c r="Z34" s="49">
        <f t="shared" si="36"/>
        <v>0</v>
      </c>
      <c r="AA34" s="49">
        <f t="shared" si="36"/>
        <v>0.19999999999999574</v>
      </c>
      <c r="AB34" s="49">
        <f t="shared" si="36"/>
        <v>0</v>
      </c>
      <c r="AC34" s="49">
        <f t="shared" si="36"/>
        <v>10.5</v>
      </c>
      <c r="AD34" s="49">
        <f t="shared" si="36"/>
        <v>0</v>
      </c>
      <c r="AE34" s="94">
        <f t="shared" si="36"/>
        <v>0</v>
      </c>
      <c r="AF34" s="16"/>
      <c r="AG34" s="222" t="s">
        <v>28</v>
      </c>
      <c r="AH34" s="220">
        <f>(AH33)/((K32/1000000)*8.34)</f>
        <v>3.1663121279626045</v>
      </c>
      <c r="AI34" s="220">
        <f>(AI33)/((K32/1000000)*8.34)</f>
        <v>1.8411666605801653</v>
      </c>
      <c r="AJ34" s="220">
        <f>(AJ33)/((K32/1000000)*8.34)</f>
        <v>5.70609502245919E-2</v>
      </c>
      <c r="AK34" s="265">
        <f>(AK33)/((K32/1000000)*8.34)</f>
        <v>1.0651377375257154</v>
      </c>
      <c r="AL34" s="266"/>
      <c r="AM34" s="11"/>
      <c r="AN34" s="63"/>
      <c r="AO34" s="14"/>
      <c r="AP34" s="14"/>
      <c r="AQ34" s="71"/>
      <c r="AR34" s="224" t="s">
        <v>55</v>
      </c>
      <c r="AS34" s="89">
        <v>1.77</v>
      </c>
      <c r="AT34" s="223" t="s">
        <v>54</v>
      </c>
      <c r="AU34" s="38">
        <v>2.7E-2</v>
      </c>
      <c r="AV34" s="1"/>
      <c r="AW34" s="177" t="s">
        <v>3</v>
      </c>
      <c r="AX34" s="182">
        <f>AX32-AX33</f>
        <v>0</v>
      </c>
      <c r="AY34" s="182">
        <f>AY32-AY33</f>
        <v>870800</v>
      </c>
      <c r="AZ34" s="183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267">
        <v>9</v>
      </c>
      <c r="B36" s="76" t="s">
        <v>45</v>
      </c>
      <c r="C36" s="81">
        <v>234386000</v>
      </c>
      <c r="D36" s="40">
        <v>2205380</v>
      </c>
      <c r="E36" s="40">
        <v>5179090</v>
      </c>
      <c r="F36" s="42">
        <v>8156300</v>
      </c>
      <c r="G36" s="81">
        <v>282202000</v>
      </c>
      <c r="H36" s="40">
        <v>2447410</v>
      </c>
      <c r="I36" s="40">
        <v>7513450</v>
      </c>
      <c r="J36" s="42">
        <v>12424900</v>
      </c>
      <c r="K36" s="270">
        <f>C38+G38</f>
        <v>704000</v>
      </c>
      <c r="L36" s="271"/>
      <c r="M36" s="276">
        <f>D38+E38+F38+H38+I38+J38</f>
        <v>71990</v>
      </c>
      <c r="N36" s="271"/>
      <c r="O36" s="277">
        <f>M36+K36</f>
        <v>775990</v>
      </c>
      <c r="P36" s="277"/>
      <c r="Q36" s="45" t="s">
        <v>6</v>
      </c>
      <c r="R36" s="42">
        <v>1279433000</v>
      </c>
      <c r="S36" s="60"/>
      <c r="T36" s="280">
        <v>0.01</v>
      </c>
      <c r="U36" s="283">
        <v>0.96</v>
      </c>
      <c r="V36" s="60"/>
      <c r="W36" s="219" t="s">
        <v>6</v>
      </c>
      <c r="X36" s="47">
        <v>3109.4</v>
      </c>
      <c r="Y36" s="47">
        <v>3818.3</v>
      </c>
      <c r="Z36" s="47">
        <v>40.700000000000003</v>
      </c>
      <c r="AA36" s="47">
        <v>56.5</v>
      </c>
      <c r="AB36" s="47">
        <v>3259.5</v>
      </c>
      <c r="AC36" s="47">
        <v>4023.7</v>
      </c>
      <c r="AD36" s="47">
        <v>71.400000000000006</v>
      </c>
      <c r="AE36" s="93">
        <v>10.5</v>
      </c>
      <c r="AF36" s="16"/>
      <c r="AG36" s="219" t="s">
        <v>29</v>
      </c>
      <c r="AH36" s="18">
        <v>1.75</v>
      </c>
      <c r="AI36" s="18">
        <v>5.75</v>
      </c>
      <c r="AJ36" s="18">
        <v>1.5</v>
      </c>
      <c r="AK36" s="18">
        <v>0</v>
      </c>
      <c r="AL36" s="19">
        <v>8</v>
      </c>
      <c r="AM36" s="70"/>
      <c r="AN36" s="73" t="s">
        <v>40</v>
      </c>
      <c r="AO36" s="23">
        <v>9.1999999999999993</v>
      </c>
      <c r="AP36" s="24">
        <v>7.19</v>
      </c>
      <c r="AQ36" s="71"/>
      <c r="AR36" s="34" t="s">
        <v>37</v>
      </c>
      <c r="AS36" s="55" t="s">
        <v>85</v>
      </c>
      <c r="AT36" s="35" t="s">
        <v>38</v>
      </c>
      <c r="AU36" s="56">
        <v>4.2999999999999997E-2</v>
      </c>
      <c r="AV36" s="1"/>
      <c r="AW36" s="184" t="s">
        <v>45</v>
      </c>
      <c r="AX36" s="179">
        <v>542070000</v>
      </c>
      <c r="AY36" s="179">
        <v>316010900</v>
      </c>
      <c r="AZ36" s="180">
        <v>173854000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268"/>
      <c r="B37" s="77" t="s">
        <v>44</v>
      </c>
      <c r="C37" s="82">
        <f t="shared" ref="C37:J37" si="37">C32</f>
        <v>234386000</v>
      </c>
      <c r="D37" s="83">
        <f t="shared" si="37"/>
        <v>2205380</v>
      </c>
      <c r="E37" s="83">
        <f t="shared" si="37"/>
        <v>5179090</v>
      </c>
      <c r="F37" s="84">
        <f t="shared" si="37"/>
        <v>8156300</v>
      </c>
      <c r="G37" s="82">
        <f t="shared" si="37"/>
        <v>281498000</v>
      </c>
      <c r="H37" s="83">
        <f t="shared" si="37"/>
        <v>2438420</v>
      </c>
      <c r="I37" s="83">
        <f t="shared" si="37"/>
        <v>7480450</v>
      </c>
      <c r="J37" s="84">
        <f t="shared" si="37"/>
        <v>12394900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1278664000</v>
      </c>
      <c r="S37" s="60"/>
      <c r="T37" s="281"/>
      <c r="U37" s="284"/>
      <c r="V37" s="60"/>
      <c r="W37" s="221" t="s">
        <v>7</v>
      </c>
      <c r="X37" s="6">
        <f t="shared" ref="X37:AE37" si="38">X32</f>
        <v>3109.4</v>
      </c>
      <c r="Y37" s="6">
        <f t="shared" si="38"/>
        <v>3809.2</v>
      </c>
      <c r="Z37" s="6">
        <f t="shared" si="38"/>
        <v>40.700000000000003</v>
      </c>
      <c r="AA37" s="6">
        <f t="shared" si="38"/>
        <v>56.4</v>
      </c>
      <c r="AB37" s="6">
        <f t="shared" si="38"/>
        <v>3259.5</v>
      </c>
      <c r="AC37" s="6">
        <f t="shared" si="38"/>
        <v>4014.2</v>
      </c>
      <c r="AD37" s="6">
        <f t="shared" si="38"/>
        <v>71.2</v>
      </c>
      <c r="AE37" s="92">
        <f t="shared" si="38"/>
        <v>10.5</v>
      </c>
      <c r="AF37" s="16"/>
      <c r="AG37" s="221" t="s">
        <v>26</v>
      </c>
      <c r="AH37" s="7">
        <f>(AH36*10.74)</f>
        <v>18.795000000000002</v>
      </c>
      <c r="AI37" s="7">
        <f>(AI36*2.2)</f>
        <v>12.65</v>
      </c>
      <c r="AJ37" s="7">
        <f>(AJ36*0.25)</f>
        <v>0.375</v>
      </c>
      <c r="AK37" s="263">
        <f>AK36+AL36</f>
        <v>8</v>
      </c>
      <c r="AL37" s="264"/>
      <c r="AM37" s="11"/>
      <c r="AN37" s="25" t="s">
        <v>41</v>
      </c>
      <c r="AO37" s="26">
        <v>10.199999999999999</v>
      </c>
      <c r="AP37" s="27">
        <v>7.68</v>
      </c>
      <c r="AQ37" s="71"/>
      <c r="AR37" s="36" t="s">
        <v>36</v>
      </c>
      <c r="AS37" s="13" t="s">
        <v>85</v>
      </c>
      <c r="AT37" s="2" t="s">
        <v>39</v>
      </c>
      <c r="AU37" s="39">
        <v>0.42099999999999999</v>
      </c>
      <c r="AV37" s="1"/>
      <c r="AW37" s="185" t="s">
        <v>79</v>
      </c>
      <c r="AX37" s="178">
        <f t="shared" ref="AX37:AZ37" si="39">AX32</f>
        <v>542070000</v>
      </c>
      <c r="AY37" s="178">
        <f t="shared" si="39"/>
        <v>315225600</v>
      </c>
      <c r="AZ37" s="181">
        <f t="shared" si="39"/>
        <v>173819000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269"/>
      <c r="B38" s="75" t="s">
        <v>3</v>
      </c>
      <c r="C38" s="85">
        <f t="shared" ref="C38:J38" si="40">C36-C37</f>
        <v>0</v>
      </c>
      <c r="D38" s="85">
        <f t="shared" si="40"/>
        <v>0</v>
      </c>
      <c r="E38" s="85">
        <f t="shared" si="40"/>
        <v>0</v>
      </c>
      <c r="F38" s="86">
        <f t="shared" si="40"/>
        <v>0</v>
      </c>
      <c r="G38" s="85">
        <f t="shared" si="40"/>
        <v>704000</v>
      </c>
      <c r="H38" s="85">
        <f t="shared" si="40"/>
        <v>8990</v>
      </c>
      <c r="I38" s="85">
        <f t="shared" si="40"/>
        <v>33000</v>
      </c>
      <c r="J38" s="86">
        <f t="shared" si="40"/>
        <v>30000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769000</v>
      </c>
      <c r="S38" s="61"/>
      <c r="T38" s="282"/>
      <c r="U38" s="285"/>
      <c r="V38" s="61"/>
      <c r="W38" s="48" t="s">
        <v>3</v>
      </c>
      <c r="X38" s="49">
        <f t="shared" ref="X38:AE38" si="41">X36-X37</f>
        <v>0</v>
      </c>
      <c r="Y38" s="49">
        <f t="shared" si="41"/>
        <v>9.1000000000003638</v>
      </c>
      <c r="Z38" s="49">
        <f t="shared" si="41"/>
        <v>0</v>
      </c>
      <c r="AA38" s="49">
        <f t="shared" si="41"/>
        <v>0.10000000000000142</v>
      </c>
      <c r="AB38" s="49">
        <f t="shared" si="41"/>
        <v>0</v>
      </c>
      <c r="AC38" s="49">
        <f t="shared" si="41"/>
        <v>9.5</v>
      </c>
      <c r="AD38" s="49">
        <f t="shared" si="41"/>
        <v>0.20000000000000284</v>
      </c>
      <c r="AE38" s="94">
        <f t="shared" si="41"/>
        <v>0</v>
      </c>
      <c r="AF38" s="16"/>
      <c r="AG38" s="222" t="s">
        <v>28</v>
      </c>
      <c r="AH38" s="220">
        <f>(AH37)/((K36/1000000)*8.34)</f>
        <v>3.2011322759973848</v>
      </c>
      <c r="AI38" s="220">
        <f>(AI37)/((K36/1000000)*8.34)</f>
        <v>2.1545263788968829</v>
      </c>
      <c r="AJ38" s="220">
        <f>(AJ37)/((K36/1000000)*8.34)</f>
        <v>6.3869359058207981E-2</v>
      </c>
      <c r="AK38" s="265">
        <f>(AK37)/((K36/1000000)*8.34)</f>
        <v>1.3625463265751037</v>
      </c>
      <c r="AL38" s="266"/>
      <c r="AM38" s="11"/>
      <c r="AN38" s="63"/>
      <c r="AO38" s="14"/>
      <c r="AP38" s="14"/>
      <c r="AQ38" s="71"/>
      <c r="AR38" s="224" t="s">
        <v>55</v>
      </c>
      <c r="AS38" s="89">
        <v>1.86</v>
      </c>
      <c r="AT38" s="223" t="s">
        <v>54</v>
      </c>
      <c r="AU38" s="38">
        <v>2.5999999999999999E-2</v>
      </c>
      <c r="AV38" s="1"/>
      <c r="AW38" s="177" t="s">
        <v>3</v>
      </c>
      <c r="AX38" s="182">
        <f>AX36-AX37</f>
        <v>0</v>
      </c>
      <c r="AY38" s="182">
        <f>AY36-AY37</f>
        <v>785300</v>
      </c>
      <c r="AZ38" s="183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267">
        <v>10</v>
      </c>
      <c r="B40" s="76" t="s">
        <v>45</v>
      </c>
      <c r="C40" s="81">
        <v>234386000</v>
      </c>
      <c r="D40" s="40">
        <v>2205380</v>
      </c>
      <c r="E40" s="40">
        <v>5179090</v>
      </c>
      <c r="F40" s="42">
        <v>8156300</v>
      </c>
      <c r="G40" s="81">
        <v>282983000</v>
      </c>
      <c r="H40" s="40">
        <v>2456410</v>
      </c>
      <c r="I40" s="40">
        <v>7513450</v>
      </c>
      <c r="J40" s="42">
        <v>12432900</v>
      </c>
      <c r="K40" s="270">
        <f>C42+G42</f>
        <v>781000</v>
      </c>
      <c r="L40" s="271"/>
      <c r="M40" s="276">
        <f>D42+E42+F42+H42+I42+J42</f>
        <v>17000</v>
      </c>
      <c r="N40" s="271"/>
      <c r="O40" s="277">
        <f>M40+K40</f>
        <v>798000</v>
      </c>
      <c r="P40" s="277"/>
      <c r="Q40" s="45" t="s">
        <v>6</v>
      </c>
      <c r="R40" s="42">
        <v>1280186400</v>
      </c>
      <c r="S40" s="60"/>
      <c r="T40" s="280">
        <v>0.02</v>
      </c>
      <c r="U40" s="283">
        <v>0.95</v>
      </c>
      <c r="V40" s="60"/>
      <c r="W40" s="219" t="s">
        <v>6</v>
      </c>
      <c r="X40" s="47">
        <v>3109.4</v>
      </c>
      <c r="Y40" s="47">
        <v>3828.2</v>
      </c>
      <c r="Z40" s="47">
        <v>40.9</v>
      </c>
      <c r="AA40" s="47">
        <v>56.5</v>
      </c>
      <c r="AB40" s="47">
        <v>3259.5</v>
      </c>
      <c r="AC40" s="47">
        <v>4033.9</v>
      </c>
      <c r="AD40" s="47">
        <v>71.400000000000006</v>
      </c>
      <c r="AE40" s="93">
        <v>10.5</v>
      </c>
      <c r="AF40" s="16"/>
      <c r="AG40" s="219" t="s">
        <v>29</v>
      </c>
      <c r="AH40" s="18">
        <v>1.5</v>
      </c>
      <c r="AI40" s="18">
        <v>6.25</v>
      </c>
      <c r="AJ40" s="18">
        <v>2.125</v>
      </c>
      <c r="AK40" s="18">
        <v>0</v>
      </c>
      <c r="AL40" s="19">
        <v>10</v>
      </c>
      <c r="AM40" s="70"/>
      <c r="AN40" s="73" t="s">
        <v>40</v>
      </c>
      <c r="AO40" s="23">
        <v>8.9</v>
      </c>
      <c r="AP40" s="24">
        <v>7.2</v>
      </c>
      <c r="AQ40" s="71"/>
      <c r="AR40" s="34" t="s">
        <v>37</v>
      </c>
      <c r="AS40" s="55" t="s">
        <v>85</v>
      </c>
      <c r="AT40" s="35" t="s">
        <v>38</v>
      </c>
      <c r="AU40" s="56">
        <v>4.5999999999999999E-2</v>
      </c>
      <c r="AV40" s="1"/>
      <c r="AW40" s="184" t="s">
        <v>45</v>
      </c>
      <c r="AX40" s="179">
        <v>542070000</v>
      </c>
      <c r="AY40" s="179">
        <v>316853700</v>
      </c>
      <c r="AZ40" s="180">
        <v>173854000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268"/>
      <c r="B41" s="77" t="s">
        <v>44</v>
      </c>
      <c r="C41" s="82">
        <f t="shared" ref="C41:J41" si="42">C36</f>
        <v>234386000</v>
      </c>
      <c r="D41" s="83">
        <f t="shared" si="42"/>
        <v>2205380</v>
      </c>
      <c r="E41" s="83">
        <f t="shared" si="42"/>
        <v>5179090</v>
      </c>
      <c r="F41" s="84">
        <f t="shared" si="42"/>
        <v>8156300</v>
      </c>
      <c r="G41" s="82">
        <f t="shared" si="42"/>
        <v>282202000</v>
      </c>
      <c r="H41" s="83">
        <f t="shared" si="42"/>
        <v>2447410</v>
      </c>
      <c r="I41" s="83">
        <f t="shared" si="42"/>
        <v>7513450</v>
      </c>
      <c r="J41" s="84">
        <f t="shared" si="42"/>
        <v>12424900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1279433000</v>
      </c>
      <c r="S41" s="60"/>
      <c r="T41" s="281"/>
      <c r="U41" s="284"/>
      <c r="V41" s="60"/>
      <c r="W41" s="221" t="s">
        <v>7</v>
      </c>
      <c r="X41" s="6">
        <f t="shared" ref="X41:AE41" si="43">X36</f>
        <v>3109.4</v>
      </c>
      <c r="Y41" s="6">
        <f t="shared" si="43"/>
        <v>3818.3</v>
      </c>
      <c r="Z41" s="6">
        <f t="shared" si="43"/>
        <v>40.700000000000003</v>
      </c>
      <c r="AA41" s="6">
        <f t="shared" si="43"/>
        <v>56.5</v>
      </c>
      <c r="AB41" s="6">
        <f t="shared" si="43"/>
        <v>3259.5</v>
      </c>
      <c r="AC41" s="6">
        <f t="shared" si="43"/>
        <v>4023.7</v>
      </c>
      <c r="AD41" s="6">
        <f t="shared" si="43"/>
        <v>71.400000000000006</v>
      </c>
      <c r="AE41" s="92">
        <f t="shared" si="43"/>
        <v>10.5</v>
      </c>
      <c r="AF41" s="16"/>
      <c r="AG41" s="221" t="s">
        <v>26</v>
      </c>
      <c r="AH41" s="7">
        <f>(AH40*10.74)</f>
        <v>16.11</v>
      </c>
      <c r="AI41" s="7">
        <f>(AI40*2.2)</f>
        <v>13.750000000000002</v>
      </c>
      <c r="AJ41" s="7">
        <f>(AJ40*0.25)</f>
        <v>0.53125</v>
      </c>
      <c r="AK41" s="263">
        <f>AK40+AL40</f>
        <v>10</v>
      </c>
      <c r="AL41" s="264"/>
      <c r="AM41" s="11"/>
      <c r="AN41" s="25" t="s">
        <v>41</v>
      </c>
      <c r="AO41" s="26">
        <v>9.6999999999999993</v>
      </c>
      <c r="AP41" s="27">
        <v>7.74</v>
      </c>
      <c r="AQ41" s="71"/>
      <c r="AR41" s="36" t="s">
        <v>36</v>
      </c>
      <c r="AS41" s="13" t="s">
        <v>85</v>
      </c>
      <c r="AT41" s="2" t="s">
        <v>39</v>
      </c>
      <c r="AU41" s="39">
        <v>0.46600000000000003</v>
      </c>
      <c r="AV41" s="1"/>
      <c r="AW41" s="185" t="s">
        <v>79</v>
      </c>
      <c r="AX41" s="178">
        <f t="shared" ref="AX41:AZ41" si="44">AX36</f>
        <v>542070000</v>
      </c>
      <c r="AY41" s="178">
        <f t="shared" si="44"/>
        <v>316010900</v>
      </c>
      <c r="AZ41" s="181">
        <f t="shared" si="44"/>
        <v>173854000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269"/>
      <c r="B42" s="75" t="s">
        <v>3</v>
      </c>
      <c r="C42" s="85">
        <f t="shared" ref="C42:J42" si="45">C40-C41</f>
        <v>0</v>
      </c>
      <c r="D42" s="85">
        <f t="shared" si="45"/>
        <v>0</v>
      </c>
      <c r="E42" s="85">
        <f t="shared" si="45"/>
        <v>0</v>
      </c>
      <c r="F42" s="86">
        <f t="shared" si="45"/>
        <v>0</v>
      </c>
      <c r="G42" s="85">
        <f t="shared" si="45"/>
        <v>781000</v>
      </c>
      <c r="H42" s="85">
        <f t="shared" si="45"/>
        <v>9000</v>
      </c>
      <c r="I42" s="85">
        <f t="shared" si="45"/>
        <v>0</v>
      </c>
      <c r="J42" s="86">
        <f t="shared" si="45"/>
        <v>8000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753400</v>
      </c>
      <c r="S42" s="61"/>
      <c r="T42" s="282"/>
      <c r="U42" s="285"/>
      <c r="V42" s="61"/>
      <c r="W42" s="48" t="s">
        <v>3</v>
      </c>
      <c r="X42" s="49">
        <f t="shared" ref="X42:AE42" si="46">X40-X41</f>
        <v>0</v>
      </c>
      <c r="Y42" s="49">
        <f t="shared" si="46"/>
        <v>9.8999999999996362</v>
      </c>
      <c r="Z42" s="49">
        <f t="shared" si="46"/>
        <v>0.19999999999999574</v>
      </c>
      <c r="AA42" s="49">
        <f t="shared" si="46"/>
        <v>0</v>
      </c>
      <c r="AB42" s="49">
        <f t="shared" si="46"/>
        <v>0</v>
      </c>
      <c r="AC42" s="49">
        <f t="shared" si="46"/>
        <v>10.200000000000273</v>
      </c>
      <c r="AD42" s="49">
        <f t="shared" si="46"/>
        <v>0</v>
      </c>
      <c r="AE42" s="94">
        <f t="shared" si="46"/>
        <v>0</v>
      </c>
      <c r="AF42" s="16"/>
      <c r="AG42" s="222" t="s">
        <v>28</v>
      </c>
      <c r="AH42" s="220">
        <f>(AH41)/((K40/1000000)*8.34)</f>
        <v>2.4733094446337938</v>
      </c>
      <c r="AI42" s="220">
        <f>(AI41)/((K40/1000000)*8.34)</f>
        <v>2.1109872665248086</v>
      </c>
      <c r="AJ42" s="220">
        <f>(AJ41)/((K40/1000000)*8.34)</f>
        <v>8.156087166118578E-2</v>
      </c>
      <c r="AK42" s="265">
        <f>(AK41)/((K40/1000000)*8.34)</f>
        <v>1.535263466563497</v>
      </c>
      <c r="AL42" s="266"/>
      <c r="AM42" s="11"/>
      <c r="AN42" s="63"/>
      <c r="AO42" s="14"/>
      <c r="AP42" s="14"/>
      <c r="AQ42" s="71"/>
      <c r="AR42" s="224" t="s">
        <v>55</v>
      </c>
      <c r="AS42" s="89">
        <v>1.45</v>
      </c>
      <c r="AT42" s="223" t="s">
        <v>54</v>
      </c>
      <c r="AU42" s="38">
        <v>2.8000000000000001E-2</v>
      </c>
      <c r="AV42" s="1"/>
      <c r="AW42" s="177" t="s">
        <v>3</v>
      </c>
      <c r="AX42" s="182">
        <f>AX40-AX41</f>
        <v>0</v>
      </c>
      <c r="AY42" s="182">
        <f>AY40-AY41</f>
        <v>842800</v>
      </c>
      <c r="AZ42" s="183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267">
        <v>11</v>
      </c>
      <c r="B44" s="76" t="s">
        <v>45</v>
      </c>
      <c r="C44" s="81">
        <v>234386000</v>
      </c>
      <c r="D44" s="40">
        <v>2205380</v>
      </c>
      <c r="E44" s="40">
        <v>5179090</v>
      </c>
      <c r="F44" s="42">
        <v>8156300</v>
      </c>
      <c r="G44" s="81">
        <v>283715000</v>
      </c>
      <c r="H44" s="40">
        <v>2483410</v>
      </c>
      <c r="I44" s="40">
        <v>7545450</v>
      </c>
      <c r="J44" s="42">
        <v>12463900</v>
      </c>
      <c r="K44" s="270">
        <f>C46+G46</f>
        <v>732000</v>
      </c>
      <c r="L44" s="271"/>
      <c r="M44" s="276">
        <f>D46+E46+F46+H46+I46+J46</f>
        <v>90000</v>
      </c>
      <c r="N44" s="271"/>
      <c r="O44" s="277">
        <f>M44+K44</f>
        <v>822000</v>
      </c>
      <c r="P44" s="277"/>
      <c r="Q44" s="45" t="s">
        <v>6</v>
      </c>
      <c r="R44" s="42">
        <v>1280958100</v>
      </c>
      <c r="S44" s="60"/>
      <c r="T44" s="280">
        <v>0.02</v>
      </c>
      <c r="U44" s="283">
        <v>0.98</v>
      </c>
      <c r="V44" s="60"/>
      <c r="W44" s="219" t="s">
        <v>6</v>
      </c>
      <c r="X44" s="47">
        <v>3109.4</v>
      </c>
      <c r="Y44" s="47">
        <v>3837.7</v>
      </c>
      <c r="Z44" s="47">
        <v>40.9</v>
      </c>
      <c r="AA44" s="47">
        <v>57</v>
      </c>
      <c r="AB44" s="47">
        <v>3259.5</v>
      </c>
      <c r="AC44" s="47">
        <v>4044.1</v>
      </c>
      <c r="AD44" s="47">
        <v>71.5</v>
      </c>
      <c r="AE44" s="93">
        <v>10.5</v>
      </c>
      <c r="AF44" s="16"/>
      <c r="AG44" s="219" t="s">
        <v>29</v>
      </c>
      <c r="AH44" s="18">
        <v>2.5</v>
      </c>
      <c r="AI44" s="18">
        <v>6.125</v>
      </c>
      <c r="AJ44" s="18">
        <v>1.625</v>
      </c>
      <c r="AK44" s="18">
        <v>0</v>
      </c>
      <c r="AL44" s="19">
        <v>10</v>
      </c>
      <c r="AM44" s="70"/>
      <c r="AN44" s="73" t="s">
        <v>40</v>
      </c>
      <c r="AO44" s="23">
        <v>8.5</v>
      </c>
      <c r="AP44" s="24">
        <v>7.33</v>
      </c>
      <c r="AQ44" s="71"/>
      <c r="AR44" s="34" t="s">
        <v>37</v>
      </c>
      <c r="AS44" s="55" t="s">
        <v>85</v>
      </c>
      <c r="AT44" s="35" t="s">
        <v>38</v>
      </c>
      <c r="AU44" s="56">
        <v>4.2999999999999997E-2</v>
      </c>
      <c r="AV44" s="1"/>
      <c r="AW44" s="184" t="s">
        <v>45</v>
      </c>
      <c r="AX44" s="179">
        <v>542070000</v>
      </c>
      <c r="AY44" s="179">
        <v>317691900</v>
      </c>
      <c r="AZ44" s="180">
        <v>173889000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268"/>
      <c r="B45" s="77" t="s">
        <v>44</v>
      </c>
      <c r="C45" s="82">
        <f t="shared" ref="C45:J45" si="47">C40</f>
        <v>234386000</v>
      </c>
      <c r="D45" s="83">
        <f t="shared" si="47"/>
        <v>2205380</v>
      </c>
      <c r="E45" s="83">
        <f t="shared" si="47"/>
        <v>5179090</v>
      </c>
      <c r="F45" s="84">
        <f t="shared" si="47"/>
        <v>8156300</v>
      </c>
      <c r="G45" s="82">
        <f t="shared" si="47"/>
        <v>282983000</v>
      </c>
      <c r="H45" s="83">
        <f t="shared" si="47"/>
        <v>2456410</v>
      </c>
      <c r="I45" s="83">
        <f t="shared" si="47"/>
        <v>7513450</v>
      </c>
      <c r="J45" s="84">
        <f t="shared" si="47"/>
        <v>12432900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1280186400</v>
      </c>
      <c r="S45" s="60"/>
      <c r="T45" s="281"/>
      <c r="U45" s="284"/>
      <c r="V45" s="60"/>
      <c r="W45" s="221" t="s">
        <v>7</v>
      </c>
      <c r="X45" s="6">
        <f t="shared" ref="X45:AE45" si="48">X40</f>
        <v>3109.4</v>
      </c>
      <c r="Y45" s="6">
        <f t="shared" si="48"/>
        <v>3828.2</v>
      </c>
      <c r="Z45" s="6">
        <f t="shared" si="48"/>
        <v>40.9</v>
      </c>
      <c r="AA45" s="6">
        <f t="shared" si="48"/>
        <v>56.5</v>
      </c>
      <c r="AB45" s="6">
        <f t="shared" si="48"/>
        <v>3259.5</v>
      </c>
      <c r="AC45" s="6">
        <f t="shared" si="48"/>
        <v>4033.9</v>
      </c>
      <c r="AD45" s="6">
        <f t="shared" si="48"/>
        <v>71.400000000000006</v>
      </c>
      <c r="AE45" s="92">
        <f t="shared" si="48"/>
        <v>10.5</v>
      </c>
      <c r="AF45" s="16"/>
      <c r="AG45" s="221" t="s">
        <v>26</v>
      </c>
      <c r="AH45" s="7">
        <f>(AH44*10.74)</f>
        <v>26.85</v>
      </c>
      <c r="AI45" s="7">
        <f>(AI44*2.2)</f>
        <v>13.475000000000001</v>
      </c>
      <c r="AJ45" s="7">
        <f>(AJ44*0.25)</f>
        <v>0.40625</v>
      </c>
      <c r="AK45" s="263">
        <f>AK44+AL44</f>
        <v>10</v>
      </c>
      <c r="AL45" s="264"/>
      <c r="AM45" s="11"/>
      <c r="AN45" s="25" t="s">
        <v>41</v>
      </c>
      <c r="AO45" s="26">
        <v>10.1</v>
      </c>
      <c r="AP45" s="27">
        <v>7.65</v>
      </c>
      <c r="AQ45" s="71"/>
      <c r="AR45" s="36" t="s">
        <v>36</v>
      </c>
      <c r="AS45" s="13" t="s">
        <v>85</v>
      </c>
      <c r="AT45" s="2" t="s">
        <v>39</v>
      </c>
      <c r="AU45" s="39">
        <v>0.505</v>
      </c>
      <c r="AV45" s="1"/>
      <c r="AW45" s="185" t="s">
        <v>79</v>
      </c>
      <c r="AX45" s="178">
        <f t="shared" ref="AX45:AZ45" si="49">AX40</f>
        <v>542070000</v>
      </c>
      <c r="AY45" s="178">
        <f t="shared" si="49"/>
        <v>316853700</v>
      </c>
      <c r="AZ45" s="181">
        <f t="shared" si="49"/>
        <v>173854000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269"/>
      <c r="B46" s="75" t="s">
        <v>3</v>
      </c>
      <c r="C46" s="85">
        <f t="shared" ref="C46:J46" si="50">C44-C45</f>
        <v>0</v>
      </c>
      <c r="D46" s="85">
        <f t="shared" si="50"/>
        <v>0</v>
      </c>
      <c r="E46" s="85">
        <f t="shared" si="50"/>
        <v>0</v>
      </c>
      <c r="F46" s="86">
        <f t="shared" si="50"/>
        <v>0</v>
      </c>
      <c r="G46" s="85">
        <f t="shared" si="50"/>
        <v>732000</v>
      </c>
      <c r="H46" s="85">
        <f t="shared" si="50"/>
        <v>27000</v>
      </c>
      <c r="I46" s="85">
        <f t="shared" si="50"/>
        <v>32000</v>
      </c>
      <c r="J46" s="86">
        <f t="shared" si="50"/>
        <v>31000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771700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51">Y44-Y45</f>
        <v>9.5</v>
      </c>
      <c r="Z46" s="49">
        <f t="shared" si="51"/>
        <v>0</v>
      </c>
      <c r="AA46" s="49">
        <f t="shared" si="51"/>
        <v>0.5</v>
      </c>
      <c r="AB46" s="49">
        <f t="shared" si="51"/>
        <v>0</v>
      </c>
      <c r="AC46" s="49">
        <f t="shared" si="51"/>
        <v>10.199999999999818</v>
      </c>
      <c r="AD46" s="49">
        <f t="shared" si="51"/>
        <v>9.9999999999994316E-2</v>
      </c>
      <c r="AE46" s="94">
        <f t="shared" si="51"/>
        <v>0</v>
      </c>
      <c r="AF46" s="16"/>
      <c r="AG46" s="222" t="s">
        <v>28</v>
      </c>
      <c r="AH46" s="220">
        <f>(AH45)/((K44/1000000)*8.34)</f>
        <v>4.3981208475842282</v>
      </c>
      <c r="AI46" s="220">
        <f>(AI45)/((K44/1000000)*8.34)</f>
        <v>2.2072505929682489</v>
      </c>
      <c r="AJ46" s="220">
        <f>(AJ45)/((K44/1000000)*8.34)</f>
        <v>6.6545124556092836E-2</v>
      </c>
      <c r="AK46" s="265">
        <f>(AK45)/((K44/1000000)*8.34)</f>
        <v>1.6380338352269006</v>
      </c>
      <c r="AL46" s="266"/>
      <c r="AM46" s="11"/>
      <c r="AN46" s="63"/>
      <c r="AO46" s="14"/>
      <c r="AP46" s="14"/>
      <c r="AQ46" s="71"/>
      <c r="AR46" s="224" t="s">
        <v>55</v>
      </c>
      <c r="AS46" s="89">
        <v>1.556</v>
      </c>
      <c r="AT46" s="223" t="s">
        <v>54</v>
      </c>
      <c r="AU46" s="38">
        <v>2.5000000000000001E-2</v>
      </c>
      <c r="AV46" s="1"/>
      <c r="AW46" s="177" t="s">
        <v>3</v>
      </c>
      <c r="AX46" s="182">
        <f>AX44-AX45</f>
        <v>0</v>
      </c>
      <c r="AY46" s="182">
        <f>AY44-AY45</f>
        <v>838200</v>
      </c>
      <c r="AZ46" s="183">
        <f>AZ44-AZ45</f>
        <v>35000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267">
        <v>12</v>
      </c>
      <c r="B48" s="76" t="s">
        <v>45</v>
      </c>
      <c r="C48" s="81">
        <v>234386000</v>
      </c>
      <c r="D48" s="40">
        <v>2205380</v>
      </c>
      <c r="E48" s="40">
        <v>5179090</v>
      </c>
      <c r="F48" s="42">
        <v>8156300</v>
      </c>
      <c r="G48" s="81">
        <v>284386000</v>
      </c>
      <c r="H48" s="40">
        <v>2483410</v>
      </c>
      <c r="I48" s="40">
        <v>7545450</v>
      </c>
      <c r="J48" s="42">
        <v>12471900</v>
      </c>
      <c r="K48" s="270">
        <f>C50+G50</f>
        <v>671000</v>
      </c>
      <c r="L48" s="271"/>
      <c r="M48" s="276">
        <f>D50+E50+F50+H50+I50+J50</f>
        <v>8000</v>
      </c>
      <c r="N48" s="271"/>
      <c r="O48" s="288">
        <f>M48+K48</f>
        <v>679000</v>
      </c>
      <c r="P48" s="289"/>
      <c r="Q48" s="45" t="s">
        <v>6</v>
      </c>
      <c r="R48" s="42">
        <v>1281735900</v>
      </c>
      <c r="S48" s="60"/>
      <c r="T48" s="280">
        <v>0.11</v>
      </c>
      <c r="U48" s="283">
        <v>1</v>
      </c>
      <c r="V48" s="60"/>
      <c r="W48" s="219" t="s">
        <v>6</v>
      </c>
      <c r="X48" s="47">
        <v>3109.4</v>
      </c>
      <c r="Y48" s="47">
        <v>3846.3</v>
      </c>
      <c r="Z48" s="47">
        <v>40.9</v>
      </c>
      <c r="AA48" s="47">
        <v>57</v>
      </c>
      <c r="AB48" s="47">
        <v>3259.5</v>
      </c>
      <c r="AC48" s="47">
        <v>4052.8</v>
      </c>
      <c r="AD48" s="47">
        <v>71.5</v>
      </c>
      <c r="AE48" s="93">
        <v>10.5</v>
      </c>
      <c r="AF48" s="16"/>
      <c r="AG48" s="219" t="s">
        <v>29</v>
      </c>
      <c r="AH48" s="18">
        <v>2.25</v>
      </c>
      <c r="AI48" s="18">
        <v>5.375</v>
      </c>
      <c r="AJ48" s="18">
        <v>1.5</v>
      </c>
      <c r="AK48" s="18">
        <v>0</v>
      </c>
      <c r="AL48" s="19">
        <v>8</v>
      </c>
      <c r="AM48" s="70"/>
      <c r="AN48" s="73" t="s">
        <v>40</v>
      </c>
      <c r="AO48" s="23">
        <v>10</v>
      </c>
      <c r="AP48" s="24">
        <v>7.37</v>
      </c>
      <c r="AQ48" s="71"/>
      <c r="AR48" s="34" t="s">
        <v>37</v>
      </c>
      <c r="AS48" s="55" t="s">
        <v>85</v>
      </c>
      <c r="AT48" s="35" t="s">
        <v>38</v>
      </c>
      <c r="AU48" s="56">
        <v>4.7E-2</v>
      </c>
      <c r="AV48" s="1"/>
      <c r="AW48" s="184" t="s">
        <v>45</v>
      </c>
      <c r="AX48" s="179">
        <v>542070000</v>
      </c>
      <c r="AY48" s="179">
        <v>318409200</v>
      </c>
      <c r="AZ48" s="180">
        <v>173889000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86"/>
      <c r="B49" s="77" t="s">
        <v>44</v>
      </c>
      <c r="C49" s="82">
        <f t="shared" ref="C49:J49" si="52">C44</f>
        <v>234386000</v>
      </c>
      <c r="D49" s="83">
        <f t="shared" si="52"/>
        <v>2205380</v>
      </c>
      <c r="E49" s="83">
        <f t="shared" si="52"/>
        <v>5179090</v>
      </c>
      <c r="F49" s="84">
        <f t="shared" si="52"/>
        <v>8156300</v>
      </c>
      <c r="G49" s="82">
        <f t="shared" si="52"/>
        <v>283715000</v>
      </c>
      <c r="H49" s="83">
        <f t="shared" si="52"/>
        <v>2483410</v>
      </c>
      <c r="I49" s="83">
        <f t="shared" si="52"/>
        <v>7545450</v>
      </c>
      <c r="J49" s="84">
        <f t="shared" si="52"/>
        <v>12463900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1280958100</v>
      </c>
      <c r="S49" s="60"/>
      <c r="T49" s="281"/>
      <c r="U49" s="284"/>
      <c r="V49" s="60"/>
      <c r="W49" s="221" t="s">
        <v>7</v>
      </c>
      <c r="X49" s="6">
        <f t="shared" ref="X49:AE49" si="53">X44</f>
        <v>3109.4</v>
      </c>
      <c r="Y49" s="6">
        <f t="shared" si="53"/>
        <v>3837.7</v>
      </c>
      <c r="Z49" s="6">
        <f t="shared" si="53"/>
        <v>40.9</v>
      </c>
      <c r="AA49" s="6">
        <f t="shared" si="53"/>
        <v>57</v>
      </c>
      <c r="AB49" s="6">
        <f t="shared" si="53"/>
        <v>3259.5</v>
      </c>
      <c r="AC49" s="6">
        <f t="shared" si="53"/>
        <v>4044.1</v>
      </c>
      <c r="AD49" s="6">
        <f t="shared" si="53"/>
        <v>71.5</v>
      </c>
      <c r="AE49" s="92">
        <f t="shared" si="53"/>
        <v>10.5</v>
      </c>
      <c r="AF49" s="16"/>
      <c r="AG49" s="221" t="s">
        <v>26</v>
      </c>
      <c r="AH49" s="7">
        <f>(AH48*10.74)</f>
        <v>24.164999999999999</v>
      </c>
      <c r="AI49" s="7">
        <f>(AI48*2.2)</f>
        <v>11.825000000000001</v>
      </c>
      <c r="AJ49" s="7">
        <f>(AJ48*0.25)</f>
        <v>0.375</v>
      </c>
      <c r="AK49" s="294">
        <f>AK48+AL48</f>
        <v>8</v>
      </c>
      <c r="AL49" s="295"/>
      <c r="AM49" s="11"/>
      <c r="AN49" s="25" t="s">
        <v>41</v>
      </c>
      <c r="AO49" s="26">
        <v>9.1999999999999993</v>
      </c>
      <c r="AP49" s="27">
        <v>7.75</v>
      </c>
      <c r="AQ49" s="71"/>
      <c r="AR49" s="36" t="s">
        <v>36</v>
      </c>
      <c r="AS49" s="13" t="s">
        <v>85</v>
      </c>
      <c r="AT49" s="2" t="s">
        <v>39</v>
      </c>
      <c r="AU49" s="39">
        <v>2.6880000000000002</v>
      </c>
      <c r="AV49" s="1"/>
      <c r="AW49" s="185" t="s">
        <v>79</v>
      </c>
      <c r="AX49" s="178">
        <f t="shared" ref="AX49:AZ49" si="54">AX44</f>
        <v>542070000</v>
      </c>
      <c r="AY49" s="178">
        <f t="shared" si="54"/>
        <v>317691900</v>
      </c>
      <c r="AZ49" s="181">
        <f t="shared" si="54"/>
        <v>173889000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87"/>
      <c r="B50" s="75" t="s">
        <v>3</v>
      </c>
      <c r="C50" s="85">
        <f t="shared" ref="C50:J50" si="55">C48-C49</f>
        <v>0</v>
      </c>
      <c r="D50" s="85">
        <f t="shared" si="55"/>
        <v>0</v>
      </c>
      <c r="E50" s="85">
        <f t="shared" si="55"/>
        <v>0</v>
      </c>
      <c r="F50" s="86">
        <f t="shared" si="55"/>
        <v>0</v>
      </c>
      <c r="G50" s="85">
        <f t="shared" si="55"/>
        <v>671000</v>
      </c>
      <c r="H50" s="85">
        <f t="shared" si="55"/>
        <v>0</v>
      </c>
      <c r="I50" s="85">
        <f t="shared" si="55"/>
        <v>0</v>
      </c>
      <c r="J50" s="86">
        <f t="shared" si="55"/>
        <v>8000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777800</v>
      </c>
      <c r="S50" s="61"/>
      <c r="T50" s="282"/>
      <c r="U50" s="285"/>
      <c r="V50" s="61"/>
      <c r="W50" s="48" t="s">
        <v>3</v>
      </c>
      <c r="X50" s="49">
        <f>X48-X49</f>
        <v>0</v>
      </c>
      <c r="Y50" s="49">
        <f t="shared" ref="Y50:AE50" si="56">Y48-Y49</f>
        <v>8.6000000000003638</v>
      </c>
      <c r="Z50" s="49">
        <f t="shared" si="56"/>
        <v>0</v>
      </c>
      <c r="AA50" s="49">
        <f t="shared" si="56"/>
        <v>0</v>
      </c>
      <c r="AB50" s="49">
        <f t="shared" si="56"/>
        <v>0</v>
      </c>
      <c r="AC50" s="49">
        <f t="shared" si="56"/>
        <v>8.7000000000002728</v>
      </c>
      <c r="AD50" s="49">
        <f t="shared" si="56"/>
        <v>0</v>
      </c>
      <c r="AE50" s="94">
        <f t="shared" si="56"/>
        <v>0</v>
      </c>
      <c r="AF50" s="16"/>
      <c r="AG50" s="222" t="s">
        <v>28</v>
      </c>
      <c r="AH50" s="220">
        <f>(AH49)/((K48/1000000)*8.34)</f>
        <v>4.3181550139917872</v>
      </c>
      <c r="AI50" s="220">
        <f>(AI49)/((K48/1000000)*8.34)</f>
        <v>2.1130636474427016</v>
      </c>
      <c r="AJ50" s="220">
        <f>(AJ49)/((K48/1000000)*8.34)</f>
        <v>6.7010475077464104E-2</v>
      </c>
      <c r="AK50" s="296">
        <f>(AK49)/((K48/1000000)*8.34)</f>
        <v>1.4295568016525677</v>
      </c>
      <c r="AL50" s="297"/>
      <c r="AM50" s="11"/>
      <c r="AN50" s="63"/>
      <c r="AO50" s="14"/>
      <c r="AP50" s="14"/>
      <c r="AQ50" s="71"/>
      <c r="AR50" s="224" t="s">
        <v>55</v>
      </c>
      <c r="AS50" s="89">
        <v>8.4</v>
      </c>
      <c r="AT50" s="223" t="s">
        <v>54</v>
      </c>
      <c r="AU50" s="38">
        <v>3.1E-2</v>
      </c>
      <c r="AV50" s="1"/>
      <c r="AW50" s="177" t="s">
        <v>3</v>
      </c>
      <c r="AX50" s="182">
        <f>AX48-AX49</f>
        <v>0</v>
      </c>
      <c r="AY50" s="182">
        <f>AY48-AY49</f>
        <v>717300</v>
      </c>
      <c r="AZ50" s="183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267">
        <v>13</v>
      </c>
      <c r="B52" s="76" t="s">
        <v>45</v>
      </c>
      <c r="C52" s="81">
        <v>234386000</v>
      </c>
      <c r="D52" s="40">
        <v>2205380</v>
      </c>
      <c r="E52" s="40">
        <v>5179090</v>
      </c>
      <c r="F52" s="42">
        <v>8156300</v>
      </c>
      <c r="G52" s="81">
        <v>285203000</v>
      </c>
      <c r="H52" s="40">
        <v>2501410</v>
      </c>
      <c r="I52" s="40">
        <v>7577440</v>
      </c>
      <c r="J52" s="42">
        <v>12526900</v>
      </c>
      <c r="K52" s="270">
        <f>C54+G54</f>
        <v>817000</v>
      </c>
      <c r="L52" s="271"/>
      <c r="M52" s="276">
        <f>D54+E54+F54+H54+I54+J54</f>
        <v>104990</v>
      </c>
      <c r="N52" s="271"/>
      <c r="O52" s="288">
        <f>M52+K52</f>
        <v>921990</v>
      </c>
      <c r="P52" s="289"/>
      <c r="Q52" s="45" t="s">
        <v>6</v>
      </c>
      <c r="R52" s="42">
        <v>1282522500</v>
      </c>
      <c r="S52" s="60"/>
      <c r="T52" s="280">
        <v>0.19</v>
      </c>
      <c r="U52" s="283">
        <v>1</v>
      </c>
      <c r="V52" s="60"/>
      <c r="W52" s="219" t="s">
        <v>6</v>
      </c>
      <c r="X52" s="47">
        <v>3109.4</v>
      </c>
      <c r="Y52" s="47">
        <v>3856.7</v>
      </c>
      <c r="Z52" s="47">
        <v>40.9</v>
      </c>
      <c r="AA52" s="47">
        <v>57.3</v>
      </c>
      <c r="AB52" s="47">
        <v>3259.5</v>
      </c>
      <c r="AC52" s="47">
        <v>4064.1</v>
      </c>
      <c r="AD52" s="47">
        <v>71.7</v>
      </c>
      <c r="AE52" s="93">
        <v>10.5</v>
      </c>
      <c r="AF52" s="16"/>
      <c r="AG52" s="219" t="s">
        <v>29</v>
      </c>
      <c r="AH52" s="18">
        <v>1.375</v>
      </c>
      <c r="AI52" s="18">
        <v>7.125</v>
      </c>
      <c r="AJ52" s="18">
        <v>1.875</v>
      </c>
      <c r="AK52" s="18">
        <v>0</v>
      </c>
      <c r="AL52" s="19">
        <v>10</v>
      </c>
      <c r="AM52" s="70"/>
      <c r="AN52" s="73" t="s">
        <v>40</v>
      </c>
      <c r="AO52" s="23">
        <v>7.3</v>
      </c>
      <c r="AP52" s="24">
        <v>7.37</v>
      </c>
      <c r="AQ52" s="71"/>
      <c r="AR52" s="34" t="s">
        <v>37</v>
      </c>
      <c r="AS52" s="55" t="s">
        <v>85</v>
      </c>
      <c r="AT52" s="35" t="s">
        <v>38</v>
      </c>
      <c r="AU52" s="56">
        <v>0.04</v>
      </c>
      <c r="AV52" s="1"/>
      <c r="AW52" s="184" t="s">
        <v>45</v>
      </c>
      <c r="AX52" s="179">
        <v>542070000</v>
      </c>
      <c r="AY52" s="179">
        <v>319354600</v>
      </c>
      <c r="AZ52" s="180">
        <v>173925000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86"/>
      <c r="B53" s="77" t="s">
        <v>44</v>
      </c>
      <c r="C53" s="82">
        <f t="shared" ref="C53:J53" si="57">C48</f>
        <v>234386000</v>
      </c>
      <c r="D53" s="83">
        <f t="shared" si="57"/>
        <v>2205380</v>
      </c>
      <c r="E53" s="83">
        <f t="shared" si="57"/>
        <v>5179090</v>
      </c>
      <c r="F53" s="84">
        <f t="shared" si="57"/>
        <v>8156300</v>
      </c>
      <c r="G53" s="82">
        <f t="shared" si="57"/>
        <v>284386000</v>
      </c>
      <c r="H53" s="83">
        <f t="shared" si="57"/>
        <v>2483410</v>
      </c>
      <c r="I53" s="83">
        <f t="shared" si="57"/>
        <v>7545450</v>
      </c>
      <c r="J53" s="84">
        <f t="shared" si="57"/>
        <v>12471900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1281735900</v>
      </c>
      <c r="S53" s="60"/>
      <c r="T53" s="281"/>
      <c r="U53" s="284"/>
      <c r="V53" s="60"/>
      <c r="W53" s="221" t="s">
        <v>7</v>
      </c>
      <c r="X53" s="6">
        <f t="shared" ref="X53:AE53" si="58">X48</f>
        <v>3109.4</v>
      </c>
      <c r="Y53" s="6">
        <f t="shared" si="58"/>
        <v>3846.3</v>
      </c>
      <c r="Z53" s="6">
        <f t="shared" si="58"/>
        <v>40.9</v>
      </c>
      <c r="AA53" s="6">
        <f t="shared" si="58"/>
        <v>57</v>
      </c>
      <c r="AB53" s="6">
        <f t="shared" si="58"/>
        <v>3259.5</v>
      </c>
      <c r="AC53" s="6">
        <f t="shared" si="58"/>
        <v>4052.8</v>
      </c>
      <c r="AD53" s="6">
        <f t="shared" si="58"/>
        <v>71.5</v>
      </c>
      <c r="AE53" s="92">
        <f t="shared" si="58"/>
        <v>10.5</v>
      </c>
      <c r="AF53" s="16"/>
      <c r="AG53" s="221" t="s">
        <v>26</v>
      </c>
      <c r="AH53" s="7">
        <f>(AH52*10.74)</f>
        <v>14.7675</v>
      </c>
      <c r="AI53" s="7">
        <f>(AI52*2.2)</f>
        <v>15.675000000000001</v>
      </c>
      <c r="AJ53" s="7">
        <f>(AJ52*0.25)</f>
        <v>0.46875</v>
      </c>
      <c r="AK53" s="294">
        <f>AK52+AL52</f>
        <v>10</v>
      </c>
      <c r="AL53" s="295"/>
      <c r="AM53" s="11"/>
      <c r="AN53" s="25" t="s">
        <v>41</v>
      </c>
      <c r="AO53" s="26">
        <v>8.9</v>
      </c>
      <c r="AP53" s="27">
        <v>7.89</v>
      </c>
      <c r="AQ53" s="71"/>
      <c r="AR53" s="36" t="s">
        <v>36</v>
      </c>
      <c r="AS53" s="13" t="s">
        <v>85</v>
      </c>
      <c r="AT53" s="2" t="s">
        <v>39</v>
      </c>
      <c r="AU53" s="39">
        <v>0.96</v>
      </c>
      <c r="AV53" s="1"/>
      <c r="AW53" s="185" t="s">
        <v>79</v>
      </c>
      <c r="AX53" s="178">
        <f t="shared" ref="AX53:AZ53" si="59">AX48</f>
        <v>542070000</v>
      </c>
      <c r="AY53" s="178">
        <f t="shared" si="59"/>
        <v>318409200</v>
      </c>
      <c r="AZ53" s="181">
        <f t="shared" si="59"/>
        <v>173889000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87"/>
      <c r="B54" s="75" t="s">
        <v>3</v>
      </c>
      <c r="C54" s="85">
        <f t="shared" ref="C54:J54" si="60">C52-C53</f>
        <v>0</v>
      </c>
      <c r="D54" s="85">
        <f t="shared" si="60"/>
        <v>0</v>
      </c>
      <c r="E54" s="85">
        <f t="shared" si="60"/>
        <v>0</v>
      </c>
      <c r="F54" s="86">
        <f t="shared" si="60"/>
        <v>0</v>
      </c>
      <c r="G54" s="85">
        <f t="shared" si="60"/>
        <v>817000</v>
      </c>
      <c r="H54" s="85">
        <f t="shared" si="60"/>
        <v>18000</v>
      </c>
      <c r="I54" s="85">
        <f t="shared" si="60"/>
        <v>31990</v>
      </c>
      <c r="J54" s="86">
        <f t="shared" si="60"/>
        <v>55000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786600</v>
      </c>
      <c r="S54" s="61"/>
      <c r="T54" s="282"/>
      <c r="U54" s="285"/>
      <c r="V54" s="61"/>
      <c r="W54" s="48" t="s">
        <v>3</v>
      </c>
      <c r="X54" s="49">
        <f>X52-X53</f>
        <v>0</v>
      </c>
      <c r="Y54" s="49">
        <f t="shared" ref="Y54:AE54" si="61">Y52-Y53</f>
        <v>10.399999999999636</v>
      </c>
      <c r="Z54" s="49">
        <f t="shared" si="61"/>
        <v>0</v>
      </c>
      <c r="AA54" s="49">
        <f t="shared" si="61"/>
        <v>0.29999999999999716</v>
      </c>
      <c r="AB54" s="49">
        <f t="shared" si="61"/>
        <v>0</v>
      </c>
      <c r="AC54" s="49">
        <f t="shared" si="61"/>
        <v>11.299999999999727</v>
      </c>
      <c r="AD54" s="49">
        <f t="shared" si="61"/>
        <v>0.20000000000000284</v>
      </c>
      <c r="AE54" s="94">
        <f t="shared" si="61"/>
        <v>0</v>
      </c>
      <c r="AF54" s="16"/>
      <c r="AG54" s="222" t="s">
        <v>28</v>
      </c>
      <c r="AH54" s="220">
        <f>(AH53)/((K52/1000000)*8.34)</f>
        <v>2.1672992083689233</v>
      </c>
      <c r="AI54" s="220">
        <f>(AI53)/((K52/1000000)*8.34)</f>
        <v>2.3004851932407564</v>
      </c>
      <c r="AJ54" s="220">
        <f>(AJ53)/((K52/1000000)*8.34)</f>
        <v>6.87944136734676E-2</v>
      </c>
      <c r="AK54" s="296">
        <f>(AK53)/((K52/1000000)*8.34)</f>
        <v>1.4676141583673088</v>
      </c>
      <c r="AL54" s="297"/>
      <c r="AM54" s="11"/>
      <c r="AN54" s="63"/>
      <c r="AO54" s="14"/>
      <c r="AP54" s="14"/>
      <c r="AQ54" s="71"/>
      <c r="AR54" s="224" t="s">
        <v>55</v>
      </c>
      <c r="AS54" s="89">
        <v>4.4000000000000004</v>
      </c>
      <c r="AT54" s="223" t="s">
        <v>54</v>
      </c>
      <c r="AU54" s="38">
        <v>2.4E-2</v>
      </c>
      <c r="AV54" s="1"/>
      <c r="AW54" s="177" t="s">
        <v>3</v>
      </c>
      <c r="AX54" s="182">
        <f>AX52-AX53</f>
        <v>0</v>
      </c>
      <c r="AY54" s="182">
        <f>AY52-AY53</f>
        <v>945400</v>
      </c>
      <c r="AZ54" s="183">
        <f>AZ52-AZ53</f>
        <v>36000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267">
        <v>14</v>
      </c>
      <c r="B56" s="76" t="s">
        <v>45</v>
      </c>
      <c r="C56" s="81">
        <v>234386000</v>
      </c>
      <c r="D56" s="40">
        <v>2205380</v>
      </c>
      <c r="E56" s="40">
        <v>5179090</v>
      </c>
      <c r="F56" s="42">
        <v>8156300</v>
      </c>
      <c r="G56" s="81">
        <v>285861000</v>
      </c>
      <c r="H56" s="40">
        <v>2502410</v>
      </c>
      <c r="I56" s="40">
        <v>7609440</v>
      </c>
      <c r="J56" s="42">
        <v>12568900</v>
      </c>
      <c r="K56" s="270">
        <f>C58+G58</f>
        <v>658000</v>
      </c>
      <c r="L56" s="271"/>
      <c r="M56" s="276">
        <f>D58+E58+F58+H58+I58+J58</f>
        <v>75000</v>
      </c>
      <c r="N56" s="271"/>
      <c r="O56" s="288">
        <f>M56+K56</f>
        <v>733000</v>
      </c>
      <c r="P56" s="289"/>
      <c r="Q56" s="45" t="s">
        <v>6</v>
      </c>
      <c r="R56" s="42">
        <v>1283286200</v>
      </c>
      <c r="S56" s="60"/>
      <c r="T56" s="280">
        <v>0.03</v>
      </c>
      <c r="U56" s="283">
        <v>1.0900000000000001</v>
      </c>
      <c r="V56" s="60"/>
      <c r="W56" s="219" t="s">
        <v>6</v>
      </c>
      <c r="X56" s="47">
        <v>3109.4</v>
      </c>
      <c r="Y56" s="47">
        <v>3865.2</v>
      </c>
      <c r="Z56" s="47">
        <v>40.9</v>
      </c>
      <c r="AA56" s="47">
        <v>57.4</v>
      </c>
      <c r="AB56" s="47">
        <v>3259.5</v>
      </c>
      <c r="AC56" s="47">
        <v>4073.1</v>
      </c>
      <c r="AD56" s="47">
        <v>72.099999999999994</v>
      </c>
      <c r="AE56" s="93">
        <v>10.6</v>
      </c>
      <c r="AF56" s="16"/>
      <c r="AG56" s="219" t="s">
        <v>29</v>
      </c>
      <c r="AH56" s="18">
        <v>1.625</v>
      </c>
      <c r="AI56" s="18">
        <v>5.875</v>
      </c>
      <c r="AJ56" s="18">
        <v>1.875</v>
      </c>
      <c r="AK56" s="18">
        <v>0</v>
      </c>
      <c r="AL56" s="19">
        <v>8</v>
      </c>
      <c r="AM56" s="70"/>
      <c r="AN56" s="73" t="s">
        <v>40</v>
      </c>
      <c r="AO56" s="23">
        <v>8.5</v>
      </c>
      <c r="AP56" s="24">
        <v>7.21</v>
      </c>
      <c r="AQ56" s="71"/>
      <c r="AR56" s="34" t="s">
        <v>37</v>
      </c>
      <c r="AS56" s="55" t="s">
        <v>85</v>
      </c>
      <c r="AT56" s="35" t="s">
        <v>38</v>
      </c>
      <c r="AU56" s="56">
        <v>4.1000000000000002E-2</v>
      </c>
      <c r="AV56" s="1"/>
      <c r="AW56" s="184" t="s">
        <v>45</v>
      </c>
      <c r="AX56" s="179">
        <v>542070000</v>
      </c>
      <c r="AY56" s="179">
        <v>320093600</v>
      </c>
      <c r="AZ56" s="180">
        <v>173996000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86"/>
      <c r="B57" s="77" t="s">
        <v>44</v>
      </c>
      <c r="C57" s="82">
        <f t="shared" ref="C57:J57" si="62">C52</f>
        <v>234386000</v>
      </c>
      <c r="D57" s="83">
        <f t="shared" si="62"/>
        <v>2205380</v>
      </c>
      <c r="E57" s="83">
        <f t="shared" si="62"/>
        <v>5179090</v>
      </c>
      <c r="F57" s="84">
        <f t="shared" si="62"/>
        <v>8156300</v>
      </c>
      <c r="G57" s="82">
        <f t="shared" si="62"/>
        <v>285203000</v>
      </c>
      <c r="H57" s="83">
        <f t="shared" si="62"/>
        <v>2501410</v>
      </c>
      <c r="I57" s="83">
        <f t="shared" si="62"/>
        <v>7577440</v>
      </c>
      <c r="J57" s="84">
        <f t="shared" si="62"/>
        <v>12526900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1282522500</v>
      </c>
      <c r="S57" s="60"/>
      <c r="T57" s="281"/>
      <c r="U57" s="284"/>
      <c r="V57" s="60"/>
      <c r="W57" s="221" t="s">
        <v>7</v>
      </c>
      <c r="X57" s="6">
        <f t="shared" ref="X57:AE57" si="63">X52</f>
        <v>3109.4</v>
      </c>
      <c r="Y57" s="6">
        <f t="shared" si="63"/>
        <v>3856.7</v>
      </c>
      <c r="Z57" s="6">
        <f t="shared" si="63"/>
        <v>40.9</v>
      </c>
      <c r="AA57" s="6">
        <f t="shared" si="63"/>
        <v>57.3</v>
      </c>
      <c r="AB57" s="6">
        <f t="shared" si="63"/>
        <v>3259.5</v>
      </c>
      <c r="AC57" s="6">
        <f t="shared" si="63"/>
        <v>4064.1</v>
      </c>
      <c r="AD57" s="6">
        <f t="shared" si="63"/>
        <v>71.7</v>
      </c>
      <c r="AE57" s="92">
        <f t="shared" si="63"/>
        <v>10.5</v>
      </c>
      <c r="AF57" s="16"/>
      <c r="AG57" s="221" t="s">
        <v>26</v>
      </c>
      <c r="AH57" s="7">
        <f>(AH56*10.74)</f>
        <v>17.452500000000001</v>
      </c>
      <c r="AI57" s="7">
        <f>(AI56*2.2)</f>
        <v>12.925000000000001</v>
      </c>
      <c r="AJ57" s="7">
        <f>(AJ56*0.25)</f>
        <v>0.46875</v>
      </c>
      <c r="AK57" s="294">
        <f>AK56+AL56</f>
        <v>8</v>
      </c>
      <c r="AL57" s="295"/>
      <c r="AM57" s="11"/>
      <c r="AN57" s="25" t="s">
        <v>41</v>
      </c>
      <c r="AO57" s="26">
        <v>8.6999999999999993</v>
      </c>
      <c r="AP57" s="27">
        <v>7.71</v>
      </c>
      <c r="AQ57" s="71"/>
      <c r="AR57" s="36" t="s">
        <v>36</v>
      </c>
      <c r="AS57" s="13" t="s">
        <v>85</v>
      </c>
      <c r="AT57" s="2" t="s">
        <v>39</v>
      </c>
      <c r="AU57" s="39">
        <v>1.43</v>
      </c>
      <c r="AV57" s="1"/>
      <c r="AW57" s="185" t="s">
        <v>79</v>
      </c>
      <c r="AX57" s="178">
        <f t="shared" ref="AX57:AZ57" si="64">AX52</f>
        <v>542070000</v>
      </c>
      <c r="AY57" s="178">
        <f t="shared" si="64"/>
        <v>319354600</v>
      </c>
      <c r="AZ57" s="181">
        <f t="shared" si="64"/>
        <v>173925000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87"/>
      <c r="B58" s="75" t="s">
        <v>3</v>
      </c>
      <c r="C58" s="85">
        <f t="shared" ref="C58:J58" si="65">C56-C57</f>
        <v>0</v>
      </c>
      <c r="D58" s="85">
        <f t="shared" si="65"/>
        <v>0</v>
      </c>
      <c r="E58" s="85">
        <f t="shared" si="65"/>
        <v>0</v>
      </c>
      <c r="F58" s="86">
        <f t="shared" si="65"/>
        <v>0</v>
      </c>
      <c r="G58" s="85">
        <f t="shared" si="65"/>
        <v>658000</v>
      </c>
      <c r="H58" s="85">
        <f t="shared" si="65"/>
        <v>1000</v>
      </c>
      <c r="I58" s="85">
        <f t="shared" si="65"/>
        <v>32000</v>
      </c>
      <c r="J58" s="86">
        <f t="shared" si="65"/>
        <v>42000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763700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66">Y56-Y57</f>
        <v>8.5</v>
      </c>
      <c r="Z58" s="49">
        <f t="shared" si="66"/>
        <v>0</v>
      </c>
      <c r="AA58" s="49">
        <f t="shared" si="66"/>
        <v>0.10000000000000142</v>
      </c>
      <c r="AB58" s="49">
        <f t="shared" si="66"/>
        <v>0</v>
      </c>
      <c r="AC58" s="49">
        <f t="shared" si="66"/>
        <v>9</v>
      </c>
      <c r="AD58" s="49">
        <f t="shared" si="66"/>
        <v>0.39999999999999147</v>
      </c>
      <c r="AE58" s="94">
        <f t="shared" si="66"/>
        <v>9.9999999999999645E-2</v>
      </c>
      <c r="AF58" s="16"/>
      <c r="AG58" s="222" t="s">
        <v>28</v>
      </c>
      <c r="AH58" s="220">
        <f>(AH57)/((K56/1000000)*8.34)</f>
        <v>3.1802825217030022</v>
      </c>
      <c r="AI58" s="220">
        <f>(AI57)/((K56/1000000)*8.34)</f>
        <v>2.3552586502226789</v>
      </c>
      <c r="AJ58" s="220">
        <f>(AJ57)/((K56/1000000)*8.34)</f>
        <v>8.5417987798211276E-2</v>
      </c>
      <c r="AK58" s="296">
        <f>(AK57)/((K56/1000000)*8.34)</f>
        <v>1.4578003250894724</v>
      </c>
      <c r="AL58" s="297"/>
      <c r="AM58" s="11"/>
      <c r="AN58" s="63"/>
      <c r="AO58" s="14"/>
      <c r="AP58" s="14"/>
      <c r="AQ58" s="71"/>
      <c r="AR58" s="224" t="s">
        <v>55</v>
      </c>
      <c r="AS58" s="89">
        <v>3.4</v>
      </c>
      <c r="AT58" s="223" t="s">
        <v>54</v>
      </c>
      <c r="AU58" s="38">
        <v>2.5999999999999999E-2</v>
      </c>
      <c r="AV58" s="1"/>
      <c r="AW58" s="177" t="s">
        <v>3</v>
      </c>
      <c r="AX58" s="182">
        <f>AX56-AX57</f>
        <v>0</v>
      </c>
      <c r="AY58" s="182">
        <f>AY56-AY57</f>
        <v>739000</v>
      </c>
      <c r="AZ58" s="183">
        <f>AZ56-AZ57</f>
        <v>71000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267">
        <v>15</v>
      </c>
      <c r="B60" s="76" t="s">
        <v>45</v>
      </c>
      <c r="C60" s="81">
        <v>234593000</v>
      </c>
      <c r="D60" s="40">
        <v>2205380</v>
      </c>
      <c r="E60" s="40">
        <v>5212090</v>
      </c>
      <c r="F60" s="42">
        <v>8185310</v>
      </c>
      <c r="G60" s="81">
        <v>286492000</v>
      </c>
      <c r="H60" s="40">
        <v>2510410</v>
      </c>
      <c r="I60" s="40">
        <v>7609440</v>
      </c>
      <c r="J60" s="42">
        <v>12585000</v>
      </c>
      <c r="K60" s="270">
        <f>C62+G62</f>
        <v>838000</v>
      </c>
      <c r="L60" s="271"/>
      <c r="M60" s="276">
        <f>D62+E62+F62+H62+I62+J62</f>
        <v>86110</v>
      </c>
      <c r="N60" s="271"/>
      <c r="O60" s="288">
        <f>M60+K60</f>
        <v>924110</v>
      </c>
      <c r="P60" s="289"/>
      <c r="Q60" s="45" t="s">
        <v>6</v>
      </c>
      <c r="R60" s="42">
        <v>1284072700</v>
      </c>
      <c r="S60" s="60"/>
      <c r="T60" s="280">
        <v>0.19</v>
      </c>
      <c r="U60" s="283">
        <v>0.98</v>
      </c>
      <c r="V60" s="60"/>
      <c r="W60" s="219" t="s">
        <v>6</v>
      </c>
      <c r="X60" s="47">
        <v>3112.5</v>
      </c>
      <c r="Y60" s="47">
        <v>3873.2</v>
      </c>
      <c r="Z60" s="47">
        <v>40.9</v>
      </c>
      <c r="AA60" s="47">
        <v>57.4</v>
      </c>
      <c r="AB60" s="47">
        <v>3263</v>
      </c>
      <c r="AC60" s="47">
        <v>4081.4</v>
      </c>
      <c r="AD60" s="47">
        <v>72.099999999999994</v>
      </c>
      <c r="AE60" s="93">
        <v>10.6</v>
      </c>
      <c r="AF60" s="16"/>
      <c r="AG60" s="219" t="s">
        <v>29</v>
      </c>
      <c r="AH60" s="18">
        <v>1.375</v>
      </c>
      <c r="AI60" s="18">
        <v>6.75</v>
      </c>
      <c r="AJ60" s="18">
        <v>1.625</v>
      </c>
      <c r="AK60" s="18">
        <v>2</v>
      </c>
      <c r="AL60" s="19">
        <v>5</v>
      </c>
      <c r="AM60" s="70"/>
      <c r="AN60" s="73" t="s">
        <v>40</v>
      </c>
      <c r="AO60" s="23">
        <v>8.9</v>
      </c>
      <c r="AP60" s="24">
        <v>7.26</v>
      </c>
      <c r="AQ60" s="71"/>
      <c r="AR60" s="34" t="s">
        <v>37</v>
      </c>
      <c r="AS60" s="55" t="s">
        <v>85</v>
      </c>
      <c r="AT60" s="35" t="s">
        <v>38</v>
      </c>
      <c r="AU60" s="56">
        <v>4.3999999999999997E-2</v>
      </c>
      <c r="AV60" s="1"/>
      <c r="AW60" s="184" t="s">
        <v>45</v>
      </c>
      <c r="AX60" s="179">
        <v>542326000</v>
      </c>
      <c r="AY60" s="179">
        <v>320786400</v>
      </c>
      <c r="AZ60" s="180">
        <v>173996000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86"/>
      <c r="B61" s="77" t="s">
        <v>44</v>
      </c>
      <c r="C61" s="82">
        <f t="shared" ref="C61:J61" si="67">C56</f>
        <v>234386000</v>
      </c>
      <c r="D61" s="83">
        <f t="shared" si="67"/>
        <v>2205380</v>
      </c>
      <c r="E61" s="83">
        <f t="shared" si="67"/>
        <v>5179090</v>
      </c>
      <c r="F61" s="84">
        <f t="shared" si="67"/>
        <v>8156300</v>
      </c>
      <c r="G61" s="82">
        <f t="shared" si="67"/>
        <v>285861000</v>
      </c>
      <c r="H61" s="83">
        <f t="shared" si="67"/>
        <v>2502410</v>
      </c>
      <c r="I61" s="83">
        <f t="shared" si="67"/>
        <v>7609440</v>
      </c>
      <c r="J61" s="84">
        <f t="shared" si="67"/>
        <v>12568900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1283286200</v>
      </c>
      <c r="S61" s="60"/>
      <c r="T61" s="281"/>
      <c r="U61" s="284"/>
      <c r="V61" s="60"/>
      <c r="W61" s="221" t="s">
        <v>7</v>
      </c>
      <c r="X61" s="6">
        <f t="shared" ref="X61:AE61" si="68">X56</f>
        <v>3109.4</v>
      </c>
      <c r="Y61" s="6">
        <f t="shared" si="68"/>
        <v>3865.2</v>
      </c>
      <c r="Z61" s="6">
        <f t="shared" si="68"/>
        <v>40.9</v>
      </c>
      <c r="AA61" s="6">
        <f t="shared" si="68"/>
        <v>57.4</v>
      </c>
      <c r="AB61" s="6">
        <f t="shared" si="68"/>
        <v>3259.5</v>
      </c>
      <c r="AC61" s="6">
        <f t="shared" si="68"/>
        <v>4073.1</v>
      </c>
      <c r="AD61" s="6">
        <f t="shared" si="68"/>
        <v>72.099999999999994</v>
      </c>
      <c r="AE61" s="92">
        <f t="shared" si="68"/>
        <v>10.6</v>
      </c>
      <c r="AF61" s="16"/>
      <c r="AG61" s="221" t="s">
        <v>26</v>
      </c>
      <c r="AH61" s="7">
        <f>(AH60*10.74)</f>
        <v>14.7675</v>
      </c>
      <c r="AI61" s="7">
        <f>(AI60*2.2)</f>
        <v>14.850000000000001</v>
      </c>
      <c r="AJ61" s="7">
        <f>(AJ60*0.25)</f>
        <v>0.40625</v>
      </c>
      <c r="AK61" s="294">
        <f>AK60+AL60</f>
        <v>7</v>
      </c>
      <c r="AL61" s="295"/>
      <c r="AM61" s="11"/>
      <c r="AN61" s="25" t="s">
        <v>41</v>
      </c>
      <c r="AO61" s="26">
        <v>8.6999999999999993</v>
      </c>
      <c r="AP61" s="27">
        <v>7.66</v>
      </c>
      <c r="AQ61" s="71"/>
      <c r="AR61" s="36" t="s">
        <v>36</v>
      </c>
      <c r="AS61" s="13" t="s">
        <v>85</v>
      </c>
      <c r="AT61" s="2" t="s">
        <v>39</v>
      </c>
      <c r="AU61" s="39">
        <v>1.6619999999999999</v>
      </c>
      <c r="AV61" s="1"/>
      <c r="AW61" s="185" t="s">
        <v>79</v>
      </c>
      <c r="AX61" s="178">
        <f t="shared" ref="AX61:AZ61" si="69">AX56</f>
        <v>542070000</v>
      </c>
      <c r="AY61" s="178">
        <f t="shared" si="69"/>
        <v>320093600</v>
      </c>
      <c r="AZ61" s="181">
        <f t="shared" si="69"/>
        <v>173996000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87"/>
      <c r="B62" s="75" t="s">
        <v>3</v>
      </c>
      <c r="C62" s="85">
        <f t="shared" ref="C62:J62" si="70">C60-C61</f>
        <v>207000</v>
      </c>
      <c r="D62" s="85">
        <f t="shared" si="70"/>
        <v>0</v>
      </c>
      <c r="E62" s="85">
        <f t="shared" si="70"/>
        <v>33000</v>
      </c>
      <c r="F62" s="86">
        <f t="shared" si="70"/>
        <v>29010</v>
      </c>
      <c r="G62" s="85">
        <f t="shared" si="70"/>
        <v>631000</v>
      </c>
      <c r="H62" s="85">
        <f t="shared" si="70"/>
        <v>8000</v>
      </c>
      <c r="I62" s="85">
        <f t="shared" si="70"/>
        <v>0</v>
      </c>
      <c r="J62" s="86">
        <f t="shared" si="70"/>
        <v>16100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786500</v>
      </c>
      <c r="S62" s="61"/>
      <c r="T62" s="282"/>
      <c r="U62" s="285"/>
      <c r="V62" s="61"/>
      <c r="W62" s="48" t="s">
        <v>3</v>
      </c>
      <c r="X62" s="49">
        <f>X60-X61</f>
        <v>3.0999999999999091</v>
      </c>
      <c r="Y62" s="49">
        <f t="shared" ref="Y62:AE62" si="71">Y60-Y61</f>
        <v>8</v>
      </c>
      <c r="Z62" s="49">
        <f t="shared" si="71"/>
        <v>0</v>
      </c>
      <c r="AA62" s="49">
        <f t="shared" si="71"/>
        <v>0</v>
      </c>
      <c r="AB62" s="49">
        <f t="shared" si="71"/>
        <v>3.5</v>
      </c>
      <c r="AC62" s="49">
        <f t="shared" si="71"/>
        <v>8.3000000000001819</v>
      </c>
      <c r="AD62" s="49">
        <f t="shared" si="71"/>
        <v>0</v>
      </c>
      <c r="AE62" s="94">
        <f t="shared" si="71"/>
        <v>0</v>
      </c>
      <c r="AF62" s="16"/>
      <c r="AG62" s="222" t="s">
        <v>28</v>
      </c>
      <c r="AH62" s="220">
        <f>(AH61)/((K60/1000000)*8.34)</f>
        <v>2.1129874143644511</v>
      </c>
      <c r="AI62" s="220">
        <f>(AI61)/((K60/1000000)*8.34)</f>
        <v>2.1247918133273815</v>
      </c>
      <c r="AJ62" s="220">
        <f>(AJ61)/((K60/1000000)*8.34)</f>
        <v>5.8127722165942669E-2</v>
      </c>
      <c r="AK62" s="296">
        <f>(AK61)/((K60/1000000)*8.34)</f>
        <v>1.0015853665516274</v>
      </c>
      <c r="AL62" s="297"/>
      <c r="AM62" s="11"/>
      <c r="AN62" s="63"/>
      <c r="AO62" s="14"/>
      <c r="AP62" s="14"/>
      <c r="AQ62" s="71"/>
      <c r="AR62" s="224" t="s">
        <v>55</v>
      </c>
      <c r="AS62" s="89">
        <v>3.04</v>
      </c>
      <c r="AT62" s="223" t="s">
        <v>54</v>
      </c>
      <c r="AU62" s="38">
        <v>3.4000000000000002E-2</v>
      </c>
      <c r="AV62" s="1"/>
      <c r="AW62" s="177" t="s">
        <v>3</v>
      </c>
      <c r="AX62" s="182">
        <f>AX60-AX61</f>
        <v>256000</v>
      </c>
      <c r="AY62" s="182">
        <f>AY60-AY61</f>
        <v>692800</v>
      </c>
      <c r="AZ62" s="183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267">
        <v>16</v>
      </c>
      <c r="B64" s="76" t="s">
        <v>45</v>
      </c>
      <c r="C64" s="81">
        <v>234593000</v>
      </c>
      <c r="D64" s="40">
        <v>2205380</v>
      </c>
      <c r="E64" s="40">
        <v>5212090</v>
      </c>
      <c r="F64" s="42">
        <v>8185310</v>
      </c>
      <c r="G64" s="81">
        <v>287255000</v>
      </c>
      <c r="H64" s="40">
        <v>2519410</v>
      </c>
      <c r="I64" s="40">
        <v>7609440</v>
      </c>
      <c r="J64" s="42">
        <v>12593000</v>
      </c>
      <c r="K64" s="270">
        <f>C66+G66</f>
        <v>763000</v>
      </c>
      <c r="L64" s="271"/>
      <c r="M64" s="276">
        <f>D66+E66+F66+H66+I66+J66</f>
        <v>17000</v>
      </c>
      <c r="N64" s="271"/>
      <c r="O64" s="288">
        <f>M64+K64</f>
        <v>780000</v>
      </c>
      <c r="P64" s="289"/>
      <c r="Q64" s="45" t="s">
        <v>6</v>
      </c>
      <c r="R64" s="42">
        <v>1284862900</v>
      </c>
      <c r="S64" s="60"/>
      <c r="T64" s="280">
        <v>0.08</v>
      </c>
      <c r="U64" s="283">
        <v>1.01</v>
      </c>
      <c r="V64" s="60"/>
      <c r="W64" s="219" t="s">
        <v>6</v>
      </c>
      <c r="X64" s="47">
        <v>3112.5</v>
      </c>
      <c r="Y64" s="47">
        <v>3882.9</v>
      </c>
      <c r="Z64" s="47">
        <v>40.9</v>
      </c>
      <c r="AA64" s="47">
        <v>57.6</v>
      </c>
      <c r="AB64" s="47">
        <v>3263</v>
      </c>
      <c r="AC64" s="47">
        <v>4091.5</v>
      </c>
      <c r="AD64" s="47">
        <v>72.099999999999994</v>
      </c>
      <c r="AE64" s="93">
        <v>10.6</v>
      </c>
      <c r="AF64" s="16"/>
      <c r="AG64" s="219" t="s">
        <v>29</v>
      </c>
      <c r="AH64" s="18">
        <v>1.75</v>
      </c>
      <c r="AI64" s="18">
        <v>6.125</v>
      </c>
      <c r="AJ64" s="18">
        <v>1.625</v>
      </c>
      <c r="AK64" s="18">
        <v>0</v>
      </c>
      <c r="AL64" s="19">
        <v>9</v>
      </c>
      <c r="AM64" s="70"/>
      <c r="AN64" s="73" t="s">
        <v>40</v>
      </c>
      <c r="AO64" s="23">
        <v>9.4</v>
      </c>
      <c r="AP64" s="24">
        <v>7.23</v>
      </c>
      <c r="AQ64" s="71"/>
      <c r="AR64" s="34" t="s">
        <v>37</v>
      </c>
      <c r="AS64" s="55" t="s">
        <v>85</v>
      </c>
      <c r="AT64" s="35" t="s">
        <v>38</v>
      </c>
      <c r="AU64" s="56">
        <v>3.9E-2</v>
      </c>
      <c r="AV64" s="1"/>
      <c r="AW64" s="184" t="s">
        <v>45</v>
      </c>
      <c r="AX64" s="179">
        <v>542326000</v>
      </c>
      <c r="AY64" s="179">
        <v>321609200</v>
      </c>
      <c r="AZ64" s="180">
        <v>173996000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86"/>
      <c r="B65" s="77" t="s">
        <v>44</v>
      </c>
      <c r="C65" s="82">
        <f t="shared" ref="C65:J65" si="72">C60</f>
        <v>234593000</v>
      </c>
      <c r="D65" s="83">
        <f t="shared" si="72"/>
        <v>2205380</v>
      </c>
      <c r="E65" s="83">
        <f t="shared" si="72"/>
        <v>5212090</v>
      </c>
      <c r="F65" s="84">
        <f t="shared" si="72"/>
        <v>8185310</v>
      </c>
      <c r="G65" s="82">
        <f t="shared" si="72"/>
        <v>286492000</v>
      </c>
      <c r="H65" s="83">
        <f t="shared" si="72"/>
        <v>2510410</v>
      </c>
      <c r="I65" s="83">
        <f t="shared" si="72"/>
        <v>7609440</v>
      </c>
      <c r="J65" s="84">
        <f t="shared" si="72"/>
        <v>12585000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1284072700</v>
      </c>
      <c r="S65" s="60"/>
      <c r="T65" s="281"/>
      <c r="U65" s="284"/>
      <c r="V65" s="60"/>
      <c r="W65" s="221" t="s">
        <v>7</v>
      </c>
      <c r="X65" s="6">
        <f t="shared" ref="X65:AE65" si="73">X60</f>
        <v>3112.5</v>
      </c>
      <c r="Y65" s="6">
        <f t="shared" si="73"/>
        <v>3873.2</v>
      </c>
      <c r="Z65" s="6">
        <f t="shared" si="73"/>
        <v>40.9</v>
      </c>
      <c r="AA65" s="6">
        <f t="shared" si="73"/>
        <v>57.4</v>
      </c>
      <c r="AB65" s="6">
        <f t="shared" si="73"/>
        <v>3263</v>
      </c>
      <c r="AC65" s="6">
        <f t="shared" si="73"/>
        <v>4081.4</v>
      </c>
      <c r="AD65" s="6">
        <f t="shared" si="73"/>
        <v>72.099999999999994</v>
      </c>
      <c r="AE65" s="92">
        <f t="shared" si="73"/>
        <v>10.6</v>
      </c>
      <c r="AF65" s="16"/>
      <c r="AG65" s="221" t="s">
        <v>26</v>
      </c>
      <c r="AH65" s="7">
        <f>(AH64*10.74)</f>
        <v>18.795000000000002</v>
      </c>
      <c r="AI65" s="7">
        <f>(AI64*2.2)</f>
        <v>13.475000000000001</v>
      </c>
      <c r="AJ65" s="7">
        <f>(AJ64*0.25)</f>
        <v>0.40625</v>
      </c>
      <c r="AK65" s="294">
        <f>AK64+AL64</f>
        <v>9</v>
      </c>
      <c r="AL65" s="295"/>
      <c r="AM65" s="11"/>
      <c r="AN65" s="25" t="s">
        <v>41</v>
      </c>
      <c r="AO65" s="26">
        <v>9.1999999999999993</v>
      </c>
      <c r="AP65" s="27">
        <v>7.63</v>
      </c>
      <c r="AQ65" s="71"/>
      <c r="AR65" s="36" t="s">
        <v>36</v>
      </c>
      <c r="AS65" s="13" t="s">
        <v>85</v>
      </c>
      <c r="AT65" s="2" t="s">
        <v>39</v>
      </c>
      <c r="AU65" s="39">
        <v>0.72</v>
      </c>
      <c r="AV65" s="1"/>
      <c r="AW65" s="185" t="s">
        <v>79</v>
      </c>
      <c r="AX65" s="178">
        <f t="shared" ref="AX65:AZ65" si="74">AX60</f>
        <v>542326000</v>
      </c>
      <c r="AY65" s="178">
        <f t="shared" si="74"/>
        <v>320786400</v>
      </c>
      <c r="AZ65" s="181">
        <f t="shared" si="74"/>
        <v>173996000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87"/>
      <c r="B66" s="75" t="s">
        <v>3</v>
      </c>
      <c r="C66" s="85">
        <f t="shared" ref="C66:J66" si="75">C64-C65</f>
        <v>0</v>
      </c>
      <c r="D66" s="85">
        <f t="shared" si="75"/>
        <v>0</v>
      </c>
      <c r="E66" s="85">
        <f t="shared" si="75"/>
        <v>0</v>
      </c>
      <c r="F66" s="86">
        <f t="shared" si="75"/>
        <v>0</v>
      </c>
      <c r="G66" s="85">
        <f t="shared" si="75"/>
        <v>763000</v>
      </c>
      <c r="H66" s="85">
        <f t="shared" si="75"/>
        <v>9000</v>
      </c>
      <c r="I66" s="85">
        <f t="shared" si="75"/>
        <v>0</v>
      </c>
      <c r="J66" s="86">
        <f t="shared" si="75"/>
        <v>8000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790200</v>
      </c>
      <c r="S66" s="61"/>
      <c r="T66" s="282"/>
      <c r="U66" s="285"/>
      <c r="V66" s="61"/>
      <c r="W66" s="48" t="s">
        <v>3</v>
      </c>
      <c r="X66" s="49">
        <f>X64-X65</f>
        <v>0</v>
      </c>
      <c r="Y66" s="49">
        <f t="shared" ref="Y66:AE66" si="76">Y64-Y65</f>
        <v>9.7000000000002728</v>
      </c>
      <c r="Z66" s="49">
        <f t="shared" si="76"/>
        <v>0</v>
      </c>
      <c r="AA66" s="49">
        <f t="shared" si="76"/>
        <v>0.20000000000000284</v>
      </c>
      <c r="AB66" s="49">
        <f t="shared" si="76"/>
        <v>0</v>
      </c>
      <c r="AC66" s="49">
        <f t="shared" si="76"/>
        <v>10.099999999999909</v>
      </c>
      <c r="AD66" s="49">
        <f t="shared" si="76"/>
        <v>0</v>
      </c>
      <c r="AE66" s="94">
        <f t="shared" si="76"/>
        <v>0</v>
      </c>
      <c r="AF66" s="16"/>
      <c r="AG66" s="222" t="s">
        <v>28</v>
      </c>
      <c r="AH66" s="220">
        <f>(AH65)/((K64/1000000)*8.34)</f>
        <v>2.9536004224143624</v>
      </c>
      <c r="AI66" s="220">
        <f>(AI65)/((K64/1000000)*8.34)</f>
        <v>2.1175719974479135</v>
      </c>
      <c r="AJ66" s="220">
        <f>(AJ65)/((K64/1000000)*8.34)</f>
        <v>6.3841456323800727E-2</v>
      </c>
      <c r="AK66" s="296">
        <f>(AK65)/((K64/1000000)*8.34)</f>
        <v>1.41433380163497</v>
      </c>
      <c r="AL66" s="297"/>
      <c r="AM66" s="11"/>
      <c r="AN66" s="63"/>
      <c r="AO66" s="14"/>
      <c r="AP66" s="14"/>
      <c r="AQ66" s="71"/>
      <c r="AR66" s="224" t="s">
        <v>55</v>
      </c>
      <c r="AS66" s="89">
        <v>2.38</v>
      </c>
      <c r="AT66" s="223" t="s">
        <v>54</v>
      </c>
      <c r="AU66" s="38">
        <v>2.5999999999999999E-2</v>
      </c>
      <c r="AV66" s="1"/>
      <c r="AW66" s="177" t="s">
        <v>3</v>
      </c>
      <c r="AX66" s="182">
        <f>AX64-AX65</f>
        <v>0</v>
      </c>
      <c r="AY66" s="182">
        <f>AY64-AY65</f>
        <v>822800</v>
      </c>
      <c r="AZ66" s="183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267">
        <v>17</v>
      </c>
      <c r="B68" s="76" t="s">
        <v>45</v>
      </c>
      <c r="C68" s="81">
        <v>234593000</v>
      </c>
      <c r="D68" s="40">
        <v>2205380</v>
      </c>
      <c r="E68" s="40">
        <v>5212090</v>
      </c>
      <c r="F68" s="42">
        <v>8185310</v>
      </c>
      <c r="G68" s="81">
        <v>288030000</v>
      </c>
      <c r="H68" s="40">
        <v>2528410</v>
      </c>
      <c r="I68" s="40">
        <v>7641440</v>
      </c>
      <c r="J68" s="42">
        <v>12593000</v>
      </c>
      <c r="K68" s="270">
        <f>C70+G70</f>
        <v>775000</v>
      </c>
      <c r="L68" s="271"/>
      <c r="M68" s="276">
        <f>D70+E70+F70+H70+I70+J70</f>
        <v>41000</v>
      </c>
      <c r="N68" s="271"/>
      <c r="O68" s="288">
        <f>M68+K68</f>
        <v>816000</v>
      </c>
      <c r="P68" s="289"/>
      <c r="Q68" s="45" t="s">
        <v>6</v>
      </c>
      <c r="R68" s="42">
        <v>1285726700</v>
      </c>
      <c r="S68" s="60"/>
      <c r="T68" s="280">
        <v>0</v>
      </c>
      <c r="U68" s="283">
        <v>0.97</v>
      </c>
      <c r="V68" s="60"/>
      <c r="W68" s="219" t="s">
        <v>6</v>
      </c>
      <c r="X68" s="47">
        <v>3112.5</v>
      </c>
      <c r="Y68" s="47">
        <v>3892.8</v>
      </c>
      <c r="Z68" s="47">
        <v>40.9</v>
      </c>
      <c r="AA68" s="47">
        <v>57.7</v>
      </c>
      <c r="AB68" s="47">
        <v>3263</v>
      </c>
      <c r="AC68" s="47">
        <v>4101.8999999999996</v>
      </c>
      <c r="AD68" s="47">
        <v>72.2</v>
      </c>
      <c r="AE68" s="93">
        <v>10.6</v>
      </c>
      <c r="AF68" s="16"/>
      <c r="AG68" s="219" t="s">
        <v>29</v>
      </c>
      <c r="AH68" s="18">
        <v>1.5</v>
      </c>
      <c r="AI68" s="18">
        <v>6.25</v>
      </c>
      <c r="AJ68" s="18">
        <v>1.875</v>
      </c>
      <c r="AK68" s="18">
        <v>0</v>
      </c>
      <c r="AL68" s="19">
        <v>9</v>
      </c>
      <c r="AM68" s="70"/>
      <c r="AN68" s="73" t="s">
        <v>40</v>
      </c>
      <c r="AO68" s="23">
        <v>9</v>
      </c>
      <c r="AP68" s="24">
        <v>7.26</v>
      </c>
      <c r="AQ68" s="71"/>
      <c r="AR68" s="34" t="s">
        <v>37</v>
      </c>
      <c r="AS68" s="55" t="s">
        <v>85</v>
      </c>
      <c r="AT68" s="35" t="s">
        <v>38</v>
      </c>
      <c r="AU68" s="56">
        <v>3.7999999999999999E-2</v>
      </c>
      <c r="AV68" s="1"/>
      <c r="AW68" s="184" t="s">
        <v>45</v>
      </c>
      <c r="AX68" s="179">
        <v>542326000</v>
      </c>
      <c r="AY68" s="179">
        <v>322479400</v>
      </c>
      <c r="AZ68" s="180">
        <v>174031000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86"/>
      <c r="B69" s="77" t="s">
        <v>44</v>
      </c>
      <c r="C69" s="82">
        <f t="shared" ref="C69:J69" si="77">C64</f>
        <v>234593000</v>
      </c>
      <c r="D69" s="82">
        <f t="shared" si="77"/>
        <v>2205380</v>
      </c>
      <c r="E69" s="82">
        <f t="shared" si="77"/>
        <v>5212090</v>
      </c>
      <c r="F69" s="82">
        <f t="shared" si="77"/>
        <v>8185310</v>
      </c>
      <c r="G69" s="82">
        <f t="shared" si="77"/>
        <v>287255000</v>
      </c>
      <c r="H69" s="82">
        <f t="shared" si="77"/>
        <v>2519410</v>
      </c>
      <c r="I69" s="82">
        <f t="shared" si="77"/>
        <v>7609440</v>
      </c>
      <c r="J69" s="82">
        <f t="shared" si="77"/>
        <v>12593000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1284862900</v>
      </c>
      <c r="S69" s="60"/>
      <c r="T69" s="281"/>
      <c r="U69" s="284"/>
      <c r="V69" s="60"/>
      <c r="W69" s="221" t="s">
        <v>7</v>
      </c>
      <c r="X69" s="6">
        <f>X64</f>
        <v>3112.5</v>
      </c>
      <c r="Y69" s="6">
        <f t="shared" ref="Y69:AE69" si="78">Y64</f>
        <v>3882.9</v>
      </c>
      <c r="Z69" s="6">
        <f t="shared" si="78"/>
        <v>40.9</v>
      </c>
      <c r="AA69" s="6">
        <f t="shared" si="78"/>
        <v>57.6</v>
      </c>
      <c r="AB69" s="6">
        <f t="shared" si="78"/>
        <v>3263</v>
      </c>
      <c r="AC69" s="6">
        <f t="shared" si="78"/>
        <v>4091.5</v>
      </c>
      <c r="AD69" s="6">
        <f t="shared" si="78"/>
        <v>72.099999999999994</v>
      </c>
      <c r="AE69" s="6">
        <f t="shared" si="78"/>
        <v>10.6</v>
      </c>
      <c r="AF69" s="16"/>
      <c r="AG69" s="221" t="s">
        <v>26</v>
      </c>
      <c r="AH69" s="7">
        <f>(AH68*10.74)</f>
        <v>16.11</v>
      </c>
      <c r="AI69" s="7">
        <f>(AI68*2.2)</f>
        <v>13.750000000000002</v>
      </c>
      <c r="AJ69" s="7">
        <f>(AJ68*0.25)</f>
        <v>0.46875</v>
      </c>
      <c r="AK69" s="294">
        <f>AK68+AL68</f>
        <v>9</v>
      </c>
      <c r="AL69" s="295"/>
      <c r="AM69" s="11"/>
      <c r="AN69" s="25" t="s">
        <v>41</v>
      </c>
      <c r="AO69" s="26">
        <v>8.4</v>
      </c>
      <c r="AP69" s="27">
        <v>7.7</v>
      </c>
      <c r="AQ69" s="71"/>
      <c r="AR69" s="36" t="s">
        <v>36</v>
      </c>
      <c r="AS69" s="13" t="s">
        <v>85</v>
      </c>
      <c r="AT69" s="2" t="s">
        <v>39</v>
      </c>
      <c r="AU69" s="39">
        <v>0.72199999999999998</v>
      </c>
      <c r="AV69" s="1"/>
      <c r="AW69" s="185" t="s">
        <v>79</v>
      </c>
      <c r="AX69" s="178">
        <f t="shared" ref="AX69:AZ69" si="79">AX64</f>
        <v>542326000</v>
      </c>
      <c r="AY69" s="178">
        <f t="shared" si="79"/>
        <v>321609200</v>
      </c>
      <c r="AZ69" s="181">
        <f t="shared" si="79"/>
        <v>173996000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87"/>
      <c r="B70" s="75" t="s">
        <v>3</v>
      </c>
      <c r="C70" s="85">
        <f t="shared" ref="C70:J70" si="80">C68-C69</f>
        <v>0</v>
      </c>
      <c r="D70" s="85">
        <f t="shared" si="80"/>
        <v>0</v>
      </c>
      <c r="E70" s="85">
        <f t="shared" si="80"/>
        <v>0</v>
      </c>
      <c r="F70" s="86">
        <f t="shared" si="80"/>
        <v>0</v>
      </c>
      <c r="G70" s="85">
        <f t="shared" si="80"/>
        <v>775000</v>
      </c>
      <c r="H70" s="85">
        <f t="shared" si="80"/>
        <v>9000</v>
      </c>
      <c r="I70" s="85">
        <f t="shared" si="80"/>
        <v>32000</v>
      </c>
      <c r="J70" s="86">
        <f t="shared" si="80"/>
        <v>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863800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81">Y68-Y69</f>
        <v>9.9000000000000909</v>
      </c>
      <c r="Z70" s="49">
        <f t="shared" si="81"/>
        <v>0</v>
      </c>
      <c r="AA70" s="49">
        <f t="shared" si="81"/>
        <v>0.10000000000000142</v>
      </c>
      <c r="AB70" s="49">
        <f t="shared" si="81"/>
        <v>0</v>
      </c>
      <c r="AC70" s="49">
        <f t="shared" si="81"/>
        <v>10.399999999999636</v>
      </c>
      <c r="AD70" s="49">
        <f t="shared" si="81"/>
        <v>0.10000000000000853</v>
      </c>
      <c r="AE70" s="94">
        <f t="shared" si="81"/>
        <v>0</v>
      </c>
      <c r="AF70" s="16"/>
      <c r="AG70" s="222" t="s">
        <v>28</v>
      </c>
      <c r="AH70" s="220">
        <f>(AH69)/((K68/1000000)*8.34)</f>
        <v>2.4924576467857973</v>
      </c>
      <c r="AI70" s="220">
        <f>(AI69)/((K68/1000000)*8.34)</f>
        <v>2.1273303937495167</v>
      </c>
      <c r="AJ70" s="220">
        <f>(AJ69)/((K68/1000000)*8.34)</f>
        <v>7.2522627059642616E-2</v>
      </c>
      <c r="AK70" s="296">
        <f>(AK69)/((K68/1000000)*8.34)</f>
        <v>1.3924344395451382</v>
      </c>
      <c r="AL70" s="297"/>
      <c r="AM70" s="11"/>
      <c r="AN70" s="63"/>
      <c r="AO70" s="14"/>
      <c r="AP70" s="14"/>
      <c r="AQ70" s="71"/>
      <c r="AR70" s="224" t="s">
        <v>55</v>
      </c>
      <c r="AS70" s="89">
        <v>2.19</v>
      </c>
      <c r="AT70" s="223" t="s">
        <v>54</v>
      </c>
      <c r="AU70" s="38">
        <v>2.5000000000000001E-2</v>
      </c>
      <c r="AV70" s="1"/>
      <c r="AW70" s="177" t="s">
        <v>3</v>
      </c>
      <c r="AX70" s="182">
        <f>AX68-AX69</f>
        <v>0</v>
      </c>
      <c r="AY70" s="182">
        <f>AY68-AY69</f>
        <v>870200</v>
      </c>
      <c r="AZ70" s="183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267">
        <v>18</v>
      </c>
      <c r="B72" s="76" t="s">
        <v>45</v>
      </c>
      <c r="C72" s="81">
        <v>234593000</v>
      </c>
      <c r="D72" s="40">
        <v>2205380</v>
      </c>
      <c r="E72" s="40">
        <v>5212090</v>
      </c>
      <c r="F72" s="42">
        <v>8185310</v>
      </c>
      <c r="G72" s="81">
        <v>288667000</v>
      </c>
      <c r="H72" s="40">
        <v>2537410</v>
      </c>
      <c r="I72" s="40">
        <v>7641440</v>
      </c>
      <c r="J72" s="42">
        <v>12639000</v>
      </c>
      <c r="K72" s="270">
        <f>C74+G74</f>
        <v>637000</v>
      </c>
      <c r="L72" s="271"/>
      <c r="M72" s="276">
        <f>D74+E74+F74+H74+I74+J74</f>
        <v>55000</v>
      </c>
      <c r="N72" s="271"/>
      <c r="O72" s="288">
        <f>M72+K72</f>
        <v>692000</v>
      </c>
      <c r="P72" s="289"/>
      <c r="Q72" s="45" t="s">
        <v>6</v>
      </c>
      <c r="R72" s="42">
        <v>1286416100</v>
      </c>
      <c r="S72" s="60"/>
      <c r="T72" s="280">
        <v>1.47</v>
      </c>
      <c r="U72" s="283">
        <v>0.97</v>
      </c>
      <c r="V72" s="60"/>
      <c r="W72" s="219" t="s">
        <v>6</v>
      </c>
      <c r="X72" s="47">
        <v>3112.5</v>
      </c>
      <c r="Y72" s="47">
        <v>3900.8</v>
      </c>
      <c r="Z72" s="47">
        <v>40.9</v>
      </c>
      <c r="AA72" s="47">
        <v>57.9</v>
      </c>
      <c r="AB72" s="47">
        <v>3263</v>
      </c>
      <c r="AC72" s="47">
        <v>4110.1000000000004</v>
      </c>
      <c r="AD72" s="47">
        <v>72.2</v>
      </c>
      <c r="AE72" s="93">
        <v>10.6</v>
      </c>
      <c r="AF72" s="16"/>
      <c r="AG72" s="219" t="s">
        <v>29</v>
      </c>
      <c r="AH72" s="18">
        <v>1.1875</v>
      </c>
      <c r="AI72" s="18">
        <v>5.25</v>
      </c>
      <c r="AJ72" s="18">
        <v>1.25</v>
      </c>
      <c r="AK72" s="18">
        <v>7</v>
      </c>
      <c r="AL72" s="19">
        <v>0</v>
      </c>
      <c r="AM72" s="70"/>
      <c r="AN72" s="73" t="s">
        <v>40</v>
      </c>
      <c r="AO72" s="23">
        <v>7.3</v>
      </c>
      <c r="AP72" s="24">
        <v>7.63</v>
      </c>
      <c r="AQ72" s="71"/>
      <c r="AR72" s="34" t="s">
        <v>37</v>
      </c>
      <c r="AS72" s="55" t="s">
        <v>85</v>
      </c>
      <c r="AT72" s="35" t="s">
        <v>38</v>
      </c>
      <c r="AU72" s="56">
        <v>3.5000000000000003E-2</v>
      </c>
      <c r="AV72" s="1"/>
      <c r="AW72" s="184" t="s">
        <v>45</v>
      </c>
      <c r="AX72" s="179">
        <v>542326000</v>
      </c>
      <c r="AY72" s="179">
        <v>323170940</v>
      </c>
      <c r="AZ72" s="180">
        <v>174031000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86"/>
      <c r="B73" s="77" t="s">
        <v>44</v>
      </c>
      <c r="C73" s="82">
        <f t="shared" ref="C73:J73" si="82">C68</f>
        <v>234593000</v>
      </c>
      <c r="D73" s="83">
        <f t="shared" si="82"/>
        <v>2205380</v>
      </c>
      <c r="E73" s="83">
        <f t="shared" si="82"/>
        <v>5212090</v>
      </c>
      <c r="F73" s="84">
        <f t="shared" si="82"/>
        <v>8185310</v>
      </c>
      <c r="G73" s="82">
        <f t="shared" si="82"/>
        <v>288030000</v>
      </c>
      <c r="H73" s="83">
        <f t="shared" si="82"/>
        <v>2528410</v>
      </c>
      <c r="I73" s="83">
        <f t="shared" si="82"/>
        <v>7641440</v>
      </c>
      <c r="J73" s="84">
        <f t="shared" si="82"/>
        <v>12593000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1285726700</v>
      </c>
      <c r="S73" s="60"/>
      <c r="T73" s="281"/>
      <c r="U73" s="284"/>
      <c r="V73" s="60"/>
      <c r="W73" s="221" t="s">
        <v>7</v>
      </c>
      <c r="X73" s="6">
        <f t="shared" ref="X73:AE73" si="83">X68</f>
        <v>3112.5</v>
      </c>
      <c r="Y73" s="6">
        <f t="shared" si="83"/>
        <v>3892.8</v>
      </c>
      <c r="Z73" s="6">
        <f t="shared" si="83"/>
        <v>40.9</v>
      </c>
      <c r="AA73" s="6">
        <f t="shared" si="83"/>
        <v>57.7</v>
      </c>
      <c r="AB73" s="6">
        <f t="shared" si="83"/>
        <v>3263</v>
      </c>
      <c r="AC73" s="6">
        <f t="shared" si="83"/>
        <v>4101.8999999999996</v>
      </c>
      <c r="AD73" s="6">
        <f t="shared" si="83"/>
        <v>72.2</v>
      </c>
      <c r="AE73" s="92">
        <f t="shared" si="83"/>
        <v>10.6</v>
      </c>
      <c r="AF73" s="16"/>
      <c r="AG73" s="221" t="s">
        <v>26</v>
      </c>
      <c r="AH73" s="7">
        <f>(AH72*10.74)</f>
        <v>12.75375</v>
      </c>
      <c r="AI73" s="7">
        <f>(AI72*2.2)</f>
        <v>11.55</v>
      </c>
      <c r="AJ73" s="7">
        <f>(AJ72*0.25)</f>
        <v>0.3125</v>
      </c>
      <c r="AK73" s="294">
        <f>AK72+AL72</f>
        <v>7</v>
      </c>
      <c r="AL73" s="295"/>
      <c r="AM73" s="11"/>
      <c r="AN73" s="25" t="s">
        <v>41</v>
      </c>
      <c r="AO73" s="26">
        <v>8.4</v>
      </c>
      <c r="AP73" s="27">
        <v>7.85</v>
      </c>
      <c r="AQ73" s="71"/>
      <c r="AR73" s="36" t="s">
        <v>36</v>
      </c>
      <c r="AS73" s="13" t="s">
        <v>85</v>
      </c>
      <c r="AT73" s="2" t="s">
        <v>39</v>
      </c>
      <c r="AU73" s="39">
        <v>0.63</v>
      </c>
      <c r="AV73" s="1"/>
      <c r="AW73" s="185" t="s">
        <v>79</v>
      </c>
      <c r="AX73" s="178">
        <f t="shared" ref="AX73:AZ73" si="84">AX68</f>
        <v>542326000</v>
      </c>
      <c r="AY73" s="178">
        <f t="shared" si="84"/>
        <v>322479400</v>
      </c>
      <c r="AZ73" s="181">
        <f t="shared" si="84"/>
        <v>174031000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87"/>
      <c r="B74" s="75" t="s">
        <v>3</v>
      </c>
      <c r="C74" s="85">
        <f t="shared" ref="C74:J74" si="85">C72-C73</f>
        <v>0</v>
      </c>
      <c r="D74" s="85">
        <f t="shared" si="85"/>
        <v>0</v>
      </c>
      <c r="E74" s="85">
        <f t="shared" si="85"/>
        <v>0</v>
      </c>
      <c r="F74" s="86">
        <f t="shared" si="85"/>
        <v>0</v>
      </c>
      <c r="G74" s="85">
        <f t="shared" si="85"/>
        <v>637000</v>
      </c>
      <c r="H74" s="85">
        <f t="shared" si="85"/>
        <v>9000</v>
      </c>
      <c r="I74" s="85">
        <f t="shared" si="85"/>
        <v>0</v>
      </c>
      <c r="J74" s="86">
        <f t="shared" si="85"/>
        <v>46000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689400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86">Y72-Y73</f>
        <v>8</v>
      </c>
      <c r="Z74" s="49">
        <f t="shared" si="86"/>
        <v>0</v>
      </c>
      <c r="AA74" s="49">
        <f t="shared" si="86"/>
        <v>0.19999999999999574</v>
      </c>
      <c r="AB74" s="49">
        <f t="shared" si="86"/>
        <v>0</v>
      </c>
      <c r="AC74" s="49">
        <f t="shared" si="86"/>
        <v>8.2000000000007276</v>
      </c>
      <c r="AD74" s="49">
        <f t="shared" si="86"/>
        <v>0</v>
      </c>
      <c r="AE74" s="94">
        <f t="shared" si="86"/>
        <v>0</v>
      </c>
      <c r="AF74" s="16"/>
      <c r="AG74" s="222" t="s">
        <v>28</v>
      </c>
      <c r="AH74" s="220">
        <f>(AH73)/((K72/1000000)*8.34)</f>
        <v>2.4006697310911083</v>
      </c>
      <c r="AI74" s="220">
        <f>(AI73)/((K72/1000000)*8.34)</f>
        <v>2.1740849078978579</v>
      </c>
      <c r="AJ74" s="220">
        <f>(AJ73)/((K72/1000000)*8.34)</f>
        <v>5.8822643611955022E-2</v>
      </c>
      <c r="AK74" s="296">
        <f>(AK73)/((K72/1000000)*8.34)</f>
        <v>1.3176272169077925</v>
      </c>
      <c r="AL74" s="297"/>
      <c r="AM74" s="11"/>
      <c r="AN74" s="63"/>
      <c r="AO74" s="14"/>
      <c r="AP74" s="14"/>
      <c r="AQ74" s="71"/>
      <c r="AR74" s="224" t="s">
        <v>55</v>
      </c>
      <c r="AS74" s="89">
        <v>2.0099999999999998</v>
      </c>
      <c r="AT74" s="223" t="s">
        <v>54</v>
      </c>
      <c r="AU74" s="38">
        <v>2.4E-2</v>
      </c>
      <c r="AV74" s="1"/>
      <c r="AW74" s="177" t="s">
        <v>3</v>
      </c>
      <c r="AX74" s="182">
        <f>AX72-AX73</f>
        <v>0</v>
      </c>
      <c r="AY74" s="182">
        <f>AY72-AY73</f>
        <v>691540</v>
      </c>
      <c r="AZ74" s="183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267">
        <v>19</v>
      </c>
      <c r="B76" s="76" t="s">
        <v>45</v>
      </c>
      <c r="C76" s="81">
        <v>234593000</v>
      </c>
      <c r="D76" s="40">
        <v>2205380</v>
      </c>
      <c r="E76" s="40">
        <v>5212090</v>
      </c>
      <c r="F76" s="42">
        <v>8185310</v>
      </c>
      <c r="G76" s="81">
        <v>289549000</v>
      </c>
      <c r="H76" s="40">
        <v>2546410</v>
      </c>
      <c r="I76" s="40">
        <v>7674440</v>
      </c>
      <c r="J76" s="42">
        <v>12672000</v>
      </c>
      <c r="K76" s="270">
        <f>C78+G78</f>
        <v>882000</v>
      </c>
      <c r="L76" s="271"/>
      <c r="M76" s="276">
        <f>D78+E78+F78+H78+I78+J78</f>
        <v>75000</v>
      </c>
      <c r="N76" s="271"/>
      <c r="O76" s="288">
        <f>M76+K76</f>
        <v>957000</v>
      </c>
      <c r="P76" s="289"/>
      <c r="Q76" s="45" t="s">
        <v>6</v>
      </c>
      <c r="R76" s="42">
        <v>1287195100</v>
      </c>
      <c r="S76" s="60"/>
      <c r="T76" s="280">
        <v>1.47</v>
      </c>
      <c r="U76" s="283">
        <v>0.97</v>
      </c>
      <c r="V76" s="60"/>
      <c r="W76" s="219" t="s">
        <v>6</v>
      </c>
      <c r="X76" s="47">
        <v>3112.5</v>
      </c>
      <c r="Y76" s="47">
        <v>3912.8</v>
      </c>
      <c r="Z76" s="47">
        <v>41</v>
      </c>
      <c r="AA76" s="47">
        <v>58</v>
      </c>
      <c r="AB76" s="47">
        <v>3263</v>
      </c>
      <c r="AC76" s="47">
        <v>4122.5</v>
      </c>
      <c r="AD76" s="47">
        <v>72.400000000000006</v>
      </c>
      <c r="AE76" s="93">
        <v>10.6</v>
      </c>
      <c r="AF76" s="16"/>
      <c r="AG76" s="219" t="s">
        <v>29</v>
      </c>
      <c r="AH76" s="18">
        <v>4.25</v>
      </c>
      <c r="AI76" s="18">
        <v>7.375</v>
      </c>
      <c r="AJ76" s="18">
        <v>2</v>
      </c>
      <c r="AK76" s="18">
        <v>11</v>
      </c>
      <c r="AL76" s="19">
        <v>0</v>
      </c>
      <c r="AM76" s="70"/>
      <c r="AN76" s="73" t="s">
        <v>40</v>
      </c>
      <c r="AO76" s="23">
        <v>10.3</v>
      </c>
      <c r="AP76" s="24">
        <v>7.25</v>
      </c>
      <c r="AQ76" s="71"/>
      <c r="AR76" s="34" t="s">
        <v>37</v>
      </c>
      <c r="AS76" s="55" t="s">
        <v>85</v>
      </c>
      <c r="AT76" s="35" t="s">
        <v>38</v>
      </c>
      <c r="AU76" s="56">
        <v>3.6999999999999998E-2</v>
      </c>
      <c r="AV76" s="1"/>
      <c r="AW76" s="184" t="s">
        <v>45</v>
      </c>
      <c r="AX76" s="179">
        <v>542326000</v>
      </c>
      <c r="AY76" s="179">
        <v>324147100</v>
      </c>
      <c r="AZ76" s="180">
        <v>174066000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86"/>
      <c r="B77" s="77" t="s">
        <v>44</v>
      </c>
      <c r="C77" s="82">
        <f t="shared" ref="C77:J77" si="87">C72</f>
        <v>234593000</v>
      </c>
      <c r="D77" s="83">
        <f t="shared" si="87"/>
        <v>2205380</v>
      </c>
      <c r="E77" s="83">
        <f t="shared" si="87"/>
        <v>5212090</v>
      </c>
      <c r="F77" s="84">
        <f t="shared" si="87"/>
        <v>8185310</v>
      </c>
      <c r="G77" s="82">
        <f t="shared" si="87"/>
        <v>288667000</v>
      </c>
      <c r="H77" s="83">
        <f t="shared" si="87"/>
        <v>2537410</v>
      </c>
      <c r="I77" s="83">
        <f t="shared" si="87"/>
        <v>7641440</v>
      </c>
      <c r="J77" s="84">
        <f t="shared" si="87"/>
        <v>12639000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1286416100</v>
      </c>
      <c r="S77" s="60"/>
      <c r="T77" s="281"/>
      <c r="U77" s="284"/>
      <c r="V77" s="60"/>
      <c r="W77" s="221" t="s">
        <v>7</v>
      </c>
      <c r="X77" s="6">
        <f t="shared" ref="X77:AE77" si="88">X72</f>
        <v>3112.5</v>
      </c>
      <c r="Y77" s="6">
        <f t="shared" si="88"/>
        <v>3900.8</v>
      </c>
      <c r="Z77" s="6">
        <f t="shared" si="88"/>
        <v>40.9</v>
      </c>
      <c r="AA77" s="6">
        <f t="shared" si="88"/>
        <v>57.9</v>
      </c>
      <c r="AB77" s="6">
        <f t="shared" si="88"/>
        <v>3263</v>
      </c>
      <c r="AC77" s="6">
        <f t="shared" si="88"/>
        <v>4110.1000000000004</v>
      </c>
      <c r="AD77" s="6">
        <f t="shared" si="88"/>
        <v>72.2</v>
      </c>
      <c r="AE77" s="92">
        <f t="shared" si="88"/>
        <v>10.6</v>
      </c>
      <c r="AF77" s="16"/>
      <c r="AG77" s="221" t="s">
        <v>26</v>
      </c>
      <c r="AH77" s="7">
        <f>(AH76*10.74)</f>
        <v>45.645000000000003</v>
      </c>
      <c r="AI77" s="7">
        <f>(AI76*2.2)</f>
        <v>16.225000000000001</v>
      </c>
      <c r="AJ77" s="7">
        <f>(AJ76*0.25)</f>
        <v>0.5</v>
      </c>
      <c r="AK77" s="294">
        <f>AK76+AL76</f>
        <v>11</v>
      </c>
      <c r="AL77" s="295"/>
      <c r="AM77" s="11"/>
      <c r="AN77" s="25" t="s">
        <v>41</v>
      </c>
      <c r="AO77" s="26">
        <v>8.5</v>
      </c>
      <c r="AP77" s="27">
        <v>7.86</v>
      </c>
      <c r="AQ77" s="71"/>
      <c r="AR77" s="36" t="s">
        <v>36</v>
      </c>
      <c r="AS77" s="13" t="s">
        <v>85</v>
      </c>
      <c r="AT77" s="2" t="s">
        <v>39</v>
      </c>
      <c r="AU77" s="39">
        <v>1.6</v>
      </c>
      <c r="AV77" s="1"/>
      <c r="AW77" s="185" t="s">
        <v>79</v>
      </c>
      <c r="AX77" s="178">
        <f t="shared" ref="AX77:AZ77" si="89">AX72</f>
        <v>542326000</v>
      </c>
      <c r="AY77" s="178">
        <f t="shared" si="89"/>
        <v>323170940</v>
      </c>
      <c r="AZ77" s="181">
        <f t="shared" si="89"/>
        <v>174031000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87"/>
      <c r="B78" s="75" t="s">
        <v>3</v>
      </c>
      <c r="C78" s="85">
        <f t="shared" ref="C78:J78" si="90">C76-C77</f>
        <v>0</v>
      </c>
      <c r="D78" s="85">
        <f t="shared" si="90"/>
        <v>0</v>
      </c>
      <c r="E78" s="85">
        <f t="shared" si="90"/>
        <v>0</v>
      </c>
      <c r="F78" s="86">
        <f t="shared" si="90"/>
        <v>0</v>
      </c>
      <c r="G78" s="85">
        <f t="shared" si="90"/>
        <v>882000</v>
      </c>
      <c r="H78" s="85">
        <f t="shared" si="90"/>
        <v>9000</v>
      </c>
      <c r="I78" s="85">
        <f t="shared" si="90"/>
        <v>33000</v>
      </c>
      <c r="J78" s="86">
        <f t="shared" si="90"/>
        <v>33000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779000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91">Y76-Y77</f>
        <v>12</v>
      </c>
      <c r="Z78" s="49">
        <f t="shared" si="91"/>
        <v>0.10000000000000142</v>
      </c>
      <c r="AA78" s="49">
        <f t="shared" si="91"/>
        <v>0.10000000000000142</v>
      </c>
      <c r="AB78" s="49">
        <f t="shared" si="91"/>
        <v>0</v>
      </c>
      <c r="AC78" s="49">
        <f t="shared" si="91"/>
        <v>12.399999999999636</v>
      </c>
      <c r="AD78" s="49">
        <f t="shared" si="91"/>
        <v>0.20000000000000284</v>
      </c>
      <c r="AE78" s="94">
        <f t="shared" si="91"/>
        <v>0</v>
      </c>
      <c r="AF78" s="16"/>
      <c r="AG78" s="222" t="s">
        <v>28</v>
      </c>
      <c r="AH78" s="220">
        <f>(AH77)/((K76/1000000)*8.34)</f>
        <v>6.2052398897208771</v>
      </c>
      <c r="AI78" s="220">
        <f>(AI77)/((K76/1000000)*8.34)</f>
        <v>2.2057184184625092</v>
      </c>
      <c r="AJ78" s="220">
        <f>(AJ77)/((K76/1000000)*8.34)</f>
        <v>6.7972832618259135E-2</v>
      </c>
      <c r="AK78" s="296">
        <f>(AK77)/((K76/1000000)*8.34)</f>
        <v>1.4954023176017011</v>
      </c>
      <c r="AL78" s="297"/>
      <c r="AM78" s="11"/>
      <c r="AN78" s="63"/>
      <c r="AO78" s="14"/>
      <c r="AP78" s="14"/>
      <c r="AQ78" s="71"/>
      <c r="AR78" s="224" t="s">
        <v>55</v>
      </c>
      <c r="AS78" s="89">
        <v>7.07</v>
      </c>
      <c r="AT78" s="223" t="s">
        <v>54</v>
      </c>
      <c r="AU78" s="38">
        <v>2.4E-2</v>
      </c>
      <c r="AV78" s="1"/>
      <c r="AW78" s="177" t="s">
        <v>3</v>
      </c>
      <c r="AX78" s="182">
        <f>AX76-AX77</f>
        <v>0</v>
      </c>
      <c r="AY78" s="182">
        <f>AY76-AY77</f>
        <v>976160</v>
      </c>
      <c r="AZ78" s="183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267">
        <v>20</v>
      </c>
      <c r="B80" s="76" t="s">
        <v>45</v>
      </c>
      <c r="C80" s="81">
        <v>234593000</v>
      </c>
      <c r="D80" s="40">
        <v>2205380</v>
      </c>
      <c r="E80" s="40">
        <v>5212090</v>
      </c>
      <c r="F80" s="42">
        <v>8185310</v>
      </c>
      <c r="G80" s="81">
        <v>290249000</v>
      </c>
      <c r="H80" s="40">
        <v>2564410</v>
      </c>
      <c r="I80" s="40">
        <v>7674440</v>
      </c>
      <c r="J80" s="42">
        <v>12706000</v>
      </c>
      <c r="K80" s="270">
        <f>C82+G82</f>
        <v>700000</v>
      </c>
      <c r="L80" s="271"/>
      <c r="M80" s="276">
        <f>D82+E82+F82+H82+I82+J82</f>
        <v>52000</v>
      </c>
      <c r="N80" s="271"/>
      <c r="O80" s="288">
        <f>M80+K80</f>
        <v>752000</v>
      </c>
      <c r="P80" s="289"/>
      <c r="Q80" s="45" t="s">
        <v>6</v>
      </c>
      <c r="R80" s="42">
        <v>1288017000</v>
      </c>
      <c r="S80" s="60"/>
      <c r="T80" s="280">
        <v>0.39</v>
      </c>
      <c r="U80" s="283">
        <v>0.99</v>
      </c>
      <c r="V80" s="60"/>
      <c r="W80" s="219" t="s">
        <v>6</v>
      </c>
      <c r="X80" s="47">
        <v>3112.5</v>
      </c>
      <c r="Y80" s="47">
        <v>3922.7</v>
      </c>
      <c r="Z80" s="47">
        <v>41.2</v>
      </c>
      <c r="AA80" s="47">
        <v>58</v>
      </c>
      <c r="AB80" s="47">
        <v>3263</v>
      </c>
      <c r="AC80" s="47">
        <v>4133.2</v>
      </c>
      <c r="AD80" s="47">
        <v>72.400000000000006</v>
      </c>
      <c r="AE80" s="93">
        <v>10.6</v>
      </c>
      <c r="AF80" s="16"/>
      <c r="AG80" s="219" t="s">
        <v>29</v>
      </c>
      <c r="AH80" s="18">
        <v>1</v>
      </c>
      <c r="AI80" s="18">
        <v>6.5</v>
      </c>
      <c r="AJ80" s="18">
        <v>1.75</v>
      </c>
      <c r="AK80" s="18">
        <v>0</v>
      </c>
      <c r="AL80" s="19">
        <v>9</v>
      </c>
      <c r="AM80" s="70"/>
      <c r="AN80" s="73" t="s">
        <v>40</v>
      </c>
      <c r="AO80" s="23">
        <v>7.9</v>
      </c>
      <c r="AP80" s="24">
        <v>7.32</v>
      </c>
      <c r="AQ80" s="71"/>
      <c r="AR80" s="34" t="s">
        <v>37</v>
      </c>
      <c r="AS80" s="55" t="s">
        <v>85</v>
      </c>
      <c r="AT80" s="35" t="s">
        <v>38</v>
      </c>
      <c r="AU80" s="56">
        <v>0.04</v>
      </c>
      <c r="AV80" s="1"/>
      <c r="AW80" s="184" t="s">
        <v>45</v>
      </c>
      <c r="AX80" s="179">
        <v>542326000</v>
      </c>
      <c r="AY80" s="179">
        <v>324943800</v>
      </c>
      <c r="AZ80" s="180">
        <v>174066000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86"/>
      <c r="B81" s="77" t="s">
        <v>44</v>
      </c>
      <c r="C81" s="82">
        <f t="shared" ref="C81:J81" si="92">C76</f>
        <v>234593000</v>
      </c>
      <c r="D81" s="83">
        <f t="shared" si="92"/>
        <v>2205380</v>
      </c>
      <c r="E81" s="83">
        <f t="shared" si="92"/>
        <v>5212090</v>
      </c>
      <c r="F81" s="84">
        <f t="shared" si="92"/>
        <v>8185310</v>
      </c>
      <c r="G81" s="82">
        <f t="shared" si="92"/>
        <v>289549000</v>
      </c>
      <c r="H81" s="83">
        <f t="shared" si="92"/>
        <v>2546410</v>
      </c>
      <c r="I81" s="83">
        <f t="shared" si="92"/>
        <v>7674440</v>
      </c>
      <c r="J81" s="84">
        <f t="shared" si="92"/>
        <v>12672000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1287195100</v>
      </c>
      <c r="S81" s="60"/>
      <c r="T81" s="281"/>
      <c r="U81" s="284"/>
      <c r="V81" s="60"/>
      <c r="W81" s="221" t="s">
        <v>7</v>
      </c>
      <c r="X81" s="6">
        <f t="shared" ref="X81:AE81" si="93">X76</f>
        <v>3112.5</v>
      </c>
      <c r="Y81" s="6">
        <f t="shared" si="93"/>
        <v>3912.8</v>
      </c>
      <c r="Z81" s="6">
        <f t="shared" si="93"/>
        <v>41</v>
      </c>
      <c r="AA81" s="6">
        <f t="shared" si="93"/>
        <v>58</v>
      </c>
      <c r="AB81" s="6">
        <f t="shared" si="93"/>
        <v>3263</v>
      </c>
      <c r="AC81" s="6">
        <f t="shared" si="93"/>
        <v>4122.5</v>
      </c>
      <c r="AD81" s="6">
        <f t="shared" si="93"/>
        <v>72.400000000000006</v>
      </c>
      <c r="AE81" s="92">
        <f t="shared" si="93"/>
        <v>10.6</v>
      </c>
      <c r="AF81" s="16"/>
      <c r="AG81" s="221" t="s">
        <v>26</v>
      </c>
      <c r="AH81" s="7">
        <f>(AH80*10.74)</f>
        <v>10.74</v>
      </c>
      <c r="AI81" s="7">
        <f>(AI80*2.2)</f>
        <v>14.3</v>
      </c>
      <c r="AJ81" s="7">
        <f>(AJ80*0.25)</f>
        <v>0.4375</v>
      </c>
      <c r="AK81" s="294">
        <f>AK80+AL80</f>
        <v>9</v>
      </c>
      <c r="AL81" s="295"/>
      <c r="AM81" s="11"/>
      <c r="AN81" s="25" t="s">
        <v>41</v>
      </c>
      <c r="AO81" s="26">
        <v>8.3000000000000007</v>
      </c>
      <c r="AP81" s="27">
        <v>7.84</v>
      </c>
      <c r="AQ81" s="71"/>
      <c r="AR81" s="36" t="s">
        <v>36</v>
      </c>
      <c r="AS81" s="13" t="s">
        <v>85</v>
      </c>
      <c r="AT81" s="2" t="s">
        <v>39</v>
      </c>
      <c r="AU81" s="39">
        <v>5.29</v>
      </c>
      <c r="AV81" s="1"/>
      <c r="AW81" s="185" t="s">
        <v>79</v>
      </c>
      <c r="AX81" s="178">
        <f t="shared" ref="AX81:AZ81" si="94">AX76</f>
        <v>542326000</v>
      </c>
      <c r="AY81" s="178">
        <f t="shared" si="94"/>
        <v>324147100</v>
      </c>
      <c r="AZ81" s="181">
        <f t="shared" si="94"/>
        <v>174066000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87"/>
      <c r="B82" s="75" t="s">
        <v>3</v>
      </c>
      <c r="C82" s="85">
        <f t="shared" ref="C82:J82" si="95">C80-C81</f>
        <v>0</v>
      </c>
      <c r="D82" s="85">
        <f t="shared" si="95"/>
        <v>0</v>
      </c>
      <c r="E82" s="85">
        <f t="shared" si="95"/>
        <v>0</v>
      </c>
      <c r="F82" s="86">
        <f t="shared" si="95"/>
        <v>0</v>
      </c>
      <c r="G82" s="85">
        <f t="shared" si="95"/>
        <v>700000</v>
      </c>
      <c r="H82" s="85">
        <f t="shared" si="95"/>
        <v>18000</v>
      </c>
      <c r="I82" s="85">
        <f t="shared" si="95"/>
        <v>0</v>
      </c>
      <c r="J82" s="86">
        <f t="shared" si="95"/>
        <v>34000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821900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96">Y80-Y81</f>
        <v>9.8999999999996362</v>
      </c>
      <c r="Z82" s="49">
        <f t="shared" si="96"/>
        <v>0.20000000000000284</v>
      </c>
      <c r="AA82" s="49">
        <f t="shared" si="96"/>
        <v>0</v>
      </c>
      <c r="AB82" s="49">
        <f t="shared" si="96"/>
        <v>0</v>
      </c>
      <c r="AC82" s="49">
        <f t="shared" si="96"/>
        <v>10.699999999999818</v>
      </c>
      <c r="AD82" s="49">
        <f t="shared" si="96"/>
        <v>0</v>
      </c>
      <c r="AE82" s="94">
        <f t="shared" si="96"/>
        <v>0</v>
      </c>
      <c r="AF82" s="16"/>
      <c r="AG82" s="222" t="s">
        <v>28</v>
      </c>
      <c r="AH82" s="220">
        <f>(AH81)/((K80/1000000)*8.34)</f>
        <v>1.83967112024666</v>
      </c>
      <c r="AI82" s="220">
        <f>(AI81)/((K80/1000000)*8.34)</f>
        <v>2.4494689962315865</v>
      </c>
      <c r="AJ82" s="220">
        <f>(AJ81)/((K80/1000000)*8.34)</f>
        <v>7.4940047961630701E-2</v>
      </c>
      <c r="AK82" s="296">
        <f>(AK81)/((K80/1000000)*8.34)</f>
        <v>1.5416238437821175</v>
      </c>
      <c r="AL82" s="297"/>
      <c r="AM82" s="11"/>
      <c r="AN82" s="63"/>
      <c r="AO82" s="14"/>
      <c r="AP82" s="14"/>
      <c r="AQ82" s="71"/>
      <c r="AR82" s="224" t="s">
        <v>55</v>
      </c>
      <c r="AS82" s="89">
        <v>20.05</v>
      </c>
      <c r="AT82" s="223" t="s">
        <v>54</v>
      </c>
      <c r="AU82" s="38">
        <v>3.2000000000000001E-2</v>
      </c>
      <c r="AV82" s="1"/>
      <c r="AW82" s="177" t="s">
        <v>3</v>
      </c>
      <c r="AX82" s="182">
        <f>AX80-AX81</f>
        <v>0</v>
      </c>
      <c r="AY82" s="182">
        <f>AY80-AY81</f>
        <v>796700</v>
      </c>
      <c r="AZ82" s="183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267">
        <v>21</v>
      </c>
      <c r="B84" s="76" t="s">
        <v>45</v>
      </c>
      <c r="C84" s="81">
        <v>234593000</v>
      </c>
      <c r="D84" s="40">
        <v>2205380</v>
      </c>
      <c r="E84" s="40">
        <v>5212090</v>
      </c>
      <c r="F84" s="42">
        <v>8185310</v>
      </c>
      <c r="G84" s="81">
        <v>290904000</v>
      </c>
      <c r="H84" s="40">
        <v>2573410</v>
      </c>
      <c r="I84" s="40">
        <v>7705430</v>
      </c>
      <c r="J84" s="42">
        <v>12748000</v>
      </c>
      <c r="K84" s="270">
        <f>C86+G86</f>
        <v>655000</v>
      </c>
      <c r="L84" s="271"/>
      <c r="M84" s="276">
        <f>D86+E86+F86+H86+I86+J86</f>
        <v>81990</v>
      </c>
      <c r="N84" s="271"/>
      <c r="O84" s="288">
        <f>M84+K84</f>
        <v>736990</v>
      </c>
      <c r="P84" s="289"/>
      <c r="Q84" s="45" t="s">
        <v>6</v>
      </c>
      <c r="R84" s="42">
        <v>1288782800</v>
      </c>
      <c r="S84" s="60"/>
      <c r="T84" s="280">
        <v>0.18</v>
      </c>
      <c r="U84" s="283">
        <v>1.04</v>
      </c>
      <c r="V84" s="60"/>
      <c r="W84" s="219" t="s">
        <v>6</v>
      </c>
      <c r="X84" s="47">
        <v>3112.5</v>
      </c>
      <c r="Y84" s="47">
        <v>3931.2</v>
      </c>
      <c r="Z84" s="47">
        <v>41.4</v>
      </c>
      <c r="AA84" s="47">
        <v>58.1</v>
      </c>
      <c r="AB84" s="47">
        <v>3263</v>
      </c>
      <c r="AC84" s="47">
        <v>4142.2</v>
      </c>
      <c r="AD84" s="47">
        <v>72.400000000000006</v>
      </c>
      <c r="AE84" s="93">
        <v>10.6</v>
      </c>
      <c r="AF84" s="16"/>
      <c r="AG84" s="219" t="s">
        <v>29</v>
      </c>
      <c r="AH84" s="18">
        <v>1.9375</v>
      </c>
      <c r="AI84" s="18">
        <v>5.375</v>
      </c>
      <c r="AJ84" s="18">
        <v>1.5</v>
      </c>
      <c r="AK84" s="18">
        <v>0</v>
      </c>
      <c r="AL84" s="19">
        <v>6</v>
      </c>
      <c r="AM84" s="70"/>
      <c r="AN84" s="73" t="s">
        <v>40</v>
      </c>
      <c r="AO84" s="23">
        <v>9.6999999999999993</v>
      </c>
      <c r="AP84" s="24">
        <v>7.08</v>
      </c>
      <c r="AQ84" s="71"/>
      <c r="AR84" s="34" t="s">
        <v>37</v>
      </c>
      <c r="AS84" s="55" t="s">
        <v>85</v>
      </c>
      <c r="AT84" s="35" t="s">
        <v>38</v>
      </c>
      <c r="AU84" s="56">
        <v>4.9000000000000002E-2</v>
      </c>
      <c r="AV84" s="1"/>
      <c r="AW84" s="184" t="s">
        <v>45</v>
      </c>
      <c r="AX84" s="179">
        <v>542326000</v>
      </c>
      <c r="AY84" s="179">
        <v>325690900</v>
      </c>
      <c r="AZ84" s="180">
        <v>174100000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86"/>
      <c r="B85" s="77" t="s">
        <v>44</v>
      </c>
      <c r="C85" s="82">
        <f t="shared" ref="C85:J85" si="97">C80</f>
        <v>234593000</v>
      </c>
      <c r="D85" s="83">
        <f t="shared" si="97"/>
        <v>2205380</v>
      </c>
      <c r="E85" s="83">
        <f t="shared" si="97"/>
        <v>5212090</v>
      </c>
      <c r="F85" s="84">
        <f t="shared" si="97"/>
        <v>8185310</v>
      </c>
      <c r="G85" s="82">
        <f t="shared" si="97"/>
        <v>290249000</v>
      </c>
      <c r="H85" s="83">
        <f t="shared" si="97"/>
        <v>2564410</v>
      </c>
      <c r="I85" s="83">
        <f t="shared" si="97"/>
        <v>7674440</v>
      </c>
      <c r="J85" s="84">
        <f t="shared" si="97"/>
        <v>12706000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1288017000</v>
      </c>
      <c r="S85" s="60"/>
      <c r="T85" s="281"/>
      <c r="U85" s="284"/>
      <c r="V85" s="60"/>
      <c r="W85" s="221" t="s">
        <v>7</v>
      </c>
      <c r="X85" s="6">
        <f t="shared" ref="X85:AE85" si="98">X80</f>
        <v>3112.5</v>
      </c>
      <c r="Y85" s="6">
        <f t="shared" si="98"/>
        <v>3922.7</v>
      </c>
      <c r="Z85" s="6">
        <f t="shared" si="98"/>
        <v>41.2</v>
      </c>
      <c r="AA85" s="6">
        <f t="shared" si="98"/>
        <v>58</v>
      </c>
      <c r="AB85" s="6">
        <f t="shared" si="98"/>
        <v>3263</v>
      </c>
      <c r="AC85" s="6">
        <f t="shared" si="98"/>
        <v>4133.2</v>
      </c>
      <c r="AD85" s="6">
        <f t="shared" si="98"/>
        <v>72.400000000000006</v>
      </c>
      <c r="AE85" s="92">
        <f t="shared" si="98"/>
        <v>10.6</v>
      </c>
      <c r="AF85" s="16"/>
      <c r="AG85" s="221" t="s">
        <v>26</v>
      </c>
      <c r="AH85" s="7">
        <f>(AH84*10.74)</f>
        <v>20.80875</v>
      </c>
      <c r="AI85" s="7">
        <f>(AI84*2.2)</f>
        <v>11.825000000000001</v>
      </c>
      <c r="AJ85" s="7">
        <f>(AJ84*0.25)</f>
        <v>0.375</v>
      </c>
      <c r="AK85" s="294">
        <f>AK84+AL84</f>
        <v>6</v>
      </c>
      <c r="AL85" s="295"/>
      <c r="AM85" s="11"/>
      <c r="AN85" s="25" t="s">
        <v>41</v>
      </c>
      <c r="AO85" s="26">
        <v>9.4</v>
      </c>
      <c r="AP85" s="27">
        <v>7.01</v>
      </c>
      <c r="AQ85" s="71"/>
      <c r="AR85" s="36" t="s">
        <v>36</v>
      </c>
      <c r="AS85" s="13" t="s">
        <v>85</v>
      </c>
      <c r="AT85" s="2" t="s">
        <v>39</v>
      </c>
      <c r="AU85" s="39">
        <v>3.367</v>
      </c>
      <c r="AV85" s="1"/>
      <c r="AW85" s="185" t="s">
        <v>79</v>
      </c>
      <c r="AX85" s="178">
        <f t="shared" ref="AX85:AZ85" si="99">AX80</f>
        <v>542326000</v>
      </c>
      <c r="AY85" s="178">
        <f t="shared" si="99"/>
        <v>324943800</v>
      </c>
      <c r="AZ85" s="181">
        <f t="shared" si="99"/>
        <v>174066000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87"/>
      <c r="B86" s="75" t="s">
        <v>3</v>
      </c>
      <c r="C86" s="85">
        <f t="shared" ref="C86:J86" si="100">C84-C85</f>
        <v>0</v>
      </c>
      <c r="D86" s="85">
        <f t="shared" si="100"/>
        <v>0</v>
      </c>
      <c r="E86" s="85">
        <f t="shared" si="100"/>
        <v>0</v>
      </c>
      <c r="F86" s="86">
        <f t="shared" si="100"/>
        <v>0</v>
      </c>
      <c r="G86" s="85">
        <f t="shared" si="100"/>
        <v>655000</v>
      </c>
      <c r="H86" s="85">
        <f t="shared" si="100"/>
        <v>9000</v>
      </c>
      <c r="I86" s="85">
        <f t="shared" si="100"/>
        <v>30990</v>
      </c>
      <c r="J86" s="86">
        <f t="shared" si="100"/>
        <v>42000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765800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101">Y84-Y85</f>
        <v>8.5</v>
      </c>
      <c r="Z86" s="49">
        <f t="shared" si="101"/>
        <v>0.19999999999999574</v>
      </c>
      <c r="AA86" s="49">
        <f t="shared" si="101"/>
        <v>0.10000000000000142</v>
      </c>
      <c r="AB86" s="49">
        <f t="shared" si="101"/>
        <v>0</v>
      </c>
      <c r="AC86" s="49">
        <f t="shared" si="101"/>
        <v>9</v>
      </c>
      <c r="AD86" s="49">
        <f t="shared" si="101"/>
        <v>0</v>
      </c>
      <c r="AE86" s="94">
        <f t="shared" si="101"/>
        <v>0</v>
      </c>
      <c r="AF86" s="16"/>
      <c r="AG86" s="222" t="s">
        <v>28</v>
      </c>
      <c r="AH86" s="220">
        <f>(AH85)/((K84/1000000)*8.34)</f>
        <v>3.809242682190126</v>
      </c>
      <c r="AI86" s="220">
        <f>(AI85)/((K84/1000000)*8.34)</f>
        <v>2.1646804693649662</v>
      </c>
      <c r="AJ86" s="220">
        <f>(AJ85)/((K84/1000000)*8.34)</f>
        <v>6.8647372178593E-2</v>
      </c>
      <c r="AK86" s="296">
        <f>(AK85)/((K84/1000000)*8.34)</f>
        <v>1.098357954857488</v>
      </c>
      <c r="AL86" s="297"/>
      <c r="AM86" s="11"/>
      <c r="AN86" s="63"/>
      <c r="AO86" s="14"/>
      <c r="AP86" s="14"/>
      <c r="AQ86" s="71"/>
      <c r="AR86" s="224" t="s">
        <v>55</v>
      </c>
      <c r="AS86" s="89">
        <v>12.63</v>
      </c>
      <c r="AT86" s="223" t="s">
        <v>54</v>
      </c>
      <c r="AU86" s="38">
        <v>3.5000000000000003E-2</v>
      </c>
      <c r="AV86" s="1"/>
      <c r="AW86" s="177" t="s">
        <v>3</v>
      </c>
      <c r="AX86" s="182">
        <f>AX84-AX85</f>
        <v>0</v>
      </c>
      <c r="AY86" s="182">
        <f>AY84-AY85</f>
        <v>747100</v>
      </c>
      <c r="AZ86" s="183">
        <f>AZ84-AZ85</f>
        <v>34000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267">
        <v>22</v>
      </c>
      <c r="B88" s="76" t="s">
        <v>45</v>
      </c>
      <c r="C88" s="81">
        <v>234593000</v>
      </c>
      <c r="D88" s="40">
        <v>2205380</v>
      </c>
      <c r="E88" s="40">
        <v>5212090</v>
      </c>
      <c r="F88" s="42">
        <v>8185310</v>
      </c>
      <c r="G88" s="81">
        <v>291725000</v>
      </c>
      <c r="H88" s="40">
        <v>2582410</v>
      </c>
      <c r="I88" s="40">
        <v>7737430</v>
      </c>
      <c r="J88" s="42">
        <v>12789000</v>
      </c>
      <c r="K88" s="270">
        <f>C90+G90</f>
        <v>821000</v>
      </c>
      <c r="L88" s="271"/>
      <c r="M88" s="276">
        <f>D90+E90+F90+H90+I90+J90</f>
        <v>82000</v>
      </c>
      <c r="N88" s="271"/>
      <c r="O88" s="288">
        <f>M88+K88</f>
        <v>903000</v>
      </c>
      <c r="P88" s="289"/>
      <c r="Q88" s="45" t="s">
        <v>6</v>
      </c>
      <c r="R88" s="42">
        <v>1289576200</v>
      </c>
      <c r="S88" s="60"/>
      <c r="T88" s="280">
        <v>0.52</v>
      </c>
      <c r="U88" s="283">
        <v>1.01</v>
      </c>
      <c r="V88" s="60"/>
      <c r="W88" s="219" t="s">
        <v>6</v>
      </c>
      <c r="X88" s="47">
        <v>3112.5</v>
      </c>
      <c r="Y88" s="47">
        <v>3941.8</v>
      </c>
      <c r="Z88" s="47">
        <v>41.6</v>
      </c>
      <c r="AA88" s="47">
        <v>58.2</v>
      </c>
      <c r="AB88" s="47">
        <v>3263</v>
      </c>
      <c r="AC88" s="47">
        <v>4153.3999999999996</v>
      </c>
      <c r="AD88" s="47">
        <v>72.8</v>
      </c>
      <c r="AE88" s="93">
        <v>10.6</v>
      </c>
      <c r="AF88" s="16"/>
      <c r="AG88" s="219" t="s">
        <v>29</v>
      </c>
      <c r="AH88" s="18">
        <v>1.9375</v>
      </c>
      <c r="AI88" s="18">
        <v>6.875</v>
      </c>
      <c r="AJ88" s="18">
        <v>1.75</v>
      </c>
      <c r="AK88" s="18">
        <v>0</v>
      </c>
      <c r="AL88" s="19">
        <v>10</v>
      </c>
      <c r="AM88" s="70"/>
      <c r="AN88" s="73" t="s">
        <v>40</v>
      </c>
      <c r="AO88" s="23">
        <v>10.4</v>
      </c>
      <c r="AP88" s="24">
        <v>7.18</v>
      </c>
      <c r="AQ88" s="71"/>
      <c r="AR88" s="34" t="s">
        <v>37</v>
      </c>
      <c r="AS88" s="55" t="s">
        <v>85</v>
      </c>
      <c r="AT88" s="35" t="s">
        <v>38</v>
      </c>
      <c r="AU88" s="56">
        <v>4.2999999999999997E-2</v>
      </c>
      <c r="AV88" s="1"/>
      <c r="AW88" s="184" t="s">
        <v>45</v>
      </c>
      <c r="AX88" s="179">
        <v>542326000</v>
      </c>
      <c r="AY88" s="179">
        <v>326611800</v>
      </c>
      <c r="AZ88" s="180">
        <v>174136000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86"/>
      <c r="B89" s="77" t="s">
        <v>44</v>
      </c>
      <c r="C89" s="82">
        <f t="shared" ref="C89:J89" si="102">C84</f>
        <v>234593000</v>
      </c>
      <c r="D89" s="83">
        <f t="shared" si="102"/>
        <v>2205380</v>
      </c>
      <c r="E89" s="83">
        <f t="shared" si="102"/>
        <v>5212090</v>
      </c>
      <c r="F89" s="84">
        <f t="shared" si="102"/>
        <v>8185310</v>
      </c>
      <c r="G89" s="82">
        <f t="shared" si="102"/>
        <v>290904000</v>
      </c>
      <c r="H89" s="83">
        <f t="shared" si="102"/>
        <v>2573410</v>
      </c>
      <c r="I89" s="83">
        <f t="shared" si="102"/>
        <v>7705430</v>
      </c>
      <c r="J89" s="84">
        <f t="shared" si="102"/>
        <v>12748000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1288782800</v>
      </c>
      <c r="S89" s="60"/>
      <c r="T89" s="281"/>
      <c r="U89" s="284"/>
      <c r="V89" s="60"/>
      <c r="W89" s="221" t="s">
        <v>7</v>
      </c>
      <c r="X89" s="6">
        <f t="shared" ref="X89:AE89" si="103">X84</f>
        <v>3112.5</v>
      </c>
      <c r="Y89" s="6">
        <f t="shared" si="103"/>
        <v>3931.2</v>
      </c>
      <c r="Z89" s="6">
        <f t="shared" si="103"/>
        <v>41.4</v>
      </c>
      <c r="AA89" s="6">
        <f t="shared" si="103"/>
        <v>58.1</v>
      </c>
      <c r="AB89" s="6">
        <f t="shared" si="103"/>
        <v>3263</v>
      </c>
      <c r="AC89" s="6">
        <f t="shared" si="103"/>
        <v>4142.2</v>
      </c>
      <c r="AD89" s="6">
        <f t="shared" si="103"/>
        <v>72.400000000000006</v>
      </c>
      <c r="AE89" s="92">
        <f t="shared" si="103"/>
        <v>10.6</v>
      </c>
      <c r="AF89" s="16"/>
      <c r="AG89" s="221" t="s">
        <v>26</v>
      </c>
      <c r="AH89" s="7">
        <f>(AH88*10.74)</f>
        <v>20.80875</v>
      </c>
      <c r="AI89" s="7">
        <f>(AI88*2.2)</f>
        <v>15.125000000000002</v>
      </c>
      <c r="AJ89" s="7">
        <f>(AJ88*0.25)</f>
        <v>0.4375</v>
      </c>
      <c r="AK89" s="294">
        <f>AK88+AL88</f>
        <v>10</v>
      </c>
      <c r="AL89" s="295"/>
      <c r="AM89" s="11"/>
      <c r="AN89" s="25" t="s">
        <v>41</v>
      </c>
      <c r="AO89" s="26">
        <v>10.1</v>
      </c>
      <c r="AP89" s="27">
        <v>7.06</v>
      </c>
      <c r="AQ89" s="71"/>
      <c r="AR89" s="36" t="s">
        <v>36</v>
      </c>
      <c r="AS89" s="13" t="s">
        <v>85</v>
      </c>
      <c r="AT89" s="2" t="s">
        <v>39</v>
      </c>
      <c r="AU89" s="39">
        <v>1.1639999999999999</v>
      </c>
      <c r="AV89" s="1"/>
      <c r="AW89" s="185" t="s">
        <v>79</v>
      </c>
      <c r="AX89" s="178">
        <f t="shared" ref="AX89:AZ89" si="104">AX84</f>
        <v>542326000</v>
      </c>
      <c r="AY89" s="178">
        <f t="shared" si="104"/>
        <v>325690900</v>
      </c>
      <c r="AZ89" s="181">
        <f t="shared" si="104"/>
        <v>174100000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87"/>
      <c r="B90" s="75" t="s">
        <v>3</v>
      </c>
      <c r="C90" s="85">
        <f t="shared" ref="C90:J90" si="105">C88-C89</f>
        <v>0</v>
      </c>
      <c r="D90" s="85">
        <f t="shared" si="105"/>
        <v>0</v>
      </c>
      <c r="E90" s="85">
        <f t="shared" si="105"/>
        <v>0</v>
      </c>
      <c r="F90" s="86">
        <f t="shared" si="105"/>
        <v>0</v>
      </c>
      <c r="G90" s="85">
        <f t="shared" si="105"/>
        <v>821000</v>
      </c>
      <c r="H90" s="85">
        <f t="shared" si="105"/>
        <v>9000</v>
      </c>
      <c r="I90" s="85">
        <f t="shared" si="105"/>
        <v>32000</v>
      </c>
      <c r="J90" s="86">
        <f t="shared" si="105"/>
        <v>41000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793400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106">Y88-Y89</f>
        <v>10.600000000000364</v>
      </c>
      <c r="Z90" s="49">
        <f t="shared" si="106"/>
        <v>0.20000000000000284</v>
      </c>
      <c r="AA90" s="49">
        <f t="shared" si="106"/>
        <v>0.10000000000000142</v>
      </c>
      <c r="AB90" s="49">
        <f t="shared" si="106"/>
        <v>0</v>
      </c>
      <c r="AC90" s="49">
        <f t="shared" si="106"/>
        <v>11.199999999999818</v>
      </c>
      <c r="AD90" s="49">
        <f t="shared" si="106"/>
        <v>0.39999999999999147</v>
      </c>
      <c r="AE90" s="94">
        <f t="shared" si="106"/>
        <v>0</v>
      </c>
      <c r="AF90" s="16"/>
      <c r="AG90" s="222" t="s">
        <v>28</v>
      </c>
      <c r="AH90" s="220">
        <f>(AH89)/((K88/1000000)*8.34)</f>
        <v>3.0390425783611845</v>
      </c>
      <c r="AI90" s="220">
        <f>(AI89)/((K88/1000000)*8.34)</f>
        <v>2.2089514746302839</v>
      </c>
      <c r="AJ90" s="220">
        <f>(AJ89)/((K88/1000000)*8.34)</f>
        <v>6.3895290588479287E-2</v>
      </c>
      <c r="AK90" s="296">
        <f>(AK89)/((K88/1000000)*8.34)</f>
        <v>1.4604637848795263</v>
      </c>
      <c r="AL90" s="297"/>
      <c r="AM90" s="11"/>
      <c r="AN90" s="63"/>
      <c r="AO90" s="14"/>
      <c r="AP90" s="14"/>
      <c r="AQ90" s="71"/>
      <c r="AR90" s="224" t="s">
        <v>55</v>
      </c>
      <c r="AS90" s="89">
        <v>5.69</v>
      </c>
      <c r="AT90" s="223" t="s">
        <v>54</v>
      </c>
      <c r="AU90" s="38">
        <v>2.9000000000000001E-2</v>
      </c>
      <c r="AV90" s="1"/>
      <c r="AW90" s="177" t="s">
        <v>3</v>
      </c>
      <c r="AX90" s="182">
        <f>AX88-AX89</f>
        <v>0</v>
      </c>
      <c r="AY90" s="182">
        <f>AY88-AY89</f>
        <v>920900</v>
      </c>
      <c r="AZ90" s="183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267">
        <v>23</v>
      </c>
      <c r="B92" s="76" t="s">
        <v>45</v>
      </c>
      <c r="C92" s="81">
        <v>234593000</v>
      </c>
      <c r="D92" s="40">
        <v>2205380</v>
      </c>
      <c r="E92" s="40">
        <v>5212090</v>
      </c>
      <c r="F92" s="42">
        <v>8185310</v>
      </c>
      <c r="G92" s="81">
        <v>292615000</v>
      </c>
      <c r="H92" s="40">
        <v>2591400</v>
      </c>
      <c r="I92" s="40">
        <v>7770430</v>
      </c>
      <c r="J92" s="42">
        <v>12825000</v>
      </c>
      <c r="K92" s="270">
        <f>C94+G94</f>
        <v>890000</v>
      </c>
      <c r="L92" s="271"/>
      <c r="M92" s="276">
        <f>D94+E94+F94+H94+I94+J94</f>
        <v>77990</v>
      </c>
      <c r="N92" s="271"/>
      <c r="O92" s="288">
        <f>M92+K92</f>
        <v>967990</v>
      </c>
      <c r="P92" s="289"/>
      <c r="Q92" s="45" t="s">
        <v>6</v>
      </c>
      <c r="R92" s="42">
        <v>1290513600</v>
      </c>
      <c r="S92" s="60"/>
      <c r="T92" s="280">
        <v>0.31</v>
      </c>
      <c r="U92" s="283">
        <v>1</v>
      </c>
      <c r="V92" s="60"/>
      <c r="W92" s="219" t="s">
        <v>6</v>
      </c>
      <c r="X92" s="47">
        <v>3112.5</v>
      </c>
      <c r="Y92" s="47">
        <v>3953.2</v>
      </c>
      <c r="Z92" s="47">
        <v>41.6</v>
      </c>
      <c r="AA92" s="47">
        <v>58.3</v>
      </c>
      <c r="AB92" s="47">
        <v>3263</v>
      </c>
      <c r="AC92" s="47">
        <v>4165.3</v>
      </c>
      <c r="AD92" s="47">
        <v>73</v>
      </c>
      <c r="AE92" s="93">
        <v>10.6</v>
      </c>
      <c r="AF92" s="16"/>
      <c r="AG92" s="219" t="s">
        <v>29</v>
      </c>
      <c r="AH92" s="18">
        <v>2.5</v>
      </c>
      <c r="AI92" s="18">
        <v>7.375</v>
      </c>
      <c r="AJ92" s="18">
        <v>0</v>
      </c>
      <c r="AK92" s="18">
        <v>0</v>
      </c>
      <c r="AL92" s="19">
        <v>10</v>
      </c>
      <c r="AM92" s="70"/>
      <c r="AN92" s="73" t="s">
        <v>40</v>
      </c>
      <c r="AO92" s="23">
        <v>9.9</v>
      </c>
      <c r="AP92" s="24">
        <v>7.22</v>
      </c>
      <c r="AQ92" s="71"/>
      <c r="AR92" s="34" t="s">
        <v>37</v>
      </c>
      <c r="AS92" s="55" t="s">
        <v>85</v>
      </c>
      <c r="AT92" s="35" t="s">
        <v>38</v>
      </c>
      <c r="AU92" s="56">
        <v>4.1000000000000002E-2</v>
      </c>
      <c r="AV92" s="1"/>
      <c r="AW92" s="184" t="s">
        <v>45</v>
      </c>
      <c r="AX92" s="179">
        <v>542326000</v>
      </c>
      <c r="AY92" s="179">
        <v>327601500</v>
      </c>
      <c r="AZ92" s="180">
        <v>174171000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86"/>
      <c r="B93" s="77" t="s">
        <v>44</v>
      </c>
      <c r="C93" s="82">
        <f t="shared" ref="C93:J93" si="107">C88</f>
        <v>234593000</v>
      </c>
      <c r="D93" s="83">
        <f t="shared" si="107"/>
        <v>2205380</v>
      </c>
      <c r="E93" s="83">
        <f t="shared" si="107"/>
        <v>5212090</v>
      </c>
      <c r="F93" s="84">
        <f t="shared" si="107"/>
        <v>8185310</v>
      </c>
      <c r="G93" s="82">
        <f t="shared" si="107"/>
        <v>291725000</v>
      </c>
      <c r="H93" s="83">
        <f t="shared" si="107"/>
        <v>2582410</v>
      </c>
      <c r="I93" s="83">
        <f t="shared" si="107"/>
        <v>7737430</v>
      </c>
      <c r="J93" s="84">
        <f t="shared" si="107"/>
        <v>12789000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1289576200</v>
      </c>
      <c r="S93" s="60"/>
      <c r="T93" s="281"/>
      <c r="U93" s="284"/>
      <c r="V93" s="60"/>
      <c r="W93" s="221" t="s">
        <v>7</v>
      </c>
      <c r="X93" s="6">
        <f t="shared" ref="X93:AE93" si="108">X88</f>
        <v>3112.5</v>
      </c>
      <c r="Y93" s="6">
        <f t="shared" si="108"/>
        <v>3941.8</v>
      </c>
      <c r="Z93" s="6">
        <f t="shared" si="108"/>
        <v>41.6</v>
      </c>
      <c r="AA93" s="6">
        <f t="shared" si="108"/>
        <v>58.2</v>
      </c>
      <c r="AB93" s="6">
        <f t="shared" si="108"/>
        <v>3263</v>
      </c>
      <c r="AC93" s="6">
        <f t="shared" si="108"/>
        <v>4153.3999999999996</v>
      </c>
      <c r="AD93" s="6">
        <f t="shared" si="108"/>
        <v>72.8</v>
      </c>
      <c r="AE93" s="92">
        <f t="shared" si="108"/>
        <v>10.6</v>
      </c>
      <c r="AF93" s="16"/>
      <c r="AG93" s="221" t="s">
        <v>26</v>
      </c>
      <c r="AH93" s="7">
        <f>(AH92*10.74)</f>
        <v>26.85</v>
      </c>
      <c r="AI93" s="7">
        <f>(AI92*2.2)</f>
        <v>16.225000000000001</v>
      </c>
      <c r="AJ93" s="7">
        <f>(AJ92*0.25)</f>
        <v>0</v>
      </c>
      <c r="AK93" s="294">
        <f>AK92+AL92</f>
        <v>10</v>
      </c>
      <c r="AL93" s="295"/>
      <c r="AM93" s="11"/>
      <c r="AN93" s="25" t="s">
        <v>41</v>
      </c>
      <c r="AO93" s="26">
        <v>9.6999999999999993</v>
      </c>
      <c r="AP93" s="27">
        <v>7.13</v>
      </c>
      <c r="AQ93" s="71"/>
      <c r="AR93" s="36" t="s">
        <v>36</v>
      </c>
      <c r="AS93" s="13" t="s">
        <v>85</v>
      </c>
      <c r="AT93" s="2" t="s">
        <v>39</v>
      </c>
      <c r="AU93" s="39">
        <v>1.5049999999999999</v>
      </c>
      <c r="AV93" s="1"/>
      <c r="AW93" s="185" t="s">
        <v>79</v>
      </c>
      <c r="AX93" s="178">
        <f t="shared" ref="AX93:AZ93" si="109">AX88</f>
        <v>542326000</v>
      </c>
      <c r="AY93" s="178">
        <f t="shared" si="109"/>
        <v>326611800</v>
      </c>
      <c r="AZ93" s="181">
        <f t="shared" si="109"/>
        <v>174136000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87"/>
      <c r="B94" s="75" t="s">
        <v>3</v>
      </c>
      <c r="C94" s="85">
        <f t="shared" ref="C94:J94" si="110">C92-C93</f>
        <v>0</v>
      </c>
      <c r="D94" s="85">
        <f t="shared" si="110"/>
        <v>0</v>
      </c>
      <c r="E94" s="85">
        <f t="shared" si="110"/>
        <v>0</v>
      </c>
      <c r="F94" s="86">
        <f t="shared" si="110"/>
        <v>0</v>
      </c>
      <c r="G94" s="85">
        <f t="shared" si="110"/>
        <v>890000</v>
      </c>
      <c r="H94" s="85">
        <f t="shared" si="110"/>
        <v>8990</v>
      </c>
      <c r="I94" s="85">
        <f t="shared" si="110"/>
        <v>33000</v>
      </c>
      <c r="J94" s="86">
        <f t="shared" si="110"/>
        <v>36000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937400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111">Y92-Y93</f>
        <v>11.399999999999636</v>
      </c>
      <c r="Z94" s="49">
        <f t="shared" si="111"/>
        <v>0</v>
      </c>
      <c r="AA94" s="49">
        <f t="shared" si="111"/>
        <v>9.9999999999994316E-2</v>
      </c>
      <c r="AB94" s="49">
        <f t="shared" si="111"/>
        <v>0</v>
      </c>
      <c r="AC94" s="49">
        <f t="shared" si="111"/>
        <v>11.900000000000546</v>
      </c>
      <c r="AD94" s="49">
        <f t="shared" si="111"/>
        <v>0.20000000000000284</v>
      </c>
      <c r="AE94" s="94">
        <f t="shared" si="111"/>
        <v>0</v>
      </c>
      <c r="AF94" s="16"/>
      <c r="AG94" s="222" t="s">
        <v>28</v>
      </c>
      <c r="AH94" s="220">
        <f>(AH93)/((K92/1000000)*8.34)</f>
        <v>3.6173308544175895</v>
      </c>
      <c r="AI94" s="220">
        <f>(AI93)/((K92/1000000)*8.34)</f>
        <v>2.185891736049363</v>
      </c>
      <c r="AJ94" s="220">
        <f>(AJ93)/((K92/1000000)*8.34)</f>
        <v>0</v>
      </c>
      <c r="AK94" s="296">
        <f>(AK93)/((K92/1000000)*8.34)</f>
        <v>1.3472368172877429</v>
      </c>
      <c r="AL94" s="297"/>
      <c r="AM94" s="11"/>
      <c r="AN94" s="63"/>
      <c r="AO94" s="14"/>
      <c r="AP94" s="14"/>
      <c r="AQ94" s="71"/>
      <c r="AR94" s="224" t="s">
        <v>55</v>
      </c>
      <c r="AS94" s="89">
        <v>6.89</v>
      </c>
      <c r="AT94" s="223" t="s">
        <v>54</v>
      </c>
      <c r="AU94" s="38">
        <v>2.5999999999999999E-2</v>
      </c>
      <c r="AV94" s="1"/>
      <c r="AW94" s="177" t="s">
        <v>3</v>
      </c>
      <c r="AX94" s="182">
        <f>AX92-AX93</f>
        <v>0</v>
      </c>
      <c r="AY94" s="182">
        <f>AY92-AY93</f>
        <v>989700</v>
      </c>
      <c r="AZ94" s="183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267">
        <v>24</v>
      </c>
      <c r="B96" s="76" t="s">
        <v>45</v>
      </c>
      <c r="C96" s="81">
        <v>234593000</v>
      </c>
      <c r="D96" s="40">
        <v>2205380</v>
      </c>
      <c r="E96" s="40">
        <v>5212090</v>
      </c>
      <c r="F96" s="42">
        <v>8185310</v>
      </c>
      <c r="G96" s="81">
        <v>293302000</v>
      </c>
      <c r="H96" s="40">
        <v>2600400</v>
      </c>
      <c r="I96" s="40">
        <v>7770430</v>
      </c>
      <c r="J96" s="42">
        <v>12834100</v>
      </c>
      <c r="K96" s="270">
        <f>C98+G98</f>
        <v>687000</v>
      </c>
      <c r="L96" s="271"/>
      <c r="M96" s="276">
        <f>D98+E98+F98+H98+I98+J98</f>
        <v>18100</v>
      </c>
      <c r="N96" s="271"/>
      <c r="O96" s="288">
        <f>M96+K96</f>
        <v>705100</v>
      </c>
      <c r="P96" s="289"/>
      <c r="Q96" s="45" t="s">
        <v>6</v>
      </c>
      <c r="R96" s="42">
        <v>1291215400</v>
      </c>
      <c r="S96" s="60"/>
      <c r="T96" s="280">
        <v>0.25</v>
      </c>
      <c r="U96" s="283">
        <v>1.03</v>
      </c>
      <c r="V96" s="60"/>
      <c r="W96" s="219" t="s">
        <v>6</v>
      </c>
      <c r="X96" s="47">
        <v>3112.5</v>
      </c>
      <c r="Y96" s="47">
        <v>3961.9</v>
      </c>
      <c r="Z96" s="47">
        <v>41.6</v>
      </c>
      <c r="AA96" s="47">
        <v>58.5</v>
      </c>
      <c r="AB96" s="47">
        <v>3263</v>
      </c>
      <c r="AC96" s="47">
        <v>4174.3</v>
      </c>
      <c r="AD96" s="47">
        <v>73</v>
      </c>
      <c r="AE96" s="93">
        <v>10.6</v>
      </c>
      <c r="AF96" s="16"/>
      <c r="AG96" s="219" t="s">
        <v>29</v>
      </c>
      <c r="AH96" s="18">
        <v>1.625</v>
      </c>
      <c r="AI96" s="18">
        <v>5.75</v>
      </c>
      <c r="AJ96" s="18">
        <v>1.75</v>
      </c>
      <c r="AK96" s="18">
        <v>0</v>
      </c>
      <c r="AL96" s="19">
        <v>7</v>
      </c>
      <c r="AM96" s="70"/>
      <c r="AN96" s="73" t="s">
        <v>40</v>
      </c>
      <c r="AO96" s="23">
        <v>8.1999999999999993</v>
      </c>
      <c r="AP96" s="24">
        <v>7.39</v>
      </c>
      <c r="AQ96" s="71"/>
      <c r="AR96" s="34" t="s">
        <v>37</v>
      </c>
      <c r="AS96" s="55" t="s">
        <v>85</v>
      </c>
      <c r="AT96" s="35" t="s">
        <v>38</v>
      </c>
      <c r="AU96" s="56">
        <v>0.04</v>
      </c>
      <c r="AV96" s="1"/>
      <c r="AW96" s="184" t="s">
        <v>45</v>
      </c>
      <c r="AX96" s="179">
        <v>542326000</v>
      </c>
      <c r="AY96" s="179">
        <v>328345400</v>
      </c>
      <c r="AZ96" s="180">
        <v>174171000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86"/>
      <c r="B97" s="77" t="s">
        <v>44</v>
      </c>
      <c r="C97" s="82">
        <f t="shared" ref="C97:J97" si="112">C92</f>
        <v>234593000</v>
      </c>
      <c r="D97" s="83">
        <f t="shared" si="112"/>
        <v>2205380</v>
      </c>
      <c r="E97" s="83">
        <f t="shared" si="112"/>
        <v>5212090</v>
      </c>
      <c r="F97" s="84">
        <f t="shared" si="112"/>
        <v>8185310</v>
      </c>
      <c r="G97" s="82">
        <f t="shared" si="112"/>
        <v>292615000</v>
      </c>
      <c r="H97" s="83">
        <f t="shared" si="112"/>
        <v>2591400</v>
      </c>
      <c r="I97" s="83">
        <f t="shared" si="112"/>
        <v>7770430</v>
      </c>
      <c r="J97" s="84">
        <f t="shared" si="112"/>
        <v>12825000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1290513600</v>
      </c>
      <c r="S97" s="60"/>
      <c r="T97" s="281"/>
      <c r="U97" s="284"/>
      <c r="V97" s="60"/>
      <c r="W97" s="221" t="s">
        <v>7</v>
      </c>
      <c r="X97" s="6">
        <f t="shared" ref="X97:AE97" si="113">X92</f>
        <v>3112.5</v>
      </c>
      <c r="Y97" s="6">
        <f t="shared" si="113"/>
        <v>3953.2</v>
      </c>
      <c r="Z97" s="6">
        <f t="shared" si="113"/>
        <v>41.6</v>
      </c>
      <c r="AA97" s="6">
        <f t="shared" si="113"/>
        <v>58.3</v>
      </c>
      <c r="AB97" s="6">
        <f t="shared" si="113"/>
        <v>3263</v>
      </c>
      <c r="AC97" s="6">
        <f t="shared" si="113"/>
        <v>4165.3</v>
      </c>
      <c r="AD97" s="6">
        <f t="shared" si="113"/>
        <v>73</v>
      </c>
      <c r="AE97" s="92">
        <f t="shared" si="113"/>
        <v>10.6</v>
      </c>
      <c r="AF97" s="16"/>
      <c r="AG97" s="221" t="s">
        <v>26</v>
      </c>
      <c r="AH97" s="7">
        <f>(AH96*10.74)</f>
        <v>17.452500000000001</v>
      </c>
      <c r="AI97" s="7">
        <f>(AI96*2.2)</f>
        <v>12.65</v>
      </c>
      <c r="AJ97" s="7">
        <f>(AJ96*0.25)</f>
        <v>0.4375</v>
      </c>
      <c r="AK97" s="294">
        <f>AK96+AL96</f>
        <v>7</v>
      </c>
      <c r="AL97" s="295"/>
      <c r="AM97" s="11"/>
      <c r="AN97" s="25" t="s">
        <v>41</v>
      </c>
      <c r="AO97" s="26">
        <v>8.8000000000000007</v>
      </c>
      <c r="AP97" s="27">
        <v>7.25</v>
      </c>
      <c r="AQ97" s="71"/>
      <c r="AR97" s="36" t="s">
        <v>36</v>
      </c>
      <c r="AS97" s="13" t="s">
        <v>85</v>
      </c>
      <c r="AT97" s="2" t="s">
        <v>39</v>
      </c>
      <c r="AU97" s="39">
        <v>1.0029999999999999</v>
      </c>
      <c r="AV97" s="1"/>
      <c r="AW97" s="185" t="s">
        <v>79</v>
      </c>
      <c r="AX97" s="178">
        <f t="shared" ref="AX97:AY97" si="114">AX92</f>
        <v>542326000</v>
      </c>
      <c r="AY97" s="178">
        <f t="shared" si="114"/>
        <v>327601500</v>
      </c>
      <c r="AZ97" s="181">
        <f>AZ92</f>
        <v>174171000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87"/>
      <c r="B98" s="75" t="s">
        <v>3</v>
      </c>
      <c r="C98" s="85">
        <f t="shared" ref="C98:J98" si="115">C96-C97</f>
        <v>0</v>
      </c>
      <c r="D98" s="85">
        <f t="shared" si="115"/>
        <v>0</v>
      </c>
      <c r="E98" s="85">
        <f t="shared" si="115"/>
        <v>0</v>
      </c>
      <c r="F98" s="86">
        <f t="shared" si="115"/>
        <v>0</v>
      </c>
      <c r="G98" s="85">
        <f t="shared" si="115"/>
        <v>687000</v>
      </c>
      <c r="H98" s="85">
        <f t="shared" si="115"/>
        <v>9000</v>
      </c>
      <c r="I98" s="85">
        <f t="shared" si="115"/>
        <v>0</v>
      </c>
      <c r="J98" s="86">
        <f t="shared" si="115"/>
        <v>9100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701800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116">Y96-Y97</f>
        <v>8.7000000000002728</v>
      </c>
      <c r="Z98" s="49">
        <f t="shared" si="116"/>
        <v>0</v>
      </c>
      <c r="AA98" s="49">
        <f t="shared" si="116"/>
        <v>0.20000000000000284</v>
      </c>
      <c r="AB98" s="49">
        <f t="shared" si="116"/>
        <v>0</v>
      </c>
      <c r="AC98" s="49">
        <f t="shared" si="116"/>
        <v>9</v>
      </c>
      <c r="AD98" s="49">
        <f t="shared" si="116"/>
        <v>0</v>
      </c>
      <c r="AE98" s="94">
        <f t="shared" si="116"/>
        <v>0</v>
      </c>
      <c r="AF98" s="16"/>
      <c r="AG98" s="222" t="s">
        <v>28</v>
      </c>
      <c r="AH98" s="220">
        <f>(AH97)/((K96/1000000)*8.34)</f>
        <v>3.0460347878902119</v>
      </c>
      <c r="AI98" s="220">
        <f>(AI97)/((K96/1000000)*8.34)</f>
        <v>2.2078407143281007</v>
      </c>
      <c r="AJ98" s="220">
        <f>(AJ97)/((K96/1000000)*8.34)</f>
        <v>7.6358127471821663E-2</v>
      </c>
      <c r="AK98" s="296">
        <f>(AK97)/((K96/1000000)*8.34)</f>
        <v>1.2217300395491466</v>
      </c>
      <c r="AL98" s="297"/>
      <c r="AM98" s="11"/>
      <c r="AN98" s="63"/>
      <c r="AO98" s="14"/>
      <c r="AP98" s="14"/>
      <c r="AQ98" s="71"/>
      <c r="AR98" s="224" t="s">
        <v>55</v>
      </c>
      <c r="AS98" s="89">
        <v>3.9</v>
      </c>
      <c r="AT98" s="223" t="s">
        <v>54</v>
      </c>
      <c r="AU98" s="38">
        <v>2.7E-2</v>
      </c>
      <c r="AV98" s="1"/>
      <c r="AW98" s="177" t="s">
        <v>3</v>
      </c>
      <c r="AX98" s="182">
        <f>AX96-AX97</f>
        <v>0</v>
      </c>
      <c r="AY98" s="182">
        <f>AY96-AY97</f>
        <v>743900</v>
      </c>
      <c r="AZ98" s="183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267">
        <v>25</v>
      </c>
      <c r="B100" s="76" t="s">
        <v>45</v>
      </c>
      <c r="C100" s="81">
        <v>234593000</v>
      </c>
      <c r="D100" s="40">
        <v>2205380</v>
      </c>
      <c r="E100" s="40">
        <v>5212090</v>
      </c>
      <c r="F100" s="42">
        <v>8185310</v>
      </c>
      <c r="G100" s="81">
        <v>293937000</v>
      </c>
      <c r="H100" s="40">
        <v>2609400</v>
      </c>
      <c r="I100" s="40">
        <v>7801430</v>
      </c>
      <c r="J100" s="42">
        <v>12880100</v>
      </c>
      <c r="K100" s="270">
        <f>C102+G102</f>
        <v>635000</v>
      </c>
      <c r="L100" s="271"/>
      <c r="M100" s="276">
        <f>D102+E102+F102+H102+I102+J102</f>
        <v>86000</v>
      </c>
      <c r="N100" s="271"/>
      <c r="O100" s="288">
        <f>M100+K100</f>
        <v>721000</v>
      </c>
      <c r="P100" s="289"/>
      <c r="Q100" s="45" t="s">
        <v>6</v>
      </c>
      <c r="R100" s="42">
        <v>1291956200</v>
      </c>
      <c r="S100" s="60"/>
      <c r="T100" s="280">
        <v>0.06</v>
      </c>
      <c r="U100" s="283">
        <v>1.04</v>
      </c>
      <c r="V100" s="60"/>
      <c r="W100" s="219" t="s">
        <v>6</v>
      </c>
      <c r="X100" s="47">
        <v>3112.5</v>
      </c>
      <c r="Y100" s="47">
        <v>3970.1</v>
      </c>
      <c r="Z100" s="47">
        <v>41.8</v>
      </c>
      <c r="AA100" s="47">
        <v>58.5</v>
      </c>
      <c r="AB100" s="47">
        <v>3263</v>
      </c>
      <c r="AC100" s="47">
        <v>4183.1000000000004</v>
      </c>
      <c r="AD100" s="47">
        <v>73.099999999999994</v>
      </c>
      <c r="AE100" s="93">
        <v>10.6</v>
      </c>
      <c r="AF100" s="16"/>
      <c r="AG100" s="219" t="s">
        <v>29</v>
      </c>
      <c r="AH100" s="18">
        <v>1.5</v>
      </c>
      <c r="AI100" s="18">
        <v>5.25</v>
      </c>
      <c r="AJ100" s="18">
        <v>1.5</v>
      </c>
      <c r="AK100" s="18">
        <v>0</v>
      </c>
      <c r="AL100" s="19">
        <v>6</v>
      </c>
      <c r="AM100" s="70"/>
      <c r="AN100" s="73" t="s">
        <v>40</v>
      </c>
      <c r="AO100" s="23">
        <v>8.6</v>
      </c>
      <c r="AP100" s="24">
        <v>7.24</v>
      </c>
      <c r="AQ100" s="71"/>
      <c r="AR100" s="34" t="s">
        <v>37</v>
      </c>
      <c r="AS100" s="55" t="s">
        <v>85</v>
      </c>
      <c r="AT100" s="35" t="s">
        <v>38</v>
      </c>
      <c r="AU100" s="56">
        <v>0.04</v>
      </c>
      <c r="AV100" s="1"/>
      <c r="AW100" s="184" t="s">
        <v>45</v>
      </c>
      <c r="AX100" s="179">
        <v>542326000</v>
      </c>
      <c r="AY100" s="179">
        <v>329075800</v>
      </c>
      <c r="AZ100" s="180">
        <v>174206000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86"/>
      <c r="B101" s="77" t="s">
        <v>44</v>
      </c>
      <c r="C101" s="82">
        <f t="shared" ref="C101:J101" si="117">C96</f>
        <v>234593000</v>
      </c>
      <c r="D101" s="83">
        <f t="shared" si="117"/>
        <v>2205380</v>
      </c>
      <c r="E101" s="83">
        <f t="shared" si="117"/>
        <v>5212090</v>
      </c>
      <c r="F101" s="84">
        <f t="shared" si="117"/>
        <v>8185310</v>
      </c>
      <c r="G101" s="82">
        <f t="shared" si="117"/>
        <v>293302000</v>
      </c>
      <c r="H101" s="83">
        <f t="shared" si="117"/>
        <v>2600400</v>
      </c>
      <c r="I101" s="83">
        <f t="shared" si="117"/>
        <v>7770430</v>
      </c>
      <c r="J101" s="84">
        <f t="shared" si="117"/>
        <v>12834100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1291215400</v>
      </c>
      <c r="S101" s="60"/>
      <c r="T101" s="281"/>
      <c r="U101" s="284"/>
      <c r="V101" s="60"/>
      <c r="W101" s="221" t="s">
        <v>7</v>
      </c>
      <c r="X101" s="6">
        <f t="shared" ref="X101:AE101" si="118">X96</f>
        <v>3112.5</v>
      </c>
      <c r="Y101" s="6">
        <f t="shared" si="118"/>
        <v>3961.9</v>
      </c>
      <c r="Z101" s="6">
        <f t="shared" si="118"/>
        <v>41.6</v>
      </c>
      <c r="AA101" s="6">
        <f t="shared" si="118"/>
        <v>58.5</v>
      </c>
      <c r="AB101" s="6">
        <f t="shared" si="118"/>
        <v>3263</v>
      </c>
      <c r="AC101" s="6">
        <f t="shared" si="118"/>
        <v>4174.3</v>
      </c>
      <c r="AD101" s="6">
        <f t="shared" si="118"/>
        <v>73</v>
      </c>
      <c r="AE101" s="92">
        <f t="shared" si="118"/>
        <v>10.6</v>
      </c>
      <c r="AF101" s="16"/>
      <c r="AG101" s="221" t="s">
        <v>26</v>
      </c>
      <c r="AH101" s="7">
        <f>(AH100*10.74)</f>
        <v>16.11</v>
      </c>
      <c r="AI101" s="7">
        <f>(AI100*2.2)</f>
        <v>11.55</v>
      </c>
      <c r="AJ101" s="7">
        <f>(AJ100*0.25)</f>
        <v>0.375</v>
      </c>
      <c r="AK101" s="294">
        <f>AK100+AL100</f>
        <v>6</v>
      </c>
      <c r="AL101" s="295"/>
      <c r="AM101" s="11"/>
      <c r="AN101" s="25" t="s">
        <v>41</v>
      </c>
      <c r="AO101" s="26">
        <v>8.6999999999999993</v>
      </c>
      <c r="AP101" s="27">
        <v>7.37</v>
      </c>
      <c r="AQ101" s="71"/>
      <c r="AR101" s="36" t="s">
        <v>36</v>
      </c>
      <c r="AS101" s="13" t="s">
        <v>85</v>
      </c>
      <c r="AT101" s="2" t="s">
        <v>39</v>
      </c>
      <c r="AU101" s="39">
        <v>1.1839999999999999</v>
      </c>
      <c r="AV101" s="1"/>
      <c r="AW101" s="185" t="s">
        <v>79</v>
      </c>
      <c r="AX101" s="178">
        <f t="shared" ref="AX101:AZ101" si="119">AX96</f>
        <v>542326000</v>
      </c>
      <c r="AY101" s="178">
        <f t="shared" si="119"/>
        <v>328345400</v>
      </c>
      <c r="AZ101" s="181">
        <f t="shared" si="119"/>
        <v>174171000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87"/>
      <c r="B102" s="75" t="s">
        <v>3</v>
      </c>
      <c r="C102" s="85">
        <f t="shared" ref="C102:J102" si="120">C100-C101</f>
        <v>0</v>
      </c>
      <c r="D102" s="85">
        <f t="shared" si="120"/>
        <v>0</v>
      </c>
      <c r="E102" s="85">
        <f t="shared" si="120"/>
        <v>0</v>
      </c>
      <c r="F102" s="86">
        <f t="shared" si="120"/>
        <v>0</v>
      </c>
      <c r="G102" s="85">
        <f t="shared" si="120"/>
        <v>635000</v>
      </c>
      <c r="H102" s="85">
        <f t="shared" si="120"/>
        <v>9000</v>
      </c>
      <c r="I102" s="85">
        <f t="shared" si="120"/>
        <v>31000</v>
      </c>
      <c r="J102" s="86">
        <f t="shared" si="120"/>
        <v>46000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740800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121">Y100-Y101</f>
        <v>8.1999999999998181</v>
      </c>
      <c r="Z102" s="49">
        <f t="shared" si="121"/>
        <v>0.19999999999999574</v>
      </c>
      <c r="AA102" s="49">
        <f t="shared" si="121"/>
        <v>0</v>
      </c>
      <c r="AB102" s="49">
        <f t="shared" si="121"/>
        <v>0</v>
      </c>
      <c r="AC102" s="49">
        <f t="shared" si="121"/>
        <v>8.8000000000001819</v>
      </c>
      <c r="AD102" s="49">
        <f t="shared" si="121"/>
        <v>9.9999999999994316E-2</v>
      </c>
      <c r="AE102" s="94">
        <f t="shared" si="121"/>
        <v>0</v>
      </c>
      <c r="AF102" s="16"/>
      <c r="AG102" s="222" t="s">
        <v>28</v>
      </c>
      <c r="AH102" s="220">
        <f>(AH101)/((K100/1000000)*8.34)</f>
        <v>3.041975868124398</v>
      </c>
      <c r="AI102" s="220">
        <f>(AI101)/((K100/1000000)*8.34)</f>
        <v>2.180932419418796</v>
      </c>
      <c r="AJ102" s="220">
        <f>(AJ101)/((K100/1000000)*8.34)</f>
        <v>7.0809494136973891E-2</v>
      </c>
      <c r="AK102" s="296">
        <f>(AK101)/((K100/1000000)*8.34)</f>
        <v>1.1329519061915823</v>
      </c>
      <c r="AL102" s="297"/>
      <c r="AM102" s="11"/>
      <c r="AN102" s="63"/>
      <c r="AO102" s="14"/>
      <c r="AP102" s="14"/>
      <c r="AQ102" s="71"/>
      <c r="AR102" s="224" t="s">
        <v>55</v>
      </c>
      <c r="AS102" s="89">
        <v>3.62</v>
      </c>
      <c r="AT102" s="223" t="s">
        <v>54</v>
      </c>
      <c r="AU102" s="38">
        <v>2.5000000000000001E-2</v>
      </c>
      <c r="AV102" s="1"/>
      <c r="AW102" s="177" t="s">
        <v>3</v>
      </c>
      <c r="AX102" s="182">
        <f>AX100-AX101</f>
        <v>0</v>
      </c>
      <c r="AY102" s="182">
        <f>AY100-AY101</f>
        <v>730400</v>
      </c>
      <c r="AZ102" s="183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267">
        <v>26</v>
      </c>
      <c r="B104" s="76" t="s">
        <v>45</v>
      </c>
      <c r="C104" s="81">
        <v>234593000</v>
      </c>
      <c r="D104" s="40">
        <v>2205380</v>
      </c>
      <c r="E104" s="40">
        <v>5212090</v>
      </c>
      <c r="F104" s="42">
        <v>8185310</v>
      </c>
      <c r="G104" s="81">
        <v>294611000</v>
      </c>
      <c r="H104" s="40">
        <v>2609400</v>
      </c>
      <c r="I104" s="40">
        <v>7801430</v>
      </c>
      <c r="J104" s="42">
        <v>12880100</v>
      </c>
      <c r="K104" s="270">
        <f>C106+G106</f>
        <v>674000</v>
      </c>
      <c r="L104" s="271"/>
      <c r="M104" s="276">
        <f>D106+E106+F106+H106+I106+J106</f>
        <v>0</v>
      </c>
      <c r="N104" s="271"/>
      <c r="O104" s="288">
        <f>M104+K104</f>
        <v>674000</v>
      </c>
      <c r="P104" s="289"/>
      <c r="Q104" s="45" t="s">
        <v>6</v>
      </c>
      <c r="R104" s="42">
        <v>1292717200</v>
      </c>
      <c r="S104" s="60"/>
      <c r="T104" s="280">
        <v>0.01</v>
      </c>
      <c r="U104" s="283">
        <v>1.02</v>
      </c>
      <c r="V104" s="60"/>
      <c r="W104" s="219" t="s">
        <v>6</v>
      </c>
      <c r="X104" s="47">
        <v>3112.5</v>
      </c>
      <c r="Y104" s="47">
        <v>3978.6</v>
      </c>
      <c r="Z104" s="47">
        <v>41.8</v>
      </c>
      <c r="AA104" s="47">
        <v>58.8</v>
      </c>
      <c r="AB104" s="47">
        <v>3263</v>
      </c>
      <c r="AC104" s="47">
        <v>4191.6000000000004</v>
      </c>
      <c r="AD104" s="47">
        <v>73.099999999999994</v>
      </c>
      <c r="AE104" s="93">
        <v>10.6</v>
      </c>
      <c r="AF104" s="16"/>
      <c r="AG104" s="219" t="s">
        <v>29</v>
      </c>
      <c r="AH104" s="18">
        <v>1.5</v>
      </c>
      <c r="AI104" s="18">
        <v>6.25</v>
      </c>
      <c r="AJ104" s="18">
        <v>1.5</v>
      </c>
      <c r="AK104" s="18">
        <v>8</v>
      </c>
      <c r="AL104" s="19">
        <v>0</v>
      </c>
      <c r="AM104" s="70"/>
      <c r="AN104" s="73" t="s">
        <v>40</v>
      </c>
      <c r="AO104" s="23">
        <v>8</v>
      </c>
      <c r="AP104" s="24">
        <v>7.19</v>
      </c>
      <c r="AQ104" s="71"/>
      <c r="AR104" s="34" t="s">
        <v>37</v>
      </c>
      <c r="AS104" s="55" t="s">
        <v>85</v>
      </c>
      <c r="AT104" s="35" t="s">
        <v>38</v>
      </c>
      <c r="AU104" s="56">
        <v>3.9E-2</v>
      </c>
      <c r="AV104" s="1"/>
      <c r="AW104" s="184" t="s">
        <v>45</v>
      </c>
      <c r="AX104" s="179">
        <v>542326000</v>
      </c>
      <c r="AY104" s="179">
        <v>329785100</v>
      </c>
      <c r="AZ104" s="180">
        <v>174206000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86"/>
      <c r="B105" s="77" t="s">
        <v>44</v>
      </c>
      <c r="C105" s="82">
        <f t="shared" ref="C105:J105" si="122">C100</f>
        <v>234593000</v>
      </c>
      <c r="D105" s="83">
        <f t="shared" si="122"/>
        <v>2205380</v>
      </c>
      <c r="E105" s="83">
        <f t="shared" si="122"/>
        <v>5212090</v>
      </c>
      <c r="F105" s="84">
        <f t="shared" si="122"/>
        <v>8185310</v>
      </c>
      <c r="G105" s="82">
        <f t="shared" si="122"/>
        <v>293937000</v>
      </c>
      <c r="H105" s="83">
        <f t="shared" si="122"/>
        <v>2609400</v>
      </c>
      <c r="I105" s="83">
        <f t="shared" si="122"/>
        <v>7801430</v>
      </c>
      <c r="J105" s="84">
        <f t="shared" si="122"/>
        <v>12880100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1291956200</v>
      </c>
      <c r="S105" s="60"/>
      <c r="T105" s="281"/>
      <c r="U105" s="284"/>
      <c r="V105" s="60"/>
      <c r="W105" s="221" t="s">
        <v>7</v>
      </c>
      <c r="X105" s="6">
        <f t="shared" ref="X105:AE105" si="123">X100</f>
        <v>3112.5</v>
      </c>
      <c r="Y105" s="6">
        <f t="shared" si="123"/>
        <v>3970.1</v>
      </c>
      <c r="Z105" s="6">
        <f t="shared" si="123"/>
        <v>41.8</v>
      </c>
      <c r="AA105" s="6">
        <f t="shared" si="123"/>
        <v>58.5</v>
      </c>
      <c r="AB105" s="6">
        <f t="shared" si="123"/>
        <v>3263</v>
      </c>
      <c r="AC105" s="6">
        <f t="shared" si="123"/>
        <v>4183.1000000000004</v>
      </c>
      <c r="AD105" s="6">
        <f t="shared" si="123"/>
        <v>73.099999999999994</v>
      </c>
      <c r="AE105" s="92">
        <f t="shared" si="123"/>
        <v>10.6</v>
      </c>
      <c r="AF105" s="16"/>
      <c r="AG105" s="221" t="s">
        <v>26</v>
      </c>
      <c r="AH105" s="7">
        <f>(AH104*10.74)</f>
        <v>16.11</v>
      </c>
      <c r="AI105" s="7">
        <f>(AI104*2.2)</f>
        <v>13.750000000000002</v>
      </c>
      <c r="AJ105" s="7">
        <f>(AJ104*0.25)</f>
        <v>0.375</v>
      </c>
      <c r="AK105" s="294">
        <f>AK104+AL104</f>
        <v>8</v>
      </c>
      <c r="AL105" s="295"/>
      <c r="AM105" s="11"/>
      <c r="AN105" s="25" t="s">
        <v>41</v>
      </c>
      <c r="AO105" s="26">
        <v>7.7</v>
      </c>
      <c r="AP105" s="27">
        <v>7.39</v>
      </c>
      <c r="AQ105" s="71"/>
      <c r="AR105" s="36" t="s">
        <v>36</v>
      </c>
      <c r="AS105" s="13" t="s">
        <v>85</v>
      </c>
      <c r="AT105" s="2" t="s">
        <v>39</v>
      </c>
      <c r="AU105" s="39">
        <v>1.5549999999999999</v>
      </c>
      <c r="AV105" s="1"/>
      <c r="AW105" s="185" t="s">
        <v>79</v>
      </c>
      <c r="AX105" s="178">
        <f t="shared" ref="AX105:AZ105" si="124">AX100</f>
        <v>542326000</v>
      </c>
      <c r="AY105" s="178">
        <f t="shared" si="124"/>
        <v>329075800</v>
      </c>
      <c r="AZ105" s="181">
        <f t="shared" si="124"/>
        <v>174206000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87"/>
      <c r="B106" s="75" t="s">
        <v>3</v>
      </c>
      <c r="C106" s="85">
        <f t="shared" ref="C106:J106" si="125">C104-C105</f>
        <v>0</v>
      </c>
      <c r="D106" s="85">
        <f t="shared" si="125"/>
        <v>0</v>
      </c>
      <c r="E106" s="85">
        <f t="shared" si="125"/>
        <v>0</v>
      </c>
      <c r="F106" s="86">
        <f t="shared" si="125"/>
        <v>0</v>
      </c>
      <c r="G106" s="85">
        <f t="shared" si="125"/>
        <v>674000</v>
      </c>
      <c r="H106" s="85">
        <f t="shared" si="125"/>
        <v>0</v>
      </c>
      <c r="I106" s="85">
        <f t="shared" si="125"/>
        <v>0</v>
      </c>
      <c r="J106" s="86">
        <f t="shared" si="125"/>
        <v>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761000</v>
      </c>
      <c r="S106" s="61"/>
      <c r="T106" s="282"/>
      <c r="U106" s="285"/>
      <c r="V106" s="61"/>
      <c r="W106" s="48" t="s">
        <v>3</v>
      </c>
      <c r="X106" s="49">
        <f>X104-X105</f>
        <v>0</v>
      </c>
      <c r="Y106" s="49">
        <f t="shared" ref="Y106:AE106" si="126">Y104-Y105</f>
        <v>8.5</v>
      </c>
      <c r="Z106" s="49">
        <f t="shared" si="126"/>
        <v>0</v>
      </c>
      <c r="AA106" s="49">
        <f t="shared" si="126"/>
        <v>0.29999999999999716</v>
      </c>
      <c r="AB106" s="49">
        <f t="shared" si="126"/>
        <v>0</v>
      </c>
      <c r="AC106" s="49">
        <f t="shared" si="126"/>
        <v>8.5</v>
      </c>
      <c r="AD106" s="49">
        <f t="shared" si="126"/>
        <v>0</v>
      </c>
      <c r="AE106" s="94">
        <f t="shared" si="126"/>
        <v>0</v>
      </c>
      <c r="AF106" s="16"/>
      <c r="AG106" s="222" t="s">
        <v>28</v>
      </c>
      <c r="AH106" s="220">
        <f>(AH105)/((K104/1000000)*8.34)</f>
        <v>2.8659564929658643</v>
      </c>
      <c r="AI106" s="220">
        <f>(AI105)/((K104/1000000)*8.34)</f>
        <v>2.4461143251570849</v>
      </c>
      <c r="AJ106" s="220">
        <f>(AJ105)/((K104/1000000)*8.34)</f>
        <v>6.6712208867920494E-2</v>
      </c>
      <c r="AK106" s="296">
        <f>(AK105)/((K104/1000000)*8.34)</f>
        <v>1.4231937891823039</v>
      </c>
      <c r="AL106" s="297"/>
      <c r="AM106" s="11"/>
      <c r="AN106" s="63"/>
      <c r="AO106" s="14"/>
      <c r="AP106" s="14"/>
      <c r="AQ106" s="71"/>
      <c r="AR106" s="224" t="s">
        <v>55</v>
      </c>
      <c r="AS106" s="89">
        <v>3.11</v>
      </c>
      <c r="AT106" s="223" t="s">
        <v>54</v>
      </c>
      <c r="AU106" s="38">
        <v>2.5999999999999999E-2</v>
      </c>
      <c r="AV106" s="1"/>
      <c r="AW106" s="177" t="s">
        <v>3</v>
      </c>
      <c r="AX106" s="182">
        <f>AX104-AX105</f>
        <v>0</v>
      </c>
      <c r="AY106" s="182">
        <f>AY104-AY105</f>
        <v>709300</v>
      </c>
      <c r="AZ106" s="183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267">
        <v>27</v>
      </c>
      <c r="B108" s="76" t="s">
        <v>45</v>
      </c>
      <c r="C108" s="81">
        <v>235502000</v>
      </c>
      <c r="D108" s="40">
        <v>2214380</v>
      </c>
      <c r="E108" s="40">
        <v>5212090</v>
      </c>
      <c r="F108" s="42">
        <v>8357380</v>
      </c>
      <c r="G108" s="81">
        <v>294611000</v>
      </c>
      <c r="H108" s="40">
        <v>2609400</v>
      </c>
      <c r="I108" s="40">
        <v>7801430</v>
      </c>
      <c r="J108" s="42">
        <v>12880100</v>
      </c>
      <c r="K108" s="270">
        <f>C110+G110</f>
        <v>909000</v>
      </c>
      <c r="L108" s="271"/>
      <c r="M108" s="276">
        <f>D110+E110+F110+H110+I110+J110</f>
        <v>181070</v>
      </c>
      <c r="N108" s="271"/>
      <c r="O108" s="288">
        <f>M108+K108</f>
        <v>1090070</v>
      </c>
      <c r="P108" s="289"/>
      <c r="Q108" s="45" t="s">
        <v>6</v>
      </c>
      <c r="R108" s="42">
        <v>1293510900</v>
      </c>
      <c r="S108" s="60"/>
      <c r="T108" s="280">
        <v>0</v>
      </c>
      <c r="U108" s="283">
        <v>1.04</v>
      </c>
      <c r="V108" s="60"/>
      <c r="W108" s="219" t="s">
        <v>6</v>
      </c>
      <c r="X108" s="47">
        <v>3123.5</v>
      </c>
      <c r="Y108" s="47">
        <v>3978.6</v>
      </c>
      <c r="Z108" s="47">
        <v>41.9</v>
      </c>
      <c r="AA108" s="47">
        <v>58.8</v>
      </c>
      <c r="AB108" s="47">
        <v>3276.3</v>
      </c>
      <c r="AC108" s="47">
        <v>4191.6000000000004</v>
      </c>
      <c r="AD108" s="47">
        <v>73.099999999999994</v>
      </c>
      <c r="AE108" s="93">
        <v>10.6</v>
      </c>
      <c r="AF108" s="16"/>
      <c r="AG108" s="219" t="s">
        <v>29</v>
      </c>
      <c r="AH108" s="18">
        <v>1.75</v>
      </c>
      <c r="AI108" s="18">
        <v>6.375</v>
      </c>
      <c r="AJ108" s="18">
        <v>1.875</v>
      </c>
      <c r="AK108" s="18">
        <v>8</v>
      </c>
      <c r="AL108" s="19">
        <v>0</v>
      </c>
      <c r="AM108" s="70"/>
      <c r="AN108" s="73" t="s">
        <v>40</v>
      </c>
      <c r="AO108" s="23">
        <v>4.5999999999999996</v>
      </c>
      <c r="AP108" s="24">
        <v>7.48</v>
      </c>
      <c r="AQ108" s="71"/>
      <c r="AR108" s="34" t="s">
        <v>37</v>
      </c>
      <c r="AS108" s="55">
        <v>0.06</v>
      </c>
      <c r="AT108" s="35" t="s">
        <v>38</v>
      </c>
      <c r="AU108" s="56" t="s">
        <v>85</v>
      </c>
      <c r="AV108" s="1"/>
      <c r="AW108" s="184" t="s">
        <v>45</v>
      </c>
      <c r="AX108" s="179">
        <v>543507000</v>
      </c>
      <c r="AY108" s="179">
        <v>329785100</v>
      </c>
      <c r="AZ108" s="180">
        <v>174206000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86"/>
      <c r="B109" s="77" t="s">
        <v>44</v>
      </c>
      <c r="C109" s="82">
        <f t="shared" ref="C109:J109" si="127">C104</f>
        <v>234593000</v>
      </c>
      <c r="D109" s="83">
        <f t="shared" si="127"/>
        <v>2205380</v>
      </c>
      <c r="E109" s="83">
        <f t="shared" si="127"/>
        <v>5212090</v>
      </c>
      <c r="F109" s="84">
        <f t="shared" si="127"/>
        <v>8185310</v>
      </c>
      <c r="G109" s="82">
        <f t="shared" si="127"/>
        <v>294611000</v>
      </c>
      <c r="H109" s="83">
        <f t="shared" si="127"/>
        <v>2609400</v>
      </c>
      <c r="I109" s="83">
        <f t="shared" si="127"/>
        <v>7801430</v>
      </c>
      <c r="J109" s="84">
        <f t="shared" si="127"/>
        <v>12880100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1292717200</v>
      </c>
      <c r="S109" s="60"/>
      <c r="T109" s="281"/>
      <c r="U109" s="284"/>
      <c r="V109" s="60"/>
      <c r="W109" s="221" t="s">
        <v>7</v>
      </c>
      <c r="X109" s="6">
        <f t="shared" ref="X109:AE109" si="128">X104</f>
        <v>3112.5</v>
      </c>
      <c r="Y109" s="6">
        <f t="shared" si="128"/>
        <v>3978.6</v>
      </c>
      <c r="Z109" s="6">
        <f t="shared" si="128"/>
        <v>41.8</v>
      </c>
      <c r="AA109" s="6">
        <f t="shared" si="128"/>
        <v>58.8</v>
      </c>
      <c r="AB109" s="6">
        <f t="shared" si="128"/>
        <v>3263</v>
      </c>
      <c r="AC109" s="6">
        <f t="shared" si="128"/>
        <v>4191.6000000000004</v>
      </c>
      <c r="AD109" s="6">
        <f t="shared" si="128"/>
        <v>73.099999999999994</v>
      </c>
      <c r="AE109" s="92">
        <f t="shared" si="128"/>
        <v>10.6</v>
      </c>
      <c r="AF109" s="16"/>
      <c r="AG109" s="221" t="s">
        <v>26</v>
      </c>
      <c r="AH109" s="7">
        <f>(AH108*10.74)</f>
        <v>18.795000000000002</v>
      </c>
      <c r="AI109" s="7">
        <f>(AI108*2.2)</f>
        <v>14.025</v>
      </c>
      <c r="AJ109" s="7">
        <f>(AJ108*0.25)</f>
        <v>0.46875</v>
      </c>
      <c r="AK109" s="294">
        <f>AK108+AL108</f>
        <v>8</v>
      </c>
      <c r="AL109" s="295"/>
      <c r="AM109" s="11"/>
      <c r="AN109" s="25" t="s">
        <v>41</v>
      </c>
      <c r="AO109" s="26">
        <v>7.4</v>
      </c>
      <c r="AP109" s="27">
        <v>7.4</v>
      </c>
      <c r="AQ109" s="71"/>
      <c r="AR109" s="36" t="s">
        <v>36</v>
      </c>
      <c r="AS109" s="13">
        <v>0.62</v>
      </c>
      <c r="AT109" s="2" t="s">
        <v>39</v>
      </c>
      <c r="AU109" s="39" t="s">
        <v>85</v>
      </c>
      <c r="AV109" s="1"/>
      <c r="AW109" s="185" t="s">
        <v>79</v>
      </c>
      <c r="AX109" s="178">
        <f t="shared" ref="AX109:AZ109" si="129">AX104</f>
        <v>542326000</v>
      </c>
      <c r="AY109" s="178">
        <f t="shared" si="129"/>
        <v>329785100</v>
      </c>
      <c r="AZ109" s="181">
        <f t="shared" si="129"/>
        <v>174206000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87"/>
      <c r="B110" s="75" t="s">
        <v>3</v>
      </c>
      <c r="C110" s="85">
        <f t="shared" ref="C110:J110" si="130">C108-C109</f>
        <v>909000</v>
      </c>
      <c r="D110" s="85">
        <f t="shared" si="130"/>
        <v>9000</v>
      </c>
      <c r="E110" s="85">
        <f t="shared" si="130"/>
        <v>0</v>
      </c>
      <c r="F110" s="86">
        <f t="shared" si="130"/>
        <v>172070</v>
      </c>
      <c r="G110" s="85">
        <f t="shared" si="130"/>
        <v>0</v>
      </c>
      <c r="H110" s="85">
        <f t="shared" si="130"/>
        <v>0</v>
      </c>
      <c r="I110" s="85">
        <f t="shared" si="130"/>
        <v>0</v>
      </c>
      <c r="J110" s="86">
        <f t="shared" si="130"/>
        <v>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793700</v>
      </c>
      <c r="S110" s="61"/>
      <c r="T110" s="282"/>
      <c r="U110" s="285"/>
      <c r="V110" s="61"/>
      <c r="W110" s="48" t="s">
        <v>3</v>
      </c>
      <c r="X110" s="49">
        <f>X108-X109</f>
        <v>11</v>
      </c>
      <c r="Y110" s="49">
        <f t="shared" ref="Y110:AE110" si="131">Y108-Y109</f>
        <v>0</v>
      </c>
      <c r="Z110" s="49">
        <f t="shared" si="131"/>
        <v>0.10000000000000142</v>
      </c>
      <c r="AA110" s="49">
        <f t="shared" si="131"/>
        <v>0</v>
      </c>
      <c r="AB110" s="49">
        <f t="shared" si="131"/>
        <v>13.300000000000182</v>
      </c>
      <c r="AC110" s="49">
        <f t="shared" si="131"/>
        <v>0</v>
      </c>
      <c r="AD110" s="49">
        <f t="shared" si="131"/>
        <v>0</v>
      </c>
      <c r="AE110" s="94">
        <f t="shared" si="131"/>
        <v>0</v>
      </c>
      <c r="AF110" s="16"/>
      <c r="AG110" s="222" t="s">
        <v>28</v>
      </c>
      <c r="AH110" s="220">
        <f>(AH109)/((K108/1000000)*8.34)</f>
        <v>2.4792047550078751</v>
      </c>
      <c r="AI110" s="220">
        <f>(AI109)/((K108/1000000)*8.34)</f>
        <v>1.8500051443993322</v>
      </c>
      <c r="AJ110" s="220">
        <f>(AJ109)/((K108/1000000)*8.34)</f>
        <v>6.1831722740619384E-2</v>
      </c>
      <c r="AK110" s="296">
        <f>(AK109)/((K108/1000000)*8.34)</f>
        <v>1.0552614014399042</v>
      </c>
      <c r="AL110" s="297"/>
      <c r="AM110" s="11"/>
      <c r="AN110" s="63"/>
      <c r="AO110" s="14"/>
      <c r="AP110" s="14"/>
      <c r="AQ110" s="71"/>
      <c r="AR110" s="224" t="s">
        <v>55</v>
      </c>
      <c r="AS110" s="89">
        <v>2.7</v>
      </c>
      <c r="AT110" s="223" t="s">
        <v>54</v>
      </c>
      <c r="AU110" s="38">
        <v>3.3000000000000002E-2</v>
      </c>
      <c r="AV110" s="1"/>
      <c r="AW110" s="177" t="s">
        <v>3</v>
      </c>
      <c r="AX110" s="182">
        <f>AX108-AX109</f>
        <v>1181000</v>
      </c>
      <c r="AY110" s="182">
        <f>AY108-AY109</f>
        <v>0</v>
      </c>
      <c r="AZ110" s="183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267">
        <v>28</v>
      </c>
      <c r="B112" s="76" t="s">
        <v>45</v>
      </c>
      <c r="C112" s="81">
        <v>236353000</v>
      </c>
      <c r="D112" s="40">
        <v>2214380</v>
      </c>
      <c r="E112" s="40">
        <v>5244080</v>
      </c>
      <c r="F112" s="42">
        <v>8422400</v>
      </c>
      <c r="G112" s="81">
        <v>294611000</v>
      </c>
      <c r="H112" s="40">
        <v>2609400</v>
      </c>
      <c r="I112" s="40">
        <v>7801430</v>
      </c>
      <c r="J112" s="42">
        <v>12880100</v>
      </c>
      <c r="K112" s="270">
        <f>C114+G114</f>
        <v>851000</v>
      </c>
      <c r="L112" s="271"/>
      <c r="M112" s="276">
        <f>D114+E114+F114+H114+I114+J114</f>
        <v>97010</v>
      </c>
      <c r="N112" s="271"/>
      <c r="O112" s="288">
        <f>M112+K112</f>
        <v>948010</v>
      </c>
      <c r="P112" s="289"/>
      <c r="Q112" s="45" t="s">
        <v>6</v>
      </c>
      <c r="R112" s="42">
        <v>1294328800</v>
      </c>
      <c r="S112" s="60"/>
      <c r="T112" s="280">
        <v>0.21</v>
      </c>
      <c r="U112" s="283">
        <v>1.03</v>
      </c>
      <c r="V112" s="60"/>
      <c r="W112" s="219" t="s">
        <v>6</v>
      </c>
      <c r="X112" s="47">
        <v>3134.3</v>
      </c>
      <c r="Y112" s="47">
        <v>3978.6</v>
      </c>
      <c r="Z112" s="47">
        <v>41.9</v>
      </c>
      <c r="AA112" s="47">
        <v>58.8</v>
      </c>
      <c r="AB112" s="47">
        <v>3288.1</v>
      </c>
      <c r="AC112" s="47">
        <v>4191.6000000000004</v>
      </c>
      <c r="AD112" s="47">
        <v>73.3</v>
      </c>
      <c r="AE112" s="93">
        <v>10.6</v>
      </c>
      <c r="AF112" s="16"/>
      <c r="AG112" s="219" t="s">
        <v>29</v>
      </c>
      <c r="AH112" s="18">
        <v>1.75</v>
      </c>
      <c r="AI112" s="18">
        <v>7.125</v>
      </c>
      <c r="AJ112" s="18">
        <v>2</v>
      </c>
      <c r="AK112" s="18">
        <v>8</v>
      </c>
      <c r="AL112" s="19">
        <v>0</v>
      </c>
      <c r="AM112" s="70"/>
      <c r="AN112" s="73" t="s">
        <v>40</v>
      </c>
      <c r="AO112" s="23">
        <v>4.4000000000000004</v>
      </c>
      <c r="AP112" s="24">
        <v>7.48</v>
      </c>
      <c r="AQ112" s="71"/>
      <c r="AR112" s="34" t="s">
        <v>37</v>
      </c>
      <c r="AS112" s="55">
        <v>4.4999999999999998E-2</v>
      </c>
      <c r="AT112" s="35" t="s">
        <v>38</v>
      </c>
      <c r="AU112" s="56" t="s">
        <v>85</v>
      </c>
      <c r="AV112" s="1"/>
      <c r="AW112" s="184" t="s">
        <v>45</v>
      </c>
      <c r="AX112" s="179">
        <v>544502000</v>
      </c>
      <c r="AY112" s="179">
        <v>329785100</v>
      </c>
      <c r="AZ112" s="180">
        <v>174241000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86"/>
      <c r="B113" s="77" t="s">
        <v>44</v>
      </c>
      <c r="C113" s="82">
        <f t="shared" ref="C113:J113" si="132">C108</f>
        <v>235502000</v>
      </c>
      <c r="D113" s="83">
        <f t="shared" si="132"/>
        <v>2214380</v>
      </c>
      <c r="E113" s="83">
        <f t="shared" si="132"/>
        <v>5212090</v>
      </c>
      <c r="F113" s="84">
        <f t="shared" si="132"/>
        <v>8357380</v>
      </c>
      <c r="G113" s="82">
        <f t="shared" si="132"/>
        <v>294611000</v>
      </c>
      <c r="H113" s="83">
        <f t="shared" si="132"/>
        <v>2609400</v>
      </c>
      <c r="I113" s="83">
        <f t="shared" si="132"/>
        <v>7801430</v>
      </c>
      <c r="J113" s="84">
        <f t="shared" si="132"/>
        <v>12880100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1293510900</v>
      </c>
      <c r="S113" s="60"/>
      <c r="T113" s="281"/>
      <c r="U113" s="284"/>
      <c r="V113" s="60"/>
      <c r="W113" s="221" t="s">
        <v>7</v>
      </c>
      <c r="X113" s="6">
        <f t="shared" ref="X113:AE113" si="133">X108</f>
        <v>3123.5</v>
      </c>
      <c r="Y113" s="6">
        <f t="shared" si="133"/>
        <v>3978.6</v>
      </c>
      <c r="Z113" s="6">
        <f t="shared" si="133"/>
        <v>41.9</v>
      </c>
      <c r="AA113" s="6">
        <f t="shared" si="133"/>
        <v>58.8</v>
      </c>
      <c r="AB113" s="6">
        <f t="shared" si="133"/>
        <v>3276.3</v>
      </c>
      <c r="AC113" s="6">
        <f t="shared" si="133"/>
        <v>4191.6000000000004</v>
      </c>
      <c r="AD113" s="6">
        <f t="shared" si="133"/>
        <v>73.099999999999994</v>
      </c>
      <c r="AE113" s="92">
        <f t="shared" si="133"/>
        <v>10.6</v>
      </c>
      <c r="AF113" s="16"/>
      <c r="AG113" s="221" t="s">
        <v>26</v>
      </c>
      <c r="AH113" s="7">
        <f>(AH112*10.74)</f>
        <v>18.795000000000002</v>
      </c>
      <c r="AI113" s="7">
        <f>(AI112*2.2)</f>
        <v>15.675000000000001</v>
      </c>
      <c r="AJ113" s="7">
        <f>(AJ112*0.25)</f>
        <v>0.5</v>
      </c>
      <c r="AK113" s="294">
        <f>AK112+AL112</f>
        <v>8</v>
      </c>
      <c r="AL113" s="295"/>
      <c r="AM113" s="11"/>
      <c r="AN113" s="25" t="s">
        <v>41</v>
      </c>
      <c r="AO113" s="26">
        <v>6.6</v>
      </c>
      <c r="AP113" s="27">
        <v>7.45</v>
      </c>
      <c r="AQ113" s="71"/>
      <c r="AR113" s="36" t="s">
        <v>36</v>
      </c>
      <c r="AS113" s="13">
        <v>0.94</v>
      </c>
      <c r="AT113" s="2" t="s">
        <v>39</v>
      </c>
      <c r="AU113" s="39" t="s">
        <v>85</v>
      </c>
      <c r="AV113" s="1"/>
      <c r="AW113" s="185" t="s">
        <v>79</v>
      </c>
      <c r="AX113" s="178">
        <f t="shared" ref="AX113:AZ113" si="134">AX108</f>
        <v>543507000</v>
      </c>
      <c r="AY113" s="178">
        <f t="shared" si="134"/>
        <v>329785100</v>
      </c>
      <c r="AZ113" s="181">
        <f t="shared" si="134"/>
        <v>174206000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87"/>
      <c r="B114" s="75" t="s">
        <v>3</v>
      </c>
      <c r="C114" s="85">
        <f t="shared" ref="C114:J114" si="135">C112-C113</f>
        <v>851000</v>
      </c>
      <c r="D114" s="85">
        <f t="shared" si="135"/>
        <v>0</v>
      </c>
      <c r="E114" s="85">
        <f t="shared" si="135"/>
        <v>31990</v>
      </c>
      <c r="F114" s="86">
        <f t="shared" si="135"/>
        <v>65020</v>
      </c>
      <c r="G114" s="85">
        <f t="shared" si="135"/>
        <v>0</v>
      </c>
      <c r="H114" s="85">
        <f t="shared" si="135"/>
        <v>0</v>
      </c>
      <c r="I114" s="85">
        <f t="shared" si="135"/>
        <v>0</v>
      </c>
      <c r="J114" s="86">
        <f t="shared" si="135"/>
        <v>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817900</v>
      </c>
      <c r="S114" s="61"/>
      <c r="T114" s="282"/>
      <c r="U114" s="285"/>
      <c r="V114" s="61"/>
      <c r="W114" s="48" t="s">
        <v>3</v>
      </c>
      <c r="X114" s="49">
        <f>X112-X113</f>
        <v>10.800000000000182</v>
      </c>
      <c r="Y114" s="49">
        <f t="shared" ref="Y114:AE114" si="136">Y112-Y113</f>
        <v>0</v>
      </c>
      <c r="Z114" s="49">
        <f t="shared" si="136"/>
        <v>0</v>
      </c>
      <c r="AA114" s="49">
        <f t="shared" si="136"/>
        <v>0</v>
      </c>
      <c r="AB114" s="49">
        <f t="shared" si="136"/>
        <v>11.799999999999727</v>
      </c>
      <c r="AC114" s="49">
        <f t="shared" si="136"/>
        <v>0</v>
      </c>
      <c r="AD114" s="49">
        <f t="shared" si="136"/>
        <v>0.20000000000000284</v>
      </c>
      <c r="AE114" s="94">
        <f t="shared" si="136"/>
        <v>0</v>
      </c>
      <c r="AF114" s="16"/>
      <c r="AG114" s="222" t="s">
        <v>28</v>
      </c>
      <c r="AH114" s="220">
        <f>(AH113)/((K112/1000000)*8.34)</f>
        <v>2.648175231847425</v>
      </c>
      <c r="AI114" s="220">
        <f>(AI113)/((K112/1000000)*8.34)</f>
        <v>2.2085739164250269</v>
      </c>
      <c r="AJ114" s="220">
        <f>(AJ113)/((K112/1000000)*8.34)</f>
        <v>7.0448928753589379E-2</v>
      </c>
      <c r="AK114" s="296">
        <f>(AK113)/((K112/1000000)*8.34)</f>
        <v>1.1271828600574301</v>
      </c>
      <c r="AL114" s="297"/>
      <c r="AM114" s="11"/>
      <c r="AN114" s="63"/>
      <c r="AO114" s="14"/>
      <c r="AP114" s="14"/>
      <c r="AQ114" s="71"/>
      <c r="AR114" s="224" t="s">
        <v>55</v>
      </c>
      <c r="AS114" s="89">
        <v>1.94</v>
      </c>
      <c r="AT114" s="223" t="s">
        <v>54</v>
      </c>
      <c r="AU114" s="38">
        <v>0.03</v>
      </c>
      <c r="AV114" s="1"/>
      <c r="AW114" s="177" t="s">
        <v>3</v>
      </c>
      <c r="AX114" s="182">
        <f>AX112-AX113</f>
        <v>995000</v>
      </c>
      <c r="AY114" s="182">
        <f>AY112-AY113</f>
        <v>0</v>
      </c>
      <c r="AZ114" s="183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267">
        <v>29</v>
      </c>
      <c r="B116" s="76" t="s">
        <v>45</v>
      </c>
      <c r="C116" s="81">
        <v>237119000</v>
      </c>
      <c r="D116" s="40">
        <v>2224380</v>
      </c>
      <c r="E116" s="40">
        <v>5276080</v>
      </c>
      <c r="F116" s="42">
        <v>8484430</v>
      </c>
      <c r="G116" s="81">
        <v>294611000</v>
      </c>
      <c r="H116" s="40">
        <v>2609400</v>
      </c>
      <c r="I116" s="40">
        <v>7801430</v>
      </c>
      <c r="J116" s="42">
        <v>12880100</v>
      </c>
      <c r="K116" s="270">
        <f>C118+G118</f>
        <v>766000</v>
      </c>
      <c r="L116" s="271"/>
      <c r="M116" s="276">
        <f>D118+E118+F118+H118+I118+J118</f>
        <v>104030</v>
      </c>
      <c r="N116" s="271"/>
      <c r="O116" s="288">
        <f>M116+K116</f>
        <v>870030</v>
      </c>
      <c r="P116" s="289"/>
      <c r="Q116" s="45" t="s">
        <v>6</v>
      </c>
      <c r="R116" s="42">
        <v>1295128200</v>
      </c>
      <c r="S116" s="60"/>
      <c r="T116" s="280">
        <v>0.04</v>
      </c>
      <c r="U116" s="283">
        <v>1.01</v>
      </c>
      <c r="V116" s="60"/>
      <c r="W116" s="219" t="s">
        <v>6</v>
      </c>
      <c r="X116" s="47">
        <v>3144.1</v>
      </c>
      <c r="Y116" s="47">
        <v>3978.6</v>
      </c>
      <c r="Z116" s="47">
        <v>42.1</v>
      </c>
      <c r="AA116" s="47">
        <v>58.8</v>
      </c>
      <c r="AB116" s="47">
        <v>3298.8</v>
      </c>
      <c r="AC116" s="47">
        <v>4191.6000000000004</v>
      </c>
      <c r="AD116" s="47">
        <v>73.5</v>
      </c>
      <c r="AE116" s="93">
        <v>10.7</v>
      </c>
      <c r="AF116" s="16"/>
      <c r="AG116" s="219" t="s">
        <v>29</v>
      </c>
      <c r="AH116" s="18">
        <v>1.25</v>
      </c>
      <c r="AI116" s="18">
        <v>6.25</v>
      </c>
      <c r="AJ116" s="18">
        <v>1.625</v>
      </c>
      <c r="AK116" s="18">
        <v>7</v>
      </c>
      <c r="AL116" s="19">
        <v>0</v>
      </c>
      <c r="AM116" s="70"/>
      <c r="AN116" s="73" t="s">
        <v>40</v>
      </c>
      <c r="AO116" s="23">
        <v>8.5</v>
      </c>
      <c r="AP116" s="24">
        <v>7.22</v>
      </c>
      <c r="AQ116" s="71"/>
      <c r="AR116" s="34" t="s">
        <v>37</v>
      </c>
      <c r="AS116" s="55">
        <v>0.05</v>
      </c>
      <c r="AT116" s="35" t="s">
        <v>38</v>
      </c>
      <c r="AU116" s="56" t="s">
        <v>85</v>
      </c>
      <c r="AV116" s="1"/>
      <c r="AW116" s="184" t="s">
        <v>45</v>
      </c>
      <c r="AX116" s="179">
        <v>545403000</v>
      </c>
      <c r="AY116" s="179">
        <v>329785100</v>
      </c>
      <c r="AZ116" s="180">
        <v>174276000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86"/>
      <c r="B117" s="77" t="s">
        <v>44</v>
      </c>
      <c r="C117" s="82">
        <f t="shared" ref="C117:J117" si="137">C112</f>
        <v>236353000</v>
      </c>
      <c r="D117" s="83">
        <f t="shared" si="137"/>
        <v>2214380</v>
      </c>
      <c r="E117" s="83">
        <f t="shared" si="137"/>
        <v>5244080</v>
      </c>
      <c r="F117" s="84">
        <f t="shared" si="137"/>
        <v>8422400</v>
      </c>
      <c r="G117" s="82">
        <f t="shared" si="137"/>
        <v>294611000</v>
      </c>
      <c r="H117" s="83">
        <f t="shared" si="137"/>
        <v>2609400</v>
      </c>
      <c r="I117" s="83">
        <f t="shared" si="137"/>
        <v>7801430</v>
      </c>
      <c r="J117" s="84">
        <f t="shared" si="137"/>
        <v>12880100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1294328800</v>
      </c>
      <c r="S117" s="60"/>
      <c r="T117" s="281"/>
      <c r="U117" s="284"/>
      <c r="V117" s="60"/>
      <c r="W117" s="221" t="s">
        <v>7</v>
      </c>
      <c r="X117" s="6">
        <f t="shared" ref="X117:AE117" si="138">X112</f>
        <v>3134.3</v>
      </c>
      <c r="Y117" s="6">
        <f t="shared" si="138"/>
        <v>3978.6</v>
      </c>
      <c r="Z117" s="6">
        <f t="shared" si="138"/>
        <v>41.9</v>
      </c>
      <c r="AA117" s="6">
        <f t="shared" si="138"/>
        <v>58.8</v>
      </c>
      <c r="AB117" s="6">
        <f t="shared" si="138"/>
        <v>3288.1</v>
      </c>
      <c r="AC117" s="6">
        <f t="shared" si="138"/>
        <v>4191.6000000000004</v>
      </c>
      <c r="AD117" s="6">
        <f t="shared" si="138"/>
        <v>73.3</v>
      </c>
      <c r="AE117" s="92">
        <f t="shared" si="138"/>
        <v>10.6</v>
      </c>
      <c r="AF117" s="16"/>
      <c r="AG117" s="221" t="s">
        <v>26</v>
      </c>
      <c r="AH117" s="7">
        <f>(AH116*10.74)</f>
        <v>13.425000000000001</v>
      </c>
      <c r="AI117" s="7">
        <f>(AI116*2.2)</f>
        <v>13.750000000000002</v>
      </c>
      <c r="AJ117" s="7">
        <f>(AJ116*0.25)</f>
        <v>0.40625</v>
      </c>
      <c r="AK117" s="294">
        <f>AK116+AL116</f>
        <v>7</v>
      </c>
      <c r="AL117" s="295"/>
      <c r="AM117" s="11"/>
      <c r="AN117" s="25" t="s">
        <v>41</v>
      </c>
      <c r="AO117" s="26">
        <v>7.9</v>
      </c>
      <c r="AP117" s="27">
        <v>7.45</v>
      </c>
      <c r="AQ117" s="71"/>
      <c r="AR117" s="36" t="s">
        <v>36</v>
      </c>
      <c r="AS117" s="13">
        <v>0.56599999999999995</v>
      </c>
      <c r="AT117" s="2" t="s">
        <v>39</v>
      </c>
      <c r="AU117" s="39" t="s">
        <v>85</v>
      </c>
      <c r="AV117" s="1"/>
      <c r="AW117" s="185" t="s">
        <v>79</v>
      </c>
      <c r="AX117" s="178">
        <f t="shared" ref="AX117:AZ117" si="139">AX112</f>
        <v>544502000</v>
      </c>
      <c r="AY117" s="178">
        <f t="shared" si="139"/>
        <v>329785100</v>
      </c>
      <c r="AZ117" s="181">
        <f t="shared" si="139"/>
        <v>174241000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87"/>
      <c r="B118" s="75" t="s">
        <v>3</v>
      </c>
      <c r="C118" s="85">
        <f t="shared" ref="C118:J118" si="140">C116-C117</f>
        <v>766000</v>
      </c>
      <c r="D118" s="85">
        <f t="shared" si="140"/>
        <v>10000</v>
      </c>
      <c r="E118" s="85">
        <f t="shared" si="140"/>
        <v>32000</v>
      </c>
      <c r="F118" s="86">
        <f t="shared" si="140"/>
        <v>62030</v>
      </c>
      <c r="G118" s="85">
        <f t="shared" si="140"/>
        <v>0</v>
      </c>
      <c r="H118" s="85">
        <f t="shared" si="140"/>
        <v>0</v>
      </c>
      <c r="I118" s="85">
        <f t="shared" si="140"/>
        <v>0</v>
      </c>
      <c r="J118" s="86">
        <f t="shared" si="140"/>
        <v>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799400</v>
      </c>
      <c r="S118" s="61"/>
      <c r="T118" s="282"/>
      <c r="U118" s="285"/>
      <c r="V118" s="61"/>
      <c r="W118" s="48" t="s">
        <v>3</v>
      </c>
      <c r="X118" s="49">
        <f>X116-X117</f>
        <v>9.7999999999997272</v>
      </c>
      <c r="Y118" s="49">
        <f t="shared" ref="Y118:AE118" si="141">Y116-Y117</f>
        <v>0</v>
      </c>
      <c r="Z118" s="49">
        <f t="shared" si="141"/>
        <v>0.20000000000000284</v>
      </c>
      <c r="AA118" s="49">
        <f t="shared" si="141"/>
        <v>0</v>
      </c>
      <c r="AB118" s="49">
        <f t="shared" si="141"/>
        <v>10.700000000000273</v>
      </c>
      <c r="AC118" s="49">
        <f t="shared" si="141"/>
        <v>0</v>
      </c>
      <c r="AD118" s="49">
        <f t="shared" si="141"/>
        <v>0.20000000000000284</v>
      </c>
      <c r="AE118" s="94">
        <f t="shared" si="141"/>
        <v>9.9999999999999645E-2</v>
      </c>
      <c r="AF118" s="16"/>
      <c r="AG118" s="222" t="s">
        <v>28</v>
      </c>
      <c r="AH118" s="220">
        <f>(AH117)/((K116/1000000)*8.34)</f>
        <v>2.101451997670793</v>
      </c>
      <c r="AI118" s="220">
        <f>(AI117)/((K116/1000000)*8.34)</f>
        <v>2.1523251372792109</v>
      </c>
      <c r="AJ118" s="220">
        <f>(AJ117)/((K116/1000000)*8.34)</f>
        <v>6.3591424510522132E-2</v>
      </c>
      <c r="AK118" s="296">
        <f>(AK117)/((K116/1000000)*8.34)</f>
        <v>1.095729160796689</v>
      </c>
      <c r="AL118" s="297"/>
      <c r="AM118" s="11"/>
      <c r="AN118" s="63"/>
      <c r="AO118" s="14"/>
      <c r="AP118" s="14"/>
      <c r="AQ118" s="71"/>
      <c r="AR118" s="224" t="s">
        <v>55</v>
      </c>
      <c r="AS118" s="89">
        <v>1.82</v>
      </c>
      <c r="AT118" s="223" t="s">
        <v>54</v>
      </c>
      <c r="AU118" s="38">
        <v>2.8000000000000001E-2</v>
      </c>
      <c r="AV118" s="1"/>
      <c r="AW118" s="177" t="s">
        <v>3</v>
      </c>
      <c r="AX118" s="182">
        <f>AX116-AX117</f>
        <v>901000</v>
      </c>
      <c r="AY118" s="182">
        <f>AY116-AY117</f>
        <v>0</v>
      </c>
      <c r="AZ118" s="183">
        <f>AZ116-AZ117</f>
        <v>35000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267">
        <v>30</v>
      </c>
      <c r="B120" s="76" t="s">
        <v>45</v>
      </c>
      <c r="C120" s="81">
        <v>238122000</v>
      </c>
      <c r="D120" s="40">
        <v>2224380</v>
      </c>
      <c r="E120" s="40">
        <v>5276080</v>
      </c>
      <c r="F120" s="42">
        <v>8492430</v>
      </c>
      <c r="G120" s="81">
        <v>294611000</v>
      </c>
      <c r="H120" s="40">
        <v>2609400</v>
      </c>
      <c r="I120" s="40">
        <v>7801430</v>
      </c>
      <c r="J120" s="42">
        <v>12880100</v>
      </c>
      <c r="K120" s="270">
        <f>C122+G122</f>
        <v>1003000</v>
      </c>
      <c r="L120" s="271"/>
      <c r="M120" s="276">
        <f>D122+E122+F122+H122+I122+J122</f>
        <v>8000</v>
      </c>
      <c r="N120" s="271"/>
      <c r="O120" s="288">
        <f>M120+K120</f>
        <v>1011000</v>
      </c>
      <c r="P120" s="289"/>
      <c r="Q120" s="45" t="s">
        <v>6</v>
      </c>
      <c r="R120" s="42">
        <v>1296063200</v>
      </c>
      <c r="S120" s="60"/>
      <c r="T120" s="280">
        <v>0.04</v>
      </c>
      <c r="U120" s="283">
        <v>0.99</v>
      </c>
      <c r="V120" s="60"/>
      <c r="W120" s="219" t="s">
        <v>6</v>
      </c>
      <c r="X120" s="47">
        <v>3156.2</v>
      </c>
      <c r="Y120" s="47">
        <v>3978.6</v>
      </c>
      <c r="Z120" s="47">
        <v>42.1</v>
      </c>
      <c r="AA120" s="47">
        <v>58.8</v>
      </c>
      <c r="AB120" s="47">
        <v>3311.8</v>
      </c>
      <c r="AC120" s="47">
        <v>4191.6000000000004</v>
      </c>
      <c r="AD120" s="47">
        <v>73.5</v>
      </c>
      <c r="AE120" s="93">
        <v>10.7</v>
      </c>
      <c r="AF120" s="16"/>
      <c r="AG120" s="219" t="s">
        <v>29</v>
      </c>
      <c r="AH120" s="18">
        <v>1.5</v>
      </c>
      <c r="AI120" s="18">
        <v>8.3125</v>
      </c>
      <c r="AJ120" s="18">
        <v>2</v>
      </c>
      <c r="AK120" s="18">
        <v>10</v>
      </c>
      <c r="AL120" s="19">
        <v>0</v>
      </c>
      <c r="AM120" s="70"/>
      <c r="AN120" s="73" t="s">
        <v>40</v>
      </c>
      <c r="AO120" s="23">
        <v>5.7</v>
      </c>
      <c r="AP120" s="24">
        <v>7.35</v>
      </c>
      <c r="AQ120" s="71"/>
      <c r="AR120" s="34" t="s">
        <v>37</v>
      </c>
      <c r="AS120" s="55">
        <v>7.0000000000000007E-2</v>
      </c>
      <c r="AT120" s="35" t="s">
        <v>38</v>
      </c>
      <c r="AU120" s="56" t="s">
        <v>85</v>
      </c>
      <c r="AV120" s="1"/>
      <c r="AW120" s="184" t="s">
        <v>45</v>
      </c>
      <c r="AX120" s="179">
        <v>546495000</v>
      </c>
      <c r="AY120" s="179">
        <v>329785100</v>
      </c>
      <c r="AZ120" s="180">
        <v>174312000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86"/>
      <c r="B121" s="77" t="s">
        <v>44</v>
      </c>
      <c r="C121" s="82">
        <f t="shared" ref="C121:J121" si="142">C116</f>
        <v>237119000</v>
      </c>
      <c r="D121" s="83">
        <f t="shared" si="142"/>
        <v>2224380</v>
      </c>
      <c r="E121" s="83">
        <f t="shared" si="142"/>
        <v>5276080</v>
      </c>
      <c r="F121" s="84">
        <f t="shared" si="142"/>
        <v>8484430</v>
      </c>
      <c r="G121" s="82">
        <f t="shared" si="142"/>
        <v>294611000</v>
      </c>
      <c r="H121" s="83">
        <f t="shared" si="142"/>
        <v>2609400</v>
      </c>
      <c r="I121" s="83">
        <f t="shared" si="142"/>
        <v>7801430</v>
      </c>
      <c r="J121" s="84">
        <f t="shared" si="142"/>
        <v>12880100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1295128200</v>
      </c>
      <c r="S121" s="60"/>
      <c r="T121" s="281"/>
      <c r="U121" s="284"/>
      <c r="V121" s="60"/>
      <c r="W121" s="221" t="s">
        <v>7</v>
      </c>
      <c r="X121" s="6">
        <f t="shared" ref="X121:AE121" si="143">X116</f>
        <v>3144.1</v>
      </c>
      <c r="Y121" s="6">
        <f t="shared" si="143"/>
        <v>3978.6</v>
      </c>
      <c r="Z121" s="6">
        <f t="shared" si="143"/>
        <v>42.1</v>
      </c>
      <c r="AA121" s="6">
        <f t="shared" si="143"/>
        <v>58.8</v>
      </c>
      <c r="AB121" s="6">
        <f t="shared" si="143"/>
        <v>3298.8</v>
      </c>
      <c r="AC121" s="6">
        <f t="shared" si="143"/>
        <v>4191.6000000000004</v>
      </c>
      <c r="AD121" s="6">
        <f t="shared" si="143"/>
        <v>73.5</v>
      </c>
      <c r="AE121" s="92">
        <f t="shared" si="143"/>
        <v>10.7</v>
      </c>
      <c r="AF121" s="16"/>
      <c r="AG121" s="221" t="s">
        <v>26</v>
      </c>
      <c r="AH121" s="7">
        <f>(AH120*10.74)</f>
        <v>16.11</v>
      </c>
      <c r="AI121" s="7">
        <f>(AI120*2.2)</f>
        <v>18.287500000000001</v>
      </c>
      <c r="AJ121" s="7">
        <f>(AJ120*0.25)</f>
        <v>0.5</v>
      </c>
      <c r="AK121" s="294">
        <f>AK120+AL120</f>
        <v>10</v>
      </c>
      <c r="AL121" s="295"/>
      <c r="AM121" s="11"/>
      <c r="AN121" s="25" t="s">
        <v>41</v>
      </c>
      <c r="AO121" s="26">
        <v>6.4</v>
      </c>
      <c r="AP121" s="27">
        <v>7.51</v>
      </c>
      <c r="AQ121" s="71"/>
      <c r="AR121" s="36" t="s">
        <v>36</v>
      </c>
      <c r="AS121" s="13">
        <v>0.85</v>
      </c>
      <c r="AT121" s="2" t="s">
        <v>39</v>
      </c>
      <c r="AU121" s="39" t="s">
        <v>85</v>
      </c>
      <c r="AV121" s="1"/>
      <c r="AW121" s="185" t="s">
        <v>79</v>
      </c>
      <c r="AX121" s="178">
        <f t="shared" ref="AX121:AZ121" si="144">AX116</f>
        <v>545403000</v>
      </c>
      <c r="AY121" s="178">
        <f t="shared" si="144"/>
        <v>329785100</v>
      </c>
      <c r="AZ121" s="181">
        <f t="shared" si="144"/>
        <v>174276000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87"/>
      <c r="B122" s="75" t="s">
        <v>3</v>
      </c>
      <c r="C122" s="85">
        <f t="shared" ref="C122:J122" si="145">C120-C121</f>
        <v>1003000</v>
      </c>
      <c r="D122" s="85">
        <f t="shared" si="145"/>
        <v>0</v>
      </c>
      <c r="E122" s="85">
        <f t="shared" si="145"/>
        <v>0</v>
      </c>
      <c r="F122" s="86">
        <f t="shared" si="145"/>
        <v>8000</v>
      </c>
      <c r="G122" s="85">
        <f t="shared" si="145"/>
        <v>0</v>
      </c>
      <c r="H122" s="85">
        <f t="shared" si="145"/>
        <v>0</v>
      </c>
      <c r="I122" s="85">
        <f t="shared" si="145"/>
        <v>0</v>
      </c>
      <c r="J122" s="86">
        <f t="shared" si="145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935000</v>
      </c>
      <c r="S122" s="61"/>
      <c r="T122" s="282"/>
      <c r="U122" s="285"/>
      <c r="V122" s="61"/>
      <c r="W122" s="48" t="s">
        <v>3</v>
      </c>
      <c r="X122" s="49">
        <f>X120-X121</f>
        <v>12.099999999999909</v>
      </c>
      <c r="Y122" s="49">
        <f t="shared" ref="Y122:AE122" si="146">Y120-Y121</f>
        <v>0</v>
      </c>
      <c r="Z122" s="49">
        <f t="shared" si="146"/>
        <v>0</v>
      </c>
      <c r="AA122" s="49">
        <f t="shared" si="146"/>
        <v>0</v>
      </c>
      <c r="AB122" s="49">
        <f t="shared" si="146"/>
        <v>13</v>
      </c>
      <c r="AC122" s="49">
        <f t="shared" si="146"/>
        <v>0</v>
      </c>
      <c r="AD122" s="49">
        <f t="shared" si="146"/>
        <v>0</v>
      </c>
      <c r="AE122" s="94">
        <f t="shared" si="146"/>
        <v>0</v>
      </c>
      <c r="AF122" s="16"/>
      <c r="AG122" s="222" t="s">
        <v>28</v>
      </c>
      <c r="AH122" s="220">
        <f>(AH121)/((K120/1000000)*8.34)</f>
        <v>1.925877045123622</v>
      </c>
      <c r="AI122" s="220">
        <f>(AI121)/((K120/1000000)*8.34)</f>
        <v>2.1861872416324171</v>
      </c>
      <c r="AJ122" s="220">
        <f>(AJ121)/((K120/1000000)*8.34)</f>
        <v>5.9772720208678527E-2</v>
      </c>
      <c r="AK122" s="296">
        <f>(AK121)/((K120/1000000)*8.34)</f>
        <v>1.1954544041735704</v>
      </c>
      <c r="AL122" s="297"/>
      <c r="AM122" s="11"/>
      <c r="AN122" s="63"/>
      <c r="AO122" s="14"/>
      <c r="AP122" s="14"/>
      <c r="AQ122" s="71"/>
      <c r="AR122" s="224" t="s">
        <v>55</v>
      </c>
      <c r="AS122" s="89">
        <v>1.63</v>
      </c>
      <c r="AT122" s="223" t="s">
        <v>54</v>
      </c>
      <c r="AU122" s="38">
        <v>0.04</v>
      </c>
      <c r="AV122" s="1"/>
      <c r="AW122" s="177" t="s">
        <v>3</v>
      </c>
      <c r="AX122" s="182">
        <f>AX120-AX121</f>
        <v>1092000</v>
      </c>
      <c r="AY122" s="182">
        <f>AY120-AY121</f>
        <v>0</v>
      </c>
      <c r="AZ122" s="183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267">
        <v>31</v>
      </c>
      <c r="B124" s="76" t="s">
        <v>45</v>
      </c>
      <c r="C124" s="81">
        <v>238690000</v>
      </c>
      <c r="D124" s="40">
        <v>2224380</v>
      </c>
      <c r="E124" s="40">
        <v>5308080</v>
      </c>
      <c r="F124" s="42">
        <v>8544450</v>
      </c>
      <c r="G124" s="81">
        <v>294611000</v>
      </c>
      <c r="H124" s="40">
        <v>2609400</v>
      </c>
      <c r="I124" s="40">
        <v>7801430</v>
      </c>
      <c r="J124" s="42">
        <v>12880100</v>
      </c>
      <c r="K124" s="270">
        <f>C126+G126</f>
        <v>568000</v>
      </c>
      <c r="L124" s="271"/>
      <c r="M124" s="276">
        <f>D126+E126+F126+H126+I126+J126</f>
        <v>84020</v>
      </c>
      <c r="N124" s="271"/>
      <c r="O124" s="288">
        <f>M124+K124</f>
        <v>652020</v>
      </c>
      <c r="P124" s="289"/>
      <c r="Q124" s="45" t="s">
        <v>6</v>
      </c>
      <c r="R124" s="42">
        <v>1296806900</v>
      </c>
      <c r="S124" s="60"/>
      <c r="T124" s="280">
        <v>0.05</v>
      </c>
      <c r="U124" s="283">
        <v>1.02</v>
      </c>
      <c r="V124" s="60"/>
      <c r="W124" s="219" t="s">
        <v>6</v>
      </c>
      <c r="X124" s="47">
        <v>3164.2</v>
      </c>
      <c r="Y124" s="47">
        <v>3978.6</v>
      </c>
      <c r="Z124" s="47">
        <v>42.2</v>
      </c>
      <c r="AA124" s="47">
        <v>58.8</v>
      </c>
      <c r="AB124" s="47">
        <v>3319.8</v>
      </c>
      <c r="AC124" s="47">
        <v>4191.6000000000004</v>
      </c>
      <c r="AD124" s="47">
        <v>73.599999999999994</v>
      </c>
      <c r="AE124" s="93">
        <v>10.7</v>
      </c>
      <c r="AF124" s="16"/>
      <c r="AG124" s="219" t="s">
        <v>29</v>
      </c>
      <c r="AH124" s="18">
        <v>1</v>
      </c>
      <c r="AI124" s="18">
        <v>4.5</v>
      </c>
      <c r="AJ124" s="18">
        <v>1.125</v>
      </c>
      <c r="AK124" s="18">
        <v>6</v>
      </c>
      <c r="AL124" s="19">
        <v>0</v>
      </c>
      <c r="AM124" s="70"/>
      <c r="AN124" s="73" t="s">
        <v>40</v>
      </c>
      <c r="AO124" s="23">
        <v>5</v>
      </c>
      <c r="AP124" s="24">
        <v>7.59</v>
      </c>
      <c r="AQ124" s="71"/>
      <c r="AR124" s="34" t="s">
        <v>37</v>
      </c>
      <c r="AS124" s="55">
        <v>4.4999999999999998E-2</v>
      </c>
      <c r="AT124" s="35" t="s">
        <v>38</v>
      </c>
      <c r="AU124" s="56" t="s">
        <v>85</v>
      </c>
      <c r="AV124" s="1"/>
      <c r="AW124" s="184" t="s">
        <v>45</v>
      </c>
      <c r="AX124" s="179">
        <v>547177000</v>
      </c>
      <c r="AY124" s="179">
        <v>329785100</v>
      </c>
      <c r="AZ124" s="180">
        <v>174312000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86"/>
      <c r="B125" s="77" t="s">
        <v>44</v>
      </c>
      <c r="C125" s="82">
        <f t="shared" ref="C125:J125" si="147">C120</f>
        <v>238122000</v>
      </c>
      <c r="D125" s="83">
        <f t="shared" si="147"/>
        <v>2224380</v>
      </c>
      <c r="E125" s="83">
        <f t="shared" si="147"/>
        <v>5276080</v>
      </c>
      <c r="F125" s="84">
        <f t="shared" si="147"/>
        <v>8492430</v>
      </c>
      <c r="G125" s="82">
        <f t="shared" si="147"/>
        <v>294611000</v>
      </c>
      <c r="H125" s="83">
        <f t="shared" si="147"/>
        <v>2609400</v>
      </c>
      <c r="I125" s="83">
        <f t="shared" si="147"/>
        <v>7801430</v>
      </c>
      <c r="J125" s="84">
        <f t="shared" si="147"/>
        <v>12880100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1296063200</v>
      </c>
      <c r="S125" s="60"/>
      <c r="T125" s="281"/>
      <c r="U125" s="284"/>
      <c r="V125" s="60"/>
      <c r="W125" s="221" t="s">
        <v>7</v>
      </c>
      <c r="X125" s="6">
        <f t="shared" ref="X125:AE125" si="148">X120</f>
        <v>3156.2</v>
      </c>
      <c r="Y125" s="6">
        <f t="shared" si="148"/>
        <v>3978.6</v>
      </c>
      <c r="Z125" s="6">
        <f t="shared" si="148"/>
        <v>42.1</v>
      </c>
      <c r="AA125" s="6">
        <f t="shared" si="148"/>
        <v>58.8</v>
      </c>
      <c r="AB125" s="6">
        <f t="shared" si="148"/>
        <v>3311.8</v>
      </c>
      <c r="AC125" s="6">
        <f t="shared" si="148"/>
        <v>4191.6000000000004</v>
      </c>
      <c r="AD125" s="6">
        <f t="shared" si="148"/>
        <v>73.5</v>
      </c>
      <c r="AE125" s="92">
        <f t="shared" si="148"/>
        <v>10.7</v>
      </c>
      <c r="AF125" s="16"/>
      <c r="AG125" s="221" t="s">
        <v>26</v>
      </c>
      <c r="AH125" s="7">
        <f>(AH124*10.74)</f>
        <v>10.74</v>
      </c>
      <c r="AI125" s="7">
        <f>(AI124*2.2)</f>
        <v>9.9</v>
      </c>
      <c r="AJ125" s="7">
        <f>(AJ124*0.25)</f>
        <v>0.28125</v>
      </c>
      <c r="AK125" s="294">
        <f>AK124+AL124</f>
        <v>6</v>
      </c>
      <c r="AL125" s="295"/>
      <c r="AM125" s="11"/>
      <c r="AN125" s="25" t="s">
        <v>41</v>
      </c>
      <c r="AO125" s="26">
        <v>6.3</v>
      </c>
      <c r="AP125" s="27">
        <v>7.62</v>
      </c>
      <c r="AQ125" s="71"/>
      <c r="AR125" s="36" t="s">
        <v>36</v>
      </c>
      <c r="AS125" s="13">
        <v>0.69</v>
      </c>
      <c r="AT125" s="2" t="s">
        <v>39</v>
      </c>
      <c r="AU125" s="39" t="s">
        <v>85</v>
      </c>
      <c r="AV125" s="1"/>
      <c r="AW125" s="185" t="s">
        <v>79</v>
      </c>
      <c r="AX125" s="178">
        <f t="shared" ref="AX125:AZ125" si="149">AX120</f>
        <v>546495000</v>
      </c>
      <c r="AY125" s="178">
        <f t="shared" si="149"/>
        <v>329785100</v>
      </c>
      <c r="AZ125" s="181">
        <f t="shared" si="149"/>
        <v>174312000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87"/>
      <c r="B126" s="75" t="s">
        <v>3</v>
      </c>
      <c r="C126" s="85">
        <f t="shared" ref="C126:J126" si="150">C124-C125</f>
        <v>568000</v>
      </c>
      <c r="D126" s="85">
        <f t="shared" si="150"/>
        <v>0</v>
      </c>
      <c r="E126" s="85">
        <f t="shared" si="150"/>
        <v>32000</v>
      </c>
      <c r="F126" s="86">
        <f t="shared" si="150"/>
        <v>52020</v>
      </c>
      <c r="G126" s="85">
        <f t="shared" si="150"/>
        <v>0</v>
      </c>
      <c r="H126" s="85">
        <f t="shared" si="150"/>
        <v>0</v>
      </c>
      <c r="I126" s="85">
        <f t="shared" si="150"/>
        <v>0</v>
      </c>
      <c r="J126" s="86">
        <f t="shared" si="150"/>
        <v>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743700</v>
      </c>
      <c r="S126" s="61"/>
      <c r="T126" s="281"/>
      <c r="U126" s="284"/>
      <c r="V126" s="61"/>
      <c r="W126" s="48" t="s">
        <v>3</v>
      </c>
      <c r="X126" s="49">
        <f>X124-X125</f>
        <v>8</v>
      </c>
      <c r="Y126" s="49">
        <f t="shared" ref="Y126:AE126" si="151">Y124-Y125</f>
        <v>0</v>
      </c>
      <c r="Z126" s="49">
        <f t="shared" si="151"/>
        <v>0.10000000000000142</v>
      </c>
      <c r="AA126" s="49">
        <f t="shared" si="151"/>
        <v>0</v>
      </c>
      <c r="AB126" s="49">
        <f t="shared" si="151"/>
        <v>8</v>
      </c>
      <c r="AC126" s="49">
        <f t="shared" si="151"/>
        <v>0</v>
      </c>
      <c r="AD126" s="49">
        <f t="shared" si="151"/>
        <v>9.9999999999994316E-2</v>
      </c>
      <c r="AE126" s="94">
        <f t="shared" si="151"/>
        <v>0</v>
      </c>
      <c r="AF126" s="16"/>
      <c r="AG126" s="222" t="s">
        <v>28</v>
      </c>
      <c r="AH126" s="119">
        <f>(AH125)/((K124/1000000)*8.34)</f>
        <v>2.2672003242476446</v>
      </c>
      <c r="AI126" s="119">
        <f>(AI125)/((K124/1000000)*8.34)</f>
        <v>2.0898773938595605</v>
      </c>
      <c r="AJ126" s="119">
        <f>(AJ125)/((K124/1000000)*8.34)</f>
        <v>5.9371516871010242E-2</v>
      </c>
      <c r="AK126" s="298">
        <f>(AK125)/((K124/1000000)*8.34)</f>
        <v>1.2665923599148852</v>
      </c>
      <c r="AL126" s="299"/>
      <c r="AM126" s="11"/>
      <c r="AN126" s="63"/>
      <c r="AO126" s="14"/>
      <c r="AP126" s="14"/>
      <c r="AQ126" s="71"/>
      <c r="AR126" s="224" t="s">
        <v>55</v>
      </c>
      <c r="AS126" s="89">
        <v>1.7</v>
      </c>
      <c r="AT126" s="223" t="s">
        <v>54</v>
      </c>
      <c r="AU126" s="38">
        <v>2.4E-2</v>
      </c>
      <c r="AV126" s="1"/>
      <c r="AW126" s="177" t="s">
        <v>3</v>
      </c>
      <c r="AX126" s="182">
        <f>AX124-AX125</f>
        <v>682000</v>
      </c>
      <c r="AY126" s="182">
        <f>AY124-AY125</f>
        <v>0</v>
      </c>
      <c r="AZ126" s="183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225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23416000</v>
      </c>
      <c r="L128" s="242"/>
      <c r="M128" s="243">
        <f t="shared" ref="M128" si="152">SUM(M4:N126)</f>
        <v>1900410</v>
      </c>
      <c r="N128" s="244"/>
      <c r="O128" s="243">
        <f t="shared" ref="O128" si="153">SUM(O4:P126)</f>
        <v>25316410</v>
      </c>
      <c r="P128" s="244"/>
      <c r="Q128" s="1"/>
      <c r="R128" s="118">
        <f>R124-R5</f>
        <v>24400000</v>
      </c>
      <c r="S128" s="64"/>
      <c r="T128" s="111">
        <f>SUM(T4:T126)</f>
        <v>5.759999999999998</v>
      </c>
      <c r="U128" s="115">
        <f>AVERAGE(U4:U126)</f>
        <v>1.0019354838709675</v>
      </c>
      <c r="V128" s="67"/>
      <c r="W128" s="3"/>
      <c r="X128" s="96"/>
      <c r="Y128" s="96"/>
      <c r="Z128" s="96"/>
      <c r="AA128" s="96"/>
      <c r="AB128" s="96">
        <f t="shared" ref="AB128:AC128" si="154">AB124-AB5</f>
        <v>70.700000000000273</v>
      </c>
      <c r="AC128" s="96">
        <f t="shared" si="154"/>
        <v>247.20000000000027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581.97375000000011</v>
      </c>
      <c r="AI128" s="111">
        <f t="shared" ref="AI128:AJ128" si="155">SUM(AI125,AI121,AI117,AI113,AI109,AI105,AI101,AI97,AI93,AI89,AI85,AI81,AI77,AI73,AI69,AI65,AI61,AI57,AI53,AI49,AI45,AI41,AI37,AI33,AI29,AI25,AI21,AI17,AI13,AI9,AI5)</f>
        <v>426.38749999999999</v>
      </c>
      <c r="AJ128" s="111">
        <f t="shared" si="155"/>
        <v>12.640625</v>
      </c>
      <c r="AK128" s="245">
        <f>SUM(AK125,AK121,AK117,AK113,AK109,AK105,AK101,AK97,AK93,AK89,AK85,AK81,AK77,AK73,AK69,AK65,AK61,AK57,AK53,AK49,AK45,AK41,AK37,AK33,AK29,AK25,AK21,AK17,AK13,AK9,AK5)</f>
        <v>257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9.0741935483870932</v>
      </c>
      <c r="AP128" s="114">
        <f>AVERAGE(AP125,AP121,AP117,AP113,AP109,AP105,AP101,AP97,AP93,AP89,AP85,AP81,AP77,AP73,AP69,AP65,AP61,AP57,AP53,AP49,AP45,AP41,AP37,AP33,AP29,AP25,AP21,AP17,AP13,AP9,AP5)</f>
        <v>7.5696774193548375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2.8548387096774212E-2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226" t="s">
        <v>62</v>
      </c>
      <c r="AB129" s="248">
        <f>AB128+AC128</f>
        <v>317.90000000000055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w3268olbbroeszzyCzIY53gNizvowA+N4wuVOsUXkmypLofHovuSL3QH5t63lyjK5Ip8ubBgcGYL3jkGSOXJxQ==" saltValue="vmS00XXfUNVH5HdHc1zBEg==" spinCount="100000" sheet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7EB1-41AB-4FE1-9FFE-C98252EF325E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8.42578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5703125" style="5" bestFit="1" customWidth="1"/>
    <col min="26" max="27" width="9.28515625" style="5" bestFit="1" customWidth="1"/>
    <col min="28" max="29" width="10" style="5" bestFit="1" customWidth="1"/>
    <col min="30" max="31" width="9.285156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65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01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00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00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00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82533900</v>
      </c>
      <c r="D4" s="40">
        <v>741666</v>
      </c>
      <c r="E4" s="40">
        <v>1593980</v>
      </c>
      <c r="F4" s="42">
        <v>2895670</v>
      </c>
      <c r="G4" s="81">
        <v>94605300</v>
      </c>
      <c r="H4" s="40">
        <v>865284</v>
      </c>
      <c r="I4" s="40">
        <v>2892860</v>
      </c>
      <c r="J4" s="42">
        <v>4744520</v>
      </c>
      <c r="K4" s="270">
        <f>C6+G6</f>
        <v>924800</v>
      </c>
      <c r="L4" s="271"/>
      <c r="M4" s="276">
        <f>D6+E6+F6+H6+I6+J6</f>
        <v>80644</v>
      </c>
      <c r="N4" s="271"/>
      <c r="O4" s="276">
        <f>M4+K4</f>
        <v>1005444</v>
      </c>
      <c r="P4" s="271"/>
      <c r="Q4" s="41" t="s">
        <v>6</v>
      </c>
      <c r="R4" s="42">
        <v>940847500</v>
      </c>
      <c r="S4" s="60"/>
      <c r="T4" s="280">
        <v>0.45</v>
      </c>
      <c r="U4" s="283">
        <v>1.02</v>
      </c>
      <c r="V4" s="60"/>
      <c r="W4" s="97" t="s">
        <v>6</v>
      </c>
      <c r="X4" s="47">
        <v>1110</v>
      </c>
      <c r="Y4" s="47">
        <v>1274.5</v>
      </c>
      <c r="Z4" s="47">
        <v>12.7</v>
      </c>
      <c r="AA4" s="47">
        <v>23.1</v>
      </c>
      <c r="AB4" s="47">
        <v>1163.5999999999999</v>
      </c>
      <c r="AC4" s="47">
        <v>1360.3</v>
      </c>
      <c r="AD4" s="47">
        <v>28.1</v>
      </c>
      <c r="AE4" s="93">
        <v>3.9</v>
      </c>
      <c r="AF4" s="16"/>
      <c r="AG4" s="20" t="s">
        <v>29</v>
      </c>
      <c r="AH4" s="21">
        <v>2</v>
      </c>
      <c r="AI4" s="21">
        <v>8.75</v>
      </c>
      <c r="AJ4" s="21">
        <v>1.75</v>
      </c>
      <c r="AK4" s="21">
        <v>9</v>
      </c>
      <c r="AL4" s="22">
        <v>0</v>
      </c>
      <c r="AM4" s="70"/>
      <c r="AN4" s="72" t="s">
        <v>40</v>
      </c>
      <c r="AO4" s="28">
        <v>11.2</v>
      </c>
      <c r="AP4" s="24">
        <v>7.58</v>
      </c>
      <c r="AQ4" s="71"/>
      <c r="AR4" s="34" t="s">
        <v>37</v>
      </c>
      <c r="AS4" s="53">
        <v>0</v>
      </c>
      <c r="AT4" s="35" t="s">
        <v>38</v>
      </c>
      <c r="AU4" s="54">
        <v>4.2000000000000003E-2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v>82533900</v>
      </c>
      <c r="D5" s="82">
        <v>741666</v>
      </c>
      <c r="E5" s="82">
        <v>1593980</v>
      </c>
      <c r="F5" s="82">
        <v>2895670</v>
      </c>
      <c r="G5" s="82">
        <v>93680500</v>
      </c>
      <c r="H5" s="82">
        <v>857640</v>
      </c>
      <c r="I5" s="82">
        <v>2860630</v>
      </c>
      <c r="J5" s="82">
        <v>4703750</v>
      </c>
      <c r="K5" s="272"/>
      <c r="L5" s="273"/>
      <c r="M5" s="273"/>
      <c r="N5" s="273"/>
      <c r="O5" s="273"/>
      <c r="P5" s="273"/>
      <c r="Q5" s="10" t="s">
        <v>7</v>
      </c>
      <c r="R5" s="82">
        <v>939973300</v>
      </c>
      <c r="S5" s="60"/>
      <c r="T5" s="281"/>
      <c r="U5" s="284"/>
      <c r="V5" s="60"/>
      <c r="W5" s="99" t="s">
        <v>7</v>
      </c>
      <c r="X5" s="91">
        <v>1110</v>
      </c>
      <c r="Y5" s="91">
        <v>1263.0999999999999</v>
      </c>
      <c r="Z5" s="91">
        <v>12.5</v>
      </c>
      <c r="AA5" s="91">
        <v>23</v>
      </c>
      <c r="AB5" s="91">
        <v>1163.5999999999999</v>
      </c>
      <c r="AC5" s="91">
        <v>1348.4</v>
      </c>
      <c r="AD5" s="91">
        <v>27.9</v>
      </c>
      <c r="AE5" s="91">
        <v>3.9</v>
      </c>
      <c r="AF5" s="16"/>
      <c r="AG5" s="99" t="s">
        <v>26</v>
      </c>
      <c r="AH5" s="7">
        <f>(AH4*10.74)</f>
        <v>21.48</v>
      </c>
      <c r="AI5" s="7">
        <f>(AI4*2.2)</f>
        <v>19.25</v>
      </c>
      <c r="AJ5" s="7">
        <f>(AJ4*0.25)</f>
        <v>0.4375</v>
      </c>
      <c r="AK5" s="263">
        <f>AK4+AL4</f>
        <v>9</v>
      </c>
      <c r="AL5" s="264"/>
      <c r="AM5" s="11"/>
      <c r="AN5" s="30" t="s">
        <v>41</v>
      </c>
      <c r="AO5" s="29">
        <v>8.6999999999999993</v>
      </c>
      <c r="AP5" s="27">
        <v>7.8</v>
      </c>
      <c r="AQ5" s="71"/>
      <c r="AR5" s="36" t="s">
        <v>36</v>
      </c>
      <c r="AS5" s="12">
        <v>0</v>
      </c>
      <c r="AT5" s="2" t="s">
        <v>39</v>
      </c>
      <c r="AU5" s="37">
        <v>0.65800000000000003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0</v>
      </c>
      <c r="D6" s="85">
        <f t="shared" ref="D6:J6" si="0">D4-D5</f>
        <v>0</v>
      </c>
      <c r="E6" s="85">
        <f t="shared" si="0"/>
        <v>0</v>
      </c>
      <c r="F6" s="85">
        <f t="shared" si="0"/>
        <v>0</v>
      </c>
      <c r="G6" s="85">
        <f t="shared" si="0"/>
        <v>924800</v>
      </c>
      <c r="H6" s="85">
        <f t="shared" si="0"/>
        <v>7644</v>
      </c>
      <c r="I6" s="85">
        <f t="shared" si="0"/>
        <v>32230</v>
      </c>
      <c r="J6" s="85">
        <f t="shared" si="0"/>
        <v>40770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874200</v>
      </c>
      <c r="S6" s="61"/>
      <c r="T6" s="282"/>
      <c r="U6" s="285"/>
      <c r="V6" s="61"/>
      <c r="W6" s="48" t="s">
        <v>3</v>
      </c>
      <c r="X6" s="49">
        <f>X4-X5</f>
        <v>0</v>
      </c>
      <c r="Y6" s="49">
        <f t="shared" ref="Y6:AE6" si="1">Y4-Y5</f>
        <v>11.400000000000091</v>
      </c>
      <c r="Z6" s="49">
        <f t="shared" si="1"/>
        <v>0.19999999999999929</v>
      </c>
      <c r="AA6" s="49">
        <f t="shared" si="1"/>
        <v>0.10000000000000142</v>
      </c>
      <c r="AB6" s="49">
        <f t="shared" si="1"/>
        <v>0</v>
      </c>
      <c r="AC6" s="49">
        <f t="shared" si="1"/>
        <v>11.899999999999864</v>
      </c>
      <c r="AD6" s="49">
        <f t="shared" si="1"/>
        <v>0.20000000000000284</v>
      </c>
      <c r="AE6" s="94">
        <f t="shared" si="1"/>
        <v>0</v>
      </c>
      <c r="AF6" s="16"/>
      <c r="AG6" s="100" t="s">
        <v>28</v>
      </c>
      <c r="AH6" s="98">
        <f>(AH5)/((K4/1000000)*8.34)</f>
        <v>2.7849692564287674</v>
      </c>
      <c r="AI6" s="98">
        <f>(AI5)/((K4/1000000)*8.34)</f>
        <v>2.4958406976840672</v>
      </c>
      <c r="AJ6" s="98">
        <f>(AJ5)/((K4/1000000)*8.34)</f>
        <v>5.6723652220092444E-2</v>
      </c>
      <c r="AK6" s="265">
        <f>(AK5)/((K4/1000000)*8.34)</f>
        <v>1.1668865599561873</v>
      </c>
      <c r="AL6" s="266"/>
      <c r="AM6" s="11"/>
      <c r="AN6" s="63"/>
      <c r="AO6" s="14"/>
      <c r="AP6" s="14"/>
      <c r="AQ6" s="71"/>
      <c r="AR6" s="101" t="s">
        <v>55</v>
      </c>
      <c r="AS6" s="89">
        <v>2.2799999999999998</v>
      </c>
      <c r="AT6" s="102" t="s">
        <v>54</v>
      </c>
      <c r="AU6" s="38">
        <v>3.4000000000000002E-2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82533900</v>
      </c>
      <c r="D8" s="40">
        <v>741666</v>
      </c>
      <c r="E8" s="40">
        <v>1593980</v>
      </c>
      <c r="F8" s="42">
        <v>2895670</v>
      </c>
      <c r="G8" s="81">
        <v>95331200</v>
      </c>
      <c r="H8" s="40">
        <v>872827</v>
      </c>
      <c r="I8" s="40">
        <v>2892860</v>
      </c>
      <c r="J8" s="42">
        <v>4752620</v>
      </c>
      <c r="K8" s="270">
        <f>C10+G10</f>
        <v>725900</v>
      </c>
      <c r="L8" s="271"/>
      <c r="M8" s="276">
        <f>D10+E10+F10+H10+I10+J10</f>
        <v>15643</v>
      </c>
      <c r="N8" s="271"/>
      <c r="O8" s="277">
        <f>M8+K8</f>
        <v>741543</v>
      </c>
      <c r="P8" s="277"/>
      <c r="Q8" s="45" t="s">
        <v>6</v>
      </c>
      <c r="R8" s="42">
        <v>941643500</v>
      </c>
      <c r="S8" s="60"/>
      <c r="T8" s="280">
        <v>0.56999999999999995</v>
      </c>
      <c r="U8" s="283">
        <v>1.01</v>
      </c>
      <c r="V8" s="60"/>
      <c r="W8" s="97" t="s">
        <v>6</v>
      </c>
      <c r="X8" s="47">
        <v>1110</v>
      </c>
      <c r="Y8" s="47">
        <v>1283.3</v>
      </c>
      <c r="Z8" s="47">
        <v>12.8</v>
      </c>
      <c r="AA8" s="47">
        <v>23.1</v>
      </c>
      <c r="AB8" s="47">
        <v>1163.5999999999999</v>
      </c>
      <c r="AC8" s="47">
        <v>1369.3</v>
      </c>
      <c r="AD8" s="47">
        <v>28.1</v>
      </c>
      <c r="AE8" s="93">
        <v>3.9</v>
      </c>
      <c r="AF8" s="16"/>
      <c r="AG8" s="97" t="s">
        <v>29</v>
      </c>
      <c r="AH8" s="18">
        <v>2</v>
      </c>
      <c r="AI8" s="18">
        <v>7.25</v>
      </c>
      <c r="AJ8" s="18">
        <v>1.25</v>
      </c>
      <c r="AK8" s="18">
        <v>7</v>
      </c>
      <c r="AL8" s="19">
        <v>0</v>
      </c>
      <c r="AM8" s="70"/>
      <c r="AN8" s="73" t="s">
        <v>40</v>
      </c>
      <c r="AO8" s="23">
        <v>11.6</v>
      </c>
      <c r="AP8" s="24">
        <v>7.57</v>
      </c>
      <c r="AQ8" s="71"/>
      <c r="AR8" s="34" t="s">
        <v>37</v>
      </c>
      <c r="AS8" s="55">
        <v>0</v>
      </c>
      <c r="AT8" s="35" t="s">
        <v>38</v>
      </c>
      <c r="AU8" s="56">
        <v>4.2999999999999997E-2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82533900</v>
      </c>
      <c r="D9" s="83">
        <f t="shared" ref="D9:J9" si="2">D4</f>
        <v>741666</v>
      </c>
      <c r="E9" s="83">
        <f t="shared" si="2"/>
        <v>1593980</v>
      </c>
      <c r="F9" s="84">
        <f t="shared" si="2"/>
        <v>2895670</v>
      </c>
      <c r="G9" s="82">
        <f t="shared" si="2"/>
        <v>94605300</v>
      </c>
      <c r="H9" s="83">
        <f t="shared" si="2"/>
        <v>865284</v>
      </c>
      <c r="I9" s="83">
        <f t="shared" si="2"/>
        <v>2892860</v>
      </c>
      <c r="J9" s="84">
        <f t="shared" si="2"/>
        <v>4744520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940847500</v>
      </c>
      <c r="S9" s="60"/>
      <c r="T9" s="281"/>
      <c r="U9" s="284"/>
      <c r="V9" s="60"/>
      <c r="W9" s="99" t="s">
        <v>7</v>
      </c>
      <c r="X9" s="6">
        <v>1110</v>
      </c>
      <c r="Y9" s="6">
        <f t="shared" ref="Y9:AE9" si="3">Y4</f>
        <v>1274.5</v>
      </c>
      <c r="Z9" s="6">
        <f t="shared" si="3"/>
        <v>12.7</v>
      </c>
      <c r="AA9" s="6">
        <f t="shared" si="3"/>
        <v>23.1</v>
      </c>
      <c r="AB9" s="6">
        <v>1163.5999999999999</v>
      </c>
      <c r="AC9" s="6">
        <f t="shared" si="3"/>
        <v>1360.3</v>
      </c>
      <c r="AD9" s="6">
        <f t="shared" si="3"/>
        <v>28.1</v>
      </c>
      <c r="AE9" s="92">
        <f t="shared" si="3"/>
        <v>3.9</v>
      </c>
      <c r="AF9" s="16"/>
      <c r="AG9" s="99" t="s">
        <v>26</v>
      </c>
      <c r="AH9" s="7">
        <f>(AH8*10.74)</f>
        <v>21.48</v>
      </c>
      <c r="AI9" s="7">
        <f>(AI8*2.2)</f>
        <v>15.950000000000001</v>
      </c>
      <c r="AJ9" s="7">
        <f>(AJ8*0.25)</f>
        <v>0.3125</v>
      </c>
      <c r="AK9" s="263">
        <f>AK8+AL8</f>
        <v>7</v>
      </c>
      <c r="AL9" s="264"/>
      <c r="AM9" s="11"/>
      <c r="AN9" s="25" t="s">
        <v>41</v>
      </c>
      <c r="AO9" s="26">
        <v>9.1</v>
      </c>
      <c r="AP9" s="27">
        <v>7.79</v>
      </c>
      <c r="AQ9" s="71"/>
      <c r="AR9" s="36" t="s">
        <v>36</v>
      </c>
      <c r="AS9" s="13">
        <v>0</v>
      </c>
      <c r="AT9" s="2" t="s">
        <v>39</v>
      </c>
      <c r="AU9" s="39">
        <v>0.78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0</v>
      </c>
      <c r="D10" s="85">
        <f t="shared" si="4"/>
        <v>0</v>
      </c>
      <c r="E10" s="85">
        <f t="shared" si="4"/>
        <v>0</v>
      </c>
      <c r="F10" s="86">
        <f t="shared" si="4"/>
        <v>0</v>
      </c>
      <c r="G10" s="85">
        <f t="shared" si="4"/>
        <v>725900</v>
      </c>
      <c r="H10" s="85">
        <f t="shared" si="4"/>
        <v>7543</v>
      </c>
      <c r="I10" s="85">
        <f t="shared" si="4"/>
        <v>0</v>
      </c>
      <c r="J10" s="86">
        <f t="shared" si="4"/>
        <v>8100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796000</v>
      </c>
      <c r="S10" s="61"/>
      <c r="T10" s="282"/>
      <c r="U10" s="285"/>
      <c r="V10" s="61"/>
      <c r="W10" s="48" t="s">
        <v>3</v>
      </c>
      <c r="X10" s="49">
        <f>X8-X9</f>
        <v>0</v>
      </c>
      <c r="Y10" s="49">
        <f t="shared" ref="Y10:AE10" si="5">Y8-Y9</f>
        <v>8.7999999999999545</v>
      </c>
      <c r="Z10" s="49">
        <f t="shared" si="5"/>
        <v>0.10000000000000142</v>
      </c>
      <c r="AA10" s="49">
        <f t="shared" si="5"/>
        <v>0</v>
      </c>
      <c r="AB10" s="49">
        <f t="shared" si="5"/>
        <v>0</v>
      </c>
      <c r="AC10" s="49">
        <f t="shared" si="5"/>
        <v>9</v>
      </c>
      <c r="AD10" s="49">
        <f t="shared" si="5"/>
        <v>0</v>
      </c>
      <c r="AE10" s="94">
        <f t="shared" si="5"/>
        <v>0</v>
      </c>
      <c r="AF10" s="16"/>
      <c r="AG10" s="100" t="s">
        <v>28</v>
      </c>
      <c r="AH10" s="98">
        <f>(AH9)/((K8/1000000)*8.34)</f>
        <v>3.5480638770427384</v>
      </c>
      <c r="AI10" s="98">
        <f>(AI9)/((K8/1000000)*8.34)</f>
        <v>2.6346191265750316</v>
      </c>
      <c r="AJ10" s="98">
        <f>(AJ9)/((K8/1000000)*8.34)</f>
        <v>5.1618713294965347E-2</v>
      </c>
      <c r="AK10" s="265">
        <f>(AK9)/((K8/1000000)*8.34)</f>
        <v>1.1562591778072238</v>
      </c>
      <c r="AL10" s="266"/>
      <c r="AM10" s="11"/>
      <c r="AN10" s="63"/>
      <c r="AO10" s="14"/>
      <c r="AP10" s="14"/>
      <c r="AQ10" s="71"/>
      <c r="AR10" s="101" t="s">
        <v>55</v>
      </c>
      <c r="AS10" s="89">
        <v>3.34</v>
      </c>
      <c r="AT10" s="102" t="s">
        <v>54</v>
      </c>
      <c r="AU10" s="38">
        <v>3.7999999999999999E-2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82533900</v>
      </c>
      <c r="D12" s="40">
        <v>741666</v>
      </c>
      <c r="E12" s="40">
        <v>1593980</v>
      </c>
      <c r="F12" s="42">
        <v>2895670</v>
      </c>
      <c r="G12" s="81">
        <v>96157900</v>
      </c>
      <c r="H12" s="40">
        <v>887879</v>
      </c>
      <c r="I12" s="40">
        <v>2925280</v>
      </c>
      <c r="J12" s="42">
        <v>4815060</v>
      </c>
      <c r="K12" s="270">
        <f>C14+G14</f>
        <v>826700</v>
      </c>
      <c r="L12" s="271"/>
      <c r="M12" s="276">
        <f>D14+E14+F14+H14+I14+J14</f>
        <v>109912</v>
      </c>
      <c r="N12" s="271"/>
      <c r="O12" s="277">
        <f>M12+K12</f>
        <v>936612</v>
      </c>
      <c r="P12" s="277"/>
      <c r="Q12" s="45" t="s">
        <v>6</v>
      </c>
      <c r="R12" s="42">
        <v>942594300</v>
      </c>
      <c r="S12" s="60"/>
      <c r="T12" s="280">
        <v>0.77</v>
      </c>
      <c r="U12" s="283">
        <v>1.01</v>
      </c>
      <c r="V12" s="60"/>
      <c r="W12" s="97" t="s">
        <v>6</v>
      </c>
      <c r="X12" s="47">
        <v>1110</v>
      </c>
      <c r="Y12" s="47">
        <v>1297.5999999999999</v>
      </c>
      <c r="Z12" s="47">
        <v>13</v>
      </c>
      <c r="AA12" s="47">
        <v>23.3</v>
      </c>
      <c r="AB12" s="47">
        <v>1163.5999999999999</v>
      </c>
      <c r="AC12" s="47">
        <v>1384.7</v>
      </c>
      <c r="AD12" s="47">
        <v>28.1</v>
      </c>
      <c r="AE12" s="93">
        <v>3.9</v>
      </c>
      <c r="AF12" s="16"/>
      <c r="AG12" s="97" t="s">
        <v>29</v>
      </c>
      <c r="AH12" s="18">
        <v>1.25</v>
      </c>
      <c r="AI12" s="18">
        <v>7.25</v>
      </c>
      <c r="AJ12" s="18">
        <v>2.125</v>
      </c>
      <c r="AK12" s="18">
        <v>12</v>
      </c>
      <c r="AL12" s="19">
        <v>0</v>
      </c>
      <c r="AM12" s="70"/>
      <c r="AN12" s="73" t="s">
        <v>40</v>
      </c>
      <c r="AO12" s="23">
        <v>10.6</v>
      </c>
      <c r="AP12" s="24">
        <v>7.48</v>
      </c>
      <c r="AQ12" s="71"/>
      <c r="AR12" s="34" t="s">
        <v>37</v>
      </c>
      <c r="AS12" s="55">
        <v>0</v>
      </c>
      <c r="AT12" s="35" t="s">
        <v>38</v>
      </c>
      <c r="AU12" s="56">
        <v>0.05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82533900</v>
      </c>
      <c r="D13" s="83">
        <f t="shared" ref="D13:J13" si="6">D8</f>
        <v>741666</v>
      </c>
      <c r="E13" s="83">
        <f t="shared" si="6"/>
        <v>1593980</v>
      </c>
      <c r="F13" s="84">
        <f t="shared" si="6"/>
        <v>2895670</v>
      </c>
      <c r="G13" s="82">
        <f t="shared" si="6"/>
        <v>95331200</v>
      </c>
      <c r="H13" s="83">
        <f t="shared" si="6"/>
        <v>872827</v>
      </c>
      <c r="I13" s="83">
        <f t="shared" si="6"/>
        <v>2892860</v>
      </c>
      <c r="J13" s="84">
        <f t="shared" si="6"/>
        <v>4752620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941643500</v>
      </c>
      <c r="S13" s="60"/>
      <c r="T13" s="281"/>
      <c r="U13" s="284"/>
      <c r="V13" s="60"/>
      <c r="W13" s="99" t="s">
        <v>7</v>
      </c>
      <c r="X13" s="6">
        <f t="shared" ref="X13:AE13" si="7">X8</f>
        <v>1110</v>
      </c>
      <c r="Y13" s="6">
        <f t="shared" si="7"/>
        <v>1283.3</v>
      </c>
      <c r="Z13" s="6">
        <f t="shared" si="7"/>
        <v>12.8</v>
      </c>
      <c r="AA13" s="6">
        <f t="shared" si="7"/>
        <v>23.1</v>
      </c>
      <c r="AB13" s="6">
        <f t="shared" si="7"/>
        <v>1163.5999999999999</v>
      </c>
      <c r="AC13" s="6">
        <f t="shared" si="7"/>
        <v>1369.3</v>
      </c>
      <c r="AD13" s="6">
        <f t="shared" si="7"/>
        <v>28.1</v>
      </c>
      <c r="AE13" s="92">
        <f t="shared" si="7"/>
        <v>3.9</v>
      </c>
      <c r="AF13" s="16"/>
      <c r="AG13" s="99" t="s">
        <v>26</v>
      </c>
      <c r="AH13" s="7">
        <f>(AH12*10.74)</f>
        <v>13.425000000000001</v>
      </c>
      <c r="AI13" s="7">
        <f>(AI12*2.2)</f>
        <v>15.950000000000001</v>
      </c>
      <c r="AJ13" s="7">
        <f>(AJ12*0.25)</f>
        <v>0.53125</v>
      </c>
      <c r="AK13" s="263">
        <f>AK12+AL12</f>
        <v>12</v>
      </c>
      <c r="AL13" s="264"/>
      <c r="AM13" s="11"/>
      <c r="AN13" s="25" t="s">
        <v>41</v>
      </c>
      <c r="AO13" s="26">
        <v>9.5</v>
      </c>
      <c r="AP13" s="27">
        <v>7.76</v>
      </c>
      <c r="AQ13" s="71"/>
      <c r="AR13" s="36" t="s">
        <v>36</v>
      </c>
      <c r="AS13" s="13">
        <v>0</v>
      </c>
      <c r="AT13" s="2" t="s">
        <v>39</v>
      </c>
      <c r="AU13" s="39">
        <v>3.59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0</v>
      </c>
      <c r="D14" s="85">
        <f t="shared" si="8"/>
        <v>0</v>
      </c>
      <c r="E14" s="85">
        <f t="shared" si="8"/>
        <v>0</v>
      </c>
      <c r="F14" s="86">
        <f t="shared" si="8"/>
        <v>0</v>
      </c>
      <c r="G14" s="85">
        <f t="shared" si="8"/>
        <v>826700</v>
      </c>
      <c r="H14" s="85">
        <f t="shared" si="8"/>
        <v>15052</v>
      </c>
      <c r="I14" s="85">
        <f t="shared" si="8"/>
        <v>32420</v>
      </c>
      <c r="J14" s="86">
        <f t="shared" si="8"/>
        <v>62440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950800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9">Y12-Y13</f>
        <v>14.299999999999955</v>
      </c>
      <c r="Z14" s="49">
        <f t="shared" si="9"/>
        <v>0.19999999999999929</v>
      </c>
      <c r="AA14" s="49">
        <f t="shared" si="9"/>
        <v>0.19999999999999929</v>
      </c>
      <c r="AB14" s="49">
        <f t="shared" si="9"/>
        <v>0</v>
      </c>
      <c r="AC14" s="49">
        <f t="shared" si="9"/>
        <v>15.400000000000091</v>
      </c>
      <c r="AD14" s="49">
        <f t="shared" si="9"/>
        <v>0</v>
      </c>
      <c r="AE14" s="94">
        <f t="shared" si="9"/>
        <v>0</v>
      </c>
      <c r="AF14" s="16"/>
      <c r="AG14" s="100" t="s">
        <v>28</v>
      </c>
      <c r="AH14" s="98">
        <f>(AH13)/((K12/1000000)*8.34)</f>
        <v>1.9471540222763124</v>
      </c>
      <c r="AI14" s="98">
        <f>(AI13)/((K12/1000000)*8.34)</f>
        <v>2.3133785218105909</v>
      </c>
      <c r="AJ14" s="98">
        <f>(AJ13)/((K12/1000000)*8.34)</f>
        <v>7.705218430795463E-2</v>
      </c>
      <c r="AK14" s="265">
        <f>(AK13)/((K12/1000000)*8.34)</f>
        <v>1.7404728690737987</v>
      </c>
      <c r="AL14" s="266"/>
      <c r="AM14" s="11"/>
      <c r="AN14" s="63"/>
      <c r="AO14" s="14"/>
      <c r="AP14" s="14"/>
      <c r="AQ14" s="71"/>
      <c r="AR14" s="101" t="s">
        <v>55</v>
      </c>
      <c r="AS14" s="89">
        <v>52.87</v>
      </c>
      <c r="AT14" s="102" t="s">
        <v>54</v>
      </c>
      <c r="AU14" s="38">
        <v>0.04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82533900</v>
      </c>
      <c r="D16" s="40">
        <v>741666</v>
      </c>
      <c r="E16" s="40">
        <v>1593980</v>
      </c>
      <c r="F16" s="42">
        <v>2895670</v>
      </c>
      <c r="G16" s="81">
        <v>96935900</v>
      </c>
      <c r="H16" s="40">
        <v>903021</v>
      </c>
      <c r="I16" s="40">
        <v>2982810</v>
      </c>
      <c r="J16" s="42">
        <v>4871390</v>
      </c>
      <c r="K16" s="270">
        <f>C18+G18</f>
        <v>778000</v>
      </c>
      <c r="L16" s="271"/>
      <c r="M16" s="276">
        <f>D18+E18+F18+H18+I18+J18</f>
        <v>129002</v>
      </c>
      <c r="N16" s="271"/>
      <c r="O16" s="277">
        <f>M16+K16</f>
        <v>907002</v>
      </c>
      <c r="P16" s="277"/>
      <c r="Q16" s="45" t="s">
        <v>6</v>
      </c>
      <c r="R16" s="42">
        <v>943474200</v>
      </c>
      <c r="S16" s="60"/>
      <c r="T16" s="280">
        <v>0.63</v>
      </c>
      <c r="U16" s="283">
        <v>1.05</v>
      </c>
      <c r="V16" s="60"/>
      <c r="W16" s="97" t="s">
        <v>6</v>
      </c>
      <c r="X16" s="47">
        <v>1110</v>
      </c>
      <c r="Y16" s="47">
        <v>1307.2</v>
      </c>
      <c r="Z16" s="47">
        <v>13.2</v>
      </c>
      <c r="AA16" s="47">
        <v>23.4</v>
      </c>
      <c r="AB16" s="47">
        <v>1163.5999999999999</v>
      </c>
      <c r="AC16" s="47">
        <v>1395.1</v>
      </c>
      <c r="AD16" s="47">
        <v>28.6</v>
      </c>
      <c r="AE16" s="93">
        <v>3.9</v>
      </c>
      <c r="AF16" s="16"/>
      <c r="AG16" s="97" t="s">
        <v>29</v>
      </c>
      <c r="AH16" s="18">
        <v>1.625</v>
      </c>
      <c r="AI16" s="18">
        <v>7.5</v>
      </c>
      <c r="AJ16" s="18">
        <v>1.625</v>
      </c>
      <c r="AK16" s="18">
        <v>8</v>
      </c>
      <c r="AL16" s="19">
        <v>0</v>
      </c>
      <c r="AM16" s="70"/>
      <c r="AN16" s="73" t="s">
        <v>40</v>
      </c>
      <c r="AO16" s="23">
        <v>11.5</v>
      </c>
      <c r="AP16" s="24">
        <v>7.46</v>
      </c>
      <c r="AQ16" s="71"/>
      <c r="AR16" s="2" t="s">
        <v>37</v>
      </c>
      <c r="AS16" s="13">
        <v>0</v>
      </c>
      <c r="AT16" s="2" t="s">
        <v>38</v>
      </c>
      <c r="AU16" s="13">
        <v>4.4999999999999998E-2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82533900</v>
      </c>
      <c r="D17" s="83">
        <f t="shared" ref="D17:J17" si="10">D12</f>
        <v>741666</v>
      </c>
      <c r="E17" s="83">
        <f t="shared" si="10"/>
        <v>1593980</v>
      </c>
      <c r="F17" s="84">
        <f t="shared" si="10"/>
        <v>2895670</v>
      </c>
      <c r="G17" s="82">
        <f t="shared" si="10"/>
        <v>96157900</v>
      </c>
      <c r="H17" s="83">
        <f t="shared" si="10"/>
        <v>887879</v>
      </c>
      <c r="I17" s="83">
        <f t="shared" si="10"/>
        <v>2925280</v>
      </c>
      <c r="J17" s="84">
        <f t="shared" si="10"/>
        <v>4815060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942594300</v>
      </c>
      <c r="S17" s="60"/>
      <c r="T17" s="281"/>
      <c r="U17" s="284"/>
      <c r="V17" s="60"/>
      <c r="W17" s="99" t="s">
        <v>7</v>
      </c>
      <c r="X17" s="6">
        <f t="shared" ref="X17:AE17" si="11">X12</f>
        <v>1110</v>
      </c>
      <c r="Y17" s="6">
        <f t="shared" si="11"/>
        <v>1297.5999999999999</v>
      </c>
      <c r="Z17" s="6">
        <f t="shared" si="11"/>
        <v>13</v>
      </c>
      <c r="AA17" s="6">
        <f t="shared" si="11"/>
        <v>23.3</v>
      </c>
      <c r="AB17" s="6">
        <f t="shared" si="11"/>
        <v>1163.5999999999999</v>
      </c>
      <c r="AC17" s="6">
        <f t="shared" si="11"/>
        <v>1384.7</v>
      </c>
      <c r="AD17" s="6">
        <f t="shared" si="11"/>
        <v>28.1</v>
      </c>
      <c r="AE17" s="92">
        <f t="shared" si="11"/>
        <v>3.9</v>
      </c>
      <c r="AF17" s="16"/>
      <c r="AG17" s="99" t="s">
        <v>26</v>
      </c>
      <c r="AH17" s="7">
        <f>(AH16*10.74)</f>
        <v>17.452500000000001</v>
      </c>
      <c r="AI17" s="7">
        <f>(AI16*2.2)</f>
        <v>16.5</v>
      </c>
      <c r="AJ17" s="7">
        <f>(AJ16*0.25)</f>
        <v>0.40625</v>
      </c>
      <c r="AK17" s="263">
        <f>AK16+AL16</f>
        <v>8</v>
      </c>
      <c r="AL17" s="264"/>
      <c r="AM17" s="11"/>
      <c r="AN17" s="25" t="s">
        <v>41</v>
      </c>
      <c r="AO17" s="26">
        <v>9.6999999999999993</v>
      </c>
      <c r="AP17" s="27">
        <v>7.09</v>
      </c>
      <c r="AQ17" s="71"/>
      <c r="AR17" s="2" t="s">
        <v>36</v>
      </c>
      <c r="AS17" s="13">
        <v>0</v>
      </c>
      <c r="AT17" s="2" t="s">
        <v>39</v>
      </c>
      <c r="AU17" s="13">
        <v>1.5549999999999999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0</v>
      </c>
      <c r="D18" s="85">
        <f t="shared" si="12"/>
        <v>0</v>
      </c>
      <c r="E18" s="85">
        <f t="shared" si="12"/>
        <v>0</v>
      </c>
      <c r="F18" s="86">
        <f t="shared" si="12"/>
        <v>0</v>
      </c>
      <c r="G18" s="85">
        <f t="shared" si="12"/>
        <v>778000</v>
      </c>
      <c r="H18" s="85">
        <f t="shared" si="12"/>
        <v>15142</v>
      </c>
      <c r="I18" s="85">
        <f t="shared" si="12"/>
        <v>57530</v>
      </c>
      <c r="J18" s="86">
        <f t="shared" si="12"/>
        <v>56330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879900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3">Y16-Y17</f>
        <v>9.6000000000001364</v>
      </c>
      <c r="Z18" s="49">
        <f t="shared" si="13"/>
        <v>0.19999999999999929</v>
      </c>
      <c r="AA18" s="49">
        <f t="shared" si="13"/>
        <v>9.9999999999997868E-2</v>
      </c>
      <c r="AB18" s="49">
        <f t="shared" si="13"/>
        <v>0</v>
      </c>
      <c r="AC18" s="49">
        <f t="shared" si="13"/>
        <v>10.399999999999864</v>
      </c>
      <c r="AD18" s="49">
        <f t="shared" si="13"/>
        <v>0.5</v>
      </c>
      <c r="AE18" s="94">
        <f t="shared" si="13"/>
        <v>0</v>
      </c>
      <c r="AF18" s="16"/>
      <c r="AG18" s="100" t="s">
        <v>28</v>
      </c>
      <c r="AH18" s="98">
        <f>(AH17)/((K16/1000000)*8.34)</f>
        <v>2.6897505132141073</v>
      </c>
      <c r="AI18" s="98">
        <f>(AI17)/((K16/1000000)*8.34)</f>
        <v>2.5429527843021211</v>
      </c>
      <c r="AJ18" s="98">
        <f>(AJ17)/((K16/1000000)*8.34)</f>
        <v>6.2610579916529505E-2</v>
      </c>
      <c r="AK18" s="265">
        <f>(AK17)/((K16/1000000)*8.34)</f>
        <v>1.2329468045101193</v>
      </c>
      <c r="AL18" s="266"/>
      <c r="AM18" s="11"/>
      <c r="AN18" s="63"/>
      <c r="AO18" s="14"/>
      <c r="AP18" s="14"/>
      <c r="AQ18" s="71"/>
      <c r="AR18" s="101" t="s">
        <v>55</v>
      </c>
      <c r="AS18" s="89">
        <v>7.12</v>
      </c>
      <c r="AT18" s="102" t="s">
        <v>54</v>
      </c>
      <c r="AU18" s="12">
        <v>3.7999999999999999E-2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82533900</v>
      </c>
      <c r="D20" s="40">
        <v>741666</v>
      </c>
      <c r="E20" s="40">
        <v>1593980</v>
      </c>
      <c r="F20" s="42">
        <v>2895670</v>
      </c>
      <c r="G20" s="81">
        <v>97862400</v>
      </c>
      <c r="H20" s="40">
        <v>918717</v>
      </c>
      <c r="I20" s="40">
        <v>3015360</v>
      </c>
      <c r="J20" s="42">
        <v>4975670</v>
      </c>
      <c r="K20" s="270">
        <f>C22+G22</f>
        <v>926500</v>
      </c>
      <c r="L20" s="271"/>
      <c r="M20" s="276">
        <f>D22+E22+F22+H22+I22+J22</f>
        <v>152526</v>
      </c>
      <c r="N20" s="271"/>
      <c r="O20" s="277">
        <f>M20+K20</f>
        <v>1079026</v>
      </c>
      <c r="P20" s="277"/>
      <c r="Q20" s="45" t="s">
        <v>6</v>
      </c>
      <c r="R20" s="42">
        <v>944388800</v>
      </c>
      <c r="S20" s="60">
        <v>0</v>
      </c>
      <c r="T20" s="280">
        <v>0.14000000000000001</v>
      </c>
      <c r="U20" s="283">
        <v>1.06</v>
      </c>
      <c r="V20" s="60"/>
      <c r="W20" s="97" t="s">
        <v>6</v>
      </c>
      <c r="X20" s="47">
        <v>1110</v>
      </c>
      <c r="Y20" s="47">
        <v>1318.6</v>
      </c>
      <c r="Z20" s="47">
        <v>13.4</v>
      </c>
      <c r="AA20" s="47">
        <v>23.6</v>
      </c>
      <c r="AB20" s="47">
        <v>1163.5999999999999</v>
      </c>
      <c r="AC20" s="47">
        <v>1407.9</v>
      </c>
      <c r="AD20" s="47">
        <v>28.8</v>
      </c>
      <c r="AE20" s="93">
        <v>3.9</v>
      </c>
      <c r="AF20" s="16"/>
      <c r="AG20" s="97" t="s">
        <v>29</v>
      </c>
      <c r="AH20" s="18">
        <v>2.5</v>
      </c>
      <c r="AI20" s="18">
        <v>9</v>
      </c>
      <c r="AJ20" s="18">
        <v>1.875</v>
      </c>
      <c r="AK20" s="18">
        <v>10</v>
      </c>
      <c r="AL20" s="19">
        <v>0</v>
      </c>
      <c r="AM20" s="70"/>
      <c r="AN20" s="73" t="s">
        <v>40</v>
      </c>
      <c r="AO20" s="23">
        <v>10.199999999999999</v>
      </c>
      <c r="AP20" s="24">
        <v>7.56</v>
      </c>
      <c r="AQ20" s="71"/>
      <c r="AR20" s="34" t="s">
        <v>37</v>
      </c>
      <c r="AS20" s="55">
        <v>0</v>
      </c>
      <c r="AT20" s="35" t="s">
        <v>38</v>
      </c>
      <c r="AU20" s="56">
        <v>4.2999999999999997E-2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82533900</v>
      </c>
      <c r="D21" s="83">
        <f t="shared" ref="D21:J21" si="14">D16</f>
        <v>741666</v>
      </c>
      <c r="E21" s="83">
        <f t="shared" si="14"/>
        <v>1593980</v>
      </c>
      <c r="F21" s="84">
        <f t="shared" si="14"/>
        <v>2895670</v>
      </c>
      <c r="G21" s="82">
        <f t="shared" si="14"/>
        <v>96935900</v>
      </c>
      <c r="H21" s="83">
        <f t="shared" si="14"/>
        <v>903021</v>
      </c>
      <c r="I21" s="83">
        <f t="shared" si="14"/>
        <v>2982810</v>
      </c>
      <c r="J21" s="84">
        <f t="shared" si="14"/>
        <v>4871390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943474200</v>
      </c>
      <c r="S21" s="60"/>
      <c r="T21" s="281"/>
      <c r="U21" s="284"/>
      <c r="V21" s="60"/>
      <c r="W21" s="99" t="s">
        <v>7</v>
      </c>
      <c r="X21" s="6">
        <f t="shared" ref="X21:AE21" si="15">X16</f>
        <v>1110</v>
      </c>
      <c r="Y21" s="6">
        <f t="shared" si="15"/>
        <v>1307.2</v>
      </c>
      <c r="Z21" s="6">
        <f t="shared" si="15"/>
        <v>13.2</v>
      </c>
      <c r="AA21" s="6">
        <f t="shared" si="15"/>
        <v>23.4</v>
      </c>
      <c r="AB21" s="6">
        <f t="shared" si="15"/>
        <v>1163.5999999999999</v>
      </c>
      <c r="AC21" s="6">
        <f t="shared" si="15"/>
        <v>1395.1</v>
      </c>
      <c r="AD21" s="6">
        <f t="shared" si="15"/>
        <v>28.6</v>
      </c>
      <c r="AE21" s="92">
        <f t="shared" si="15"/>
        <v>3.9</v>
      </c>
      <c r="AF21" s="16"/>
      <c r="AG21" s="99" t="s">
        <v>26</v>
      </c>
      <c r="AH21" s="7">
        <f>(AH20*10.74)</f>
        <v>26.85</v>
      </c>
      <c r="AI21" s="7">
        <f>(AI20*2.2)</f>
        <v>19.8</v>
      </c>
      <c r="AJ21" s="7">
        <f>(AJ20*0.25)</f>
        <v>0.46875</v>
      </c>
      <c r="AK21" s="263">
        <f>AK20+AL20</f>
        <v>10</v>
      </c>
      <c r="AL21" s="264"/>
      <c r="AM21" s="11"/>
      <c r="AN21" s="25" t="s">
        <v>41</v>
      </c>
      <c r="AO21" s="26">
        <v>10.8</v>
      </c>
      <c r="AP21" s="27">
        <v>7.17</v>
      </c>
      <c r="AQ21" s="71"/>
      <c r="AR21" s="36" t="s">
        <v>36</v>
      </c>
      <c r="AS21" s="13">
        <v>0</v>
      </c>
      <c r="AT21" s="2" t="s">
        <v>39</v>
      </c>
      <c r="AU21" s="39">
        <v>1.365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0</v>
      </c>
      <c r="D22" s="85">
        <f t="shared" si="16"/>
        <v>0</v>
      </c>
      <c r="E22" s="85">
        <f t="shared" si="16"/>
        <v>0</v>
      </c>
      <c r="F22" s="86">
        <f t="shared" si="16"/>
        <v>0</v>
      </c>
      <c r="G22" s="85">
        <f t="shared" si="16"/>
        <v>926500</v>
      </c>
      <c r="H22" s="85">
        <f t="shared" si="16"/>
        <v>15696</v>
      </c>
      <c r="I22" s="85">
        <f t="shared" si="16"/>
        <v>32550</v>
      </c>
      <c r="J22" s="86">
        <f t="shared" si="16"/>
        <v>104280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914600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17">Y20-Y21</f>
        <v>11.399999999999864</v>
      </c>
      <c r="Z22" s="49">
        <f t="shared" si="17"/>
        <v>0.20000000000000107</v>
      </c>
      <c r="AA22" s="49">
        <f t="shared" si="17"/>
        <v>0.20000000000000284</v>
      </c>
      <c r="AB22" s="49">
        <f t="shared" si="17"/>
        <v>0</v>
      </c>
      <c r="AC22" s="49">
        <f t="shared" si="17"/>
        <v>12.800000000000182</v>
      </c>
      <c r="AD22" s="49">
        <f t="shared" si="17"/>
        <v>0.19999999999999929</v>
      </c>
      <c r="AE22" s="94">
        <f t="shared" si="17"/>
        <v>0</v>
      </c>
      <c r="AF22" s="16"/>
      <c r="AG22" s="100" t="s">
        <v>28</v>
      </c>
      <c r="AH22" s="98">
        <f>(AH21)/((K20/1000000)*8.34)</f>
        <v>3.4748240263698378</v>
      </c>
      <c r="AI22" s="98">
        <f>(AI21)/((K20/1000000)*8.34)</f>
        <v>2.5624400641386513</v>
      </c>
      <c r="AJ22" s="98">
        <f>(AJ21)/((K20/1000000)*8.34)</f>
        <v>6.0663827276009739E-2</v>
      </c>
      <c r="AK22" s="265">
        <f>(AK21)/((K20/1000000)*8.34)</f>
        <v>1.2941616485548744</v>
      </c>
      <c r="AL22" s="266"/>
      <c r="AM22" s="11"/>
      <c r="AN22" s="63"/>
      <c r="AO22" s="14"/>
      <c r="AP22" s="14"/>
      <c r="AQ22" s="71"/>
      <c r="AR22" s="101" t="s">
        <v>55</v>
      </c>
      <c r="AS22" s="89">
        <v>6.48</v>
      </c>
      <c r="AT22" s="102" t="s">
        <v>54</v>
      </c>
      <c r="AU22" s="38">
        <v>3.5999999999999997E-2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82533900</v>
      </c>
      <c r="D24" s="40">
        <v>741666</v>
      </c>
      <c r="E24" s="40">
        <v>1593980</v>
      </c>
      <c r="F24" s="42">
        <v>2895670</v>
      </c>
      <c r="G24" s="81">
        <v>98643100</v>
      </c>
      <c r="H24" s="40">
        <v>926598</v>
      </c>
      <c r="I24" s="40">
        <v>3047870</v>
      </c>
      <c r="J24" s="42">
        <v>5040840</v>
      </c>
      <c r="K24" s="270">
        <f>C26+G26</f>
        <v>780700</v>
      </c>
      <c r="L24" s="271"/>
      <c r="M24" s="276">
        <f>D26+E26+F26+H26+I26+J26</f>
        <v>105561</v>
      </c>
      <c r="N24" s="271"/>
      <c r="O24" s="277">
        <f>M24+K24</f>
        <v>886261</v>
      </c>
      <c r="P24" s="277"/>
      <c r="Q24" s="45" t="s">
        <v>6</v>
      </c>
      <c r="R24" s="42">
        <v>945308900</v>
      </c>
      <c r="S24" s="60"/>
      <c r="T24" s="280">
        <v>0.68</v>
      </c>
      <c r="U24" s="283">
        <v>1.03</v>
      </c>
      <c r="V24" s="60"/>
      <c r="W24" s="97" t="s">
        <v>6</v>
      </c>
      <c r="X24" s="47">
        <v>1110</v>
      </c>
      <c r="Y24" s="47">
        <v>1328</v>
      </c>
      <c r="Z24" s="47">
        <v>13.6</v>
      </c>
      <c r="AA24" s="47">
        <v>23.7</v>
      </c>
      <c r="AB24" s="47">
        <v>1163.5999999999999</v>
      </c>
      <c r="AC24" s="47">
        <v>1418.3</v>
      </c>
      <c r="AD24" s="47">
        <v>29</v>
      </c>
      <c r="AE24" s="93">
        <v>3.9</v>
      </c>
      <c r="AF24" s="16"/>
      <c r="AG24" s="97" t="s">
        <v>29</v>
      </c>
      <c r="AH24" s="18">
        <v>1.9375</v>
      </c>
      <c r="AI24" s="18">
        <v>7.5</v>
      </c>
      <c r="AJ24" s="18">
        <v>1.625</v>
      </c>
      <c r="AK24" s="18">
        <v>8</v>
      </c>
      <c r="AL24" s="19">
        <v>0</v>
      </c>
      <c r="AM24" s="70"/>
      <c r="AN24" s="73" t="s">
        <v>40</v>
      </c>
      <c r="AO24" s="23">
        <v>11.3</v>
      </c>
      <c r="AP24" s="24">
        <v>7.48</v>
      </c>
      <c r="AQ24" s="71"/>
      <c r="AR24" s="34" t="s">
        <v>37</v>
      </c>
      <c r="AS24" s="55">
        <v>0</v>
      </c>
      <c r="AT24" s="35" t="s">
        <v>38</v>
      </c>
      <c r="AU24" s="56">
        <v>4.2999999999999997E-2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82533900</v>
      </c>
      <c r="D25" s="83">
        <f t="shared" si="18"/>
        <v>741666</v>
      </c>
      <c r="E25" s="83">
        <f t="shared" si="18"/>
        <v>1593980</v>
      </c>
      <c r="F25" s="84">
        <f t="shared" si="18"/>
        <v>2895670</v>
      </c>
      <c r="G25" s="82">
        <f t="shared" si="18"/>
        <v>97862400</v>
      </c>
      <c r="H25" s="83">
        <f t="shared" si="18"/>
        <v>918717</v>
      </c>
      <c r="I25" s="83">
        <f t="shared" si="18"/>
        <v>3015360</v>
      </c>
      <c r="J25" s="84">
        <f t="shared" si="18"/>
        <v>4975670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944388800</v>
      </c>
      <c r="S25" s="60"/>
      <c r="T25" s="281"/>
      <c r="U25" s="284"/>
      <c r="V25" s="60"/>
      <c r="W25" s="99" t="s">
        <v>7</v>
      </c>
      <c r="X25" s="6">
        <f t="shared" ref="X25:AE25" si="19">X20</f>
        <v>1110</v>
      </c>
      <c r="Y25" s="6">
        <f t="shared" si="19"/>
        <v>1318.6</v>
      </c>
      <c r="Z25" s="6">
        <f t="shared" si="19"/>
        <v>13.4</v>
      </c>
      <c r="AA25" s="6">
        <f t="shared" si="19"/>
        <v>23.6</v>
      </c>
      <c r="AB25" s="6">
        <f t="shared" si="19"/>
        <v>1163.5999999999999</v>
      </c>
      <c r="AC25" s="6">
        <f t="shared" si="19"/>
        <v>1407.9</v>
      </c>
      <c r="AD25" s="6">
        <f t="shared" si="19"/>
        <v>28.8</v>
      </c>
      <c r="AE25" s="92">
        <f t="shared" si="19"/>
        <v>3.9</v>
      </c>
      <c r="AF25" s="16"/>
      <c r="AG25" s="99" t="s">
        <v>26</v>
      </c>
      <c r="AH25" s="7">
        <f>(AH24*10.74)</f>
        <v>20.80875</v>
      </c>
      <c r="AI25" s="7">
        <f>(AI24*2.2)</f>
        <v>16.5</v>
      </c>
      <c r="AJ25" s="7">
        <f>(AJ24*0.25)</f>
        <v>0.40625</v>
      </c>
      <c r="AK25" s="263">
        <f>AK24+AL24</f>
        <v>8</v>
      </c>
      <c r="AL25" s="264"/>
      <c r="AM25" s="11"/>
      <c r="AN25" s="25" t="s">
        <v>41</v>
      </c>
      <c r="AO25" s="26">
        <v>11.7</v>
      </c>
      <c r="AP25" s="27">
        <v>7.15</v>
      </c>
      <c r="AQ25" s="71"/>
      <c r="AR25" s="36" t="s">
        <v>36</v>
      </c>
      <c r="AS25" s="13">
        <v>0</v>
      </c>
      <c r="AT25" s="2" t="s">
        <v>39</v>
      </c>
      <c r="AU25" s="39">
        <v>1.546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0</v>
      </c>
      <c r="D26" s="85">
        <f t="shared" si="20"/>
        <v>0</v>
      </c>
      <c r="E26" s="85">
        <f t="shared" si="20"/>
        <v>0</v>
      </c>
      <c r="F26" s="86">
        <f t="shared" si="20"/>
        <v>0</v>
      </c>
      <c r="G26" s="85">
        <f t="shared" si="20"/>
        <v>780700</v>
      </c>
      <c r="H26" s="85">
        <f t="shared" si="20"/>
        <v>7881</v>
      </c>
      <c r="I26" s="85">
        <f t="shared" si="20"/>
        <v>32510</v>
      </c>
      <c r="J26" s="86">
        <f t="shared" si="20"/>
        <v>65170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920100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1">Y24-Y25</f>
        <v>9.4000000000000909</v>
      </c>
      <c r="Z26" s="49">
        <f t="shared" si="21"/>
        <v>0.19999999999999929</v>
      </c>
      <c r="AA26" s="49">
        <f t="shared" si="21"/>
        <v>9.9999999999997868E-2</v>
      </c>
      <c r="AB26" s="49">
        <f t="shared" si="21"/>
        <v>0</v>
      </c>
      <c r="AC26" s="49">
        <f t="shared" si="21"/>
        <v>10.399999999999864</v>
      </c>
      <c r="AD26" s="49">
        <f t="shared" si="21"/>
        <v>0.19999999999999929</v>
      </c>
      <c r="AE26" s="94">
        <f t="shared" si="21"/>
        <v>0</v>
      </c>
      <c r="AF26" s="16"/>
      <c r="AG26" s="100" t="s">
        <v>28</v>
      </c>
      <c r="AH26" s="98">
        <f>(AH25)/((K24/1000000)*8.34)</f>
        <v>3.1959189917183717</v>
      </c>
      <c r="AI26" s="98">
        <f>(AI25)/((K24/1000000)*8.34)</f>
        <v>2.5341581480556559</v>
      </c>
      <c r="AJ26" s="98">
        <f>(AJ25)/((K24/1000000)*8.34)</f>
        <v>6.2394045311976377E-2</v>
      </c>
      <c r="AK26" s="265">
        <f>(AK25)/((K24/1000000)*8.34)</f>
        <v>1.2286827384512271</v>
      </c>
      <c r="AL26" s="266"/>
      <c r="AM26" s="11"/>
      <c r="AN26" s="63"/>
      <c r="AO26" s="14"/>
      <c r="AP26" s="14"/>
      <c r="AQ26" s="71"/>
      <c r="AR26" s="101" t="s">
        <v>55</v>
      </c>
      <c r="AS26" s="89">
        <v>9.1199999999999992</v>
      </c>
      <c r="AT26" s="102" t="s">
        <v>54</v>
      </c>
      <c r="AU26" s="38">
        <v>3.5999999999999997E-2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82533900</v>
      </c>
      <c r="D28" s="40">
        <v>741666</v>
      </c>
      <c r="E28" s="40">
        <v>1593980</v>
      </c>
      <c r="F28" s="42">
        <v>2895670</v>
      </c>
      <c r="G28" s="81">
        <v>99476000</v>
      </c>
      <c r="H28" s="40">
        <v>934442</v>
      </c>
      <c r="I28" s="40">
        <v>3080060</v>
      </c>
      <c r="J28" s="42">
        <v>5106960</v>
      </c>
      <c r="K28" s="270">
        <f>C30+G30</f>
        <v>832900</v>
      </c>
      <c r="L28" s="271"/>
      <c r="M28" s="276">
        <f>D30+E30+F30+H30+I30+J30</f>
        <v>106154</v>
      </c>
      <c r="N28" s="271"/>
      <c r="O28" s="277">
        <f>M28+K28</f>
        <v>939054</v>
      </c>
      <c r="P28" s="277"/>
      <c r="Q28" s="45" t="s">
        <v>6</v>
      </c>
      <c r="R28" s="42">
        <v>946222400</v>
      </c>
      <c r="S28" s="60"/>
      <c r="T28" s="280">
        <v>0.14000000000000001</v>
      </c>
      <c r="U28" s="283">
        <v>1.08</v>
      </c>
      <c r="V28" s="60"/>
      <c r="W28" s="97" t="s">
        <v>6</v>
      </c>
      <c r="X28" s="47">
        <v>1110</v>
      </c>
      <c r="Y28" s="47">
        <v>1338.2</v>
      </c>
      <c r="Z28" s="47">
        <v>13.7</v>
      </c>
      <c r="AA28" s="47">
        <v>23.9</v>
      </c>
      <c r="AB28" s="47">
        <v>1163.5999999999999</v>
      </c>
      <c r="AC28" s="47">
        <v>1429.4</v>
      </c>
      <c r="AD28" s="47">
        <v>29.1</v>
      </c>
      <c r="AE28" s="93">
        <v>3.9</v>
      </c>
      <c r="AF28" s="16"/>
      <c r="AG28" s="97" t="s">
        <v>29</v>
      </c>
      <c r="AH28" s="18">
        <v>2.125</v>
      </c>
      <c r="AI28" s="18">
        <v>8</v>
      </c>
      <c r="AJ28" s="18">
        <v>1.625</v>
      </c>
      <c r="AK28" s="18">
        <v>8</v>
      </c>
      <c r="AL28" s="19">
        <v>0</v>
      </c>
      <c r="AM28" s="70"/>
      <c r="AN28" s="73" t="s">
        <v>40</v>
      </c>
      <c r="AO28" s="23">
        <v>11.3</v>
      </c>
      <c r="AP28" s="24">
        <v>7.55</v>
      </c>
      <c r="AQ28" s="71"/>
      <c r="AR28" s="34" t="s">
        <v>37</v>
      </c>
      <c r="AS28" s="55">
        <v>0</v>
      </c>
      <c r="AT28" s="35" t="s">
        <v>38</v>
      </c>
      <c r="AU28" s="56">
        <v>4.2000000000000003E-2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82533900</v>
      </c>
      <c r="D29" s="83">
        <f t="shared" si="22"/>
        <v>741666</v>
      </c>
      <c r="E29" s="83">
        <f t="shared" si="22"/>
        <v>1593980</v>
      </c>
      <c r="F29" s="84">
        <f t="shared" si="22"/>
        <v>2895670</v>
      </c>
      <c r="G29" s="82">
        <f t="shared" si="22"/>
        <v>98643100</v>
      </c>
      <c r="H29" s="83">
        <f t="shared" si="22"/>
        <v>926598</v>
      </c>
      <c r="I29" s="83">
        <f t="shared" si="22"/>
        <v>3047870</v>
      </c>
      <c r="J29" s="84">
        <f t="shared" si="22"/>
        <v>5040840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945308900</v>
      </c>
      <c r="S29" s="60"/>
      <c r="T29" s="281"/>
      <c r="U29" s="284"/>
      <c r="V29" s="60"/>
      <c r="W29" s="99" t="s">
        <v>7</v>
      </c>
      <c r="X29" s="6">
        <f t="shared" ref="X29:AE29" si="23">X24</f>
        <v>1110</v>
      </c>
      <c r="Y29" s="6">
        <f t="shared" si="23"/>
        <v>1328</v>
      </c>
      <c r="Z29" s="6">
        <f t="shared" si="23"/>
        <v>13.6</v>
      </c>
      <c r="AA29" s="6">
        <f t="shared" si="23"/>
        <v>23.7</v>
      </c>
      <c r="AB29" s="6">
        <f t="shared" si="23"/>
        <v>1163.5999999999999</v>
      </c>
      <c r="AC29" s="6">
        <f t="shared" si="23"/>
        <v>1418.3</v>
      </c>
      <c r="AD29" s="6">
        <f t="shared" si="23"/>
        <v>29</v>
      </c>
      <c r="AE29" s="92">
        <f t="shared" si="23"/>
        <v>3.9</v>
      </c>
      <c r="AF29" s="16"/>
      <c r="AG29" s="99" t="s">
        <v>26</v>
      </c>
      <c r="AH29" s="7">
        <f>(AH28*10.74)</f>
        <v>22.822500000000002</v>
      </c>
      <c r="AI29" s="7">
        <f>(AI28*2.2)</f>
        <v>17.600000000000001</v>
      </c>
      <c r="AJ29" s="7">
        <f>(AJ28*0.25)</f>
        <v>0.40625</v>
      </c>
      <c r="AK29" s="263">
        <f>AK28+AL28</f>
        <v>8</v>
      </c>
      <c r="AL29" s="264"/>
      <c r="AM29" s="11"/>
      <c r="AN29" s="25" t="s">
        <v>41</v>
      </c>
      <c r="AO29" s="26">
        <v>11.2</v>
      </c>
      <c r="AP29" s="27">
        <v>7.34</v>
      </c>
      <c r="AQ29" s="71"/>
      <c r="AR29" s="36" t="s">
        <v>36</v>
      </c>
      <c r="AS29" s="13">
        <v>0</v>
      </c>
      <c r="AT29" s="2" t="s">
        <v>39</v>
      </c>
      <c r="AU29" s="39">
        <v>1.0489999999999999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0</v>
      </c>
      <c r="D30" s="85">
        <f t="shared" si="24"/>
        <v>0</v>
      </c>
      <c r="E30" s="85">
        <f t="shared" si="24"/>
        <v>0</v>
      </c>
      <c r="F30" s="86">
        <f t="shared" si="24"/>
        <v>0</v>
      </c>
      <c r="G30" s="85">
        <f t="shared" si="24"/>
        <v>832900</v>
      </c>
      <c r="H30" s="85">
        <f t="shared" si="24"/>
        <v>7844</v>
      </c>
      <c r="I30" s="85">
        <f t="shared" si="24"/>
        <v>32190</v>
      </c>
      <c r="J30" s="86">
        <f t="shared" si="24"/>
        <v>66120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913500</v>
      </c>
      <c r="S30" s="61"/>
      <c r="T30" s="282"/>
      <c r="U30" s="285"/>
      <c r="V30" s="61"/>
      <c r="W30" s="48" t="s">
        <v>3</v>
      </c>
      <c r="X30" s="49">
        <f>X28-X29</f>
        <v>0</v>
      </c>
      <c r="Y30" s="49">
        <f t="shared" ref="Y30:AE30" si="25">Y28-Y29</f>
        <v>10.200000000000045</v>
      </c>
      <c r="Z30" s="49">
        <f t="shared" si="25"/>
        <v>9.9999999999999645E-2</v>
      </c>
      <c r="AA30" s="49">
        <f t="shared" si="25"/>
        <v>0.19999999999999929</v>
      </c>
      <c r="AB30" s="49">
        <f t="shared" si="25"/>
        <v>0</v>
      </c>
      <c r="AC30" s="49">
        <f t="shared" si="25"/>
        <v>11.100000000000136</v>
      </c>
      <c r="AD30" s="49">
        <f t="shared" si="25"/>
        <v>0.10000000000000142</v>
      </c>
      <c r="AE30" s="94">
        <f t="shared" si="25"/>
        <v>0</v>
      </c>
      <c r="AF30" s="16"/>
      <c r="AG30" s="100" t="s">
        <v>28</v>
      </c>
      <c r="AH30" s="98">
        <f>(AH29)/((K28/1000000)*8.34)</f>
        <v>3.2855214207790935</v>
      </c>
      <c r="AI30" s="98">
        <f>(AI29)/((K28/1000000)*8.34)</f>
        <v>2.533691620362013</v>
      </c>
      <c r="AJ30" s="98">
        <f>(AJ29)/((K28/1000000)*8.34)</f>
        <v>5.8483648907503849E-2</v>
      </c>
      <c r="AK30" s="265">
        <f>(AK29)/((K28/1000000)*8.34)</f>
        <v>1.1516780092554604</v>
      </c>
      <c r="AL30" s="266"/>
      <c r="AM30" s="11"/>
      <c r="AN30" s="63"/>
      <c r="AO30" s="14"/>
      <c r="AP30" s="14"/>
      <c r="AQ30" s="71"/>
      <c r="AR30" s="101" t="s">
        <v>55</v>
      </c>
      <c r="AS30" s="89">
        <v>3.52</v>
      </c>
      <c r="AT30" s="102" t="s">
        <v>54</v>
      </c>
      <c r="AU30" s="38">
        <v>3.5000000000000003E-2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82533900</v>
      </c>
      <c r="D32" s="40">
        <v>741666</v>
      </c>
      <c r="E32" s="40">
        <v>1593980</v>
      </c>
      <c r="F32" s="42">
        <v>2895670</v>
      </c>
      <c r="G32" s="81">
        <v>100293000</v>
      </c>
      <c r="H32" s="40">
        <v>942299</v>
      </c>
      <c r="I32" s="40">
        <v>3112430</v>
      </c>
      <c r="J32" s="42">
        <v>5154030</v>
      </c>
      <c r="K32" s="270">
        <f>C34+G34</f>
        <v>817000</v>
      </c>
      <c r="L32" s="271"/>
      <c r="M32" s="276">
        <f>D34+E34+F34+H34+I34+J34</f>
        <v>87297</v>
      </c>
      <c r="N32" s="271"/>
      <c r="O32" s="277">
        <f>M32+K32</f>
        <v>904297</v>
      </c>
      <c r="P32" s="277"/>
      <c r="Q32" s="45" t="s">
        <v>6</v>
      </c>
      <c r="R32" s="42">
        <v>947135200</v>
      </c>
      <c r="S32" s="60"/>
      <c r="T32" s="280">
        <v>0.01</v>
      </c>
      <c r="U32" s="283">
        <v>1.08</v>
      </c>
      <c r="V32" s="60"/>
      <c r="W32" s="97" t="s">
        <v>6</v>
      </c>
      <c r="X32" s="47">
        <v>1110</v>
      </c>
      <c r="Y32" s="47">
        <v>1348.3</v>
      </c>
      <c r="Z32" s="47">
        <v>13.8</v>
      </c>
      <c r="AA32" s="47">
        <v>23.9</v>
      </c>
      <c r="AB32" s="47">
        <v>1163.5999999999999</v>
      </c>
      <c r="AC32" s="47">
        <v>1440.1</v>
      </c>
      <c r="AD32" s="47">
        <v>29.3</v>
      </c>
      <c r="AE32" s="93">
        <v>3.9</v>
      </c>
      <c r="AF32" s="16"/>
      <c r="AG32" s="97" t="s">
        <v>29</v>
      </c>
      <c r="AH32" s="18">
        <v>1.9375</v>
      </c>
      <c r="AI32" s="18">
        <v>8</v>
      </c>
      <c r="AJ32" s="18">
        <v>1.625</v>
      </c>
      <c r="AK32" s="18">
        <v>8</v>
      </c>
      <c r="AL32" s="19">
        <v>0</v>
      </c>
      <c r="AM32" s="70"/>
      <c r="AN32" s="73" t="s">
        <v>40</v>
      </c>
      <c r="AO32" s="23">
        <v>10.8</v>
      </c>
      <c r="AP32" s="24">
        <v>7.53</v>
      </c>
      <c r="AQ32" s="71"/>
      <c r="AR32" s="34" t="s">
        <v>37</v>
      </c>
      <c r="AS32" s="55">
        <v>0</v>
      </c>
      <c r="AT32" s="35" t="s">
        <v>38</v>
      </c>
      <c r="AU32" s="56">
        <v>4.3999999999999997E-2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82533900</v>
      </c>
      <c r="D33" s="83">
        <f t="shared" si="26"/>
        <v>741666</v>
      </c>
      <c r="E33" s="83">
        <f t="shared" si="26"/>
        <v>1593980</v>
      </c>
      <c r="F33" s="84">
        <f t="shared" si="26"/>
        <v>2895670</v>
      </c>
      <c r="G33" s="82">
        <f t="shared" si="26"/>
        <v>99476000</v>
      </c>
      <c r="H33" s="83">
        <f t="shared" si="26"/>
        <v>934442</v>
      </c>
      <c r="I33" s="83">
        <f t="shared" si="26"/>
        <v>3080060</v>
      </c>
      <c r="J33" s="84">
        <f t="shared" si="26"/>
        <v>5106960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946222400</v>
      </c>
      <c r="S33" s="60"/>
      <c r="T33" s="281"/>
      <c r="U33" s="284"/>
      <c r="V33" s="60"/>
      <c r="W33" s="99" t="s">
        <v>7</v>
      </c>
      <c r="X33" s="6">
        <f t="shared" ref="X33:AE33" si="27">X28</f>
        <v>1110</v>
      </c>
      <c r="Y33" s="6">
        <f t="shared" si="27"/>
        <v>1338.2</v>
      </c>
      <c r="Z33" s="6">
        <f t="shared" si="27"/>
        <v>13.7</v>
      </c>
      <c r="AA33" s="6">
        <f t="shared" si="27"/>
        <v>23.9</v>
      </c>
      <c r="AB33" s="6">
        <f t="shared" si="27"/>
        <v>1163.5999999999999</v>
      </c>
      <c r="AC33" s="6">
        <f t="shared" si="27"/>
        <v>1429.4</v>
      </c>
      <c r="AD33" s="6">
        <f t="shared" si="27"/>
        <v>29.1</v>
      </c>
      <c r="AE33" s="92">
        <f t="shared" si="27"/>
        <v>3.9</v>
      </c>
      <c r="AF33" s="16"/>
      <c r="AG33" s="99" t="s">
        <v>26</v>
      </c>
      <c r="AH33" s="7">
        <f>(AH32*10.74)</f>
        <v>20.80875</v>
      </c>
      <c r="AI33" s="7">
        <f>(AI32*2.2)</f>
        <v>17.600000000000001</v>
      </c>
      <c r="AJ33" s="7">
        <f>(AJ32*0.25)</f>
        <v>0.40625</v>
      </c>
      <c r="AK33" s="263">
        <f>AK32+AL32</f>
        <v>8</v>
      </c>
      <c r="AL33" s="264"/>
      <c r="AM33" s="11"/>
      <c r="AN33" s="25" t="s">
        <v>41</v>
      </c>
      <c r="AO33" s="26">
        <v>11</v>
      </c>
      <c r="AP33" s="27">
        <v>7.44</v>
      </c>
      <c r="AQ33" s="71"/>
      <c r="AR33" s="36" t="s">
        <v>36</v>
      </c>
      <c r="AS33" s="13">
        <v>0</v>
      </c>
      <c r="AT33" s="2" t="s">
        <v>39</v>
      </c>
      <c r="AU33" s="39">
        <v>0.81399999999999995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0</v>
      </c>
      <c r="D34" s="85">
        <f t="shared" si="28"/>
        <v>0</v>
      </c>
      <c r="E34" s="85">
        <f t="shared" si="28"/>
        <v>0</v>
      </c>
      <c r="F34" s="86">
        <f t="shared" si="28"/>
        <v>0</v>
      </c>
      <c r="G34" s="85">
        <f t="shared" si="28"/>
        <v>817000</v>
      </c>
      <c r="H34" s="85">
        <f t="shared" si="28"/>
        <v>7857</v>
      </c>
      <c r="I34" s="85">
        <f t="shared" si="28"/>
        <v>32370</v>
      </c>
      <c r="J34" s="86">
        <f t="shared" si="28"/>
        <v>47070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912800</v>
      </c>
      <c r="S34" s="61"/>
      <c r="T34" s="282"/>
      <c r="U34" s="285"/>
      <c r="V34" s="61"/>
      <c r="W34" s="48" t="s">
        <v>3</v>
      </c>
      <c r="X34" s="49">
        <f>X32-X33</f>
        <v>0</v>
      </c>
      <c r="Y34" s="49">
        <f t="shared" ref="Y34:AE34" si="29">Y32-Y33</f>
        <v>10.099999999999909</v>
      </c>
      <c r="Z34" s="49">
        <f t="shared" si="29"/>
        <v>0.10000000000000142</v>
      </c>
      <c r="AA34" s="49">
        <f t="shared" si="29"/>
        <v>0</v>
      </c>
      <c r="AB34" s="49">
        <f t="shared" si="29"/>
        <v>0</v>
      </c>
      <c r="AC34" s="49">
        <f t="shared" si="29"/>
        <v>10.699999999999818</v>
      </c>
      <c r="AD34" s="49">
        <f t="shared" si="29"/>
        <v>0.19999999999999929</v>
      </c>
      <c r="AE34" s="94">
        <f t="shared" si="29"/>
        <v>0</v>
      </c>
      <c r="AF34" s="16"/>
      <c r="AG34" s="100" t="s">
        <v>28</v>
      </c>
      <c r="AH34" s="98">
        <f>(AH33)/((K32/1000000)*8.34)</f>
        <v>3.0539216117925734</v>
      </c>
      <c r="AI34" s="98">
        <f>(AI33)/((K32/1000000)*8.34)</f>
        <v>2.5830009187264635</v>
      </c>
      <c r="AJ34" s="98">
        <f>(AJ33)/((K32/1000000)*8.34)</f>
        <v>5.9621825183671914E-2</v>
      </c>
      <c r="AK34" s="265">
        <f>(AK33)/((K32/1000000)*8.34)</f>
        <v>1.1740913266938469</v>
      </c>
      <c r="AL34" s="266"/>
      <c r="AM34" s="11"/>
      <c r="AN34" s="63"/>
      <c r="AO34" s="14"/>
      <c r="AP34" s="14"/>
      <c r="AQ34" s="71"/>
      <c r="AR34" s="101" t="s">
        <v>55</v>
      </c>
      <c r="AS34" s="89">
        <v>3.3</v>
      </c>
      <c r="AT34" s="102" t="s">
        <v>54</v>
      </c>
      <c r="AU34" s="38">
        <v>3.5000000000000003E-2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82533900</v>
      </c>
      <c r="D36" s="40">
        <v>741666</v>
      </c>
      <c r="E36" s="40">
        <v>1593980</v>
      </c>
      <c r="F36" s="42">
        <v>2895670</v>
      </c>
      <c r="G36" s="81">
        <v>101104000</v>
      </c>
      <c r="H36" s="40">
        <v>957431</v>
      </c>
      <c r="I36" s="40">
        <v>3112430</v>
      </c>
      <c r="J36" s="42">
        <v>5162120</v>
      </c>
      <c r="K36" s="270">
        <f>C38+G38</f>
        <v>811000</v>
      </c>
      <c r="L36" s="271"/>
      <c r="M36" s="276">
        <f>D38+E38+F38+H38+I38+J38</f>
        <v>23222</v>
      </c>
      <c r="N36" s="271"/>
      <c r="O36" s="277">
        <f>M36+K36</f>
        <v>834222</v>
      </c>
      <c r="P36" s="277"/>
      <c r="Q36" s="45" t="s">
        <v>6</v>
      </c>
      <c r="R36" s="42">
        <v>948052900</v>
      </c>
      <c r="S36" s="60"/>
      <c r="T36" s="280">
        <v>0.15</v>
      </c>
      <c r="U36" s="283">
        <v>1.1000000000000001</v>
      </c>
      <c r="V36" s="60"/>
      <c r="W36" s="97" t="s">
        <v>6</v>
      </c>
      <c r="X36" s="47">
        <v>1110</v>
      </c>
      <c r="Y36" s="47">
        <v>1358.2</v>
      </c>
      <c r="Z36" s="47">
        <v>13.8</v>
      </c>
      <c r="AA36" s="47">
        <v>24.2</v>
      </c>
      <c r="AB36" s="47">
        <v>1163.5999999999999</v>
      </c>
      <c r="AC36" s="47">
        <v>1450.3</v>
      </c>
      <c r="AD36" s="47">
        <v>29.3</v>
      </c>
      <c r="AE36" s="93">
        <v>3.9</v>
      </c>
      <c r="AF36" s="16"/>
      <c r="AG36" s="97" t="s">
        <v>29</v>
      </c>
      <c r="AH36" s="18">
        <v>1.5</v>
      </c>
      <c r="AI36" s="18">
        <v>7.9375</v>
      </c>
      <c r="AJ36" s="18">
        <v>1.5</v>
      </c>
      <c r="AK36" s="18">
        <v>8</v>
      </c>
      <c r="AL36" s="19">
        <v>0</v>
      </c>
      <c r="AM36" s="70"/>
      <c r="AN36" s="73" t="s">
        <v>40</v>
      </c>
      <c r="AO36" s="23">
        <v>9.9</v>
      </c>
      <c r="AP36" s="24">
        <v>7.62</v>
      </c>
      <c r="AQ36" s="71"/>
      <c r="AR36" s="34" t="s">
        <v>37</v>
      </c>
      <c r="AS36" s="55">
        <v>0</v>
      </c>
      <c r="AT36" s="35" t="s">
        <v>38</v>
      </c>
      <c r="AU36" s="56">
        <v>4.2000000000000003E-2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82533900</v>
      </c>
      <c r="D37" s="83">
        <f t="shared" si="30"/>
        <v>741666</v>
      </c>
      <c r="E37" s="83">
        <f t="shared" si="30"/>
        <v>1593980</v>
      </c>
      <c r="F37" s="84">
        <f t="shared" si="30"/>
        <v>2895670</v>
      </c>
      <c r="G37" s="82">
        <f t="shared" si="30"/>
        <v>100293000</v>
      </c>
      <c r="H37" s="83">
        <f t="shared" si="30"/>
        <v>942299</v>
      </c>
      <c r="I37" s="83">
        <f t="shared" si="30"/>
        <v>3112430</v>
      </c>
      <c r="J37" s="84">
        <f t="shared" si="30"/>
        <v>5154030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947135200</v>
      </c>
      <c r="S37" s="60"/>
      <c r="T37" s="281"/>
      <c r="U37" s="284"/>
      <c r="V37" s="60"/>
      <c r="W37" s="99" t="s">
        <v>7</v>
      </c>
      <c r="X37" s="6">
        <f t="shared" ref="X37:AE37" si="31">X32</f>
        <v>1110</v>
      </c>
      <c r="Y37" s="6">
        <f t="shared" si="31"/>
        <v>1348.3</v>
      </c>
      <c r="Z37" s="6">
        <f t="shared" si="31"/>
        <v>13.8</v>
      </c>
      <c r="AA37" s="6">
        <f t="shared" si="31"/>
        <v>23.9</v>
      </c>
      <c r="AB37" s="6">
        <f t="shared" si="31"/>
        <v>1163.5999999999999</v>
      </c>
      <c r="AC37" s="6">
        <f t="shared" si="31"/>
        <v>1440.1</v>
      </c>
      <c r="AD37" s="6">
        <f t="shared" si="31"/>
        <v>29.3</v>
      </c>
      <c r="AE37" s="92">
        <f t="shared" si="31"/>
        <v>3.9</v>
      </c>
      <c r="AF37" s="16"/>
      <c r="AG37" s="99" t="s">
        <v>26</v>
      </c>
      <c r="AH37" s="7">
        <f>(AH36*10.74)</f>
        <v>16.11</v>
      </c>
      <c r="AI37" s="7">
        <f>(AI36*2.2)</f>
        <v>17.462500000000002</v>
      </c>
      <c r="AJ37" s="7">
        <f>(AJ36*0.25)</f>
        <v>0.375</v>
      </c>
      <c r="AK37" s="263">
        <f>AK36+AL36</f>
        <v>8</v>
      </c>
      <c r="AL37" s="264"/>
      <c r="AM37" s="11"/>
      <c r="AN37" s="25" t="s">
        <v>41</v>
      </c>
      <c r="AO37" s="26">
        <v>10.1</v>
      </c>
      <c r="AP37" s="27">
        <v>7.51</v>
      </c>
      <c r="AQ37" s="71"/>
      <c r="AR37" s="36" t="s">
        <v>36</v>
      </c>
      <c r="AS37" s="13">
        <v>0</v>
      </c>
      <c r="AT37" s="2" t="s">
        <v>39</v>
      </c>
      <c r="AU37" s="39">
        <v>0.83799999999999997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0</v>
      </c>
      <c r="D38" s="85">
        <f t="shared" si="32"/>
        <v>0</v>
      </c>
      <c r="E38" s="85">
        <f t="shared" si="32"/>
        <v>0</v>
      </c>
      <c r="F38" s="86">
        <f t="shared" si="32"/>
        <v>0</v>
      </c>
      <c r="G38" s="85">
        <f t="shared" si="32"/>
        <v>811000</v>
      </c>
      <c r="H38" s="85">
        <f t="shared" si="32"/>
        <v>15132</v>
      </c>
      <c r="I38" s="85">
        <f t="shared" si="32"/>
        <v>0</v>
      </c>
      <c r="J38" s="86">
        <f t="shared" si="32"/>
        <v>8090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917700</v>
      </c>
      <c r="S38" s="61"/>
      <c r="T38" s="282"/>
      <c r="U38" s="285"/>
      <c r="V38" s="61"/>
      <c r="W38" s="48" t="s">
        <v>3</v>
      </c>
      <c r="X38" s="49">
        <f t="shared" ref="X38:AE38" si="33">X36-X37</f>
        <v>0</v>
      </c>
      <c r="Y38" s="49">
        <f t="shared" si="33"/>
        <v>9.9000000000000909</v>
      </c>
      <c r="Z38" s="49">
        <f t="shared" si="33"/>
        <v>0</v>
      </c>
      <c r="AA38" s="49">
        <f t="shared" si="33"/>
        <v>0.30000000000000071</v>
      </c>
      <c r="AB38" s="49">
        <f t="shared" si="33"/>
        <v>0</v>
      </c>
      <c r="AC38" s="49">
        <f t="shared" si="33"/>
        <v>10.200000000000045</v>
      </c>
      <c r="AD38" s="49">
        <f t="shared" si="33"/>
        <v>0</v>
      </c>
      <c r="AE38" s="94">
        <f t="shared" si="33"/>
        <v>0</v>
      </c>
      <c r="AF38" s="16"/>
      <c r="AG38" s="100" t="s">
        <v>28</v>
      </c>
      <c r="AH38" s="98">
        <f>(AH37)/((K36/1000000)*8.34)</f>
        <v>2.3818183431060329</v>
      </c>
      <c r="AI38" s="98">
        <f>(AI37)/((K36/1000000)*8.34)</f>
        <v>2.5817816770011861</v>
      </c>
      <c r="AJ38" s="98">
        <f>(AJ37)/((K36/1000000)*8.34)</f>
        <v>5.5442698861872274E-2</v>
      </c>
      <c r="AK38" s="265">
        <f>(AK37)/((K36/1000000)*8.34)</f>
        <v>1.1827775757199419</v>
      </c>
      <c r="AL38" s="266"/>
      <c r="AM38" s="11"/>
      <c r="AN38" s="63"/>
      <c r="AO38" s="14"/>
      <c r="AP38" s="14"/>
      <c r="AQ38" s="71"/>
      <c r="AR38" s="101" t="s">
        <v>55</v>
      </c>
      <c r="AS38" s="89">
        <v>2.87</v>
      </c>
      <c r="AT38" s="102" t="s">
        <v>54</v>
      </c>
      <c r="AU38" s="38">
        <v>3.6999999999999998E-2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82533900</v>
      </c>
      <c r="D40" s="40">
        <v>741666</v>
      </c>
      <c r="E40" s="40">
        <v>1593980</v>
      </c>
      <c r="F40" s="42">
        <v>2895670</v>
      </c>
      <c r="G40" s="81">
        <v>102045000</v>
      </c>
      <c r="H40" s="40">
        <v>965824</v>
      </c>
      <c r="I40" s="40">
        <v>3144770</v>
      </c>
      <c r="J40" s="42">
        <v>5162120</v>
      </c>
      <c r="K40" s="270">
        <f>C42+G42</f>
        <v>941000</v>
      </c>
      <c r="L40" s="271"/>
      <c r="M40" s="276">
        <f>D42+E42+F42+H42+I42+J42</f>
        <v>40733</v>
      </c>
      <c r="N40" s="271"/>
      <c r="O40" s="277">
        <f>M40+K40</f>
        <v>981733</v>
      </c>
      <c r="P40" s="277"/>
      <c r="Q40" s="45" t="s">
        <v>6</v>
      </c>
      <c r="R40" s="42">
        <v>948933700</v>
      </c>
      <c r="S40" s="60"/>
      <c r="T40" s="280">
        <v>0.02</v>
      </c>
      <c r="U40" s="283">
        <v>1.05</v>
      </c>
      <c r="V40" s="60"/>
      <c r="W40" s="97" t="s">
        <v>6</v>
      </c>
      <c r="X40" s="47">
        <v>1110</v>
      </c>
      <c r="Y40" s="47">
        <v>1369.7</v>
      </c>
      <c r="Z40" s="47">
        <v>14</v>
      </c>
      <c r="AA40" s="47">
        <v>24.2</v>
      </c>
      <c r="AB40" s="47">
        <v>1163.5999999999999</v>
      </c>
      <c r="AC40" s="47">
        <v>1462.8</v>
      </c>
      <c r="AD40" s="47">
        <v>29.5</v>
      </c>
      <c r="AE40" s="93">
        <v>3.9</v>
      </c>
      <c r="AF40" s="16"/>
      <c r="AG40" s="97" t="s">
        <v>29</v>
      </c>
      <c r="AH40" s="18">
        <v>1.75</v>
      </c>
      <c r="AI40" s="18">
        <v>9</v>
      </c>
      <c r="AJ40" s="18">
        <v>1.875</v>
      </c>
      <c r="AK40" s="18">
        <v>10</v>
      </c>
      <c r="AL40" s="19">
        <v>0</v>
      </c>
      <c r="AM40" s="70"/>
      <c r="AN40" s="73" t="s">
        <v>40</v>
      </c>
      <c r="AO40" s="23">
        <v>11</v>
      </c>
      <c r="AP40" s="24">
        <v>7.58</v>
      </c>
      <c r="AQ40" s="71"/>
      <c r="AR40" s="34" t="s">
        <v>37</v>
      </c>
      <c r="AS40" s="55">
        <v>0</v>
      </c>
      <c r="AT40" s="35" t="s">
        <v>38</v>
      </c>
      <c r="AU40" s="56">
        <v>4.2000000000000003E-2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82533900</v>
      </c>
      <c r="D41" s="83">
        <f t="shared" si="34"/>
        <v>741666</v>
      </c>
      <c r="E41" s="83">
        <f t="shared" si="34"/>
        <v>1593980</v>
      </c>
      <c r="F41" s="84">
        <f t="shared" si="34"/>
        <v>2895670</v>
      </c>
      <c r="G41" s="82">
        <f t="shared" si="34"/>
        <v>101104000</v>
      </c>
      <c r="H41" s="83">
        <f t="shared" si="34"/>
        <v>957431</v>
      </c>
      <c r="I41" s="83">
        <f t="shared" si="34"/>
        <v>3112430</v>
      </c>
      <c r="J41" s="84">
        <f t="shared" si="34"/>
        <v>5162120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948052900</v>
      </c>
      <c r="S41" s="60"/>
      <c r="T41" s="281"/>
      <c r="U41" s="284"/>
      <c r="V41" s="60"/>
      <c r="W41" s="99" t="s">
        <v>7</v>
      </c>
      <c r="X41" s="6">
        <f t="shared" ref="X41:AE41" si="35">X36</f>
        <v>1110</v>
      </c>
      <c r="Y41" s="6">
        <f t="shared" si="35"/>
        <v>1358.2</v>
      </c>
      <c r="Z41" s="6">
        <f t="shared" si="35"/>
        <v>13.8</v>
      </c>
      <c r="AA41" s="6">
        <f t="shared" si="35"/>
        <v>24.2</v>
      </c>
      <c r="AB41" s="6">
        <f t="shared" si="35"/>
        <v>1163.5999999999999</v>
      </c>
      <c r="AC41" s="6">
        <f t="shared" si="35"/>
        <v>1450.3</v>
      </c>
      <c r="AD41" s="6">
        <f t="shared" si="35"/>
        <v>29.3</v>
      </c>
      <c r="AE41" s="92">
        <f t="shared" si="35"/>
        <v>3.9</v>
      </c>
      <c r="AF41" s="16"/>
      <c r="AG41" s="99" t="s">
        <v>26</v>
      </c>
      <c r="AH41" s="7">
        <f>(AH40*10.74)</f>
        <v>18.795000000000002</v>
      </c>
      <c r="AI41" s="7">
        <f>(AI40*2.2)</f>
        <v>19.8</v>
      </c>
      <c r="AJ41" s="7">
        <f>(AJ40*0.25)</f>
        <v>0.46875</v>
      </c>
      <c r="AK41" s="263">
        <f>AK40+AL40</f>
        <v>10</v>
      </c>
      <c r="AL41" s="264"/>
      <c r="AM41" s="11"/>
      <c r="AN41" s="25" t="s">
        <v>41</v>
      </c>
      <c r="AO41" s="26">
        <v>9.9</v>
      </c>
      <c r="AP41" s="27">
        <v>7.52</v>
      </c>
      <c r="AQ41" s="71"/>
      <c r="AR41" s="36" t="s">
        <v>36</v>
      </c>
      <c r="AS41" s="13">
        <v>0</v>
      </c>
      <c r="AT41" s="2" t="s">
        <v>39</v>
      </c>
      <c r="AU41" s="39">
        <v>0.77700000000000002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0</v>
      </c>
      <c r="D42" s="85">
        <f t="shared" si="36"/>
        <v>0</v>
      </c>
      <c r="E42" s="85">
        <f t="shared" si="36"/>
        <v>0</v>
      </c>
      <c r="F42" s="86">
        <f t="shared" si="36"/>
        <v>0</v>
      </c>
      <c r="G42" s="85">
        <f t="shared" si="36"/>
        <v>941000</v>
      </c>
      <c r="H42" s="85">
        <f t="shared" si="36"/>
        <v>8393</v>
      </c>
      <c r="I42" s="85">
        <f t="shared" si="36"/>
        <v>32340</v>
      </c>
      <c r="J42" s="86">
        <f t="shared" si="36"/>
        <v>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880800</v>
      </c>
      <c r="S42" s="61"/>
      <c r="T42" s="282"/>
      <c r="U42" s="285"/>
      <c r="V42" s="61"/>
      <c r="W42" s="48" t="s">
        <v>3</v>
      </c>
      <c r="X42" s="49">
        <f t="shared" ref="X42:AE42" si="37">X40-X41</f>
        <v>0</v>
      </c>
      <c r="Y42" s="49">
        <f t="shared" si="37"/>
        <v>11.5</v>
      </c>
      <c r="Z42" s="49">
        <f t="shared" si="37"/>
        <v>0.19999999999999929</v>
      </c>
      <c r="AA42" s="49">
        <f t="shared" si="37"/>
        <v>0</v>
      </c>
      <c r="AB42" s="49">
        <f t="shared" si="37"/>
        <v>0</v>
      </c>
      <c r="AC42" s="49">
        <f t="shared" si="37"/>
        <v>12.5</v>
      </c>
      <c r="AD42" s="49">
        <f t="shared" si="37"/>
        <v>0.19999999999999929</v>
      </c>
      <c r="AE42" s="94">
        <f t="shared" si="37"/>
        <v>0</v>
      </c>
      <c r="AF42" s="16"/>
      <c r="AG42" s="100" t="s">
        <v>28</v>
      </c>
      <c r="AH42" s="98">
        <f>(AH41)/((K40/1000000)*8.34)</f>
        <v>2.3948959854433141</v>
      </c>
      <c r="AI42" s="98">
        <f>(AI41)/((K40/1000000)*8.34)</f>
        <v>2.5229550684638262</v>
      </c>
      <c r="AJ42" s="98">
        <f>(AJ41)/((K40/1000000)*8.34)</f>
        <v>5.972904991628377E-2</v>
      </c>
      <c r="AK42" s="265">
        <f>(AK41)/((K40/1000000)*8.34)</f>
        <v>1.2742197315473871</v>
      </c>
      <c r="AL42" s="266"/>
      <c r="AM42" s="11"/>
      <c r="AN42" s="63"/>
      <c r="AO42" s="14"/>
      <c r="AP42" s="14"/>
      <c r="AQ42" s="71"/>
      <c r="AR42" s="101" t="s">
        <v>55</v>
      </c>
      <c r="AS42" s="89">
        <v>2.96</v>
      </c>
      <c r="AT42" s="102" t="s">
        <v>54</v>
      </c>
      <c r="AU42" s="38">
        <v>3.3000000000000002E-2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82533900</v>
      </c>
      <c r="D44" s="40">
        <v>741666</v>
      </c>
      <c r="E44" s="40">
        <v>1593980</v>
      </c>
      <c r="F44" s="42">
        <v>2895670</v>
      </c>
      <c r="G44" s="81">
        <v>102865000</v>
      </c>
      <c r="H44" s="40">
        <v>973686</v>
      </c>
      <c r="I44" s="40">
        <v>3177170</v>
      </c>
      <c r="J44" s="42">
        <v>5300930</v>
      </c>
      <c r="K44" s="270">
        <f>C46+G46</f>
        <v>820000</v>
      </c>
      <c r="L44" s="271"/>
      <c r="M44" s="276">
        <f>D46+E46+F46+H46+I46+J46</f>
        <v>179072</v>
      </c>
      <c r="N44" s="271"/>
      <c r="O44" s="277">
        <f>M44+K44</f>
        <v>999072</v>
      </c>
      <c r="P44" s="277"/>
      <c r="Q44" s="45" t="s">
        <v>6</v>
      </c>
      <c r="R44" s="42">
        <v>949763900</v>
      </c>
      <c r="S44" s="60"/>
      <c r="T44" s="280">
        <v>0.3</v>
      </c>
      <c r="U44" s="283">
        <v>1.07</v>
      </c>
      <c r="V44" s="60"/>
      <c r="W44" s="97" t="s">
        <v>6</v>
      </c>
      <c r="X44" s="47">
        <v>1110</v>
      </c>
      <c r="Y44" s="47">
        <v>1379.8</v>
      </c>
      <c r="Z44" s="47">
        <v>14.1</v>
      </c>
      <c r="AA44" s="47">
        <v>24.4</v>
      </c>
      <c r="AB44" s="47">
        <v>1163.5999999999999</v>
      </c>
      <c r="AC44" s="47">
        <v>1473.7</v>
      </c>
      <c r="AD44" s="47">
        <v>29.7</v>
      </c>
      <c r="AE44" s="93">
        <v>3.9</v>
      </c>
      <c r="AF44" s="16"/>
      <c r="AG44" s="97" t="s">
        <v>29</v>
      </c>
      <c r="AH44" s="18">
        <v>1.75</v>
      </c>
      <c r="AI44" s="18">
        <v>8.25</v>
      </c>
      <c r="AJ44" s="18">
        <v>1.75</v>
      </c>
      <c r="AK44" s="18">
        <v>7</v>
      </c>
      <c r="AL44" s="19">
        <v>0</v>
      </c>
      <c r="AM44" s="70"/>
      <c r="AN44" s="73" t="s">
        <v>40</v>
      </c>
      <c r="AO44" s="23">
        <v>11.1</v>
      </c>
      <c r="AP44" s="24">
        <v>7.61</v>
      </c>
      <c r="AQ44" s="71"/>
      <c r="AR44" s="34" t="s">
        <v>37</v>
      </c>
      <c r="AS44" s="55">
        <v>0</v>
      </c>
      <c r="AT44" s="35" t="s">
        <v>38</v>
      </c>
      <c r="AU44" s="56">
        <v>3.9E-2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82533900</v>
      </c>
      <c r="D45" s="83">
        <f t="shared" si="38"/>
        <v>741666</v>
      </c>
      <c r="E45" s="83">
        <f t="shared" si="38"/>
        <v>1593980</v>
      </c>
      <c r="F45" s="84">
        <f t="shared" si="38"/>
        <v>2895670</v>
      </c>
      <c r="G45" s="82">
        <f t="shared" si="38"/>
        <v>102045000</v>
      </c>
      <c r="H45" s="83">
        <f t="shared" si="38"/>
        <v>965824</v>
      </c>
      <c r="I45" s="83">
        <f t="shared" si="38"/>
        <v>3144770</v>
      </c>
      <c r="J45" s="84">
        <f t="shared" si="38"/>
        <v>5162120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948933700</v>
      </c>
      <c r="S45" s="60"/>
      <c r="T45" s="281"/>
      <c r="U45" s="284"/>
      <c r="V45" s="60"/>
      <c r="W45" s="99" t="s">
        <v>7</v>
      </c>
      <c r="X45" s="6">
        <f t="shared" ref="X45:AE45" si="39">X40</f>
        <v>1110</v>
      </c>
      <c r="Y45" s="6">
        <f t="shared" si="39"/>
        <v>1369.7</v>
      </c>
      <c r="Z45" s="6">
        <f t="shared" si="39"/>
        <v>14</v>
      </c>
      <c r="AA45" s="6">
        <f t="shared" si="39"/>
        <v>24.2</v>
      </c>
      <c r="AB45" s="6">
        <f t="shared" si="39"/>
        <v>1163.5999999999999</v>
      </c>
      <c r="AC45" s="6">
        <f t="shared" si="39"/>
        <v>1462.8</v>
      </c>
      <c r="AD45" s="6">
        <f t="shared" si="39"/>
        <v>29.5</v>
      </c>
      <c r="AE45" s="92">
        <f t="shared" si="39"/>
        <v>3.9</v>
      </c>
      <c r="AF45" s="16"/>
      <c r="AG45" s="99" t="s">
        <v>26</v>
      </c>
      <c r="AH45" s="7">
        <f>(AH44*10.74)</f>
        <v>18.795000000000002</v>
      </c>
      <c r="AI45" s="7">
        <f>(AI44*2.2)</f>
        <v>18.150000000000002</v>
      </c>
      <c r="AJ45" s="7">
        <f>(AJ44*0.25)</f>
        <v>0.4375</v>
      </c>
      <c r="AK45" s="263">
        <f>AK44+AL44</f>
        <v>7</v>
      </c>
      <c r="AL45" s="264"/>
      <c r="AM45" s="11"/>
      <c r="AN45" s="25" t="s">
        <v>41</v>
      </c>
      <c r="AO45" s="26">
        <v>9</v>
      </c>
      <c r="AP45" s="27">
        <v>7.64</v>
      </c>
      <c r="AQ45" s="71"/>
      <c r="AR45" s="36" t="s">
        <v>36</v>
      </c>
      <c r="AS45" s="13">
        <v>0</v>
      </c>
      <c r="AT45" s="2" t="s">
        <v>39</v>
      </c>
      <c r="AU45" s="39">
        <v>0.88800000000000001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0</v>
      </c>
      <c r="D46" s="85">
        <f t="shared" si="40"/>
        <v>0</v>
      </c>
      <c r="E46" s="85">
        <f t="shared" si="40"/>
        <v>0</v>
      </c>
      <c r="F46" s="86">
        <f t="shared" si="40"/>
        <v>0</v>
      </c>
      <c r="G46" s="85">
        <f t="shared" si="40"/>
        <v>820000</v>
      </c>
      <c r="H46" s="85">
        <f t="shared" si="40"/>
        <v>7862</v>
      </c>
      <c r="I46" s="85">
        <f t="shared" si="40"/>
        <v>32400</v>
      </c>
      <c r="J46" s="86">
        <f t="shared" si="40"/>
        <v>138810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830200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41">Y44-Y45</f>
        <v>10.099999999999909</v>
      </c>
      <c r="Z46" s="49">
        <f t="shared" si="41"/>
        <v>9.9999999999999645E-2</v>
      </c>
      <c r="AA46" s="49">
        <f t="shared" si="41"/>
        <v>0.19999999999999929</v>
      </c>
      <c r="AB46" s="49">
        <f t="shared" si="41"/>
        <v>0</v>
      </c>
      <c r="AC46" s="49">
        <f t="shared" si="41"/>
        <v>10.900000000000091</v>
      </c>
      <c r="AD46" s="49">
        <f t="shared" si="41"/>
        <v>0.19999999999999929</v>
      </c>
      <c r="AE46" s="94">
        <f t="shared" si="41"/>
        <v>0</v>
      </c>
      <c r="AF46" s="16"/>
      <c r="AG46" s="100" t="s">
        <v>28</v>
      </c>
      <c r="AH46" s="98">
        <f>(AH45)/((K44/1000000)*8.34)</f>
        <v>2.7482891735392179</v>
      </c>
      <c r="AI46" s="98">
        <f>(AI45)/((K44/1000000)*8.34)</f>
        <v>2.6539743814704342</v>
      </c>
      <c r="AJ46" s="98">
        <f>(AJ45)/((K44/1000000)*8.34)</f>
        <v>6.3973211674562797E-2</v>
      </c>
      <c r="AK46" s="265">
        <f>(AK45)/((K44/1000000)*8.34)</f>
        <v>1.0235713867930047</v>
      </c>
      <c r="AL46" s="266"/>
      <c r="AM46" s="11"/>
      <c r="AN46" s="63"/>
      <c r="AO46" s="14"/>
      <c r="AP46" s="14"/>
      <c r="AQ46" s="71"/>
      <c r="AR46" s="101" t="s">
        <v>55</v>
      </c>
      <c r="AS46" s="89">
        <v>2.42</v>
      </c>
      <c r="AT46" s="102" t="s">
        <v>54</v>
      </c>
      <c r="AU46" s="38">
        <v>3.2000000000000001E-2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82673200</v>
      </c>
      <c r="D48" s="40">
        <v>749636</v>
      </c>
      <c r="E48" s="40">
        <v>1593980</v>
      </c>
      <c r="F48" s="42">
        <v>2905010</v>
      </c>
      <c r="G48" s="81">
        <v>103549000</v>
      </c>
      <c r="H48" s="40">
        <v>1012230</v>
      </c>
      <c r="I48" s="40">
        <v>3206010</v>
      </c>
      <c r="J48" s="42">
        <v>5368990</v>
      </c>
      <c r="K48" s="270">
        <f>C50+G50</f>
        <v>823300</v>
      </c>
      <c r="L48" s="271"/>
      <c r="M48" s="276">
        <f>D50+E50+F50+H50+I50+J50</f>
        <v>152754</v>
      </c>
      <c r="N48" s="271"/>
      <c r="O48" s="288">
        <f>M48+K48</f>
        <v>976054</v>
      </c>
      <c r="P48" s="289"/>
      <c r="Q48" s="45" t="s">
        <v>6</v>
      </c>
      <c r="R48" s="42">
        <v>950637600</v>
      </c>
      <c r="S48" s="60"/>
      <c r="T48" s="280">
        <v>0.86</v>
      </c>
      <c r="U48" s="283">
        <v>1.06</v>
      </c>
      <c r="V48" s="60"/>
      <c r="W48" s="97" t="s">
        <v>6</v>
      </c>
      <c r="X48" s="47">
        <v>1112.2</v>
      </c>
      <c r="Y48" s="47">
        <v>1390.2</v>
      </c>
      <c r="Z48" s="47">
        <v>14.5</v>
      </c>
      <c r="AA48" s="47">
        <v>24.8</v>
      </c>
      <c r="AB48" s="47">
        <v>1166.0999999999999</v>
      </c>
      <c r="AC48" s="47">
        <v>1485.7</v>
      </c>
      <c r="AD48" s="47">
        <v>29.9</v>
      </c>
      <c r="AE48" s="93">
        <v>3.9</v>
      </c>
      <c r="AF48" s="16"/>
      <c r="AG48" s="97" t="s">
        <v>29</v>
      </c>
      <c r="AH48" s="18">
        <v>3.5</v>
      </c>
      <c r="AI48" s="18">
        <v>8.5</v>
      </c>
      <c r="AJ48" s="18">
        <v>2.25</v>
      </c>
      <c r="AK48" s="18">
        <v>7</v>
      </c>
      <c r="AL48" s="19">
        <v>1</v>
      </c>
      <c r="AM48" s="70"/>
      <c r="AN48" s="73" t="s">
        <v>40</v>
      </c>
      <c r="AO48" s="23">
        <v>11.9</v>
      </c>
      <c r="AP48" s="24">
        <v>7.59</v>
      </c>
      <c r="AQ48" s="71"/>
      <c r="AR48" s="34" t="s">
        <v>37</v>
      </c>
      <c r="AS48" s="55">
        <v>4.8000000000000001E-2</v>
      </c>
      <c r="AT48" s="35" t="s">
        <v>38</v>
      </c>
      <c r="AU48" s="56">
        <v>4.1000000000000002E-2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82533900</v>
      </c>
      <c r="D49" s="83">
        <f t="shared" si="42"/>
        <v>741666</v>
      </c>
      <c r="E49" s="83">
        <f t="shared" si="42"/>
        <v>1593980</v>
      </c>
      <c r="F49" s="84">
        <f t="shared" si="42"/>
        <v>2895670</v>
      </c>
      <c r="G49" s="82">
        <f t="shared" si="42"/>
        <v>102865000</v>
      </c>
      <c r="H49" s="83">
        <f t="shared" si="42"/>
        <v>973686</v>
      </c>
      <c r="I49" s="83">
        <f t="shared" si="42"/>
        <v>3177170</v>
      </c>
      <c r="J49" s="84">
        <f t="shared" si="42"/>
        <v>5300930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949763900</v>
      </c>
      <c r="S49" s="60"/>
      <c r="T49" s="281"/>
      <c r="U49" s="284"/>
      <c r="V49" s="60"/>
      <c r="W49" s="99" t="s">
        <v>7</v>
      </c>
      <c r="X49" s="6">
        <f t="shared" ref="X49:AE49" si="43">X44</f>
        <v>1110</v>
      </c>
      <c r="Y49" s="6">
        <f t="shared" si="43"/>
        <v>1379.8</v>
      </c>
      <c r="Z49" s="6">
        <f t="shared" si="43"/>
        <v>14.1</v>
      </c>
      <c r="AA49" s="6">
        <f t="shared" si="43"/>
        <v>24.4</v>
      </c>
      <c r="AB49" s="6">
        <f t="shared" si="43"/>
        <v>1163.5999999999999</v>
      </c>
      <c r="AC49" s="6">
        <f t="shared" si="43"/>
        <v>1473.7</v>
      </c>
      <c r="AD49" s="6">
        <f t="shared" si="43"/>
        <v>29.7</v>
      </c>
      <c r="AE49" s="92">
        <f t="shared" si="43"/>
        <v>3.9</v>
      </c>
      <c r="AF49" s="16"/>
      <c r="AG49" s="99" t="s">
        <v>26</v>
      </c>
      <c r="AH49" s="7">
        <f>(AH48*10.74)</f>
        <v>37.590000000000003</v>
      </c>
      <c r="AI49" s="7">
        <f>(AI48*2.2)</f>
        <v>18.700000000000003</v>
      </c>
      <c r="AJ49" s="7">
        <f>(AJ48*0.25)</f>
        <v>0.5625</v>
      </c>
      <c r="AK49" s="294">
        <f>AK48+AL48</f>
        <v>8</v>
      </c>
      <c r="AL49" s="295"/>
      <c r="AM49" s="11"/>
      <c r="AN49" s="25" t="s">
        <v>41</v>
      </c>
      <c r="AO49" s="26">
        <v>10.7</v>
      </c>
      <c r="AP49" s="27">
        <v>7.75</v>
      </c>
      <c r="AQ49" s="71"/>
      <c r="AR49" s="36" t="s">
        <v>36</v>
      </c>
      <c r="AS49" s="13">
        <v>1.2709999999999999</v>
      </c>
      <c r="AT49" s="2" t="s">
        <v>39</v>
      </c>
      <c r="AU49" s="39">
        <v>2.1560000000000001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139300</v>
      </c>
      <c r="D50" s="85">
        <f t="shared" si="44"/>
        <v>7970</v>
      </c>
      <c r="E50" s="85">
        <f t="shared" si="44"/>
        <v>0</v>
      </c>
      <c r="F50" s="86">
        <f t="shared" si="44"/>
        <v>9340</v>
      </c>
      <c r="G50" s="85">
        <f t="shared" si="44"/>
        <v>684000</v>
      </c>
      <c r="H50" s="85">
        <f t="shared" si="44"/>
        <v>38544</v>
      </c>
      <c r="I50" s="85">
        <f t="shared" si="44"/>
        <v>28840</v>
      </c>
      <c r="J50" s="86">
        <f t="shared" si="44"/>
        <v>68060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873700</v>
      </c>
      <c r="S50" s="61"/>
      <c r="T50" s="282"/>
      <c r="U50" s="285"/>
      <c r="V50" s="61"/>
      <c r="W50" s="48" t="s">
        <v>3</v>
      </c>
      <c r="X50" s="49">
        <f>X48-X49</f>
        <v>2.2000000000000455</v>
      </c>
      <c r="Y50" s="49">
        <f t="shared" ref="Y50:AE50" si="45">Y48-Y49</f>
        <v>10.400000000000091</v>
      </c>
      <c r="Z50" s="49">
        <f t="shared" si="45"/>
        <v>0.40000000000000036</v>
      </c>
      <c r="AA50" s="49">
        <f t="shared" si="45"/>
        <v>0.40000000000000213</v>
      </c>
      <c r="AB50" s="49">
        <f t="shared" si="45"/>
        <v>2.5</v>
      </c>
      <c r="AC50" s="49">
        <f t="shared" si="45"/>
        <v>12</v>
      </c>
      <c r="AD50" s="49">
        <f t="shared" si="45"/>
        <v>0.19999999999999929</v>
      </c>
      <c r="AE50" s="94">
        <f t="shared" si="45"/>
        <v>0</v>
      </c>
      <c r="AF50" s="16"/>
      <c r="AG50" s="100" t="s">
        <v>28</v>
      </c>
      <c r="AH50" s="98">
        <f>(AH49)/((K48/1000000)*8.34)</f>
        <v>5.474546635010709</v>
      </c>
      <c r="AI50" s="98">
        <f>(AI49)/((K48/1000000)*8.34)</f>
        <v>2.7234376715802147</v>
      </c>
      <c r="AJ50" s="98">
        <f>(AJ49)/((K48/1000000)*8.34)</f>
        <v>8.1921587714645486E-2</v>
      </c>
      <c r="AK50" s="296">
        <f>(AK49)/((K48/1000000)*8.34)</f>
        <v>1.165107025274958</v>
      </c>
      <c r="AL50" s="297"/>
      <c r="AM50" s="11"/>
      <c r="AN50" s="63"/>
      <c r="AO50" s="14"/>
      <c r="AP50" s="14"/>
      <c r="AQ50" s="71"/>
      <c r="AR50" s="101" t="s">
        <v>55</v>
      </c>
      <c r="AS50" s="89">
        <v>11.86</v>
      </c>
      <c r="AT50" s="102" t="s">
        <v>54</v>
      </c>
      <c r="AU50" s="38">
        <v>4.4999999999999998E-2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82673200</v>
      </c>
      <c r="D52" s="40">
        <v>749636</v>
      </c>
      <c r="E52" s="40">
        <v>1593980</v>
      </c>
      <c r="F52" s="42">
        <v>2905010</v>
      </c>
      <c r="G52" s="81">
        <v>104318000</v>
      </c>
      <c r="H52" s="40">
        <v>1020050</v>
      </c>
      <c r="I52" s="40">
        <v>3234810</v>
      </c>
      <c r="J52" s="42">
        <v>5419980</v>
      </c>
      <c r="K52" s="270">
        <f>C54+G54</f>
        <v>769000</v>
      </c>
      <c r="L52" s="271"/>
      <c r="M52" s="276">
        <f>D54+E54+F54+H54+I54+J54</f>
        <v>87610</v>
      </c>
      <c r="N52" s="271"/>
      <c r="O52" s="288">
        <f>M52+K52</f>
        <v>856610</v>
      </c>
      <c r="P52" s="289"/>
      <c r="Q52" s="45" t="s">
        <v>6</v>
      </c>
      <c r="R52" s="42">
        <v>951475900</v>
      </c>
      <c r="S52" s="60"/>
      <c r="T52" s="280">
        <v>0</v>
      </c>
      <c r="U52" s="283">
        <v>0.98</v>
      </c>
      <c r="V52" s="60"/>
      <c r="W52" s="97" t="s">
        <v>6</v>
      </c>
      <c r="X52" s="47">
        <v>1112.2</v>
      </c>
      <c r="Y52" s="47">
        <v>1402.3</v>
      </c>
      <c r="Z52" s="47">
        <v>14.7</v>
      </c>
      <c r="AA52" s="47">
        <v>24.9</v>
      </c>
      <c r="AB52" s="47">
        <v>1166.0999999999999</v>
      </c>
      <c r="AC52" s="47">
        <v>1498.6</v>
      </c>
      <c r="AD52" s="47">
        <v>30</v>
      </c>
      <c r="AE52" s="93">
        <v>3.9</v>
      </c>
      <c r="AF52" s="16"/>
      <c r="AG52" s="97" t="s">
        <v>29</v>
      </c>
      <c r="AH52" s="18">
        <v>1.625</v>
      </c>
      <c r="AI52" s="18">
        <v>9.5</v>
      </c>
      <c r="AJ52" s="18">
        <v>2.0625</v>
      </c>
      <c r="AK52" s="18">
        <v>9</v>
      </c>
      <c r="AL52" s="19">
        <v>0</v>
      </c>
      <c r="AM52" s="70"/>
      <c r="AN52" s="73" t="s">
        <v>40</v>
      </c>
      <c r="AO52" s="23">
        <v>13.3</v>
      </c>
      <c r="AP52" s="24">
        <v>6.78</v>
      </c>
      <c r="AQ52" s="71"/>
      <c r="AR52" s="34" t="s">
        <v>37</v>
      </c>
      <c r="AS52" s="55">
        <v>0</v>
      </c>
      <c r="AT52" s="35" t="s">
        <v>38</v>
      </c>
      <c r="AU52" s="56">
        <v>4.3999999999999997E-2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82673200</v>
      </c>
      <c r="D53" s="83">
        <f t="shared" si="46"/>
        <v>749636</v>
      </c>
      <c r="E53" s="83">
        <f t="shared" si="46"/>
        <v>1593980</v>
      </c>
      <c r="F53" s="84">
        <f t="shared" si="46"/>
        <v>2905010</v>
      </c>
      <c r="G53" s="82">
        <f t="shared" si="46"/>
        <v>103549000</v>
      </c>
      <c r="H53" s="83">
        <f t="shared" si="46"/>
        <v>1012230</v>
      </c>
      <c r="I53" s="83">
        <f t="shared" si="46"/>
        <v>3206010</v>
      </c>
      <c r="J53" s="84">
        <f t="shared" si="46"/>
        <v>5368990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950637600</v>
      </c>
      <c r="S53" s="60"/>
      <c r="T53" s="281"/>
      <c r="U53" s="284"/>
      <c r="V53" s="60"/>
      <c r="W53" s="99" t="s">
        <v>7</v>
      </c>
      <c r="X53" s="6">
        <f t="shared" ref="X53:AE53" si="47">X48</f>
        <v>1112.2</v>
      </c>
      <c r="Y53" s="6">
        <f t="shared" si="47"/>
        <v>1390.2</v>
      </c>
      <c r="Z53" s="6">
        <f t="shared" si="47"/>
        <v>14.5</v>
      </c>
      <c r="AA53" s="6">
        <f t="shared" si="47"/>
        <v>24.8</v>
      </c>
      <c r="AB53" s="6">
        <f t="shared" si="47"/>
        <v>1166.0999999999999</v>
      </c>
      <c r="AC53" s="6">
        <f t="shared" si="47"/>
        <v>1485.7</v>
      </c>
      <c r="AD53" s="6">
        <f t="shared" si="47"/>
        <v>29.9</v>
      </c>
      <c r="AE53" s="92">
        <f t="shared" si="47"/>
        <v>3.9</v>
      </c>
      <c r="AF53" s="16"/>
      <c r="AG53" s="99" t="s">
        <v>26</v>
      </c>
      <c r="AH53" s="7">
        <f>(AH52*10.74)</f>
        <v>17.452500000000001</v>
      </c>
      <c r="AI53" s="7">
        <f>(AI52*2.2)</f>
        <v>20.900000000000002</v>
      </c>
      <c r="AJ53" s="7">
        <f>(AJ52*0.25)</f>
        <v>0.515625</v>
      </c>
      <c r="AK53" s="294">
        <f>AK52+AL52</f>
        <v>9</v>
      </c>
      <c r="AL53" s="295"/>
      <c r="AM53" s="11"/>
      <c r="AN53" s="25" t="s">
        <v>41</v>
      </c>
      <c r="AO53" s="26">
        <v>11.7</v>
      </c>
      <c r="AP53" s="27">
        <v>7.37</v>
      </c>
      <c r="AQ53" s="71"/>
      <c r="AR53" s="36" t="s">
        <v>36</v>
      </c>
      <c r="AS53" s="13">
        <v>0</v>
      </c>
      <c r="AT53" s="2" t="s">
        <v>39</v>
      </c>
      <c r="AU53" s="39">
        <v>2.702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0</v>
      </c>
      <c r="D54" s="85">
        <f t="shared" si="48"/>
        <v>0</v>
      </c>
      <c r="E54" s="85">
        <f t="shared" si="48"/>
        <v>0</v>
      </c>
      <c r="F54" s="86">
        <f t="shared" si="48"/>
        <v>0</v>
      </c>
      <c r="G54" s="85">
        <f t="shared" si="48"/>
        <v>769000</v>
      </c>
      <c r="H54" s="85">
        <f t="shared" si="48"/>
        <v>7820</v>
      </c>
      <c r="I54" s="85">
        <f t="shared" si="48"/>
        <v>28800</v>
      </c>
      <c r="J54" s="86">
        <f t="shared" si="48"/>
        <v>50990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838300</v>
      </c>
      <c r="S54" s="61"/>
      <c r="T54" s="282"/>
      <c r="U54" s="285"/>
      <c r="V54" s="61"/>
      <c r="W54" s="48" t="s">
        <v>3</v>
      </c>
      <c r="X54" s="49">
        <f>X52-X53</f>
        <v>0</v>
      </c>
      <c r="Y54" s="49">
        <f t="shared" ref="Y54:AE54" si="49">Y52-Y53</f>
        <v>12.099999999999909</v>
      </c>
      <c r="Z54" s="49">
        <f t="shared" si="49"/>
        <v>0.19999999999999929</v>
      </c>
      <c r="AA54" s="49">
        <f t="shared" si="49"/>
        <v>9.9999999999997868E-2</v>
      </c>
      <c r="AB54" s="49">
        <f t="shared" si="49"/>
        <v>0</v>
      </c>
      <c r="AC54" s="49">
        <f t="shared" si="49"/>
        <v>12.899999999999864</v>
      </c>
      <c r="AD54" s="49">
        <f t="shared" si="49"/>
        <v>0.10000000000000142</v>
      </c>
      <c r="AE54" s="94">
        <f t="shared" si="49"/>
        <v>0</v>
      </c>
      <c r="AF54" s="16"/>
      <c r="AG54" s="100" t="s">
        <v>28</v>
      </c>
      <c r="AH54" s="98">
        <f>(AH53)/((K52/1000000)*8.34)</f>
        <v>2.7212300380761714</v>
      </c>
      <c r="AI54" s="98">
        <f>(AI53)/((K52/1000000)*8.34)</f>
        <v>3.258771396406932</v>
      </c>
      <c r="AJ54" s="98">
        <f>(AJ53)/((K52/1000000)*8.34)</f>
        <v>8.0397320635039432E-2</v>
      </c>
      <c r="AK54" s="296">
        <f>(AK53)/((K52/1000000)*8.34)</f>
        <v>1.4032986874479612</v>
      </c>
      <c r="AL54" s="297"/>
      <c r="AM54" s="11"/>
      <c r="AN54" s="63"/>
      <c r="AO54" s="14"/>
      <c r="AP54" s="14"/>
      <c r="AQ54" s="71"/>
      <c r="AR54" s="101" t="s">
        <v>55</v>
      </c>
      <c r="AS54" s="89">
        <v>13.44</v>
      </c>
      <c r="AT54" s="102" t="s">
        <v>54</v>
      </c>
      <c r="AU54" s="38">
        <v>0.04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82673200</v>
      </c>
      <c r="D56" s="40">
        <v>749636</v>
      </c>
      <c r="E56" s="40">
        <v>1593980</v>
      </c>
      <c r="F56" s="42">
        <v>2905010</v>
      </c>
      <c r="G56" s="81">
        <v>105091000</v>
      </c>
      <c r="H56" s="40">
        <v>1074480</v>
      </c>
      <c r="I56" s="40">
        <v>3267120</v>
      </c>
      <c r="J56" s="42">
        <v>5472100</v>
      </c>
      <c r="K56" s="270">
        <f>C58+G58</f>
        <v>773000</v>
      </c>
      <c r="L56" s="271"/>
      <c r="M56" s="276">
        <f>D58+E58+F58+H58+I58+J58</f>
        <v>138860</v>
      </c>
      <c r="N56" s="271"/>
      <c r="O56" s="288">
        <f>M56+K56</f>
        <v>911860</v>
      </c>
      <c r="P56" s="289"/>
      <c r="Q56" s="45" t="s">
        <v>6</v>
      </c>
      <c r="R56" s="42">
        <v>952353600</v>
      </c>
      <c r="S56" s="60"/>
      <c r="T56" s="280">
        <v>0.2</v>
      </c>
      <c r="U56" s="283">
        <v>0.99</v>
      </c>
      <c r="V56" s="60"/>
      <c r="W56" s="97" t="s">
        <v>6</v>
      </c>
      <c r="X56" s="47">
        <v>1112.2</v>
      </c>
      <c r="Y56" s="47">
        <v>1412.2</v>
      </c>
      <c r="Z56" s="47">
        <v>14.9</v>
      </c>
      <c r="AA56" s="47">
        <v>25.7</v>
      </c>
      <c r="AB56" s="47">
        <v>1166.0999999999999</v>
      </c>
      <c r="AC56" s="47">
        <v>1509.9</v>
      </c>
      <c r="AD56" s="47">
        <v>30.2</v>
      </c>
      <c r="AE56" s="93">
        <v>3.9</v>
      </c>
      <c r="AF56" s="16"/>
      <c r="AG56" s="97" t="s">
        <v>29</v>
      </c>
      <c r="AH56" s="18">
        <v>1.75</v>
      </c>
      <c r="AI56" s="18">
        <v>7.5</v>
      </c>
      <c r="AJ56" s="18">
        <v>1.75</v>
      </c>
      <c r="AK56" s="18">
        <v>7</v>
      </c>
      <c r="AL56" s="19">
        <v>0</v>
      </c>
      <c r="AM56" s="70"/>
      <c r="AN56" s="73" t="s">
        <v>40</v>
      </c>
      <c r="AO56" s="23">
        <v>12</v>
      </c>
      <c r="AP56" s="24">
        <v>6.78</v>
      </c>
      <c r="AQ56" s="71"/>
      <c r="AR56" s="34" t="s">
        <v>37</v>
      </c>
      <c r="AS56" s="55">
        <v>0</v>
      </c>
      <c r="AT56" s="35" t="s">
        <v>38</v>
      </c>
      <c r="AU56" s="56">
        <v>4.8000000000000001E-2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82673200</v>
      </c>
      <c r="D57" s="83">
        <f t="shared" si="50"/>
        <v>749636</v>
      </c>
      <c r="E57" s="83">
        <f t="shared" si="50"/>
        <v>1593980</v>
      </c>
      <c r="F57" s="84">
        <f t="shared" si="50"/>
        <v>2905010</v>
      </c>
      <c r="G57" s="82">
        <f t="shared" si="50"/>
        <v>104318000</v>
      </c>
      <c r="H57" s="83">
        <f t="shared" si="50"/>
        <v>1020050</v>
      </c>
      <c r="I57" s="83">
        <f t="shared" si="50"/>
        <v>3234810</v>
      </c>
      <c r="J57" s="84">
        <f t="shared" si="50"/>
        <v>5419980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951475900</v>
      </c>
      <c r="S57" s="60"/>
      <c r="T57" s="281"/>
      <c r="U57" s="284"/>
      <c r="V57" s="60"/>
      <c r="W57" s="99" t="s">
        <v>7</v>
      </c>
      <c r="X57" s="6">
        <f t="shared" ref="X57:AE57" si="51">X52</f>
        <v>1112.2</v>
      </c>
      <c r="Y57" s="6">
        <f t="shared" si="51"/>
        <v>1402.3</v>
      </c>
      <c r="Z57" s="6">
        <f t="shared" si="51"/>
        <v>14.7</v>
      </c>
      <c r="AA57" s="6">
        <f t="shared" si="51"/>
        <v>24.9</v>
      </c>
      <c r="AB57" s="6">
        <f t="shared" si="51"/>
        <v>1166.0999999999999</v>
      </c>
      <c r="AC57" s="6">
        <f t="shared" si="51"/>
        <v>1498.6</v>
      </c>
      <c r="AD57" s="6">
        <f t="shared" si="51"/>
        <v>30</v>
      </c>
      <c r="AE57" s="92">
        <f t="shared" si="51"/>
        <v>3.9</v>
      </c>
      <c r="AF57" s="16"/>
      <c r="AG57" s="99" t="s">
        <v>26</v>
      </c>
      <c r="AH57" s="7">
        <f>(AH56*10.74)</f>
        <v>18.795000000000002</v>
      </c>
      <c r="AI57" s="7">
        <f>(AI56*2.2)</f>
        <v>16.5</v>
      </c>
      <c r="AJ57" s="7">
        <f>(AJ56*0.25)</f>
        <v>0.4375</v>
      </c>
      <c r="AK57" s="294">
        <f>AK56+AL56</f>
        <v>7</v>
      </c>
      <c r="AL57" s="295"/>
      <c r="AM57" s="11"/>
      <c r="AN57" s="25" t="s">
        <v>41</v>
      </c>
      <c r="AO57" s="26">
        <v>10.5</v>
      </c>
      <c r="AP57" s="27">
        <v>7.11</v>
      </c>
      <c r="AQ57" s="71"/>
      <c r="AR57" s="36" t="s">
        <v>36</v>
      </c>
      <c r="AS57" s="13">
        <v>0</v>
      </c>
      <c r="AT57" s="2" t="s">
        <v>39</v>
      </c>
      <c r="AU57" s="39">
        <v>0.433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0</v>
      </c>
      <c r="D58" s="85">
        <f t="shared" si="52"/>
        <v>0</v>
      </c>
      <c r="E58" s="85">
        <f t="shared" si="52"/>
        <v>0</v>
      </c>
      <c r="F58" s="86">
        <f t="shared" si="52"/>
        <v>0</v>
      </c>
      <c r="G58" s="85">
        <f t="shared" si="52"/>
        <v>773000</v>
      </c>
      <c r="H58" s="85">
        <f t="shared" si="52"/>
        <v>54430</v>
      </c>
      <c r="I58" s="85">
        <f t="shared" si="52"/>
        <v>32310</v>
      </c>
      <c r="J58" s="86">
        <f t="shared" si="52"/>
        <v>52120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877700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53">Y56-Y57</f>
        <v>9.9000000000000909</v>
      </c>
      <c r="Z58" s="49">
        <f t="shared" si="53"/>
        <v>0.20000000000000107</v>
      </c>
      <c r="AA58" s="49">
        <f t="shared" si="53"/>
        <v>0.80000000000000071</v>
      </c>
      <c r="AB58" s="49">
        <f t="shared" si="53"/>
        <v>0</v>
      </c>
      <c r="AC58" s="49">
        <f t="shared" si="53"/>
        <v>11.300000000000182</v>
      </c>
      <c r="AD58" s="49">
        <f t="shared" si="53"/>
        <v>0.19999999999999929</v>
      </c>
      <c r="AE58" s="94">
        <f t="shared" si="53"/>
        <v>0</v>
      </c>
      <c r="AF58" s="16"/>
      <c r="AG58" s="100" t="s">
        <v>28</v>
      </c>
      <c r="AH58" s="98">
        <f>(AH57)/((K56/1000000)*8.34)</f>
        <v>2.9153908438579026</v>
      </c>
      <c r="AI58" s="98">
        <f>(AI57)/((K56/1000000)*8.34)</f>
        <v>2.5594013792846706</v>
      </c>
      <c r="AJ58" s="98">
        <f>(AJ57)/((K56/1000000)*8.34)</f>
        <v>6.7862915359820808E-2</v>
      </c>
      <c r="AK58" s="296">
        <f>(AK57)/((K56/1000000)*8.34)</f>
        <v>1.0858066457571329</v>
      </c>
      <c r="AL58" s="297"/>
      <c r="AM58" s="11"/>
      <c r="AN58" s="63"/>
      <c r="AO58" s="14"/>
      <c r="AP58" s="14"/>
      <c r="AQ58" s="71"/>
      <c r="AR58" s="101" t="s">
        <v>55</v>
      </c>
      <c r="AS58" s="89">
        <v>1.75</v>
      </c>
      <c r="AT58" s="102" t="s">
        <v>54</v>
      </c>
      <c r="AU58" s="38">
        <v>4.4999999999999998E-2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82673200</v>
      </c>
      <c r="D60" s="40">
        <v>749636</v>
      </c>
      <c r="E60" s="40">
        <v>1593980</v>
      </c>
      <c r="F60" s="42">
        <v>2905010</v>
      </c>
      <c r="G60" s="81">
        <v>105841000</v>
      </c>
      <c r="H60" s="40">
        <v>1090010</v>
      </c>
      <c r="I60" s="40">
        <v>3267120</v>
      </c>
      <c r="J60" s="42">
        <v>5488310</v>
      </c>
      <c r="K60" s="270">
        <f>C62+G62</f>
        <v>750000</v>
      </c>
      <c r="L60" s="271"/>
      <c r="M60" s="276">
        <f>D62+E62+F62+H62+I62+J62</f>
        <v>31740</v>
      </c>
      <c r="N60" s="271"/>
      <c r="O60" s="288">
        <f>M60+K60</f>
        <v>781740</v>
      </c>
      <c r="P60" s="289"/>
      <c r="Q60" s="45" t="s">
        <v>6</v>
      </c>
      <c r="R60" s="42">
        <v>953403300</v>
      </c>
      <c r="S60" s="60"/>
      <c r="T60" s="280">
        <v>0.01</v>
      </c>
      <c r="U60" s="283">
        <v>1.03</v>
      </c>
      <c r="V60" s="60"/>
      <c r="W60" s="97" t="s">
        <v>6</v>
      </c>
      <c r="X60" s="47">
        <v>1112.2</v>
      </c>
      <c r="Y60" s="47">
        <v>1421.3</v>
      </c>
      <c r="Z60" s="47">
        <v>15.1</v>
      </c>
      <c r="AA60" s="47">
        <v>25.7</v>
      </c>
      <c r="AB60" s="47">
        <v>1166.0999999999999</v>
      </c>
      <c r="AC60" s="47">
        <v>1519.4</v>
      </c>
      <c r="AD60" s="47">
        <v>30.2</v>
      </c>
      <c r="AE60" s="93">
        <v>3.9</v>
      </c>
      <c r="AF60" s="16"/>
      <c r="AG60" s="97" t="s">
        <v>29</v>
      </c>
      <c r="AH60" s="18">
        <v>1.875</v>
      </c>
      <c r="AI60" s="18">
        <v>7.75</v>
      </c>
      <c r="AJ60" s="18">
        <v>1.8125</v>
      </c>
      <c r="AK60" s="18">
        <v>7</v>
      </c>
      <c r="AL60" s="19">
        <v>0</v>
      </c>
      <c r="AM60" s="70"/>
      <c r="AN60" s="73" t="s">
        <v>40</v>
      </c>
      <c r="AO60" s="23">
        <v>10.7</v>
      </c>
      <c r="AP60" s="24">
        <v>7.36</v>
      </c>
      <c r="AQ60" s="71"/>
      <c r="AR60" s="34" t="s">
        <v>37</v>
      </c>
      <c r="AS60" s="55">
        <v>0</v>
      </c>
      <c r="AT60" s="35" t="s">
        <v>38</v>
      </c>
      <c r="AU60" s="56">
        <v>5.5E-2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82673200</v>
      </c>
      <c r="D61" s="83">
        <f t="shared" si="54"/>
        <v>749636</v>
      </c>
      <c r="E61" s="83">
        <f t="shared" si="54"/>
        <v>1593980</v>
      </c>
      <c r="F61" s="84">
        <f t="shared" si="54"/>
        <v>2905010</v>
      </c>
      <c r="G61" s="82">
        <f t="shared" si="54"/>
        <v>105091000</v>
      </c>
      <c r="H61" s="83">
        <f t="shared" si="54"/>
        <v>1074480</v>
      </c>
      <c r="I61" s="83">
        <f t="shared" si="54"/>
        <v>3267120</v>
      </c>
      <c r="J61" s="84">
        <f t="shared" si="54"/>
        <v>5472100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952353600</v>
      </c>
      <c r="S61" s="60"/>
      <c r="T61" s="281"/>
      <c r="U61" s="284"/>
      <c r="V61" s="60"/>
      <c r="W61" s="99" t="s">
        <v>7</v>
      </c>
      <c r="X61" s="6">
        <f t="shared" ref="X61:AE61" si="55">X56</f>
        <v>1112.2</v>
      </c>
      <c r="Y61" s="6">
        <f t="shared" si="55"/>
        <v>1412.2</v>
      </c>
      <c r="Z61" s="6">
        <f t="shared" si="55"/>
        <v>14.9</v>
      </c>
      <c r="AA61" s="6">
        <f t="shared" si="55"/>
        <v>25.7</v>
      </c>
      <c r="AB61" s="6">
        <f t="shared" si="55"/>
        <v>1166.0999999999999</v>
      </c>
      <c r="AC61" s="6">
        <f t="shared" si="55"/>
        <v>1509.9</v>
      </c>
      <c r="AD61" s="6">
        <f t="shared" si="55"/>
        <v>30.2</v>
      </c>
      <c r="AE61" s="92">
        <f t="shared" si="55"/>
        <v>3.9</v>
      </c>
      <c r="AF61" s="16"/>
      <c r="AG61" s="99" t="s">
        <v>26</v>
      </c>
      <c r="AH61" s="7">
        <f>(AH60*10.74)</f>
        <v>20.137499999999999</v>
      </c>
      <c r="AI61" s="7">
        <f>(AI60*2.2)</f>
        <v>17.05</v>
      </c>
      <c r="AJ61" s="7">
        <f>(AJ60*0.25)</f>
        <v>0.453125</v>
      </c>
      <c r="AK61" s="294">
        <f>AK60+AL60</f>
        <v>7</v>
      </c>
      <c r="AL61" s="295"/>
      <c r="AM61" s="11"/>
      <c r="AN61" s="25" t="s">
        <v>41</v>
      </c>
      <c r="AO61" s="26">
        <v>10.6</v>
      </c>
      <c r="AP61" s="27">
        <v>7.13</v>
      </c>
      <c r="AQ61" s="71"/>
      <c r="AR61" s="36" t="s">
        <v>36</v>
      </c>
      <c r="AS61" s="13">
        <v>0</v>
      </c>
      <c r="AT61" s="2" t="s">
        <v>39</v>
      </c>
      <c r="AU61" s="39">
        <v>1.603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0</v>
      </c>
      <c r="D62" s="85">
        <f t="shared" si="56"/>
        <v>0</v>
      </c>
      <c r="E62" s="85">
        <f t="shared" si="56"/>
        <v>0</v>
      </c>
      <c r="F62" s="86">
        <f t="shared" si="56"/>
        <v>0</v>
      </c>
      <c r="G62" s="85">
        <f t="shared" si="56"/>
        <v>750000</v>
      </c>
      <c r="H62" s="85">
        <f t="shared" si="56"/>
        <v>15530</v>
      </c>
      <c r="I62" s="85">
        <f t="shared" si="56"/>
        <v>0</v>
      </c>
      <c r="J62" s="86">
        <f t="shared" si="56"/>
        <v>16210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1049700</v>
      </c>
      <c r="S62" s="61"/>
      <c r="T62" s="282"/>
      <c r="U62" s="285"/>
      <c r="V62" s="61"/>
      <c r="W62" s="48" t="s">
        <v>3</v>
      </c>
      <c r="X62" s="49">
        <f>X60-X61</f>
        <v>0</v>
      </c>
      <c r="Y62" s="49">
        <f t="shared" ref="Y62:AE62" si="57">Y60-Y61</f>
        <v>9.0999999999999091</v>
      </c>
      <c r="Z62" s="49">
        <f t="shared" si="57"/>
        <v>0.19999999999999929</v>
      </c>
      <c r="AA62" s="49">
        <f t="shared" si="57"/>
        <v>0</v>
      </c>
      <c r="AB62" s="49">
        <f t="shared" si="57"/>
        <v>0</v>
      </c>
      <c r="AC62" s="49">
        <f t="shared" si="57"/>
        <v>9.5</v>
      </c>
      <c r="AD62" s="49">
        <f t="shared" si="57"/>
        <v>0</v>
      </c>
      <c r="AE62" s="94">
        <f t="shared" si="57"/>
        <v>0</v>
      </c>
      <c r="AF62" s="16"/>
      <c r="AG62" s="100" t="s">
        <v>28</v>
      </c>
      <c r="AH62" s="98">
        <f>(AH61)/((K60/1000000)*8.34)</f>
        <v>3.2194244604316546</v>
      </c>
      <c r="AI62" s="98">
        <f>(AI61)/((K60/1000000)*8.34)</f>
        <v>2.7258193445243806</v>
      </c>
      <c r="AJ62" s="98">
        <f>(AJ61)/((K60/1000000)*8.34)</f>
        <v>7.2442046362909671E-2</v>
      </c>
      <c r="AK62" s="296">
        <f>(AK61)/((K60/1000000)*8.34)</f>
        <v>1.1191047162270185</v>
      </c>
      <c r="AL62" s="297"/>
      <c r="AM62" s="11"/>
      <c r="AN62" s="63"/>
      <c r="AO62" s="14"/>
      <c r="AP62" s="14"/>
      <c r="AQ62" s="71"/>
      <c r="AR62" s="101" t="s">
        <v>55</v>
      </c>
      <c r="AS62" s="89">
        <v>7.51</v>
      </c>
      <c r="AT62" s="102" t="s">
        <v>54</v>
      </c>
      <c r="AU62" s="38">
        <v>4.9000000000000002E-2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82673200</v>
      </c>
      <c r="D64" s="40">
        <v>749636</v>
      </c>
      <c r="E64" s="40">
        <v>1593980</v>
      </c>
      <c r="F64" s="42">
        <v>2905010</v>
      </c>
      <c r="G64" s="81">
        <v>106683000</v>
      </c>
      <c r="H64" s="40">
        <v>1097840</v>
      </c>
      <c r="I64" s="40">
        <v>3299560</v>
      </c>
      <c r="J64" s="42">
        <v>5564280</v>
      </c>
      <c r="K64" s="270">
        <f>C66+G66</f>
        <v>842000</v>
      </c>
      <c r="L64" s="271"/>
      <c r="M64" s="276">
        <f>D66+E66+F66+H66+I66+J66</f>
        <v>116240</v>
      </c>
      <c r="N64" s="271"/>
      <c r="O64" s="288">
        <f>M64+K64</f>
        <v>958240</v>
      </c>
      <c r="P64" s="289"/>
      <c r="Q64" s="45" t="s">
        <v>6</v>
      </c>
      <c r="R64" s="42">
        <v>954193400</v>
      </c>
      <c r="S64" s="60"/>
      <c r="T64" s="280">
        <v>0.1</v>
      </c>
      <c r="U64" s="283">
        <v>1.01</v>
      </c>
      <c r="V64" s="60"/>
      <c r="W64" s="97" t="s">
        <v>6</v>
      </c>
      <c r="X64" s="47">
        <v>1112.2</v>
      </c>
      <c r="Y64" s="47">
        <v>1431.6</v>
      </c>
      <c r="Z64" s="47">
        <v>15.3</v>
      </c>
      <c r="AA64" s="47">
        <v>25.7</v>
      </c>
      <c r="AB64" s="47">
        <v>1166.0999999999999</v>
      </c>
      <c r="AC64" s="47">
        <v>1530.8</v>
      </c>
      <c r="AD64" s="47">
        <v>30.2</v>
      </c>
      <c r="AE64" s="93">
        <v>3.9</v>
      </c>
      <c r="AF64" s="16"/>
      <c r="AG64" s="97" t="s">
        <v>29</v>
      </c>
      <c r="AH64" s="18">
        <v>1.625</v>
      </c>
      <c r="AI64" s="18">
        <v>8.25</v>
      </c>
      <c r="AJ64" s="18">
        <v>1.75</v>
      </c>
      <c r="AK64" s="18">
        <v>9</v>
      </c>
      <c r="AL64" s="19">
        <v>0</v>
      </c>
      <c r="AM64" s="70"/>
      <c r="AN64" s="73" t="s">
        <v>40</v>
      </c>
      <c r="AO64" s="23">
        <v>10.9</v>
      </c>
      <c r="AP64" s="24">
        <v>7.57</v>
      </c>
      <c r="AQ64" s="71"/>
      <c r="AR64" s="34" t="s">
        <v>37</v>
      </c>
      <c r="AS64" s="55">
        <v>0</v>
      </c>
      <c r="AT64" s="35" t="s">
        <v>38</v>
      </c>
      <c r="AU64" s="56">
        <v>3.7999999999999999E-2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82673200</v>
      </c>
      <c r="D65" s="83">
        <f t="shared" si="58"/>
        <v>749636</v>
      </c>
      <c r="E65" s="83">
        <f t="shared" si="58"/>
        <v>1593980</v>
      </c>
      <c r="F65" s="84">
        <f t="shared" si="58"/>
        <v>2905010</v>
      </c>
      <c r="G65" s="82">
        <f t="shared" si="58"/>
        <v>105841000</v>
      </c>
      <c r="H65" s="83">
        <f t="shared" si="58"/>
        <v>1090010</v>
      </c>
      <c r="I65" s="83">
        <f t="shared" si="58"/>
        <v>3267120</v>
      </c>
      <c r="J65" s="84">
        <f t="shared" si="58"/>
        <v>5488310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953403300</v>
      </c>
      <c r="S65" s="60"/>
      <c r="T65" s="281"/>
      <c r="U65" s="284"/>
      <c r="V65" s="60"/>
      <c r="W65" s="99" t="s">
        <v>7</v>
      </c>
      <c r="X65" s="6">
        <f t="shared" ref="X65:AE65" si="59">X60</f>
        <v>1112.2</v>
      </c>
      <c r="Y65" s="6">
        <f t="shared" si="59"/>
        <v>1421.3</v>
      </c>
      <c r="Z65" s="6">
        <f t="shared" si="59"/>
        <v>15.1</v>
      </c>
      <c r="AA65" s="6">
        <f t="shared" si="59"/>
        <v>25.7</v>
      </c>
      <c r="AB65" s="6">
        <f t="shared" si="59"/>
        <v>1166.0999999999999</v>
      </c>
      <c r="AC65" s="6">
        <f t="shared" si="59"/>
        <v>1519.4</v>
      </c>
      <c r="AD65" s="6">
        <f t="shared" si="59"/>
        <v>30.2</v>
      </c>
      <c r="AE65" s="92">
        <f t="shared" si="59"/>
        <v>3.9</v>
      </c>
      <c r="AF65" s="16"/>
      <c r="AG65" s="99" t="s">
        <v>26</v>
      </c>
      <c r="AH65" s="7">
        <f>(AH64*10.74)</f>
        <v>17.452500000000001</v>
      </c>
      <c r="AI65" s="7">
        <f>(AI64*2.2)</f>
        <v>18.150000000000002</v>
      </c>
      <c r="AJ65" s="7">
        <f>(AJ64*0.25)</f>
        <v>0.4375</v>
      </c>
      <c r="AK65" s="294">
        <f>AK64+AL64</f>
        <v>9</v>
      </c>
      <c r="AL65" s="295"/>
      <c r="AM65" s="11"/>
      <c r="AN65" s="25" t="s">
        <v>41</v>
      </c>
      <c r="AO65" s="26">
        <v>9.6</v>
      </c>
      <c r="AP65" s="27">
        <v>7.34</v>
      </c>
      <c r="AQ65" s="71"/>
      <c r="AR65" s="36" t="s">
        <v>36</v>
      </c>
      <c r="AS65" s="13">
        <v>0</v>
      </c>
      <c r="AT65" s="2" t="s">
        <v>39</v>
      </c>
      <c r="AU65" s="39">
        <v>0.80700000000000005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0</v>
      </c>
      <c r="D66" s="85">
        <f t="shared" si="60"/>
        <v>0</v>
      </c>
      <c r="E66" s="85">
        <f t="shared" si="60"/>
        <v>0</v>
      </c>
      <c r="F66" s="86">
        <f t="shared" si="60"/>
        <v>0</v>
      </c>
      <c r="G66" s="85">
        <f t="shared" si="60"/>
        <v>842000</v>
      </c>
      <c r="H66" s="85">
        <f t="shared" si="60"/>
        <v>7830</v>
      </c>
      <c r="I66" s="85">
        <f t="shared" si="60"/>
        <v>32440</v>
      </c>
      <c r="J66" s="86">
        <f t="shared" si="60"/>
        <v>75970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790100</v>
      </c>
      <c r="S66" s="61"/>
      <c r="T66" s="282"/>
      <c r="U66" s="285"/>
      <c r="V66" s="61"/>
      <c r="W66" s="48" t="s">
        <v>3</v>
      </c>
      <c r="X66" s="49">
        <f>X64-X65</f>
        <v>0</v>
      </c>
      <c r="Y66" s="49">
        <f t="shared" ref="Y66:AE66" si="61">Y64-Y65</f>
        <v>10.299999999999955</v>
      </c>
      <c r="Z66" s="49">
        <f t="shared" si="61"/>
        <v>0.20000000000000107</v>
      </c>
      <c r="AA66" s="49">
        <f t="shared" si="61"/>
        <v>0</v>
      </c>
      <c r="AB66" s="49">
        <f t="shared" si="61"/>
        <v>0</v>
      </c>
      <c r="AC66" s="49">
        <f t="shared" si="61"/>
        <v>11.399999999999864</v>
      </c>
      <c r="AD66" s="49">
        <f t="shared" si="61"/>
        <v>0</v>
      </c>
      <c r="AE66" s="94">
        <f t="shared" si="61"/>
        <v>0</v>
      </c>
      <c r="AF66" s="16"/>
      <c r="AG66" s="100" t="s">
        <v>28</v>
      </c>
      <c r="AH66" s="98">
        <f>(AH65)/((K64/1000000)*8.34)</f>
        <v>2.4853039183854819</v>
      </c>
      <c r="AI66" s="98">
        <f>(AI65)/((K64/1000000)*8.34)</f>
        <v>2.5846306327859332</v>
      </c>
      <c r="AJ66" s="98">
        <f>(AJ65)/((K64/1000000)*8.34)</f>
        <v>6.2301702580928139E-2</v>
      </c>
      <c r="AK66" s="296">
        <f>(AK65)/((K64/1000000)*8.34)</f>
        <v>1.2816350245219503</v>
      </c>
      <c r="AL66" s="297"/>
      <c r="AM66" s="11"/>
      <c r="AN66" s="63"/>
      <c r="AO66" s="14"/>
      <c r="AP66" s="14"/>
      <c r="AQ66" s="71"/>
      <c r="AR66" s="101" t="s">
        <v>55</v>
      </c>
      <c r="AS66" s="89">
        <v>3.59</v>
      </c>
      <c r="AT66" s="102" t="s">
        <v>54</v>
      </c>
      <c r="AU66" s="38">
        <v>3.3000000000000002E-2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82673200</v>
      </c>
      <c r="D68" s="40">
        <v>749636</v>
      </c>
      <c r="E68" s="40">
        <v>1593980</v>
      </c>
      <c r="F68" s="42">
        <v>2905010</v>
      </c>
      <c r="G68" s="81">
        <v>107391000</v>
      </c>
      <c r="H68" s="40">
        <v>1105650</v>
      </c>
      <c r="I68" s="40">
        <v>3299560</v>
      </c>
      <c r="J68" s="42">
        <v>5572330</v>
      </c>
      <c r="K68" s="270">
        <f>C70+G70</f>
        <v>708000</v>
      </c>
      <c r="L68" s="271"/>
      <c r="M68" s="276">
        <f>D70+E70+F70+H70+I70+J70</f>
        <v>15860</v>
      </c>
      <c r="N68" s="271"/>
      <c r="O68" s="288">
        <f>M68+K68</f>
        <v>723860</v>
      </c>
      <c r="P68" s="289"/>
      <c r="Q68" s="45" t="s">
        <v>6</v>
      </c>
      <c r="R68" s="42">
        <v>955057400</v>
      </c>
      <c r="S68" s="60"/>
      <c r="T68" s="280">
        <v>0</v>
      </c>
      <c r="U68" s="283">
        <v>0.98</v>
      </c>
      <c r="V68" s="60"/>
      <c r="W68" s="97" t="s">
        <v>6</v>
      </c>
      <c r="X68" s="47">
        <v>1112.2</v>
      </c>
      <c r="Y68" s="47">
        <v>1440.2</v>
      </c>
      <c r="Z68" s="47">
        <v>15.3</v>
      </c>
      <c r="AA68" s="47">
        <v>25.9</v>
      </c>
      <c r="AB68" s="47">
        <v>1166.0999999999999</v>
      </c>
      <c r="AC68" s="47">
        <v>1539.6</v>
      </c>
      <c r="AD68" s="47">
        <v>30.4</v>
      </c>
      <c r="AE68" s="93">
        <v>3.9</v>
      </c>
      <c r="AF68" s="16"/>
      <c r="AG68" s="97" t="s">
        <v>29</v>
      </c>
      <c r="AH68" s="18">
        <v>1.25</v>
      </c>
      <c r="AI68" s="18">
        <v>6.75</v>
      </c>
      <c r="AJ68" s="18">
        <v>1.375</v>
      </c>
      <c r="AK68" s="18">
        <v>6</v>
      </c>
      <c r="AL68" s="19">
        <v>0</v>
      </c>
      <c r="AM68" s="70"/>
      <c r="AN68" s="73" t="s">
        <v>40</v>
      </c>
      <c r="AO68" s="23">
        <v>10.4</v>
      </c>
      <c r="AP68" s="24">
        <v>7.46</v>
      </c>
      <c r="AQ68" s="71"/>
      <c r="AR68" s="34" t="s">
        <v>37</v>
      </c>
      <c r="AS68" s="55">
        <v>0</v>
      </c>
      <c r="AT68" s="35" t="s">
        <v>38</v>
      </c>
      <c r="AU68" s="56">
        <v>4.2000000000000003E-2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82673200</v>
      </c>
      <c r="D69" s="82">
        <f t="shared" si="62"/>
        <v>749636</v>
      </c>
      <c r="E69" s="82">
        <f t="shared" si="62"/>
        <v>1593980</v>
      </c>
      <c r="F69" s="82">
        <f t="shared" si="62"/>
        <v>2905010</v>
      </c>
      <c r="G69" s="82">
        <f t="shared" si="62"/>
        <v>106683000</v>
      </c>
      <c r="H69" s="82">
        <f t="shared" si="62"/>
        <v>1097840</v>
      </c>
      <c r="I69" s="82">
        <f t="shared" si="62"/>
        <v>3299560</v>
      </c>
      <c r="J69" s="82">
        <f t="shared" si="62"/>
        <v>5564280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954193400</v>
      </c>
      <c r="S69" s="60"/>
      <c r="T69" s="281"/>
      <c r="U69" s="284"/>
      <c r="V69" s="60"/>
      <c r="W69" s="99" t="s">
        <v>7</v>
      </c>
      <c r="X69" s="6">
        <f>X64</f>
        <v>1112.2</v>
      </c>
      <c r="Y69" s="6">
        <f t="shared" ref="Y69:AE69" si="63">Y64</f>
        <v>1431.6</v>
      </c>
      <c r="Z69" s="6">
        <f t="shared" si="63"/>
        <v>15.3</v>
      </c>
      <c r="AA69" s="6">
        <f t="shared" si="63"/>
        <v>25.7</v>
      </c>
      <c r="AB69" s="6">
        <f t="shared" si="63"/>
        <v>1166.0999999999999</v>
      </c>
      <c r="AC69" s="6">
        <f t="shared" si="63"/>
        <v>1530.8</v>
      </c>
      <c r="AD69" s="6">
        <f t="shared" si="63"/>
        <v>30.2</v>
      </c>
      <c r="AE69" s="6">
        <f t="shared" si="63"/>
        <v>3.9</v>
      </c>
      <c r="AF69" s="16"/>
      <c r="AG69" s="99" t="s">
        <v>26</v>
      </c>
      <c r="AH69" s="7">
        <f>(AH68*10.74)</f>
        <v>13.425000000000001</v>
      </c>
      <c r="AI69" s="7">
        <f>(AI68*2.2)</f>
        <v>14.850000000000001</v>
      </c>
      <c r="AJ69" s="7">
        <f>(AJ68*0.25)</f>
        <v>0.34375</v>
      </c>
      <c r="AK69" s="294">
        <f>AK68+AL68</f>
        <v>6</v>
      </c>
      <c r="AL69" s="295"/>
      <c r="AM69" s="11"/>
      <c r="AN69" s="25" t="s">
        <v>41</v>
      </c>
      <c r="AO69" s="26">
        <v>9.8000000000000007</v>
      </c>
      <c r="AP69" s="27">
        <v>7.33</v>
      </c>
      <c r="AQ69" s="71"/>
      <c r="AR69" s="36" t="s">
        <v>36</v>
      </c>
      <c r="AS69" s="13">
        <v>0</v>
      </c>
      <c r="AT69" s="2" t="s">
        <v>39</v>
      </c>
      <c r="AU69" s="39">
        <v>0.86899999999999999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0</v>
      </c>
      <c r="D70" s="85">
        <f t="shared" si="64"/>
        <v>0</v>
      </c>
      <c r="E70" s="85">
        <f t="shared" si="64"/>
        <v>0</v>
      </c>
      <c r="F70" s="86">
        <f t="shared" si="64"/>
        <v>0</v>
      </c>
      <c r="G70" s="85">
        <f t="shared" si="64"/>
        <v>708000</v>
      </c>
      <c r="H70" s="85">
        <f t="shared" si="64"/>
        <v>7810</v>
      </c>
      <c r="I70" s="85">
        <f t="shared" si="64"/>
        <v>0</v>
      </c>
      <c r="J70" s="86">
        <f t="shared" si="64"/>
        <v>8050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864000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65">Y68-Y69</f>
        <v>8.6000000000001364</v>
      </c>
      <c r="Z70" s="49">
        <f t="shared" si="65"/>
        <v>0</v>
      </c>
      <c r="AA70" s="49">
        <f t="shared" si="65"/>
        <v>0.19999999999999929</v>
      </c>
      <c r="AB70" s="49">
        <f t="shared" si="65"/>
        <v>0</v>
      </c>
      <c r="AC70" s="49">
        <f t="shared" si="65"/>
        <v>8.7999999999999545</v>
      </c>
      <c r="AD70" s="49">
        <f t="shared" si="65"/>
        <v>0.19999999999999929</v>
      </c>
      <c r="AE70" s="94">
        <f t="shared" si="65"/>
        <v>0</v>
      </c>
      <c r="AF70" s="16"/>
      <c r="AG70" s="100" t="s">
        <v>28</v>
      </c>
      <c r="AH70" s="98">
        <f>(AH69)/((K68/1000000)*8.34)</f>
        <v>2.2736048449376098</v>
      </c>
      <c r="AI70" s="98">
        <f>(AI69)/((K68/1000000)*8.34)</f>
        <v>2.5149372027801493</v>
      </c>
      <c r="AJ70" s="98">
        <f>(AJ69)/((K68/1000000)*8.34)</f>
        <v>5.8216138953244193E-2</v>
      </c>
      <c r="AK70" s="296">
        <f>(AK69)/((K68/1000000)*8.34)</f>
        <v>1.016136243547535</v>
      </c>
      <c r="AL70" s="297"/>
      <c r="AM70" s="11"/>
      <c r="AN70" s="63"/>
      <c r="AO70" s="14"/>
      <c r="AP70" s="14"/>
      <c r="AQ70" s="71"/>
      <c r="AR70" s="101" t="s">
        <v>55</v>
      </c>
      <c r="AS70" s="89">
        <v>3.16</v>
      </c>
      <c r="AT70" s="102" t="s">
        <v>54</v>
      </c>
      <c r="AU70" s="38">
        <v>3.6999999999999998E-2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82673200</v>
      </c>
      <c r="D72" s="40">
        <v>749636</v>
      </c>
      <c r="E72" s="40">
        <v>1593980</v>
      </c>
      <c r="F72" s="42">
        <v>2905010</v>
      </c>
      <c r="G72" s="81">
        <v>108312000</v>
      </c>
      <c r="H72" s="40">
        <v>1115680</v>
      </c>
      <c r="I72" s="40">
        <v>3299560</v>
      </c>
      <c r="J72" s="42">
        <v>5580390</v>
      </c>
      <c r="K72" s="270">
        <f>C74+G74</f>
        <v>921000</v>
      </c>
      <c r="L72" s="271"/>
      <c r="M72" s="276">
        <f>D74+E74+F74+H74+I74+J74</f>
        <v>18090</v>
      </c>
      <c r="N72" s="271"/>
      <c r="O72" s="288">
        <f>M72+K72</f>
        <v>939090</v>
      </c>
      <c r="P72" s="289"/>
      <c r="Q72" s="45" t="s">
        <v>6</v>
      </c>
      <c r="R72" s="42">
        <v>955904600</v>
      </c>
      <c r="S72" s="60"/>
      <c r="T72" s="280">
        <v>0</v>
      </c>
      <c r="U72" s="283">
        <v>0.99</v>
      </c>
      <c r="V72" s="60"/>
      <c r="W72" s="97" t="s">
        <v>6</v>
      </c>
      <c r="X72" s="47">
        <v>1112.2</v>
      </c>
      <c r="Y72" s="47">
        <v>1451.3</v>
      </c>
      <c r="Z72" s="47">
        <v>15.3</v>
      </c>
      <c r="AA72" s="47">
        <v>26</v>
      </c>
      <c r="AB72" s="47">
        <v>1166.0999999999999</v>
      </c>
      <c r="AC72" s="47">
        <v>1551</v>
      </c>
      <c r="AD72" s="47">
        <v>30.4</v>
      </c>
      <c r="AE72" s="93">
        <v>3.9</v>
      </c>
      <c r="AF72" s="16"/>
      <c r="AG72" s="97" t="s">
        <v>29</v>
      </c>
      <c r="AH72" s="18">
        <v>1.625</v>
      </c>
      <c r="AI72" s="18">
        <v>9</v>
      </c>
      <c r="AJ72" s="18">
        <v>1.875</v>
      </c>
      <c r="AK72" s="18">
        <v>9</v>
      </c>
      <c r="AL72" s="19">
        <v>0</v>
      </c>
      <c r="AM72" s="70"/>
      <c r="AN72" s="73" t="s">
        <v>40</v>
      </c>
      <c r="AO72" s="23">
        <v>10.3</v>
      </c>
      <c r="AP72" s="24">
        <v>7.48</v>
      </c>
      <c r="AQ72" s="71"/>
      <c r="AR72" s="34" t="s">
        <v>37</v>
      </c>
      <c r="AS72" s="55">
        <v>0</v>
      </c>
      <c r="AT72" s="35" t="s">
        <v>38</v>
      </c>
      <c r="AU72" s="56">
        <v>4.1000000000000002E-2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82673200</v>
      </c>
      <c r="D73" s="83">
        <f t="shared" si="66"/>
        <v>749636</v>
      </c>
      <c r="E73" s="83">
        <f t="shared" si="66"/>
        <v>1593980</v>
      </c>
      <c r="F73" s="84">
        <f t="shared" si="66"/>
        <v>2905010</v>
      </c>
      <c r="G73" s="82">
        <f t="shared" si="66"/>
        <v>107391000</v>
      </c>
      <c r="H73" s="83">
        <f t="shared" si="66"/>
        <v>1105650</v>
      </c>
      <c r="I73" s="83">
        <f t="shared" si="66"/>
        <v>3299560</v>
      </c>
      <c r="J73" s="84">
        <f t="shared" si="66"/>
        <v>5572330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955057400</v>
      </c>
      <c r="S73" s="60"/>
      <c r="T73" s="281"/>
      <c r="U73" s="284"/>
      <c r="V73" s="60"/>
      <c r="W73" s="99" t="s">
        <v>7</v>
      </c>
      <c r="X73" s="6">
        <f t="shared" ref="X73:AE73" si="67">X68</f>
        <v>1112.2</v>
      </c>
      <c r="Y73" s="6">
        <f t="shared" si="67"/>
        <v>1440.2</v>
      </c>
      <c r="Z73" s="6">
        <f t="shared" si="67"/>
        <v>15.3</v>
      </c>
      <c r="AA73" s="6">
        <f t="shared" si="67"/>
        <v>25.9</v>
      </c>
      <c r="AB73" s="6">
        <f t="shared" si="67"/>
        <v>1166.0999999999999</v>
      </c>
      <c r="AC73" s="6">
        <f t="shared" si="67"/>
        <v>1539.6</v>
      </c>
      <c r="AD73" s="6">
        <f t="shared" si="67"/>
        <v>30.4</v>
      </c>
      <c r="AE73" s="92">
        <f t="shared" si="67"/>
        <v>3.9</v>
      </c>
      <c r="AF73" s="16"/>
      <c r="AG73" s="99" t="s">
        <v>26</v>
      </c>
      <c r="AH73" s="7">
        <f>(AH72*10.74)</f>
        <v>17.452500000000001</v>
      </c>
      <c r="AI73" s="7">
        <f>(AI72*2.2)</f>
        <v>19.8</v>
      </c>
      <c r="AJ73" s="7">
        <f>(AJ72*0.25)</f>
        <v>0.46875</v>
      </c>
      <c r="AK73" s="294">
        <f>AK72+AL72</f>
        <v>9</v>
      </c>
      <c r="AL73" s="295"/>
      <c r="AM73" s="11"/>
      <c r="AN73" s="25" t="s">
        <v>41</v>
      </c>
      <c r="AO73" s="26">
        <v>9.4</v>
      </c>
      <c r="AP73" s="27">
        <v>7.38</v>
      </c>
      <c r="AQ73" s="71"/>
      <c r="AR73" s="36" t="s">
        <v>36</v>
      </c>
      <c r="AS73" s="13">
        <v>0</v>
      </c>
      <c r="AT73" s="2" t="s">
        <v>39</v>
      </c>
      <c r="AU73" s="39">
        <v>0.90400000000000003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0</v>
      </c>
      <c r="D74" s="85">
        <f t="shared" si="68"/>
        <v>0</v>
      </c>
      <c r="E74" s="85">
        <f t="shared" si="68"/>
        <v>0</v>
      </c>
      <c r="F74" s="86">
        <f t="shared" si="68"/>
        <v>0</v>
      </c>
      <c r="G74" s="85">
        <f t="shared" si="68"/>
        <v>921000</v>
      </c>
      <c r="H74" s="85">
        <f t="shared" si="68"/>
        <v>10030</v>
      </c>
      <c r="I74" s="85">
        <f t="shared" si="68"/>
        <v>0</v>
      </c>
      <c r="J74" s="86">
        <f t="shared" si="68"/>
        <v>8060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847200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69">Y72-Y73</f>
        <v>11.099999999999909</v>
      </c>
      <c r="Z74" s="49">
        <f t="shared" si="69"/>
        <v>0</v>
      </c>
      <c r="AA74" s="49">
        <f t="shared" si="69"/>
        <v>0.10000000000000142</v>
      </c>
      <c r="AB74" s="49">
        <f t="shared" si="69"/>
        <v>0</v>
      </c>
      <c r="AC74" s="49">
        <f t="shared" si="69"/>
        <v>11.400000000000091</v>
      </c>
      <c r="AD74" s="49">
        <f t="shared" si="69"/>
        <v>0</v>
      </c>
      <c r="AE74" s="94">
        <f t="shared" si="69"/>
        <v>0</v>
      </c>
      <c r="AF74" s="16"/>
      <c r="AG74" s="100" t="s">
        <v>28</v>
      </c>
      <c r="AH74" s="98">
        <f>(AH73)/((K72/1000000)*8.34)</f>
        <v>2.2721236691428617</v>
      </c>
      <c r="AI74" s="98">
        <f>(AI73)/((K72/1000000)*8.34)</f>
        <v>2.5777423663674925</v>
      </c>
      <c r="AJ74" s="98">
        <f>(AJ73)/((K72/1000000)*8.34)</f>
        <v>6.1026097688624346E-2</v>
      </c>
      <c r="AK74" s="296">
        <f>(AK73)/((K72/1000000)*8.34)</f>
        <v>1.1717010756215873</v>
      </c>
      <c r="AL74" s="297"/>
      <c r="AM74" s="11"/>
      <c r="AN74" s="63"/>
      <c r="AO74" s="14"/>
      <c r="AP74" s="14"/>
      <c r="AQ74" s="71"/>
      <c r="AR74" s="101" t="s">
        <v>55</v>
      </c>
      <c r="AS74" s="89">
        <v>2.85</v>
      </c>
      <c r="AT74" s="102" t="s">
        <v>54</v>
      </c>
      <c r="AU74" s="38">
        <v>3.5999999999999997E-2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82814100</v>
      </c>
      <c r="D76" s="40">
        <v>757486</v>
      </c>
      <c r="E76" s="40">
        <v>1593980</v>
      </c>
      <c r="F76" s="42">
        <v>2913180</v>
      </c>
      <c r="G76" s="81">
        <v>109023000</v>
      </c>
      <c r="H76" s="40">
        <v>1129190</v>
      </c>
      <c r="I76" s="40">
        <v>3364060</v>
      </c>
      <c r="J76" s="42">
        <v>5677300</v>
      </c>
      <c r="K76" s="270">
        <f>C78+G78</f>
        <v>851900</v>
      </c>
      <c r="L76" s="271"/>
      <c r="M76" s="276">
        <f>D78+E78+F78+H78+I78+J78</f>
        <v>190940</v>
      </c>
      <c r="N76" s="271"/>
      <c r="O76" s="288">
        <f>M76+K76</f>
        <v>1042840</v>
      </c>
      <c r="P76" s="289"/>
      <c r="Q76" s="45" t="s">
        <v>6</v>
      </c>
      <c r="R76" s="42">
        <v>956816900</v>
      </c>
      <c r="S76" s="60"/>
      <c r="T76" s="280">
        <v>0</v>
      </c>
      <c r="U76" s="283">
        <v>1.02</v>
      </c>
      <c r="V76" s="60"/>
      <c r="W76" s="97" t="s">
        <v>6</v>
      </c>
      <c r="X76" s="47">
        <v>1114.2</v>
      </c>
      <c r="Y76" s="47">
        <v>1460.4</v>
      </c>
      <c r="Z76" s="47">
        <v>15.6</v>
      </c>
      <c r="AA76" s="47">
        <v>26.2</v>
      </c>
      <c r="AB76" s="47">
        <v>1168.4000000000001</v>
      </c>
      <c r="AC76" s="47">
        <v>1561.4</v>
      </c>
      <c r="AD76" s="47">
        <v>30.8</v>
      </c>
      <c r="AE76" s="93">
        <v>3.9</v>
      </c>
      <c r="AF76" s="16"/>
      <c r="AG76" s="97" t="s">
        <v>29</v>
      </c>
      <c r="AH76" s="18">
        <v>1.75</v>
      </c>
      <c r="AI76" s="18">
        <v>8.75</v>
      </c>
      <c r="AJ76" s="18">
        <v>1.875</v>
      </c>
      <c r="AK76" s="18">
        <v>7</v>
      </c>
      <c r="AL76" s="19">
        <v>0</v>
      </c>
      <c r="AM76" s="70"/>
      <c r="AN76" s="73" t="s">
        <v>40</v>
      </c>
      <c r="AO76" s="23">
        <v>9.3000000000000007</v>
      </c>
      <c r="AP76" s="24">
        <v>7.49</v>
      </c>
      <c r="AQ76" s="71"/>
      <c r="AR76" s="34" t="s">
        <v>37</v>
      </c>
      <c r="AS76" s="55">
        <v>0</v>
      </c>
      <c r="AT76" s="35" t="s">
        <v>38</v>
      </c>
      <c r="AU76" s="56">
        <v>0.04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82673200</v>
      </c>
      <c r="D77" s="83">
        <f t="shared" si="70"/>
        <v>749636</v>
      </c>
      <c r="E77" s="83">
        <f t="shared" si="70"/>
        <v>1593980</v>
      </c>
      <c r="F77" s="84">
        <f t="shared" si="70"/>
        <v>2905010</v>
      </c>
      <c r="G77" s="82">
        <f t="shared" si="70"/>
        <v>108312000</v>
      </c>
      <c r="H77" s="83">
        <f t="shared" si="70"/>
        <v>1115680</v>
      </c>
      <c r="I77" s="83">
        <f t="shared" si="70"/>
        <v>3299560</v>
      </c>
      <c r="J77" s="84">
        <f t="shared" si="70"/>
        <v>5580390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955904600</v>
      </c>
      <c r="S77" s="60"/>
      <c r="T77" s="281"/>
      <c r="U77" s="284"/>
      <c r="V77" s="60"/>
      <c r="W77" s="99" t="s">
        <v>7</v>
      </c>
      <c r="X77" s="6">
        <f t="shared" ref="X77:AE77" si="71">X72</f>
        <v>1112.2</v>
      </c>
      <c r="Y77" s="6">
        <f t="shared" si="71"/>
        <v>1451.3</v>
      </c>
      <c r="Z77" s="6">
        <f t="shared" si="71"/>
        <v>15.3</v>
      </c>
      <c r="AA77" s="6">
        <f t="shared" si="71"/>
        <v>26</v>
      </c>
      <c r="AB77" s="6">
        <f t="shared" si="71"/>
        <v>1166.0999999999999</v>
      </c>
      <c r="AC77" s="6">
        <f t="shared" si="71"/>
        <v>1551</v>
      </c>
      <c r="AD77" s="6">
        <f t="shared" si="71"/>
        <v>30.4</v>
      </c>
      <c r="AE77" s="92">
        <f t="shared" si="71"/>
        <v>3.9</v>
      </c>
      <c r="AF77" s="16"/>
      <c r="AG77" s="99" t="s">
        <v>26</v>
      </c>
      <c r="AH77" s="7">
        <f>(AH76*10.74)</f>
        <v>18.795000000000002</v>
      </c>
      <c r="AI77" s="7">
        <f>(AI76*2.2)</f>
        <v>19.25</v>
      </c>
      <c r="AJ77" s="7">
        <f>(AJ76*0.25)</f>
        <v>0.46875</v>
      </c>
      <c r="AK77" s="294">
        <f>AK76+AL76</f>
        <v>7</v>
      </c>
      <c r="AL77" s="295"/>
      <c r="AM77" s="11"/>
      <c r="AN77" s="25" t="s">
        <v>41</v>
      </c>
      <c r="AO77" s="26">
        <v>8.6</v>
      </c>
      <c r="AP77" s="27">
        <v>7.49</v>
      </c>
      <c r="AQ77" s="71"/>
      <c r="AR77" s="36" t="s">
        <v>36</v>
      </c>
      <c r="AS77" s="13">
        <v>0</v>
      </c>
      <c r="AT77" s="2" t="s">
        <v>39</v>
      </c>
      <c r="AU77" s="39">
        <v>0.71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140900</v>
      </c>
      <c r="D78" s="85">
        <f t="shared" si="72"/>
        <v>7850</v>
      </c>
      <c r="E78" s="85">
        <f t="shared" si="72"/>
        <v>0</v>
      </c>
      <c r="F78" s="86">
        <f t="shared" si="72"/>
        <v>8170</v>
      </c>
      <c r="G78" s="85">
        <f t="shared" si="72"/>
        <v>711000</v>
      </c>
      <c r="H78" s="85">
        <f t="shared" si="72"/>
        <v>13510</v>
      </c>
      <c r="I78" s="85">
        <f t="shared" si="72"/>
        <v>64500</v>
      </c>
      <c r="J78" s="86">
        <f t="shared" si="72"/>
        <v>96910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912300</v>
      </c>
      <c r="S78" s="61"/>
      <c r="T78" s="282"/>
      <c r="U78" s="285"/>
      <c r="V78" s="61"/>
      <c r="W78" s="48" t="s">
        <v>3</v>
      </c>
      <c r="X78" s="49">
        <f>X76-X77</f>
        <v>2</v>
      </c>
      <c r="Y78" s="49">
        <f t="shared" ref="Y78:AE78" si="73">Y76-Y77</f>
        <v>9.1000000000001364</v>
      </c>
      <c r="Z78" s="49">
        <f t="shared" si="73"/>
        <v>0.29999999999999893</v>
      </c>
      <c r="AA78" s="49">
        <f t="shared" si="73"/>
        <v>0.19999999999999929</v>
      </c>
      <c r="AB78" s="49">
        <f t="shared" si="73"/>
        <v>2.3000000000001819</v>
      </c>
      <c r="AC78" s="49">
        <f t="shared" si="73"/>
        <v>10.400000000000091</v>
      </c>
      <c r="AD78" s="49">
        <f t="shared" si="73"/>
        <v>0.40000000000000213</v>
      </c>
      <c r="AE78" s="94">
        <f t="shared" si="73"/>
        <v>0</v>
      </c>
      <c r="AF78" s="16"/>
      <c r="AG78" s="100" t="s">
        <v>28</v>
      </c>
      <c r="AH78" s="98">
        <f>(AH77)/((K76/1000000)*8.34)</f>
        <v>2.6453775352766269</v>
      </c>
      <c r="AI78" s="98">
        <f>(AI77)/((K76/1000000)*8.34)</f>
        <v>2.7094183322200087</v>
      </c>
      <c r="AJ78" s="98">
        <f>(AJ77)/((K76/1000000)*8.34)</f>
        <v>6.5976095752110595E-2</v>
      </c>
      <c r="AK78" s="296">
        <f>(AK77)/((K76/1000000)*8.34)</f>
        <v>0.98524302989818491</v>
      </c>
      <c r="AL78" s="297"/>
      <c r="AM78" s="11"/>
      <c r="AN78" s="63"/>
      <c r="AO78" s="14"/>
      <c r="AP78" s="14"/>
      <c r="AQ78" s="71"/>
      <c r="AR78" s="101" t="s">
        <v>55</v>
      </c>
      <c r="AS78" s="89">
        <v>2.91</v>
      </c>
      <c r="AT78" s="102" t="s">
        <v>54</v>
      </c>
      <c r="AU78" s="38">
        <v>3.2000000000000001E-2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82942400</v>
      </c>
      <c r="D80" s="40">
        <v>757486</v>
      </c>
      <c r="E80" s="40">
        <v>1666580</v>
      </c>
      <c r="F80" s="42">
        <v>2966200</v>
      </c>
      <c r="G80" s="81">
        <v>110013000</v>
      </c>
      <c r="H80" s="40">
        <v>1144180</v>
      </c>
      <c r="I80" s="40">
        <v>3428610</v>
      </c>
      <c r="J80" s="42">
        <v>5756760</v>
      </c>
      <c r="K80" s="270">
        <f>C82+G82</f>
        <v>1118300</v>
      </c>
      <c r="L80" s="271"/>
      <c r="M80" s="276">
        <f>D82+E82+F82+H82+I82+J82</f>
        <v>284620</v>
      </c>
      <c r="N80" s="271"/>
      <c r="O80" s="288">
        <f>M80+K80</f>
        <v>1402920</v>
      </c>
      <c r="P80" s="289"/>
      <c r="Q80" s="45" t="s">
        <v>6</v>
      </c>
      <c r="R80" s="42">
        <v>957862500</v>
      </c>
      <c r="S80" s="60"/>
      <c r="T80" s="280">
        <v>0.06</v>
      </c>
      <c r="U80" s="283">
        <v>0.98</v>
      </c>
      <c r="V80" s="60"/>
      <c r="W80" s="97" t="s">
        <v>6</v>
      </c>
      <c r="X80" s="47">
        <v>1116.4000000000001</v>
      </c>
      <c r="Y80" s="47">
        <v>1472.7</v>
      </c>
      <c r="Z80" s="47">
        <v>15.8</v>
      </c>
      <c r="AA80" s="47">
        <v>26.6</v>
      </c>
      <c r="AB80" s="47">
        <v>1171.4000000000001</v>
      </c>
      <c r="AC80" s="47">
        <v>1575.5</v>
      </c>
      <c r="AD80" s="47">
        <v>31.5</v>
      </c>
      <c r="AE80" s="93">
        <v>4</v>
      </c>
      <c r="AF80" s="16"/>
      <c r="AG80" s="97" t="s">
        <v>29</v>
      </c>
      <c r="AH80" s="18">
        <v>2.125</v>
      </c>
      <c r="AI80" s="18">
        <v>11.375</v>
      </c>
      <c r="AJ80" s="18">
        <v>2.5</v>
      </c>
      <c r="AK80" s="18">
        <v>10</v>
      </c>
      <c r="AL80" s="19">
        <v>1</v>
      </c>
      <c r="AM80" s="70"/>
      <c r="AN80" s="73" t="s">
        <v>40</v>
      </c>
      <c r="AO80" s="23">
        <v>8.6999999999999993</v>
      </c>
      <c r="AP80" s="24">
        <v>7.62</v>
      </c>
      <c r="AQ80" s="71"/>
      <c r="AR80" s="34" t="s">
        <v>37</v>
      </c>
      <c r="AS80" s="55">
        <v>0</v>
      </c>
      <c r="AT80" s="35" t="s">
        <v>38</v>
      </c>
      <c r="AU80" s="56">
        <v>4.8000000000000001E-2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82814100</v>
      </c>
      <c r="D81" s="83">
        <f t="shared" si="74"/>
        <v>757486</v>
      </c>
      <c r="E81" s="83">
        <f t="shared" si="74"/>
        <v>1593980</v>
      </c>
      <c r="F81" s="84">
        <f t="shared" si="74"/>
        <v>2913180</v>
      </c>
      <c r="G81" s="82">
        <f t="shared" si="74"/>
        <v>109023000</v>
      </c>
      <c r="H81" s="83">
        <f t="shared" si="74"/>
        <v>1129190</v>
      </c>
      <c r="I81" s="83">
        <f t="shared" si="74"/>
        <v>3364060</v>
      </c>
      <c r="J81" s="84">
        <f t="shared" si="74"/>
        <v>5677300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956816900</v>
      </c>
      <c r="S81" s="60"/>
      <c r="T81" s="281"/>
      <c r="U81" s="284"/>
      <c r="V81" s="60"/>
      <c r="W81" s="99" t="s">
        <v>7</v>
      </c>
      <c r="X81" s="6">
        <f t="shared" ref="X81:AE81" si="75">X76</f>
        <v>1114.2</v>
      </c>
      <c r="Y81" s="6">
        <f t="shared" si="75"/>
        <v>1460.4</v>
      </c>
      <c r="Z81" s="6">
        <f t="shared" si="75"/>
        <v>15.6</v>
      </c>
      <c r="AA81" s="6">
        <f t="shared" si="75"/>
        <v>26.2</v>
      </c>
      <c r="AB81" s="6">
        <f t="shared" si="75"/>
        <v>1168.4000000000001</v>
      </c>
      <c r="AC81" s="6">
        <f t="shared" si="75"/>
        <v>1561.4</v>
      </c>
      <c r="AD81" s="6">
        <f t="shared" si="75"/>
        <v>30.8</v>
      </c>
      <c r="AE81" s="92">
        <f t="shared" si="75"/>
        <v>3.9</v>
      </c>
      <c r="AF81" s="16"/>
      <c r="AG81" s="99" t="s">
        <v>26</v>
      </c>
      <c r="AH81" s="7">
        <f>(AH80*10.74)</f>
        <v>22.822500000000002</v>
      </c>
      <c r="AI81" s="7">
        <f>(AI80*2.2)</f>
        <v>25.025000000000002</v>
      </c>
      <c r="AJ81" s="7">
        <f>(AJ80*0.25)</f>
        <v>0.625</v>
      </c>
      <c r="AK81" s="294">
        <f>AK80+AL80</f>
        <v>11</v>
      </c>
      <c r="AL81" s="295"/>
      <c r="AM81" s="11"/>
      <c r="AN81" s="25" t="s">
        <v>41</v>
      </c>
      <c r="AO81" s="26">
        <v>9.3000000000000007</v>
      </c>
      <c r="AP81" s="27">
        <v>7.42</v>
      </c>
      <c r="AQ81" s="71"/>
      <c r="AR81" s="36" t="s">
        <v>36</v>
      </c>
      <c r="AS81" s="13">
        <v>0</v>
      </c>
      <c r="AT81" s="2" t="s">
        <v>39</v>
      </c>
      <c r="AU81" s="39">
        <v>0.70199999999999996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128300</v>
      </c>
      <c r="D82" s="85">
        <f t="shared" si="76"/>
        <v>0</v>
      </c>
      <c r="E82" s="85">
        <f t="shared" si="76"/>
        <v>72600</v>
      </c>
      <c r="F82" s="86">
        <f t="shared" si="76"/>
        <v>53020</v>
      </c>
      <c r="G82" s="85">
        <f t="shared" si="76"/>
        <v>990000</v>
      </c>
      <c r="H82" s="85">
        <f t="shared" si="76"/>
        <v>14990</v>
      </c>
      <c r="I82" s="85">
        <f t="shared" si="76"/>
        <v>64550</v>
      </c>
      <c r="J82" s="86">
        <f t="shared" si="76"/>
        <v>79460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1045600</v>
      </c>
      <c r="S82" s="61"/>
      <c r="T82" s="282"/>
      <c r="U82" s="285"/>
      <c r="V82" s="61"/>
      <c r="W82" s="48" t="s">
        <v>3</v>
      </c>
      <c r="X82" s="49">
        <f>X80-X81</f>
        <v>2.2000000000000455</v>
      </c>
      <c r="Y82" s="49">
        <f t="shared" ref="Y82:AE82" si="77">Y80-Y81</f>
        <v>12.299999999999955</v>
      </c>
      <c r="Z82" s="49">
        <f t="shared" si="77"/>
        <v>0.20000000000000107</v>
      </c>
      <c r="AA82" s="49">
        <f t="shared" si="77"/>
        <v>0.40000000000000213</v>
      </c>
      <c r="AB82" s="49">
        <f t="shared" si="77"/>
        <v>3</v>
      </c>
      <c r="AC82" s="49">
        <f t="shared" si="77"/>
        <v>14.099999999999909</v>
      </c>
      <c r="AD82" s="49">
        <f t="shared" si="77"/>
        <v>0.69999999999999929</v>
      </c>
      <c r="AE82" s="94">
        <f t="shared" si="77"/>
        <v>0.10000000000000009</v>
      </c>
      <c r="AF82" s="16"/>
      <c r="AG82" s="100" t="s">
        <v>28</v>
      </c>
      <c r="AH82" s="98">
        <f>(AH81)/((K80/1000000)*8.34)</f>
        <v>2.4470274446632447</v>
      </c>
      <c r="AI82" s="98">
        <f>(AI81)/((K80/1000000)*8.34)</f>
        <v>2.6831793976425762</v>
      </c>
      <c r="AJ82" s="98">
        <f>(AJ81)/((K80/1000000)*8.34)</f>
        <v>6.7012472468595805E-2</v>
      </c>
      <c r="AK82" s="296">
        <f>(AK81)/((K80/1000000)*8.34)</f>
        <v>1.1794195154472862</v>
      </c>
      <c r="AL82" s="297"/>
      <c r="AM82" s="11"/>
      <c r="AN82" s="63"/>
      <c r="AO82" s="14"/>
      <c r="AP82" s="14"/>
      <c r="AQ82" s="71"/>
      <c r="AR82" s="101" t="s">
        <v>55</v>
      </c>
      <c r="AS82" s="89">
        <v>2.2799999999999998</v>
      </c>
      <c r="AT82" s="102" t="s">
        <v>54</v>
      </c>
      <c r="AU82" s="38">
        <v>3.9E-2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82985700</v>
      </c>
      <c r="D84" s="40">
        <v>757486</v>
      </c>
      <c r="E84" s="40">
        <v>1666580</v>
      </c>
      <c r="F84" s="42">
        <v>2966200</v>
      </c>
      <c r="G84" s="81">
        <v>110486000</v>
      </c>
      <c r="H84" s="40">
        <v>1151970</v>
      </c>
      <c r="I84" s="40">
        <v>3428610</v>
      </c>
      <c r="J84" s="42">
        <v>5764810</v>
      </c>
      <c r="K84" s="270">
        <f>C86+G86</f>
        <v>516300</v>
      </c>
      <c r="L84" s="271"/>
      <c r="M84" s="276">
        <f>D86+E86+F86+H86+I86+J86</f>
        <v>15840</v>
      </c>
      <c r="N84" s="271"/>
      <c r="O84" s="288">
        <f>M84+K84</f>
        <v>532140</v>
      </c>
      <c r="P84" s="289"/>
      <c r="Q84" s="45" t="s">
        <v>6</v>
      </c>
      <c r="R84" s="42">
        <v>958554900</v>
      </c>
      <c r="S84" s="60"/>
      <c r="T84" s="280">
        <v>0</v>
      </c>
      <c r="U84" s="283">
        <v>0.97</v>
      </c>
      <c r="V84" s="60"/>
      <c r="W84" s="97" t="s">
        <v>6</v>
      </c>
      <c r="X84" s="47">
        <v>1117.2</v>
      </c>
      <c r="Y84" s="47">
        <v>1478.4</v>
      </c>
      <c r="Z84" s="47">
        <v>15.8</v>
      </c>
      <c r="AA84" s="47">
        <v>26.7</v>
      </c>
      <c r="AB84" s="47">
        <v>1172.2</v>
      </c>
      <c r="AC84" s="47">
        <v>1581.4</v>
      </c>
      <c r="AD84" s="47">
        <v>31.5</v>
      </c>
      <c r="AE84" s="93">
        <v>4</v>
      </c>
      <c r="AF84" s="16"/>
      <c r="AG84" s="97" t="s">
        <v>29</v>
      </c>
      <c r="AH84" s="18">
        <v>0.875</v>
      </c>
      <c r="AI84" s="18">
        <v>5.25</v>
      </c>
      <c r="AJ84" s="18">
        <v>1</v>
      </c>
      <c r="AK84" s="18">
        <v>5</v>
      </c>
      <c r="AL84" s="19">
        <v>1</v>
      </c>
      <c r="AM84" s="70"/>
      <c r="AN84" s="73" t="s">
        <v>40</v>
      </c>
      <c r="AO84" s="23">
        <v>10.7</v>
      </c>
      <c r="AP84" s="24">
        <v>7.43</v>
      </c>
      <c r="AQ84" s="71"/>
      <c r="AR84" s="34" t="s">
        <v>37</v>
      </c>
      <c r="AS84" s="55">
        <v>4.5999999999999999E-2</v>
      </c>
      <c r="AT84" s="35" t="s">
        <v>38</v>
      </c>
      <c r="AU84" s="56">
        <v>4.4999999999999998E-2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82942400</v>
      </c>
      <c r="D85" s="83">
        <f t="shared" si="78"/>
        <v>757486</v>
      </c>
      <c r="E85" s="83">
        <f t="shared" si="78"/>
        <v>1666580</v>
      </c>
      <c r="F85" s="84">
        <f t="shared" si="78"/>
        <v>2966200</v>
      </c>
      <c r="G85" s="82">
        <f t="shared" si="78"/>
        <v>110013000</v>
      </c>
      <c r="H85" s="83">
        <f t="shared" si="78"/>
        <v>1144180</v>
      </c>
      <c r="I85" s="83">
        <f t="shared" si="78"/>
        <v>3428610</v>
      </c>
      <c r="J85" s="84">
        <f t="shared" si="78"/>
        <v>5756760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957862500</v>
      </c>
      <c r="S85" s="60"/>
      <c r="T85" s="281"/>
      <c r="U85" s="284"/>
      <c r="V85" s="60"/>
      <c r="W85" s="99" t="s">
        <v>7</v>
      </c>
      <c r="X85" s="6">
        <f t="shared" ref="X85:AE85" si="79">X80</f>
        <v>1116.4000000000001</v>
      </c>
      <c r="Y85" s="6">
        <f t="shared" si="79"/>
        <v>1472.7</v>
      </c>
      <c r="Z85" s="6">
        <f t="shared" si="79"/>
        <v>15.8</v>
      </c>
      <c r="AA85" s="6">
        <f t="shared" si="79"/>
        <v>26.6</v>
      </c>
      <c r="AB85" s="6">
        <f t="shared" si="79"/>
        <v>1171.4000000000001</v>
      </c>
      <c r="AC85" s="6">
        <f t="shared" si="79"/>
        <v>1575.5</v>
      </c>
      <c r="AD85" s="6">
        <f t="shared" si="79"/>
        <v>31.5</v>
      </c>
      <c r="AE85" s="92">
        <f t="shared" si="79"/>
        <v>4</v>
      </c>
      <c r="AF85" s="16"/>
      <c r="AG85" s="99" t="s">
        <v>26</v>
      </c>
      <c r="AH85" s="7">
        <f>(AH84*10.74)</f>
        <v>9.3975000000000009</v>
      </c>
      <c r="AI85" s="7">
        <f>(AI84*2.2)</f>
        <v>11.55</v>
      </c>
      <c r="AJ85" s="7">
        <f>(AJ84*0.25)</f>
        <v>0.25</v>
      </c>
      <c r="AK85" s="294">
        <f>AK84+AL84</f>
        <v>6</v>
      </c>
      <c r="AL85" s="295"/>
      <c r="AM85" s="11"/>
      <c r="AN85" s="25" t="s">
        <v>41</v>
      </c>
      <c r="AO85" s="26">
        <v>10.5</v>
      </c>
      <c r="AP85" s="27">
        <v>7.7</v>
      </c>
      <c r="AQ85" s="71"/>
      <c r="AR85" s="36" t="s">
        <v>36</v>
      </c>
      <c r="AS85" s="13">
        <v>0.79100000000000004</v>
      </c>
      <c r="AT85" s="2" t="s">
        <v>39</v>
      </c>
      <c r="AU85" s="39">
        <v>0.76400000000000001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43300</v>
      </c>
      <c r="D86" s="85">
        <f t="shared" si="80"/>
        <v>0</v>
      </c>
      <c r="E86" s="85">
        <f t="shared" si="80"/>
        <v>0</v>
      </c>
      <c r="F86" s="86">
        <f t="shared" si="80"/>
        <v>0</v>
      </c>
      <c r="G86" s="85">
        <f t="shared" si="80"/>
        <v>473000</v>
      </c>
      <c r="H86" s="85">
        <f t="shared" si="80"/>
        <v>7790</v>
      </c>
      <c r="I86" s="85">
        <f t="shared" si="80"/>
        <v>0</v>
      </c>
      <c r="J86" s="86">
        <f t="shared" si="80"/>
        <v>8050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692400</v>
      </c>
      <c r="S86" s="61"/>
      <c r="T86" s="282"/>
      <c r="U86" s="285"/>
      <c r="V86" s="61"/>
      <c r="W86" s="48" t="s">
        <v>3</v>
      </c>
      <c r="X86" s="49">
        <f>X84-X85</f>
        <v>0.79999999999995453</v>
      </c>
      <c r="Y86" s="49">
        <f t="shared" ref="Y86:AE86" si="81">Y84-Y85</f>
        <v>5.7000000000000455</v>
      </c>
      <c r="Z86" s="49">
        <f t="shared" si="81"/>
        <v>0</v>
      </c>
      <c r="AA86" s="49">
        <f t="shared" si="81"/>
        <v>9.9999999999997868E-2</v>
      </c>
      <c r="AB86" s="49">
        <f t="shared" si="81"/>
        <v>0.79999999999995453</v>
      </c>
      <c r="AC86" s="49">
        <f t="shared" si="81"/>
        <v>5.9000000000000909</v>
      </c>
      <c r="AD86" s="49">
        <f t="shared" si="81"/>
        <v>0</v>
      </c>
      <c r="AE86" s="94">
        <f t="shared" si="81"/>
        <v>0</v>
      </c>
      <c r="AF86" s="16"/>
      <c r="AG86" s="100" t="s">
        <v>28</v>
      </c>
      <c r="AH86" s="98">
        <f>(AH85)/((K84/1000000)*8.34)</f>
        <v>2.1824492759075715</v>
      </c>
      <c r="AI86" s="98">
        <f>(AI85)/((K84/1000000)*8.34)</f>
        <v>2.6823398921769037</v>
      </c>
      <c r="AJ86" s="98">
        <f>(AJ85)/((K84/1000000)*8.34)</f>
        <v>5.8059305025474101E-2</v>
      </c>
      <c r="AK86" s="296">
        <f>(AK85)/((K84/1000000)*8.34)</f>
        <v>1.3934233206113784</v>
      </c>
      <c r="AL86" s="297"/>
      <c r="AM86" s="11"/>
      <c r="AN86" s="63"/>
      <c r="AO86" s="14"/>
      <c r="AP86" s="14"/>
      <c r="AQ86" s="71"/>
      <c r="AR86" s="101" t="s">
        <v>55</v>
      </c>
      <c r="AS86" s="89">
        <v>1.34</v>
      </c>
      <c r="AT86" s="102" t="s">
        <v>54</v>
      </c>
      <c r="AU86" s="38">
        <v>4.2000000000000003E-2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82985700</v>
      </c>
      <c r="D88" s="40">
        <v>757486</v>
      </c>
      <c r="E88" s="40">
        <v>1666580</v>
      </c>
      <c r="F88" s="42">
        <v>2966200</v>
      </c>
      <c r="G88" s="81">
        <v>111371000</v>
      </c>
      <c r="H88" s="40">
        <v>1159810</v>
      </c>
      <c r="I88" s="40">
        <v>3460620</v>
      </c>
      <c r="J88" s="42">
        <v>5801030</v>
      </c>
      <c r="K88" s="270">
        <f>C90+G90</f>
        <v>885000</v>
      </c>
      <c r="L88" s="271"/>
      <c r="M88" s="276">
        <f>D90+E90+F90+H90+I90+J90</f>
        <v>76070</v>
      </c>
      <c r="N88" s="271"/>
      <c r="O88" s="288">
        <f>M88+K88</f>
        <v>961070</v>
      </c>
      <c r="P88" s="289"/>
      <c r="Q88" s="45" t="s">
        <v>6</v>
      </c>
      <c r="R88" s="42">
        <v>959500900</v>
      </c>
      <c r="S88" s="60"/>
      <c r="T88" s="280">
        <v>0</v>
      </c>
      <c r="U88" s="283">
        <v>1.02</v>
      </c>
      <c r="V88" s="60"/>
      <c r="W88" s="97" t="s">
        <v>6</v>
      </c>
      <c r="X88" s="47">
        <v>1117.2</v>
      </c>
      <c r="Y88" s="47">
        <v>1489.2</v>
      </c>
      <c r="Z88" s="47">
        <v>16</v>
      </c>
      <c r="AA88" s="47">
        <v>26.8</v>
      </c>
      <c r="AB88" s="47">
        <v>1172.2</v>
      </c>
      <c r="AC88" s="47">
        <v>1592.8</v>
      </c>
      <c r="AD88" s="47">
        <v>31.7</v>
      </c>
      <c r="AE88" s="93">
        <v>4</v>
      </c>
      <c r="AF88" s="16"/>
      <c r="AG88" s="97" t="s">
        <v>29</v>
      </c>
      <c r="AH88" s="18">
        <v>1.5</v>
      </c>
      <c r="AI88" s="18">
        <v>8.5</v>
      </c>
      <c r="AJ88" s="18">
        <v>2.25</v>
      </c>
      <c r="AK88" s="18">
        <v>8</v>
      </c>
      <c r="AL88" s="19">
        <v>0</v>
      </c>
      <c r="AM88" s="70"/>
      <c r="AN88" s="73" t="s">
        <v>40</v>
      </c>
      <c r="AO88" s="23">
        <v>10.5</v>
      </c>
      <c r="AP88" s="24">
        <v>7.42</v>
      </c>
      <c r="AQ88" s="71"/>
      <c r="AR88" s="34" t="s">
        <v>37</v>
      </c>
      <c r="AS88" s="55">
        <v>0</v>
      </c>
      <c r="AT88" s="35" t="s">
        <v>38</v>
      </c>
      <c r="AU88" s="56">
        <v>4.1000000000000002E-2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82985700</v>
      </c>
      <c r="D89" s="83">
        <f t="shared" si="82"/>
        <v>757486</v>
      </c>
      <c r="E89" s="83">
        <f t="shared" si="82"/>
        <v>1666580</v>
      </c>
      <c r="F89" s="84">
        <f t="shared" si="82"/>
        <v>2966200</v>
      </c>
      <c r="G89" s="82">
        <f t="shared" si="82"/>
        <v>110486000</v>
      </c>
      <c r="H89" s="83">
        <f t="shared" si="82"/>
        <v>1151970</v>
      </c>
      <c r="I89" s="83">
        <f t="shared" si="82"/>
        <v>3428610</v>
      </c>
      <c r="J89" s="84">
        <f t="shared" si="82"/>
        <v>5764810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958554900</v>
      </c>
      <c r="S89" s="60"/>
      <c r="T89" s="281"/>
      <c r="U89" s="284"/>
      <c r="V89" s="60"/>
      <c r="W89" s="99" t="s">
        <v>7</v>
      </c>
      <c r="X89" s="6">
        <f t="shared" ref="X89:AE89" si="83">X84</f>
        <v>1117.2</v>
      </c>
      <c r="Y89" s="6">
        <f t="shared" si="83"/>
        <v>1478.4</v>
      </c>
      <c r="Z89" s="6">
        <f t="shared" si="83"/>
        <v>15.8</v>
      </c>
      <c r="AA89" s="6">
        <f t="shared" si="83"/>
        <v>26.7</v>
      </c>
      <c r="AB89" s="6">
        <f t="shared" si="83"/>
        <v>1172.2</v>
      </c>
      <c r="AC89" s="6">
        <f t="shared" si="83"/>
        <v>1581.4</v>
      </c>
      <c r="AD89" s="6">
        <f t="shared" si="83"/>
        <v>31.5</v>
      </c>
      <c r="AE89" s="92">
        <f t="shared" si="83"/>
        <v>4</v>
      </c>
      <c r="AF89" s="16"/>
      <c r="AG89" s="99" t="s">
        <v>26</v>
      </c>
      <c r="AH89" s="7">
        <f>(AH88*10.74)</f>
        <v>16.11</v>
      </c>
      <c r="AI89" s="7">
        <f>(AI88*2.2)</f>
        <v>18.700000000000003</v>
      </c>
      <c r="AJ89" s="7">
        <f>(AJ88*0.25)</f>
        <v>0.5625</v>
      </c>
      <c r="AK89" s="294">
        <f>AK88+AL88</f>
        <v>8</v>
      </c>
      <c r="AL89" s="295"/>
      <c r="AM89" s="11"/>
      <c r="AN89" s="25" t="s">
        <v>41</v>
      </c>
      <c r="AO89" s="26">
        <v>11.3</v>
      </c>
      <c r="AP89" s="27">
        <v>7.69</v>
      </c>
      <c r="AQ89" s="71"/>
      <c r="AR89" s="36" t="s">
        <v>36</v>
      </c>
      <c r="AS89" s="13">
        <v>0</v>
      </c>
      <c r="AT89" s="2" t="s">
        <v>39</v>
      </c>
      <c r="AU89" s="39">
        <v>0.78500000000000003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0</v>
      </c>
      <c r="D90" s="85">
        <f t="shared" si="84"/>
        <v>0</v>
      </c>
      <c r="E90" s="85">
        <f t="shared" si="84"/>
        <v>0</v>
      </c>
      <c r="F90" s="86">
        <f t="shared" si="84"/>
        <v>0</v>
      </c>
      <c r="G90" s="85">
        <f t="shared" si="84"/>
        <v>885000</v>
      </c>
      <c r="H90" s="85">
        <f t="shared" si="84"/>
        <v>7840</v>
      </c>
      <c r="I90" s="85">
        <f t="shared" si="84"/>
        <v>32010</v>
      </c>
      <c r="J90" s="86">
        <f t="shared" si="84"/>
        <v>36220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946000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85">Y88-Y89</f>
        <v>10.799999999999955</v>
      </c>
      <c r="Z90" s="49">
        <f t="shared" si="85"/>
        <v>0.19999999999999929</v>
      </c>
      <c r="AA90" s="49">
        <f t="shared" si="85"/>
        <v>0.10000000000000142</v>
      </c>
      <c r="AB90" s="49">
        <f t="shared" si="85"/>
        <v>0</v>
      </c>
      <c r="AC90" s="49">
        <f t="shared" si="85"/>
        <v>11.399999999999864</v>
      </c>
      <c r="AD90" s="49">
        <f t="shared" si="85"/>
        <v>0.19999999999999929</v>
      </c>
      <c r="AE90" s="94">
        <f t="shared" si="85"/>
        <v>0</v>
      </c>
      <c r="AF90" s="16"/>
      <c r="AG90" s="100" t="s">
        <v>28</v>
      </c>
      <c r="AH90" s="98">
        <f>(AH89)/((K88/1000000)*8.34)</f>
        <v>2.1826606511401048</v>
      </c>
      <c r="AI90" s="98">
        <f>(AI89)/((K88/1000000)*8.34)</f>
        <v>2.5335663672451876</v>
      </c>
      <c r="AJ90" s="98">
        <f>(AJ89)/((K88/1000000)*8.34)</f>
        <v>7.6210218266065125E-2</v>
      </c>
      <c r="AK90" s="296">
        <f>(AK89)/((K88/1000000)*8.34)</f>
        <v>1.0838786597840373</v>
      </c>
      <c r="AL90" s="297"/>
      <c r="AM90" s="11"/>
      <c r="AN90" s="63"/>
      <c r="AO90" s="14"/>
      <c r="AP90" s="14"/>
      <c r="AQ90" s="71"/>
      <c r="AR90" s="101" t="s">
        <v>55</v>
      </c>
      <c r="AS90" s="89">
        <v>2.0299999999999998</v>
      </c>
      <c r="AT90" s="102" t="s">
        <v>54</v>
      </c>
      <c r="AU90" s="38">
        <v>3.5999999999999997E-2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82985700</v>
      </c>
      <c r="D92" s="40">
        <v>757486</v>
      </c>
      <c r="E92" s="40">
        <v>1666580</v>
      </c>
      <c r="F92" s="42">
        <v>2966200</v>
      </c>
      <c r="G92" s="81">
        <v>112249000</v>
      </c>
      <c r="H92" s="40">
        <v>1167640</v>
      </c>
      <c r="I92" s="40">
        <v>3460620</v>
      </c>
      <c r="J92" s="42">
        <v>5809040</v>
      </c>
      <c r="K92" s="270">
        <f>C94+G94</f>
        <v>878000</v>
      </c>
      <c r="L92" s="271"/>
      <c r="M92" s="276">
        <f>D94+E94+F94+H94+I94+J94</f>
        <v>15840</v>
      </c>
      <c r="N92" s="271"/>
      <c r="O92" s="288">
        <f>M92+K92</f>
        <v>893840</v>
      </c>
      <c r="P92" s="289"/>
      <c r="Q92" s="45" t="s">
        <v>6</v>
      </c>
      <c r="R92" s="42">
        <v>960416100</v>
      </c>
      <c r="S92" s="60"/>
      <c r="T92" s="280">
        <v>0.02</v>
      </c>
      <c r="U92" s="283">
        <v>1.04</v>
      </c>
      <c r="V92" s="60"/>
      <c r="W92" s="97" t="s">
        <v>6</v>
      </c>
      <c r="X92" s="47">
        <v>1117.2</v>
      </c>
      <c r="Y92" s="47">
        <v>1499.2</v>
      </c>
      <c r="Z92" s="47">
        <v>16.100000000000001</v>
      </c>
      <c r="AA92" s="47">
        <v>26.8</v>
      </c>
      <c r="AB92" s="47">
        <v>1172.2</v>
      </c>
      <c r="AC92" s="47">
        <v>1603.7</v>
      </c>
      <c r="AD92" s="47">
        <v>31.7</v>
      </c>
      <c r="AE92" s="93">
        <v>4</v>
      </c>
      <c r="AF92" s="16"/>
      <c r="AG92" s="97" t="s">
        <v>29</v>
      </c>
      <c r="AH92" s="18">
        <v>1.25</v>
      </c>
      <c r="AI92" s="18">
        <v>8.5</v>
      </c>
      <c r="AJ92" s="18">
        <v>1.75</v>
      </c>
      <c r="AK92" s="18">
        <v>8</v>
      </c>
      <c r="AL92" s="19">
        <v>0</v>
      </c>
      <c r="AM92" s="70"/>
      <c r="AN92" s="73" t="s">
        <v>40</v>
      </c>
      <c r="AO92" s="23">
        <v>8.6999999999999993</v>
      </c>
      <c r="AP92" s="24">
        <v>7.15</v>
      </c>
      <c r="AQ92" s="71"/>
      <c r="AR92" s="34" t="s">
        <v>37</v>
      </c>
      <c r="AS92" s="55">
        <v>0</v>
      </c>
      <c r="AT92" s="35" t="s">
        <v>38</v>
      </c>
      <c r="AU92" s="56">
        <v>4.8000000000000001E-2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82985700</v>
      </c>
      <c r="D93" s="83">
        <f t="shared" si="86"/>
        <v>757486</v>
      </c>
      <c r="E93" s="83">
        <f t="shared" si="86"/>
        <v>1666580</v>
      </c>
      <c r="F93" s="84">
        <f t="shared" si="86"/>
        <v>2966200</v>
      </c>
      <c r="G93" s="82">
        <f t="shared" si="86"/>
        <v>111371000</v>
      </c>
      <c r="H93" s="83">
        <f t="shared" si="86"/>
        <v>1159810</v>
      </c>
      <c r="I93" s="83">
        <f t="shared" si="86"/>
        <v>3460620</v>
      </c>
      <c r="J93" s="84">
        <f t="shared" si="86"/>
        <v>5801030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959500900</v>
      </c>
      <c r="S93" s="60"/>
      <c r="T93" s="281"/>
      <c r="U93" s="284"/>
      <c r="V93" s="60"/>
      <c r="W93" s="99" t="s">
        <v>7</v>
      </c>
      <c r="X93" s="6">
        <f t="shared" ref="X93:AE93" si="87">X88</f>
        <v>1117.2</v>
      </c>
      <c r="Y93" s="6">
        <f t="shared" si="87"/>
        <v>1489.2</v>
      </c>
      <c r="Z93" s="6">
        <f t="shared" si="87"/>
        <v>16</v>
      </c>
      <c r="AA93" s="6">
        <f t="shared" si="87"/>
        <v>26.8</v>
      </c>
      <c r="AB93" s="6">
        <f t="shared" si="87"/>
        <v>1172.2</v>
      </c>
      <c r="AC93" s="6">
        <f t="shared" si="87"/>
        <v>1592.8</v>
      </c>
      <c r="AD93" s="6">
        <f t="shared" si="87"/>
        <v>31.7</v>
      </c>
      <c r="AE93" s="92">
        <f t="shared" si="87"/>
        <v>4</v>
      </c>
      <c r="AF93" s="16"/>
      <c r="AG93" s="99" t="s">
        <v>26</v>
      </c>
      <c r="AH93" s="7">
        <f>(AH92*10.74)</f>
        <v>13.425000000000001</v>
      </c>
      <c r="AI93" s="7">
        <f>(AI92*2.2)</f>
        <v>18.700000000000003</v>
      </c>
      <c r="AJ93" s="7">
        <f>(AJ92*0.25)</f>
        <v>0.4375</v>
      </c>
      <c r="AK93" s="294">
        <f>AK92+AL92</f>
        <v>8</v>
      </c>
      <c r="AL93" s="295"/>
      <c r="AM93" s="11"/>
      <c r="AN93" s="25" t="s">
        <v>41</v>
      </c>
      <c r="AO93" s="26">
        <v>10.1</v>
      </c>
      <c r="AP93" s="27">
        <v>7.39</v>
      </c>
      <c r="AQ93" s="71"/>
      <c r="AR93" s="36" t="s">
        <v>36</v>
      </c>
      <c r="AS93" s="13">
        <v>0</v>
      </c>
      <c r="AT93" s="2" t="s">
        <v>39</v>
      </c>
      <c r="AU93" s="39">
        <v>0.81200000000000006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0</v>
      </c>
      <c r="D94" s="85">
        <f t="shared" si="88"/>
        <v>0</v>
      </c>
      <c r="E94" s="85">
        <f t="shared" si="88"/>
        <v>0</v>
      </c>
      <c r="F94" s="86">
        <f t="shared" si="88"/>
        <v>0</v>
      </c>
      <c r="G94" s="85">
        <f t="shared" si="88"/>
        <v>878000</v>
      </c>
      <c r="H94" s="85">
        <f t="shared" si="88"/>
        <v>7830</v>
      </c>
      <c r="I94" s="85">
        <f t="shared" si="88"/>
        <v>0</v>
      </c>
      <c r="J94" s="86">
        <f t="shared" si="88"/>
        <v>8010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915200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89">Y92-Y93</f>
        <v>10</v>
      </c>
      <c r="Z94" s="49">
        <f t="shared" si="89"/>
        <v>0.10000000000000142</v>
      </c>
      <c r="AA94" s="49">
        <f t="shared" si="89"/>
        <v>0</v>
      </c>
      <c r="AB94" s="49">
        <f t="shared" si="89"/>
        <v>0</v>
      </c>
      <c r="AC94" s="49">
        <f t="shared" si="89"/>
        <v>10.900000000000091</v>
      </c>
      <c r="AD94" s="49">
        <f t="shared" si="89"/>
        <v>0</v>
      </c>
      <c r="AE94" s="94">
        <f t="shared" si="89"/>
        <v>0</v>
      </c>
      <c r="AF94" s="16"/>
      <c r="AG94" s="100" t="s">
        <v>28</v>
      </c>
      <c r="AH94" s="98">
        <f>(AH93)/((K92/1000000)*8.34)</f>
        <v>1.8333852280362499</v>
      </c>
      <c r="AI94" s="98">
        <f>(AI93)/((K92/1000000)*8.34)</f>
        <v>2.5537656435216296</v>
      </c>
      <c r="AJ94" s="98">
        <f>(AJ93)/((K92/1000000)*8.34)</f>
        <v>5.9747190857792128E-2</v>
      </c>
      <c r="AK94" s="296">
        <f>(AK93)/((K92/1000000)*8.34)</f>
        <v>1.0925200613996275</v>
      </c>
      <c r="AL94" s="297"/>
      <c r="AM94" s="11"/>
      <c r="AN94" s="63"/>
      <c r="AO94" s="14"/>
      <c r="AP94" s="14"/>
      <c r="AQ94" s="71"/>
      <c r="AR94" s="101" t="s">
        <v>55</v>
      </c>
      <c r="AS94" s="89">
        <v>1.99</v>
      </c>
      <c r="AT94" s="102" t="s">
        <v>54</v>
      </c>
      <c r="AU94" s="38">
        <v>4.2000000000000003E-2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82985700</v>
      </c>
      <c r="D96" s="40">
        <v>757486</v>
      </c>
      <c r="E96" s="40">
        <v>1666580</v>
      </c>
      <c r="F96" s="42">
        <v>2966200</v>
      </c>
      <c r="G96" s="81">
        <v>113194000</v>
      </c>
      <c r="H96" s="40">
        <v>1175460</v>
      </c>
      <c r="I96" s="40">
        <v>3492610</v>
      </c>
      <c r="J96" s="42">
        <v>5881620</v>
      </c>
      <c r="K96" s="270">
        <f>C98+G98</f>
        <v>945000</v>
      </c>
      <c r="L96" s="271"/>
      <c r="M96" s="276">
        <f>D98+E98+F98+H98+I98+J98</f>
        <v>112390</v>
      </c>
      <c r="N96" s="271"/>
      <c r="O96" s="288">
        <f>M96+K96</f>
        <v>1057390</v>
      </c>
      <c r="P96" s="289"/>
      <c r="Q96" s="45" t="s">
        <v>6</v>
      </c>
      <c r="R96" s="42">
        <v>961323900</v>
      </c>
      <c r="S96" s="60"/>
      <c r="T96" s="280">
        <v>0.3</v>
      </c>
      <c r="U96" s="283">
        <v>1.08</v>
      </c>
      <c r="V96" s="60"/>
      <c r="W96" s="97" t="s">
        <v>6</v>
      </c>
      <c r="X96" s="47">
        <v>1117.2</v>
      </c>
      <c r="Y96" s="47">
        <v>1511.5</v>
      </c>
      <c r="Z96" s="47">
        <v>16.100000000000001</v>
      </c>
      <c r="AA96" s="47">
        <v>26.9</v>
      </c>
      <c r="AB96" s="47">
        <v>1172.2</v>
      </c>
      <c r="AC96" s="47">
        <v>1616.2</v>
      </c>
      <c r="AD96" s="47">
        <v>31.8</v>
      </c>
      <c r="AE96" s="93">
        <v>4</v>
      </c>
      <c r="AF96" s="16"/>
      <c r="AG96" s="97" t="s">
        <v>29</v>
      </c>
      <c r="AH96" s="18">
        <v>1.625</v>
      </c>
      <c r="AI96" s="18">
        <v>9.25</v>
      </c>
      <c r="AJ96" s="18">
        <v>2</v>
      </c>
      <c r="AK96" s="18">
        <v>9</v>
      </c>
      <c r="AL96" s="19">
        <v>0</v>
      </c>
      <c r="AM96" s="70"/>
      <c r="AN96" s="73" t="s">
        <v>40</v>
      </c>
      <c r="AO96" s="23">
        <v>8.9</v>
      </c>
      <c r="AP96" s="24">
        <v>7.56</v>
      </c>
      <c r="AQ96" s="71"/>
      <c r="AR96" s="34" t="s">
        <v>37</v>
      </c>
      <c r="AS96" s="55">
        <v>0</v>
      </c>
      <c r="AT96" s="35" t="s">
        <v>38</v>
      </c>
      <c r="AU96" s="56">
        <v>3.7999999999999999E-2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82985700</v>
      </c>
      <c r="D97" s="83">
        <f t="shared" si="90"/>
        <v>757486</v>
      </c>
      <c r="E97" s="83">
        <f t="shared" si="90"/>
        <v>1666580</v>
      </c>
      <c r="F97" s="84">
        <f t="shared" si="90"/>
        <v>2966200</v>
      </c>
      <c r="G97" s="82">
        <f t="shared" si="90"/>
        <v>112249000</v>
      </c>
      <c r="H97" s="83">
        <f t="shared" si="90"/>
        <v>1167640</v>
      </c>
      <c r="I97" s="83">
        <f t="shared" si="90"/>
        <v>3460620</v>
      </c>
      <c r="J97" s="84">
        <f t="shared" si="90"/>
        <v>5809040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960416100</v>
      </c>
      <c r="S97" s="60"/>
      <c r="T97" s="281"/>
      <c r="U97" s="284"/>
      <c r="V97" s="60"/>
      <c r="W97" s="99" t="s">
        <v>7</v>
      </c>
      <c r="X97" s="6">
        <f t="shared" ref="X97:AE97" si="91">X92</f>
        <v>1117.2</v>
      </c>
      <c r="Y97" s="6">
        <f t="shared" si="91"/>
        <v>1499.2</v>
      </c>
      <c r="Z97" s="6">
        <f t="shared" si="91"/>
        <v>16.100000000000001</v>
      </c>
      <c r="AA97" s="6">
        <f t="shared" si="91"/>
        <v>26.8</v>
      </c>
      <c r="AB97" s="6">
        <f t="shared" si="91"/>
        <v>1172.2</v>
      </c>
      <c r="AC97" s="6">
        <f t="shared" si="91"/>
        <v>1603.7</v>
      </c>
      <c r="AD97" s="6">
        <f t="shared" si="91"/>
        <v>31.7</v>
      </c>
      <c r="AE97" s="92">
        <f t="shared" si="91"/>
        <v>4</v>
      </c>
      <c r="AF97" s="16"/>
      <c r="AG97" s="99" t="s">
        <v>26</v>
      </c>
      <c r="AH97" s="7">
        <f>(AH96*10.74)</f>
        <v>17.452500000000001</v>
      </c>
      <c r="AI97" s="7">
        <f>(AI96*2.2)</f>
        <v>20.350000000000001</v>
      </c>
      <c r="AJ97" s="7">
        <f>(AJ96*0.25)</f>
        <v>0.5</v>
      </c>
      <c r="AK97" s="294">
        <f>AK96+AL96</f>
        <v>9</v>
      </c>
      <c r="AL97" s="295"/>
      <c r="AM97" s="11"/>
      <c r="AN97" s="25" t="s">
        <v>41</v>
      </c>
      <c r="AO97" s="26">
        <v>9.1</v>
      </c>
      <c r="AP97" s="27">
        <v>7.84</v>
      </c>
      <c r="AQ97" s="71"/>
      <c r="AR97" s="36" t="s">
        <v>36</v>
      </c>
      <c r="AS97" s="13">
        <v>0</v>
      </c>
      <c r="AT97" s="2" t="s">
        <v>39</v>
      </c>
      <c r="AU97" s="39">
        <v>0.61399999999999999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0</v>
      </c>
      <c r="D98" s="85">
        <f t="shared" si="92"/>
        <v>0</v>
      </c>
      <c r="E98" s="85">
        <f t="shared" si="92"/>
        <v>0</v>
      </c>
      <c r="F98" s="86">
        <f t="shared" si="92"/>
        <v>0</v>
      </c>
      <c r="G98" s="85">
        <f t="shared" si="92"/>
        <v>945000</v>
      </c>
      <c r="H98" s="85">
        <f t="shared" si="92"/>
        <v>7820</v>
      </c>
      <c r="I98" s="85">
        <f t="shared" si="92"/>
        <v>31990</v>
      </c>
      <c r="J98" s="86">
        <f t="shared" si="92"/>
        <v>72580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907800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93">Y96-Y97</f>
        <v>12.299999999999955</v>
      </c>
      <c r="Z98" s="49">
        <f t="shared" si="93"/>
        <v>0</v>
      </c>
      <c r="AA98" s="49">
        <f t="shared" si="93"/>
        <v>9.9999999999997868E-2</v>
      </c>
      <c r="AB98" s="49">
        <f t="shared" si="93"/>
        <v>0</v>
      </c>
      <c r="AC98" s="49">
        <f t="shared" si="93"/>
        <v>12.5</v>
      </c>
      <c r="AD98" s="49">
        <f t="shared" si="93"/>
        <v>0.10000000000000142</v>
      </c>
      <c r="AE98" s="94">
        <f t="shared" si="93"/>
        <v>0</v>
      </c>
      <c r="AF98" s="16"/>
      <c r="AG98" s="100" t="s">
        <v>28</v>
      </c>
      <c r="AH98" s="98">
        <f>(AH97)/((K96/1000000)*8.34)</f>
        <v>2.2144189410376462</v>
      </c>
      <c r="AI98" s="98">
        <f>(AI97)/((K96/1000000)*8.34)</f>
        <v>2.5820613350589374</v>
      </c>
      <c r="AJ98" s="98">
        <f>(AJ97)/((K96/1000000)*8.34)</f>
        <v>6.3441310443708529E-2</v>
      </c>
      <c r="AK98" s="296">
        <f>(AK97)/((K96/1000000)*8.34)</f>
        <v>1.1419435879867534</v>
      </c>
      <c r="AL98" s="297"/>
      <c r="AM98" s="11"/>
      <c r="AN98" s="63"/>
      <c r="AO98" s="14"/>
      <c r="AP98" s="14"/>
      <c r="AQ98" s="71"/>
      <c r="AR98" s="101" t="s">
        <v>55</v>
      </c>
      <c r="AS98" s="89">
        <v>1.63</v>
      </c>
      <c r="AT98" s="102" t="s">
        <v>54</v>
      </c>
      <c r="AU98" s="38">
        <v>3.2000000000000001E-2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82985700</v>
      </c>
      <c r="D100" s="40">
        <v>757486</v>
      </c>
      <c r="E100" s="40">
        <v>1666580</v>
      </c>
      <c r="F100" s="42">
        <v>2966200</v>
      </c>
      <c r="G100" s="81">
        <v>113866000</v>
      </c>
      <c r="H100" s="40">
        <v>1183300</v>
      </c>
      <c r="I100" s="40">
        <v>3524980</v>
      </c>
      <c r="J100" s="42">
        <v>5937280</v>
      </c>
      <c r="K100" s="270">
        <f>C102+G102</f>
        <v>672000</v>
      </c>
      <c r="L100" s="271"/>
      <c r="M100" s="276">
        <f>D102+E102+F102+H102+I102+J102</f>
        <v>95870</v>
      </c>
      <c r="N100" s="271"/>
      <c r="O100" s="288">
        <f>M100+K100</f>
        <v>767870</v>
      </c>
      <c r="P100" s="289"/>
      <c r="Q100" s="45" t="s">
        <v>6</v>
      </c>
      <c r="R100" s="42">
        <v>962147700</v>
      </c>
      <c r="S100" s="60"/>
      <c r="T100" s="280">
        <v>0</v>
      </c>
      <c r="U100" s="283">
        <v>1.17</v>
      </c>
      <c r="V100" s="60"/>
      <c r="W100" s="97" t="s">
        <v>6</v>
      </c>
      <c r="X100" s="47">
        <v>1117.2</v>
      </c>
      <c r="Y100" s="47">
        <v>1519.7</v>
      </c>
      <c r="Z100" s="47">
        <v>16.100000000000001</v>
      </c>
      <c r="AA100" s="47">
        <v>27.1</v>
      </c>
      <c r="AB100" s="47">
        <v>1172.2</v>
      </c>
      <c r="AC100" s="47">
        <v>1625.2</v>
      </c>
      <c r="AD100" s="47">
        <v>32</v>
      </c>
      <c r="AE100" s="93">
        <v>4</v>
      </c>
      <c r="AF100" s="16"/>
      <c r="AG100" s="97" t="s">
        <v>29</v>
      </c>
      <c r="AH100" s="18">
        <v>1.25</v>
      </c>
      <c r="AI100" s="18">
        <v>7.25</v>
      </c>
      <c r="AJ100" s="18">
        <v>1.5</v>
      </c>
      <c r="AK100" s="18">
        <v>7</v>
      </c>
      <c r="AL100" s="19">
        <v>0</v>
      </c>
      <c r="AM100" s="70"/>
      <c r="AN100" s="73" t="s">
        <v>40</v>
      </c>
      <c r="AO100" s="23">
        <v>8.4</v>
      </c>
      <c r="AP100" s="24">
        <v>7.56</v>
      </c>
      <c r="AQ100" s="71"/>
      <c r="AR100" s="34" t="s">
        <v>37</v>
      </c>
      <c r="AS100" s="55">
        <v>0</v>
      </c>
      <c r="AT100" s="35" t="s">
        <v>38</v>
      </c>
      <c r="AU100" s="56">
        <v>3.6999999999999998E-2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82985700</v>
      </c>
      <c r="D101" s="83">
        <f t="shared" si="94"/>
        <v>757486</v>
      </c>
      <c r="E101" s="83">
        <f t="shared" si="94"/>
        <v>1666580</v>
      </c>
      <c r="F101" s="84">
        <f t="shared" si="94"/>
        <v>2966200</v>
      </c>
      <c r="G101" s="82">
        <f t="shared" si="94"/>
        <v>113194000</v>
      </c>
      <c r="H101" s="83">
        <f t="shared" si="94"/>
        <v>1175460</v>
      </c>
      <c r="I101" s="83">
        <f t="shared" si="94"/>
        <v>3492610</v>
      </c>
      <c r="J101" s="84">
        <f t="shared" si="94"/>
        <v>5881620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961323900</v>
      </c>
      <c r="S101" s="60"/>
      <c r="T101" s="281"/>
      <c r="U101" s="284"/>
      <c r="V101" s="60"/>
      <c r="W101" s="99" t="s">
        <v>7</v>
      </c>
      <c r="X101" s="6">
        <f t="shared" ref="X101:AE101" si="95">X96</f>
        <v>1117.2</v>
      </c>
      <c r="Y101" s="6">
        <f t="shared" si="95"/>
        <v>1511.5</v>
      </c>
      <c r="Z101" s="6">
        <f t="shared" si="95"/>
        <v>16.100000000000001</v>
      </c>
      <c r="AA101" s="6">
        <f t="shared" si="95"/>
        <v>26.9</v>
      </c>
      <c r="AB101" s="6">
        <f t="shared" si="95"/>
        <v>1172.2</v>
      </c>
      <c r="AC101" s="6">
        <f t="shared" si="95"/>
        <v>1616.2</v>
      </c>
      <c r="AD101" s="6">
        <f t="shared" si="95"/>
        <v>31.8</v>
      </c>
      <c r="AE101" s="92">
        <f t="shared" si="95"/>
        <v>4</v>
      </c>
      <c r="AF101" s="16"/>
      <c r="AG101" s="99" t="s">
        <v>26</v>
      </c>
      <c r="AH101" s="7">
        <f>(AH100*10.74)</f>
        <v>13.425000000000001</v>
      </c>
      <c r="AI101" s="7">
        <f>(AI100*2.2)</f>
        <v>15.950000000000001</v>
      </c>
      <c r="AJ101" s="7">
        <f>(AJ100*0.25)</f>
        <v>0.375</v>
      </c>
      <c r="AK101" s="294">
        <f>AK100+AL100</f>
        <v>7</v>
      </c>
      <c r="AL101" s="295"/>
      <c r="AM101" s="11"/>
      <c r="AN101" s="25" t="s">
        <v>41</v>
      </c>
      <c r="AO101" s="26">
        <v>7.1</v>
      </c>
      <c r="AP101" s="27">
        <v>7.79</v>
      </c>
      <c r="AQ101" s="71"/>
      <c r="AR101" s="36" t="s">
        <v>36</v>
      </c>
      <c r="AS101" s="13">
        <v>0</v>
      </c>
      <c r="AT101" s="2" t="s">
        <v>39</v>
      </c>
      <c r="AU101" s="39">
        <v>0.72299999999999998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0</v>
      </c>
      <c r="D102" s="85">
        <f t="shared" si="96"/>
        <v>0</v>
      </c>
      <c r="E102" s="85">
        <f t="shared" si="96"/>
        <v>0</v>
      </c>
      <c r="F102" s="86">
        <f t="shared" si="96"/>
        <v>0</v>
      </c>
      <c r="G102" s="85">
        <f t="shared" si="96"/>
        <v>672000</v>
      </c>
      <c r="H102" s="85">
        <f t="shared" si="96"/>
        <v>7840</v>
      </c>
      <c r="I102" s="85">
        <f t="shared" si="96"/>
        <v>32370</v>
      </c>
      <c r="J102" s="86">
        <f t="shared" si="96"/>
        <v>55660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823800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97">Y100-Y101</f>
        <v>8.2000000000000455</v>
      </c>
      <c r="Z102" s="49">
        <f t="shared" si="97"/>
        <v>0</v>
      </c>
      <c r="AA102" s="49">
        <f t="shared" si="97"/>
        <v>0.20000000000000284</v>
      </c>
      <c r="AB102" s="49">
        <f t="shared" si="97"/>
        <v>0</v>
      </c>
      <c r="AC102" s="49">
        <f t="shared" si="97"/>
        <v>9</v>
      </c>
      <c r="AD102" s="49">
        <f t="shared" si="97"/>
        <v>0.19999999999999929</v>
      </c>
      <c r="AE102" s="94">
        <f t="shared" si="97"/>
        <v>0</v>
      </c>
      <c r="AF102" s="16"/>
      <c r="AG102" s="100" t="s">
        <v>28</v>
      </c>
      <c r="AH102" s="98">
        <f>(AH101)/((K100/1000000)*8.34)</f>
        <v>2.3954051044878382</v>
      </c>
      <c r="AI102" s="98">
        <f>(AI101)/((K100/1000000)*8.34)</f>
        <v>2.8459375356857368</v>
      </c>
      <c r="AJ102" s="98">
        <f>(AJ101)/((K100/1000000)*8.34)</f>
        <v>6.6910757108598826E-2</v>
      </c>
      <c r="AK102" s="296">
        <f>(AK101)/((K100/1000000)*8.34)</f>
        <v>1.2490007993605114</v>
      </c>
      <c r="AL102" s="297"/>
      <c r="AM102" s="11"/>
      <c r="AN102" s="63"/>
      <c r="AO102" s="14"/>
      <c r="AP102" s="14"/>
      <c r="AQ102" s="71"/>
      <c r="AR102" s="101" t="s">
        <v>55</v>
      </c>
      <c r="AS102" s="89">
        <v>2.0099999999999998</v>
      </c>
      <c r="AT102" s="102" t="s">
        <v>54</v>
      </c>
      <c r="AU102" s="38">
        <v>3.4000000000000002E-2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84053900</v>
      </c>
      <c r="D104" s="40">
        <v>765631</v>
      </c>
      <c r="E104" s="40">
        <v>1702980</v>
      </c>
      <c r="F104" s="42">
        <v>3045860</v>
      </c>
      <c r="G104" s="81">
        <v>113866000</v>
      </c>
      <c r="H104" s="40">
        <v>1183300</v>
      </c>
      <c r="I104" s="40">
        <v>3524980</v>
      </c>
      <c r="J104" s="42">
        <v>5937280</v>
      </c>
      <c r="K104" s="270">
        <f>C106+G106</f>
        <v>1068200</v>
      </c>
      <c r="L104" s="271"/>
      <c r="M104" s="276">
        <f>D106+E106+F106+H106+I106+J106</f>
        <v>124205</v>
      </c>
      <c r="N104" s="271"/>
      <c r="O104" s="288">
        <f>M104+K104</f>
        <v>1192405</v>
      </c>
      <c r="P104" s="289"/>
      <c r="Q104" s="45" t="s">
        <v>6</v>
      </c>
      <c r="R104" s="42">
        <v>963065300</v>
      </c>
      <c r="S104" s="60"/>
      <c r="T104" s="280">
        <v>0.19</v>
      </c>
      <c r="U104" s="283">
        <v>1.0900000000000001</v>
      </c>
      <c r="V104" s="60"/>
      <c r="W104" s="97" t="s">
        <v>6</v>
      </c>
      <c r="X104" s="47">
        <v>1130.2</v>
      </c>
      <c r="Y104" s="47">
        <v>1519.7</v>
      </c>
      <c r="Z104" s="47">
        <v>16.3</v>
      </c>
      <c r="AA104" s="47">
        <v>27.1</v>
      </c>
      <c r="AB104" s="47">
        <v>1186.3</v>
      </c>
      <c r="AC104" s="47">
        <v>1625.2</v>
      </c>
      <c r="AD104" s="47">
        <v>32.200000000000003</v>
      </c>
      <c r="AE104" s="93">
        <v>4.0999999999999996</v>
      </c>
      <c r="AF104" s="16"/>
      <c r="AG104" s="97" t="s">
        <v>29</v>
      </c>
      <c r="AH104" s="18">
        <v>1.75</v>
      </c>
      <c r="AI104" s="18">
        <v>10</v>
      </c>
      <c r="AJ104" s="18">
        <v>2</v>
      </c>
      <c r="AK104" s="18">
        <v>0</v>
      </c>
      <c r="AL104" s="19">
        <v>9</v>
      </c>
      <c r="AM104" s="70"/>
      <c r="AN104" s="73" t="s">
        <v>40</v>
      </c>
      <c r="AO104" s="23">
        <v>8.6999999999999993</v>
      </c>
      <c r="AP104" s="24">
        <v>7.61</v>
      </c>
      <c r="AQ104" s="71"/>
      <c r="AR104" s="34" t="s">
        <v>37</v>
      </c>
      <c r="AS104" s="55">
        <v>0.05</v>
      </c>
      <c r="AT104" s="35" t="s">
        <v>38</v>
      </c>
      <c r="AU104" s="56"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82985700</v>
      </c>
      <c r="D105" s="83">
        <f t="shared" si="98"/>
        <v>757486</v>
      </c>
      <c r="E105" s="83">
        <f t="shared" si="98"/>
        <v>1666580</v>
      </c>
      <c r="F105" s="84">
        <f t="shared" si="98"/>
        <v>2966200</v>
      </c>
      <c r="G105" s="82">
        <f t="shared" si="98"/>
        <v>113866000</v>
      </c>
      <c r="H105" s="83">
        <f t="shared" si="98"/>
        <v>1183300</v>
      </c>
      <c r="I105" s="83">
        <f t="shared" si="98"/>
        <v>3524980</v>
      </c>
      <c r="J105" s="84">
        <f t="shared" si="98"/>
        <v>5937280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962147700</v>
      </c>
      <c r="S105" s="60"/>
      <c r="T105" s="281"/>
      <c r="U105" s="284"/>
      <c r="V105" s="60"/>
      <c r="W105" s="99" t="s">
        <v>7</v>
      </c>
      <c r="X105" s="6">
        <f t="shared" ref="X105:AE105" si="99">X100</f>
        <v>1117.2</v>
      </c>
      <c r="Y105" s="6">
        <f t="shared" si="99"/>
        <v>1519.7</v>
      </c>
      <c r="Z105" s="6">
        <f t="shared" si="99"/>
        <v>16.100000000000001</v>
      </c>
      <c r="AA105" s="6">
        <f t="shared" si="99"/>
        <v>27.1</v>
      </c>
      <c r="AB105" s="6">
        <f t="shared" si="99"/>
        <v>1172.2</v>
      </c>
      <c r="AC105" s="6">
        <f t="shared" si="99"/>
        <v>1625.2</v>
      </c>
      <c r="AD105" s="6">
        <f t="shared" si="99"/>
        <v>32</v>
      </c>
      <c r="AE105" s="92">
        <f t="shared" si="99"/>
        <v>4</v>
      </c>
      <c r="AF105" s="16"/>
      <c r="AG105" s="99" t="s">
        <v>26</v>
      </c>
      <c r="AH105" s="7">
        <f>(AH104*10.74)</f>
        <v>18.795000000000002</v>
      </c>
      <c r="AI105" s="7">
        <f>(AI104*2.2)</f>
        <v>22</v>
      </c>
      <c r="AJ105" s="7">
        <f>(AJ104*0.25)</f>
        <v>0.5</v>
      </c>
      <c r="AK105" s="294">
        <f>AK104+AL104</f>
        <v>9</v>
      </c>
      <c r="AL105" s="295"/>
      <c r="AM105" s="11"/>
      <c r="AN105" s="25" t="s">
        <v>41</v>
      </c>
      <c r="AO105" s="26">
        <v>7</v>
      </c>
      <c r="AP105" s="27">
        <v>7.78</v>
      </c>
      <c r="AQ105" s="71"/>
      <c r="AR105" s="36" t="s">
        <v>36</v>
      </c>
      <c r="AS105" s="13">
        <v>0.79500000000000004</v>
      </c>
      <c r="AT105" s="2" t="s">
        <v>39</v>
      </c>
      <c r="AU105" s="39"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1068200</v>
      </c>
      <c r="D106" s="85">
        <f t="shared" si="100"/>
        <v>8145</v>
      </c>
      <c r="E106" s="85">
        <f t="shared" si="100"/>
        <v>36400</v>
      </c>
      <c r="F106" s="86">
        <f t="shared" si="100"/>
        <v>79660</v>
      </c>
      <c r="G106" s="85">
        <f t="shared" si="100"/>
        <v>0</v>
      </c>
      <c r="H106" s="85">
        <f t="shared" si="100"/>
        <v>0</v>
      </c>
      <c r="I106" s="85">
        <f t="shared" si="100"/>
        <v>0</v>
      </c>
      <c r="J106" s="86">
        <f t="shared" si="100"/>
        <v>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917600</v>
      </c>
      <c r="S106" s="61"/>
      <c r="T106" s="282"/>
      <c r="U106" s="285"/>
      <c r="V106" s="61"/>
      <c r="W106" s="48" t="s">
        <v>3</v>
      </c>
      <c r="X106" s="49">
        <f>X104-X105</f>
        <v>13</v>
      </c>
      <c r="Y106" s="49">
        <f t="shared" ref="Y106:AE106" si="101">Y104-Y105</f>
        <v>0</v>
      </c>
      <c r="Z106" s="49">
        <f t="shared" si="101"/>
        <v>0.19999999999999929</v>
      </c>
      <c r="AA106" s="49">
        <f t="shared" si="101"/>
        <v>0</v>
      </c>
      <c r="AB106" s="49">
        <f t="shared" si="101"/>
        <v>14.099999999999909</v>
      </c>
      <c r="AC106" s="49">
        <f t="shared" si="101"/>
        <v>0</v>
      </c>
      <c r="AD106" s="49">
        <f t="shared" si="101"/>
        <v>0.20000000000000284</v>
      </c>
      <c r="AE106" s="94">
        <f t="shared" si="101"/>
        <v>9.9999999999999645E-2</v>
      </c>
      <c r="AF106" s="16"/>
      <c r="AG106" s="100" t="s">
        <v>28</v>
      </c>
      <c r="AH106" s="98">
        <f>(AH105)/((K104/1000000)*8.34)</f>
        <v>2.1097145874388303</v>
      </c>
      <c r="AI106" s="98">
        <f>(AI105)/((K104/1000000)*8.34)</f>
        <v>2.4694717171404239</v>
      </c>
      <c r="AJ106" s="98">
        <f>(AJ105)/((K104/1000000)*8.34)</f>
        <v>5.6124357207736904E-2</v>
      </c>
      <c r="AK106" s="296">
        <f>(AK105)/((K104/1000000)*8.34)</f>
        <v>1.0102384297392644</v>
      </c>
      <c r="AL106" s="297"/>
      <c r="AM106" s="11"/>
      <c r="AN106" s="63"/>
      <c r="AO106" s="14"/>
      <c r="AP106" s="14"/>
      <c r="AQ106" s="71"/>
      <c r="AR106" s="101" t="s">
        <v>55</v>
      </c>
      <c r="AS106" s="89">
        <v>1.89</v>
      </c>
      <c r="AT106" s="102" t="s">
        <v>54</v>
      </c>
      <c r="AU106" s="38">
        <v>0.05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84053900</v>
      </c>
      <c r="D108" s="40">
        <v>765631</v>
      </c>
      <c r="E108" s="40">
        <v>1702980</v>
      </c>
      <c r="F108" s="42">
        <v>3045860</v>
      </c>
      <c r="G108" s="81">
        <v>114576000</v>
      </c>
      <c r="H108" s="40">
        <v>1198950</v>
      </c>
      <c r="I108" s="40">
        <v>3557380</v>
      </c>
      <c r="J108" s="42">
        <v>5997400</v>
      </c>
      <c r="K108" s="270">
        <f>C110+G110</f>
        <v>710000</v>
      </c>
      <c r="L108" s="271"/>
      <c r="M108" s="276">
        <f>D110+E110+F110+H110+I110+J110</f>
        <v>108170</v>
      </c>
      <c r="N108" s="271"/>
      <c r="O108" s="288">
        <f>M108+K108</f>
        <v>818170</v>
      </c>
      <c r="P108" s="289"/>
      <c r="Q108" s="45" t="s">
        <v>6</v>
      </c>
      <c r="R108" s="42">
        <v>963957200</v>
      </c>
      <c r="S108" s="60"/>
      <c r="T108" s="280">
        <v>0.06</v>
      </c>
      <c r="U108" s="283">
        <v>1.07</v>
      </c>
      <c r="V108" s="60"/>
      <c r="W108" s="97" t="s">
        <v>6</v>
      </c>
      <c r="X108" s="47">
        <v>1130.2</v>
      </c>
      <c r="Y108" s="47">
        <v>1528.4</v>
      </c>
      <c r="Z108" s="47">
        <v>16.600000000000001</v>
      </c>
      <c r="AA108" s="47">
        <v>27.2</v>
      </c>
      <c r="AB108" s="47">
        <v>1186.3</v>
      </c>
      <c r="AC108" s="47">
        <v>1634.8</v>
      </c>
      <c r="AD108" s="47">
        <v>32.4</v>
      </c>
      <c r="AE108" s="93">
        <v>4.0999999999999996</v>
      </c>
      <c r="AF108" s="16"/>
      <c r="AG108" s="97" t="s">
        <v>29</v>
      </c>
      <c r="AH108" s="18">
        <v>0.875</v>
      </c>
      <c r="AI108" s="18">
        <v>6.625</v>
      </c>
      <c r="AJ108" s="18">
        <v>1.625</v>
      </c>
      <c r="AK108" s="18">
        <v>6</v>
      </c>
      <c r="AL108" s="19">
        <v>0</v>
      </c>
      <c r="AM108" s="70"/>
      <c r="AN108" s="73" t="s">
        <v>40</v>
      </c>
      <c r="AO108" s="23">
        <v>9.1999999999999993</v>
      </c>
      <c r="AP108" s="24">
        <v>7.41</v>
      </c>
      <c r="AQ108" s="71"/>
      <c r="AR108" s="34" t="s">
        <v>37</v>
      </c>
      <c r="AS108" s="55">
        <v>0</v>
      </c>
      <c r="AT108" s="35" t="s">
        <v>38</v>
      </c>
      <c r="AU108" s="56">
        <v>4.4999999999999998E-2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84053900</v>
      </c>
      <c r="D109" s="83">
        <f t="shared" si="102"/>
        <v>765631</v>
      </c>
      <c r="E109" s="83">
        <f t="shared" si="102"/>
        <v>1702980</v>
      </c>
      <c r="F109" s="84">
        <f t="shared" si="102"/>
        <v>3045860</v>
      </c>
      <c r="G109" s="82">
        <f t="shared" si="102"/>
        <v>113866000</v>
      </c>
      <c r="H109" s="83">
        <f t="shared" si="102"/>
        <v>1183300</v>
      </c>
      <c r="I109" s="83">
        <f t="shared" si="102"/>
        <v>3524980</v>
      </c>
      <c r="J109" s="84">
        <f t="shared" si="102"/>
        <v>5937280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963065300</v>
      </c>
      <c r="S109" s="60"/>
      <c r="T109" s="281"/>
      <c r="U109" s="284"/>
      <c r="V109" s="60"/>
      <c r="W109" s="99" t="s">
        <v>7</v>
      </c>
      <c r="X109" s="6">
        <f t="shared" ref="X109:AE109" si="103">X104</f>
        <v>1130.2</v>
      </c>
      <c r="Y109" s="6">
        <f t="shared" si="103"/>
        <v>1519.7</v>
      </c>
      <c r="Z109" s="6">
        <f t="shared" si="103"/>
        <v>16.3</v>
      </c>
      <c r="AA109" s="6">
        <f t="shared" si="103"/>
        <v>27.1</v>
      </c>
      <c r="AB109" s="6">
        <f t="shared" si="103"/>
        <v>1186.3</v>
      </c>
      <c r="AC109" s="6">
        <f t="shared" si="103"/>
        <v>1625.2</v>
      </c>
      <c r="AD109" s="6">
        <f t="shared" si="103"/>
        <v>32.200000000000003</v>
      </c>
      <c r="AE109" s="92">
        <f t="shared" si="103"/>
        <v>4.0999999999999996</v>
      </c>
      <c r="AF109" s="16"/>
      <c r="AG109" s="99" t="s">
        <v>26</v>
      </c>
      <c r="AH109" s="7">
        <f>(AH108*10.74)</f>
        <v>9.3975000000000009</v>
      </c>
      <c r="AI109" s="7">
        <f>(AI108*2.2)</f>
        <v>14.575000000000001</v>
      </c>
      <c r="AJ109" s="7">
        <f>(AJ108*0.25)</f>
        <v>0.40625</v>
      </c>
      <c r="AK109" s="294">
        <f>AK108+AL108</f>
        <v>6</v>
      </c>
      <c r="AL109" s="295"/>
      <c r="AM109" s="11"/>
      <c r="AN109" s="25" t="s">
        <v>41</v>
      </c>
      <c r="AO109" s="26">
        <v>8.6999999999999993</v>
      </c>
      <c r="AP109" s="27">
        <v>7.74</v>
      </c>
      <c r="AQ109" s="71"/>
      <c r="AR109" s="36" t="s">
        <v>36</v>
      </c>
      <c r="AS109" s="13">
        <v>0</v>
      </c>
      <c r="AT109" s="2" t="s">
        <v>39</v>
      </c>
      <c r="AU109" s="39">
        <v>0.78300000000000003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0</v>
      </c>
      <c r="D110" s="85">
        <f t="shared" si="104"/>
        <v>0</v>
      </c>
      <c r="E110" s="85">
        <f t="shared" si="104"/>
        <v>0</v>
      </c>
      <c r="F110" s="86">
        <f t="shared" si="104"/>
        <v>0</v>
      </c>
      <c r="G110" s="85">
        <f t="shared" si="104"/>
        <v>710000</v>
      </c>
      <c r="H110" s="85">
        <f t="shared" si="104"/>
        <v>15650</v>
      </c>
      <c r="I110" s="85">
        <f t="shared" si="104"/>
        <v>32400</v>
      </c>
      <c r="J110" s="86">
        <f t="shared" si="104"/>
        <v>60120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891900</v>
      </c>
      <c r="S110" s="61"/>
      <c r="T110" s="282"/>
      <c r="U110" s="285"/>
      <c r="V110" s="61"/>
      <c r="W110" s="48" t="s">
        <v>3</v>
      </c>
      <c r="X110" s="49">
        <f>X108-X109</f>
        <v>0</v>
      </c>
      <c r="Y110" s="49">
        <f t="shared" ref="Y110:AE110" si="105">Y108-Y109</f>
        <v>8.7000000000000455</v>
      </c>
      <c r="Z110" s="49">
        <f t="shared" si="105"/>
        <v>0.30000000000000071</v>
      </c>
      <c r="AA110" s="49">
        <f t="shared" si="105"/>
        <v>9.9999999999997868E-2</v>
      </c>
      <c r="AB110" s="49">
        <f t="shared" si="105"/>
        <v>0</v>
      </c>
      <c r="AC110" s="49">
        <f t="shared" si="105"/>
        <v>9.5999999999999091</v>
      </c>
      <c r="AD110" s="49">
        <f t="shared" si="105"/>
        <v>0.19999999999999574</v>
      </c>
      <c r="AE110" s="94">
        <f t="shared" si="105"/>
        <v>0</v>
      </c>
      <c r="AF110" s="16"/>
      <c r="AG110" s="100" t="s">
        <v>28</v>
      </c>
      <c r="AH110" s="98">
        <f>(AH109)/((K108/1000000)*8.34)</f>
        <v>1.5870402269733512</v>
      </c>
      <c r="AI110" s="98">
        <f>(AI109)/((K108/1000000)*8.34)</f>
        <v>2.4614111527679268</v>
      </c>
      <c r="AJ110" s="98">
        <f>(AJ109)/((K108/1000000)*8.34)</f>
        <v>6.8607086162056283E-2</v>
      </c>
      <c r="AK110" s="296">
        <f>(AK109)/((K108/1000000)*8.34)</f>
        <v>1.0132738879319081</v>
      </c>
      <c r="AL110" s="297"/>
      <c r="AM110" s="11"/>
      <c r="AN110" s="63"/>
      <c r="AO110" s="14"/>
      <c r="AP110" s="14"/>
      <c r="AQ110" s="71"/>
      <c r="AR110" s="101" t="s">
        <v>55</v>
      </c>
      <c r="AS110" s="89">
        <v>1.91</v>
      </c>
      <c r="AT110" s="102" t="s">
        <v>54</v>
      </c>
      <c r="AU110" s="38">
        <v>4.2999999999999997E-2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84053900</v>
      </c>
      <c r="D112" s="40">
        <v>765631</v>
      </c>
      <c r="E112" s="40">
        <v>1702980</v>
      </c>
      <c r="F112" s="42">
        <v>3045860</v>
      </c>
      <c r="G112" s="81">
        <v>115388000</v>
      </c>
      <c r="H112" s="40">
        <v>1206770</v>
      </c>
      <c r="I112" s="40">
        <v>3557380</v>
      </c>
      <c r="J112" s="42">
        <v>6005530</v>
      </c>
      <c r="K112" s="270">
        <f>C114+G114</f>
        <v>812000</v>
      </c>
      <c r="L112" s="271"/>
      <c r="M112" s="276">
        <f>D114+E114+F114+H114+I114+J114</f>
        <v>15950</v>
      </c>
      <c r="N112" s="271"/>
      <c r="O112" s="288">
        <f>M112+K112</f>
        <v>827950</v>
      </c>
      <c r="P112" s="289"/>
      <c r="Q112" s="45" t="s">
        <v>6</v>
      </c>
      <c r="R112" s="42">
        <v>964849800</v>
      </c>
      <c r="S112" s="60"/>
      <c r="T112" s="280">
        <v>0.04</v>
      </c>
      <c r="U112" s="283">
        <v>1.06</v>
      </c>
      <c r="V112" s="60"/>
      <c r="W112" s="97" t="s">
        <v>6</v>
      </c>
      <c r="X112" s="47">
        <v>1130.2</v>
      </c>
      <c r="Y112" s="47">
        <v>1538.3</v>
      </c>
      <c r="Z112" s="47">
        <v>16.600000000000001</v>
      </c>
      <c r="AA112" s="47">
        <v>27.3</v>
      </c>
      <c r="AB112" s="47">
        <v>1186.3</v>
      </c>
      <c r="AC112" s="47">
        <v>1644.8</v>
      </c>
      <c r="AD112" s="47">
        <v>32.4</v>
      </c>
      <c r="AE112" s="93">
        <v>4.0999999999999996</v>
      </c>
      <c r="AF112" s="16"/>
      <c r="AG112" s="97" t="s">
        <v>29</v>
      </c>
      <c r="AH112" s="18">
        <v>1.625</v>
      </c>
      <c r="AI112" s="18">
        <v>8</v>
      </c>
      <c r="AJ112" s="18">
        <v>1.625</v>
      </c>
      <c r="AK112" s="18">
        <v>7</v>
      </c>
      <c r="AL112" s="19">
        <v>0</v>
      </c>
      <c r="AM112" s="70"/>
      <c r="AN112" s="73" t="s">
        <v>40</v>
      </c>
      <c r="AO112" s="23">
        <v>9.9</v>
      </c>
      <c r="AP112" s="24">
        <v>7.62</v>
      </c>
      <c r="AQ112" s="71"/>
      <c r="AR112" s="34" t="s">
        <v>37</v>
      </c>
      <c r="AS112" s="55">
        <v>0</v>
      </c>
      <c r="AT112" s="35" t="s">
        <v>38</v>
      </c>
      <c r="AU112" s="56">
        <v>0.04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84053900</v>
      </c>
      <c r="D113" s="83">
        <f t="shared" si="106"/>
        <v>765631</v>
      </c>
      <c r="E113" s="83">
        <f t="shared" si="106"/>
        <v>1702980</v>
      </c>
      <c r="F113" s="84">
        <f t="shared" si="106"/>
        <v>3045860</v>
      </c>
      <c r="G113" s="82">
        <f t="shared" si="106"/>
        <v>114576000</v>
      </c>
      <c r="H113" s="83">
        <f t="shared" si="106"/>
        <v>1198950</v>
      </c>
      <c r="I113" s="83">
        <f t="shared" si="106"/>
        <v>3557380</v>
      </c>
      <c r="J113" s="84">
        <f t="shared" si="106"/>
        <v>5997400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963957200</v>
      </c>
      <c r="S113" s="60"/>
      <c r="T113" s="281"/>
      <c r="U113" s="284"/>
      <c r="V113" s="60"/>
      <c r="W113" s="99" t="s">
        <v>7</v>
      </c>
      <c r="X113" s="6">
        <f t="shared" ref="X113:AE113" si="107">X108</f>
        <v>1130.2</v>
      </c>
      <c r="Y113" s="6">
        <f t="shared" si="107"/>
        <v>1528.4</v>
      </c>
      <c r="Z113" s="6">
        <f t="shared" si="107"/>
        <v>16.600000000000001</v>
      </c>
      <c r="AA113" s="6">
        <f t="shared" si="107"/>
        <v>27.2</v>
      </c>
      <c r="AB113" s="6">
        <f t="shared" si="107"/>
        <v>1186.3</v>
      </c>
      <c r="AC113" s="6">
        <f t="shared" si="107"/>
        <v>1634.8</v>
      </c>
      <c r="AD113" s="6">
        <f t="shared" si="107"/>
        <v>32.4</v>
      </c>
      <c r="AE113" s="92">
        <f t="shared" si="107"/>
        <v>4.0999999999999996</v>
      </c>
      <c r="AF113" s="16"/>
      <c r="AG113" s="99" t="s">
        <v>26</v>
      </c>
      <c r="AH113" s="7">
        <f>(AH112*10.74)</f>
        <v>17.452500000000001</v>
      </c>
      <c r="AI113" s="7">
        <f>(AI112*2.2)</f>
        <v>17.600000000000001</v>
      </c>
      <c r="AJ113" s="7">
        <f>(AJ112*0.25)</f>
        <v>0.40625</v>
      </c>
      <c r="AK113" s="294">
        <f>AK112+AL112</f>
        <v>7</v>
      </c>
      <c r="AL113" s="295"/>
      <c r="AM113" s="11"/>
      <c r="AN113" s="25" t="s">
        <v>41</v>
      </c>
      <c r="AO113" s="26">
        <v>9.1999999999999993</v>
      </c>
      <c r="AP113" s="27">
        <v>7.77</v>
      </c>
      <c r="AQ113" s="71"/>
      <c r="AR113" s="36" t="s">
        <v>36</v>
      </c>
      <c r="AS113" s="13">
        <v>0</v>
      </c>
      <c r="AT113" s="2" t="s">
        <v>39</v>
      </c>
      <c r="AU113" s="39">
        <v>0.85699999999999998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0</v>
      </c>
      <c r="D114" s="85">
        <f t="shared" si="108"/>
        <v>0</v>
      </c>
      <c r="E114" s="85">
        <f t="shared" si="108"/>
        <v>0</v>
      </c>
      <c r="F114" s="86">
        <f t="shared" si="108"/>
        <v>0</v>
      </c>
      <c r="G114" s="85">
        <f t="shared" si="108"/>
        <v>812000</v>
      </c>
      <c r="H114" s="85">
        <f t="shared" si="108"/>
        <v>7820</v>
      </c>
      <c r="I114" s="85">
        <f t="shared" si="108"/>
        <v>0</v>
      </c>
      <c r="J114" s="86">
        <f t="shared" si="108"/>
        <v>8130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892600</v>
      </c>
      <c r="S114" s="61"/>
      <c r="T114" s="282"/>
      <c r="U114" s="285"/>
      <c r="V114" s="61"/>
      <c r="W114" s="48" t="s">
        <v>3</v>
      </c>
      <c r="X114" s="49">
        <f>X112-X113</f>
        <v>0</v>
      </c>
      <c r="Y114" s="49">
        <f t="shared" ref="Y114:AE114" si="109">Y112-Y113</f>
        <v>9.8999999999998636</v>
      </c>
      <c r="Z114" s="49">
        <f t="shared" si="109"/>
        <v>0</v>
      </c>
      <c r="AA114" s="49">
        <f t="shared" si="109"/>
        <v>0.10000000000000142</v>
      </c>
      <c r="AB114" s="49">
        <f t="shared" si="109"/>
        <v>0</v>
      </c>
      <c r="AC114" s="49">
        <f t="shared" si="109"/>
        <v>10</v>
      </c>
      <c r="AD114" s="49">
        <f t="shared" si="109"/>
        <v>0</v>
      </c>
      <c r="AE114" s="94">
        <f t="shared" si="109"/>
        <v>0</v>
      </c>
      <c r="AF114" s="16"/>
      <c r="AG114" s="100" t="s">
        <v>28</v>
      </c>
      <c r="AH114" s="98">
        <f>(AH113)/((K112/1000000)*8.34)</f>
        <v>2.5771254917248467</v>
      </c>
      <c r="AI114" s="98">
        <f>(AI113)/((K112/1000000)*8.34)</f>
        <v>2.5989060967974389</v>
      </c>
      <c r="AJ114" s="98">
        <f>(AJ113)/((K112/1000000)*8.34)</f>
        <v>5.9988954649088606E-2</v>
      </c>
      <c r="AK114" s="296">
        <f>(AK113)/((K112/1000000)*8.34)</f>
        <v>1.0336558339535267</v>
      </c>
      <c r="AL114" s="297"/>
      <c r="AM114" s="11"/>
      <c r="AN114" s="63"/>
      <c r="AO114" s="14"/>
      <c r="AP114" s="14"/>
      <c r="AQ114" s="71"/>
      <c r="AR114" s="101" t="s">
        <v>55</v>
      </c>
      <c r="AS114" s="89">
        <v>1.73</v>
      </c>
      <c r="AT114" s="102" t="s">
        <v>54</v>
      </c>
      <c r="AU114" s="38">
        <v>3.6999999999999998E-2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84053900</v>
      </c>
      <c r="D116" s="40">
        <v>765631</v>
      </c>
      <c r="E116" s="40">
        <v>1702980</v>
      </c>
      <c r="F116" s="42">
        <v>3045860</v>
      </c>
      <c r="G116" s="81">
        <v>116250000</v>
      </c>
      <c r="H116" s="40">
        <v>1214620</v>
      </c>
      <c r="I116" s="40">
        <v>3589650</v>
      </c>
      <c r="J116" s="42">
        <v>6049400</v>
      </c>
      <c r="K116" s="270">
        <f>C118+G118</f>
        <v>862000</v>
      </c>
      <c r="L116" s="271"/>
      <c r="M116" s="276">
        <f>D118+E118+F118+H118+I118+J118</f>
        <v>83990</v>
      </c>
      <c r="N116" s="271"/>
      <c r="O116" s="288">
        <f>M116+K116</f>
        <v>945990</v>
      </c>
      <c r="P116" s="289"/>
      <c r="Q116" s="45" t="s">
        <v>6</v>
      </c>
      <c r="R116" s="42">
        <v>965692900</v>
      </c>
      <c r="S116" s="60"/>
      <c r="T116" s="280">
        <v>0.04</v>
      </c>
      <c r="U116" s="283">
        <v>1.08</v>
      </c>
      <c r="V116" s="60"/>
      <c r="W116" s="97" t="s">
        <v>6</v>
      </c>
      <c r="X116" s="47">
        <v>1130.2</v>
      </c>
      <c r="Y116" s="47">
        <v>1548.8</v>
      </c>
      <c r="Z116" s="47">
        <v>16.8</v>
      </c>
      <c r="AA116" s="47">
        <v>27.4</v>
      </c>
      <c r="AB116" s="47">
        <v>1186.3</v>
      </c>
      <c r="AC116" s="47">
        <v>1656</v>
      </c>
      <c r="AD116" s="47">
        <v>32.6</v>
      </c>
      <c r="AE116" s="93">
        <v>4.0999999999999996</v>
      </c>
      <c r="AF116" s="16"/>
      <c r="AG116" s="97" t="s">
        <v>29</v>
      </c>
      <c r="AH116" s="18">
        <v>1.75</v>
      </c>
      <c r="AI116" s="18">
        <v>8.25</v>
      </c>
      <c r="AJ116" s="18">
        <v>2.25</v>
      </c>
      <c r="AK116" s="18">
        <v>7</v>
      </c>
      <c r="AL116" s="19">
        <v>0</v>
      </c>
      <c r="AM116" s="70"/>
      <c r="AN116" s="73" t="s">
        <v>40</v>
      </c>
      <c r="AO116" s="23">
        <v>10.3</v>
      </c>
      <c r="AP116" s="24">
        <v>7.64</v>
      </c>
      <c r="AQ116" s="71"/>
      <c r="AR116" s="34" t="s">
        <v>37</v>
      </c>
      <c r="AS116" s="55">
        <v>0</v>
      </c>
      <c r="AT116" s="35" t="s">
        <v>38</v>
      </c>
      <c r="AU116" s="56">
        <v>3.6999999999999998E-2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84053900</v>
      </c>
      <c r="D117" s="83">
        <f t="shared" si="110"/>
        <v>765631</v>
      </c>
      <c r="E117" s="83">
        <f t="shared" si="110"/>
        <v>1702980</v>
      </c>
      <c r="F117" s="84">
        <f t="shared" si="110"/>
        <v>3045860</v>
      </c>
      <c r="G117" s="82">
        <f t="shared" si="110"/>
        <v>115388000</v>
      </c>
      <c r="H117" s="83">
        <f t="shared" si="110"/>
        <v>1206770</v>
      </c>
      <c r="I117" s="83">
        <f t="shared" si="110"/>
        <v>3557380</v>
      </c>
      <c r="J117" s="84">
        <f t="shared" si="110"/>
        <v>6005530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964849800</v>
      </c>
      <c r="S117" s="60"/>
      <c r="T117" s="281"/>
      <c r="U117" s="284"/>
      <c r="V117" s="60"/>
      <c r="W117" s="99" t="s">
        <v>7</v>
      </c>
      <c r="X117" s="6">
        <f t="shared" ref="X117:AE117" si="111">X112</f>
        <v>1130.2</v>
      </c>
      <c r="Y117" s="6">
        <f t="shared" si="111"/>
        <v>1538.3</v>
      </c>
      <c r="Z117" s="6">
        <f t="shared" si="111"/>
        <v>16.600000000000001</v>
      </c>
      <c r="AA117" s="6">
        <f t="shared" si="111"/>
        <v>27.3</v>
      </c>
      <c r="AB117" s="6">
        <f t="shared" si="111"/>
        <v>1186.3</v>
      </c>
      <c r="AC117" s="6">
        <f t="shared" si="111"/>
        <v>1644.8</v>
      </c>
      <c r="AD117" s="6">
        <f t="shared" si="111"/>
        <v>32.4</v>
      </c>
      <c r="AE117" s="92">
        <f t="shared" si="111"/>
        <v>4.0999999999999996</v>
      </c>
      <c r="AF117" s="16"/>
      <c r="AG117" s="99" t="s">
        <v>26</v>
      </c>
      <c r="AH117" s="7">
        <f>(AH116*10.74)</f>
        <v>18.795000000000002</v>
      </c>
      <c r="AI117" s="7">
        <f>(AI116*2.2)</f>
        <v>18.150000000000002</v>
      </c>
      <c r="AJ117" s="7">
        <f>(AJ116*0.25)</f>
        <v>0.5625</v>
      </c>
      <c r="AK117" s="294">
        <f>AK116+AL116</f>
        <v>7</v>
      </c>
      <c r="AL117" s="295"/>
      <c r="AM117" s="11"/>
      <c r="AN117" s="25" t="s">
        <v>41</v>
      </c>
      <c r="AO117" s="26">
        <v>9.4</v>
      </c>
      <c r="AP117" s="27">
        <v>7.72</v>
      </c>
      <c r="AQ117" s="71"/>
      <c r="AR117" s="36" t="s">
        <v>36</v>
      </c>
      <c r="AS117" s="13">
        <v>0</v>
      </c>
      <c r="AT117" s="2" t="s">
        <v>39</v>
      </c>
      <c r="AU117" s="39">
        <v>0.71099999999999997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0</v>
      </c>
      <c r="D118" s="85">
        <f t="shared" si="112"/>
        <v>0</v>
      </c>
      <c r="E118" s="85">
        <f t="shared" si="112"/>
        <v>0</v>
      </c>
      <c r="F118" s="86">
        <f t="shared" si="112"/>
        <v>0</v>
      </c>
      <c r="G118" s="85">
        <f t="shared" si="112"/>
        <v>862000</v>
      </c>
      <c r="H118" s="85">
        <f t="shared" si="112"/>
        <v>7850</v>
      </c>
      <c r="I118" s="85">
        <f t="shared" si="112"/>
        <v>32270</v>
      </c>
      <c r="J118" s="86">
        <f t="shared" si="112"/>
        <v>43870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843100</v>
      </c>
      <c r="S118" s="61"/>
      <c r="T118" s="282"/>
      <c r="U118" s="285"/>
      <c r="V118" s="61"/>
      <c r="W118" s="48" t="s">
        <v>3</v>
      </c>
      <c r="X118" s="49">
        <f>X116-X117</f>
        <v>0</v>
      </c>
      <c r="Y118" s="49">
        <f t="shared" ref="Y118:AE118" si="113">Y116-Y117</f>
        <v>10.5</v>
      </c>
      <c r="Z118" s="49">
        <f t="shared" si="113"/>
        <v>0.19999999999999929</v>
      </c>
      <c r="AA118" s="49">
        <f t="shared" si="113"/>
        <v>9.9999999999997868E-2</v>
      </c>
      <c r="AB118" s="49">
        <f t="shared" si="113"/>
        <v>0</v>
      </c>
      <c r="AC118" s="49">
        <f t="shared" si="113"/>
        <v>11.200000000000045</v>
      </c>
      <c r="AD118" s="49">
        <f t="shared" si="113"/>
        <v>0.20000000000000284</v>
      </c>
      <c r="AE118" s="94">
        <f t="shared" si="113"/>
        <v>0</v>
      </c>
      <c r="AF118" s="16"/>
      <c r="AG118" s="100" t="s">
        <v>28</v>
      </c>
      <c r="AH118" s="98">
        <f>(AH117)/((K116/1000000)*8.34)</f>
        <v>2.6143818124154974</v>
      </c>
      <c r="AI118" s="98">
        <f>(AI117)/((K116/1000000)*8.34)</f>
        <v>2.5246624046470485</v>
      </c>
      <c r="AJ118" s="98">
        <f>(AJ117)/((K116/1000000)*8.34)</f>
        <v>7.8243669565507684E-2</v>
      </c>
      <c r="AK118" s="296">
        <f>(AK117)/((K116/1000000)*8.34)</f>
        <v>0.97369899903742907</v>
      </c>
      <c r="AL118" s="297"/>
      <c r="AM118" s="11"/>
      <c r="AN118" s="63"/>
      <c r="AO118" s="14"/>
      <c r="AP118" s="14"/>
      <c r="AQ118" s="71"/>
      <c r="AR118" s="101" t="s">
        <v>55</v>
      </c>
      <c r="AS118" s="89">
        <v>1.71</v>
      </c>
      <c r="AT118" s="102" t="s">
        <v>54</v>
      </c>
      <c r="AU118" s="38">
        <v>3.3000000000000002E-2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84053900</v>
      </c>
      <c r="D120" s="40">
        <v>765631</v>
      </c>
      <c r="E120" s="40">
        <v>1702980</v>
      </c>
      <c r="F120" s="42">
        <v>3045860</v>
      </c>
      <c r="G120" s="81">
        <v>116978000</v>
      </c>
      <c r="H120" s="40">
        <v>1214620</v>
      </c>
      <c r="I120" s="40">
        <v>3589650</v>
      </c>
      <c r="J120" s="42">
        <v>6057520</v>
      </c>
      <c r="K120" s="270">
        <f>C122+G122</f>
        <v>728000</v>
      </c>
      <c r="L120" s="271"/>
      <c r="M120" s="276">
        <f>D122+E122+F122+H122+I122+J122</f>
        <v>8120</v>
      </c>
      <c r="N120" s="271"/>
      <c r="O120" s="288">
        <f>M120+K120</f>
        <v>736120</v>
      </c>
      <c r="P120" s="289"/>
      <c r="Q120" s="45" t="s">
        <v>6</v>
      </c>
      <c r="R120" s="42">
        <v>966601900</v>
      </c>
      <c r="S120" s="60"/>
      <c r="T120" s="280">
        <v>0.12</v>
      </c>
      <c r="U120" s="283">
        <v>1.01</v>
      </c>
      <c r="V120" s="60"/>
      <c r="W120" s="97" t="s">
        <v>6</v>
      </c>
      <c r="X120" s="47">
        <v>1130.2</v>
      </c>
      <c r="Y120" s="47">
        <v>1557.7</v>
      </c>
      <c r="Z120" s="47">
        <v>16.8</v>
      </c>
      <c r="AA120" s="47">
        <v>27.4</v>
      </c>
      <c r="AB120" s="47">
        <v>1186.3</v>
      </c>
      <c r="AC120" s="47">
        <v>1664.9</v>
      </c>
      <c r="AD120" s="47">
        <v>32.6</v>
      </c>
      <c r="AE120" s="93">
        <v>4.0999999999999996</v>
      </c>
      <c r="AF120" s="16"/>
      <c r="AG120" s="97" t="s">
        <v>29</v>
      </c>
      <c r="AH120" s="18">
        <v>1.125</v>
      </c>
      <c r="AI120" s="18">
        <v>7</v>
      </c>
      <c r="AJ120" s="18">
        <v>1.625</v>
      </c>
      <c r="AK120" s="18">
        <v>6</v>
      </c>
      <c r="AL120" s="19">
        <v>0</v>
      </c>
      <c r="AM120" s="70"/>
      <c r="AN120" s="73" t="s">
        <v>40</v>
      </c>
      <c r="AO120" s="23">
        <v>10.4</v>
      </c>
      <c r="AP120" s="24">
        <v>7.52</v>
      </c>
      <c r="AQ120" s="71"/>
      <c r="AR120" s="34" t="s">
        <v>37</v>
      </c>
      <c r="AS120" s="55">
        <v>0</v>
      </c>
      <c r="AT120" s="35" t="s">
        <v>38</v>
      </c>
      <c r="AU120" s="56">
        <v>4.4999999999999998E-2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84053900</v>
      </c>
      <c r="D121" s="83">
        <f t="shared" si="114"/>
        <v>765631</v>
      </c>
      <c r="E121" s="83">
        <f t="shared" si="114"/>
        <v>1702980</v>
      </c>
      <c r="F121" s="84">
        <f t="shared" si="114"/>
        <v>3045860</v>
      </c>
      <c r="G121" s="82">
        <f t="shared" si="114"/>
        <v>116250000</v>
      </c>
      <c r="H121" s="83">
        <f t="shared" si="114"/>
        <v>1214620</v>
      </c>
      <c r="I121" s="83">
        <f t="shared" si="114"/>
        <v>3589650</v>
      </c>
      <c r="J121" s="84">
        <f t="shared" si="114"/>
        <v>6049400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965692900</v>
      </c>
      <c r="S121" s="60"/>
      <c r="T121" s="281"/>
      <c r="U121" s="284"/>
      <c r="V121" s="60"/>
      <c r="W121" s="99" t="s">
        <v>7</v>
      </c>
      <c r="X121" s="6">
        <f t="shared" ref="X121:AE121" si="115">X116</f>
        <v>1130.2</v>
      </c>
      <c r="Y121" s="6">
        <f t="shared" si="115"/>
        <v>1548.8</v>
      </c>
      <c r="Z121" s="6">
        <f t="shared" si="115"/>
        <v>16.8</v>
      </c>
      <c r="AA121" s="6">
        <f t="shared" si="115"/>
        <v>27.4</v>
      </c>
      <c r="AB121" s="6">
        <f t="shared" si="115"/>
        <v>1186.3</v>
      </c>
      <c r="AC121" s="6">
        <f t="shared" si="115"/>
        <v>1656</v>
      </c>
      <c r="AD121" s="6">
        <f t="shared" si="115"/>
        <v>32.6</v>
      </c>
      <c r="AE121" s="92">
        <f t="shared" si="115"/>
        <v>4.0999999999999996</v>
      </c>
      <c r="AF121" s="16"/>
      <c r="AG121" s="99" t="s">
        <v>26</v>
      </c>
      <c r="AH121" s="7">
        <f>(AH120*10.74)</f>
        <v>12.0825</v>
      </c>
      <c r="AI121" s="7">
        <f>(AI120*2.2)</f>
        <v>15.400000000000002</v>
      </c>
      <c r="AJ121" s="7">
        <f>(AJ120*0.25)</f>
        <v>0.40625</v>
      </c>
      <c r="AK121" s="294">
        <f>AK120+AL120</f>
        <v>6</v>
      </c>
      <c r="AL121" s="295"/>
      <c r="AM121" s="11"/>
      <c r="AN121" s="25" t="s">
        <v>41</v>
      </c>
      <c r="AO121" s="26">
        <v>7.3</v>
      </c>
      <c r="AP121" s="27">
        <v>7.87</v>
      </c>
      <c r="AQ121" s="71"/>
      <c r="AR121" s="36" t="s">
        <v>36</v>
      </c>
      <c r="AS121" s="13">
        <v>0</v>
      </c>
      <c r="AT121" s="2" t="s">
        <v>39</v>
      </c>
      <c r="AU121" s="39">
        <v>0.77800000000000002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0</v>
      </c>
      <c r="D122" s="85">
        <f t="shared" si="116"/>
        <v>0</v>
      </c>
      <c r="E122" s="85">
        <f t="shared" si="116"/>
        <v>0</v>
      </c>
      <c r="F122" s="86">
        <f t="shared" si="116"/>
        <v>0</v>
      </c>
      <c r="G122" s="85">
        <f t="shared" si="116"/>
        <v>728000</v>
      </c>
      <c r="H122" s="85">
        <f t="shared" si="116"/>
        <v>0</v>
      </c>
      <c r="I122" s="85">
        <f t="shared" si="116"/>
        <v>0</v>
      </c>
      <c r="J122" s="86">
        <f t="shared" si="116"/>
        <v>8120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909000</v>
      </c>
      <c r="S122" s="61"/>
      <c r="T122" s="282"/>
      <c r="U122" s="285"/>
      <c r="V122" s="61"/>
      <c r="W122" s="48" t="s">
        <v>3</v>
      </c>
      <c r="X122" s="49">
        <f>X120-X121</f>
        <v>0</v>
      </c>
      <c r="Y122" s="49">
        <f t="shared" ref="Y122:AE122" si="117">Y120-Y121</f>
        <v>8.9000000000000909</v>
      </c>
      <c r="Z122" s="49">
        <f t="shared" si="117"/>
        <v>0</v>
      </c>
      <c r="AA122" s="49">
        <f t="shared" si="117"/>
        <v>0</v>
      </c>
      <c r="AB122" s="49">
        <f t="shared" si="117"/>
        <v>0</v>
      </c>
      <c r="AC122" s="49">
        <f t="shared" si="117"/>
        <v>8.9000000000000909</v>
      </c>
      <c r="AD122" s="49">
        <f t="shared" si="117"/>
        <v>0</v>
      </c>
      <c r="AE122" s="94">
        <f t="shared" si="117"/>
        <v>0</v>
      </c>
      <c r="AF122" s="16"/>
      <c r="AG122" s="100" t="s">
        <v>28</v>
      </c>
      <c r="AH122" s="98">
        <f>(AH121)/((K120/1000000)*8.34)</f>
        <v>1.9900288560360504</v>
      </c>
      <c r="AI122" s="98">
        <f>(AI121)/((K120/1000000)*8.34)</f>
        <v>2.5364323925475012</v>
      </c>
      <c r="AJ122" s="98">
        <f>(AJ121)/((K120/1000000)*8.34)</f>
        <v>6.691075710859884E-2</v>
      </c>
      <c r="AK122" s="296">
        <f>(AK121)/((K120/1000000)*8.34)</f>
        <v>0.98822041268084437</v>
      </c>
      <c r="AL122" s="297"/>
      <c r="AM122" s="11"/>
      <c r="AN122" s="63"/>
      <c r="AO122" s="14"/>
      <c r="AP122" s="14"/>
      <c r="AQ122" s="71"/>
      <c r="AR122" s="101" t="s">
        <v>55</v>
      </c>
      <c r="AS122" s="89">
        <v>1.69</v>
      </c>
      <c r="AT122" s="102" t="s">
        <v>54</v>
      </c>
      <c r="AU122" s="38">
        <v>4.4999999999999998E-2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267">
        <v>31</v>
      </c>
      <c r="B124" s="76" t="s">
        <v>45</v>
      </c>
      <c r="C124" s="81">
        <v>84053900</v>
      </c>
      <c r="D124" s="40">
        <v>765631</v>
      </c>
      <c r="E124" s="40">
        <v>1702980</v>
      </c>
      <c r="F124" s="42">
        <v>3045860</v>
      </c>
      <c r="G124" s="81">
        <v>118015000</v>
      </c>
      <c r="H124" s="40">
        <v>1222440</v>
      </c>
      <c r="I124" s="40">
        <v>3654230</v>
      </c>
      <c r="J124" s="42">
        <v>6109890</v>
      </c>
      <c r="K124" s="270">
        <f>C126+G126</f>
        <v>1037000</v>
      </c>
      <c r="L124" s="271"/>
      <c r="M124" s="276">
        <f>D126+E126+F126+H126+I126+J126</f>
        <v>124770</v>
      </c>
      <c r="N124" s="271"/>
      <c r="O124" s="288">
        <f>M124+K124</f>
        <v>1161770</v>
      </c>
      <c r="P124" s="289"/>
      <c r="Q124" s="45" t="s">
        <v>6</v>
      </c>
      <c r="R124" s="42">
        <v>967445500</v>
      </c>
      <c r="S124" s="60"/>
      <c r="T124" s="280">
        <v>7.0000000000000007E-2</v>
      </c>
      <c r="U124" s="283">
        <v>1.01</v>
      </c>
      <c r="V124" s="60"/>
      <c r="W124" s="97" t="s">
        <v>6</v>
      </c>
      <c r="X124" s="47">
        <v>1130.2</v>
      </c>
      <c r="Y124" s="47">
        <v>1570.4</v>
      </c>
      <c r="Z124" s="47">
        <v>17</v>
      </c>
      <c r="AA124" s="47">
        <v>27.5</v>
      </c>
      <c r="AB124" s="47">
        <v>1186.3</v>
      </c>
      <c r="AC124" s="47">
        <v>1678.3</v>
      </c>
      <c r="AD124" s="47">
        <v>32.9</v>
      </c>
      <c r="AE124" s="93">
        <v>4.0999999999999996</v>
      </c>
      <c r="AF124" s="16"/>
      <c r="AG124" s="97" t="s">
        <v>29</v>
      </c>
      <c r="AH124" s="18">
        <v>2.25</v>
      </c>
      <c r="AI124" s="18">
        <v>9.875</v>
      </c>
      <c r="AJ124" s="18">
        <v>2.5</v>
      </c>
      <c r="AK124" s="18">
        <v>9</v>
      </c>
      <c r="AL124" s="19">
        <v>0</v>
      </c>
      <c r="AM124" s="70"/>
      <c r="AN124" s="73" t="s">
        <v>40</v>
      </c>
      <c r="AO124" s="23">
        <v>10.199999999999999</v>
      </c>
      <c r="AP124" s="24">
        <v>7.67</v>
      </c>
      <c r="AQ124" s="71"/>
      <c r="AR124" s="34" t="s">
        <v>37</v>
      </c>
      <c r="AS124" s="55">
        <v>0</v>
      </c>
      <c r="AT124" s="35" t="s">
        <v>38</v>
      </c>
      <c r="AU124" s="56">
        <v>3.5000000000000003E-2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86"/>
      <c r="B125" s="77" t="s">
        <v>44</v>
      </c>
      <c r="C125" s="82">
        <f t="shared" ref="C125:J125" si="118">C120</f>
        <v>84053900</v>
      </c>
      <c r="D125" s="83">
        <f t="shared" si="118"/>
        <v>765631</v>
      </c>
      <c r="E125" s="83">
        <f t="shared" si="118"/>
        <v>1702980</v>
      </c>
      <c r="F125" s="84">
        <f t="shared" si="118"/>
        <v>3045860</v>
      </c>
      <c r="G125" s="82">
        <f t="shared" si="118"/>
        <v>116978000</v>
      </c>
      <c r="H125" s="83">
        <f t="shared" si="118"/>
        <v>1214620</v>
      </c>
      <c r="I125" s="83">
        <f t="shared" si="118"/>
        <v>3589650</v>
      </c>
      <c r="J125" s="84">
        <f t="shared" si="118"/>
        <v>6057520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966601900</v>
      </c>
      <c r="S125" s="60"/>
      <c r="T125" s="281"/>
      <c r="U125" s="284"/>
      <c r="V125" s="60"/>
      <c r="W125" s="99" t="s">
        <v>7</v>
      </c>
      <c r="X125" s="6">
        <f t="shared" ref="X125:AE125" si="119">X120</f>
        <v>1130.2</v>
      </c>
      <c r="Y125" s="6">
        <f t="shared" si="119"/>
        <v>1557.7</v>
      </c>
      <c r="Z125" s="6">
        <f t="shared" si="119"/>
        <v>16.8</v>
      </c>
      <c r="AA125" s="6">
        <f t="shared" si="119"/>
        <v>27.4</v>
      </c>
      <c r="AB125" s="6">
        <f t="shared" si="119"/>
        <v>1186.3</v>
      </c>
      <c r="AC125" s="6">
        <f t="shared" si="119"/>
        <v>1664.9</v>
      </c>
      <c r="AD125" s="6">
        <f t="shared" si="119"/>
        <v>32.6</v>
      </c>
      <c r="AE125" s="92">
        <f t="shared" si="119"/>
        <v>4.0999999999999996</v>
      </c>
      <c r="AF125" s="16"/>
      <c r="AG125" s="99" t="s">
        <v>26</v>
      </c>
      <c r="AH125" s="7">
        <f>(AH124*10.74)</f>
        <v>24.164999999999999</v>
      </c>
      <c r="AI125" s="7">
        <f>(AI124*2.2)</f>
        <v>21.725000000000001</v>
      </c>
      <c r="AJ125" s="7">
        <f>(AJ124*0.25)</f>
        <v>0.625</v>
      </c>
      <c r="AK125" s="294">
        <f>AK124+AL124</f>
        <v>9</v>
      </c>
      <c r="AL125" s="295"/>
      <c r="AM125" s="11"/>
      <c r="AN125" s="25" t="s">
        <v>41</v>
      </c>
      <c r="AO125" s="26">
        <v>8.8000000000000007</v>
      </c>
      <c r="AP125" s="27">
        <v>7.71</v>
      </c>
      <c r="AQ125" s="71"/>
      <c r="AR125" s="36" t="s">
        <v>36</v>
      </c>
      <c r="AS125" s="13">
        <v>0</v>
      </c>
      <c r="AT125" s="2" t="s">
        <v>39</v>
      </c>
      <c r="AU125" s="39">
        <v>0.88100000000000001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87"/>
      <c r="B126" s="75" t="s">
        <v>3</v>
      </c>
      <c r="C126" s="85">
        <f t="shared" ref="C126:J126" si="120">C124-C125</f>
        <v>0</v>
      </c>
      <c r="D126" s="85">
        <f t="shared" si="120"/>
        <v>0</v>
      </c>
      <c r="E126" s="85">
        <f t="shared" si="120"/>
        <v>0</v>
      </c>
      <c r="F126" s="86">
        <f t="shared" si="120"/>
        <v>0</v>
      </c>
      <c r="G126" s="85">
        <f t="shared" si="120"/>
        <v>1037000</v>
      </c>
      <c r="H126" s="85">
        <f t="shared" si="120"/>
        <v>7820</v>
      </c>
      <c r="I126" s="85">
        <f t="shared" si="120"/>
        <v>64580</v>
      </c>
      <c r="J126" s="86">
        <f t="shared" si="120"/>
        <v>52370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843600</v>
      </c>
      <c r="S126" s="61"/>
      <c r="T126" s="281"/>
      <c r="U126" s="284"/>
      <c r="V126" s="61"/>
      <c r="W126" s="48" t="s">
        <v>3</v>
      </c>
      <c r="X126" s="49">
        <f>X124-X125</f>
        <v>0</v>
      </c>
      <c r="Y126" s="49">
        <f t="shared" ref="Y126:AE126" si="121">Y124-Y125</f>
        <v>12.700000000000045</v>
      </c>
      <c r="Z126" s="49">
        <f t="shared" si="121"/>
        <v>0.19999999999999929</v>
      </c>
      <c r="AA126" s="49">
        <f t="shared" si="121"/>
        <v>0.10000000000000142</v>
      </c>
      <c r="AB126" s="49">
        <f t="shared" si="121"/>
        <v>0</v>
      </c>
      <c r="AC126" s="49">
        <f t="shared" si="121"/>
        <v>13.399999999999864</v>
      </c>
      <c r="AD126" s="49">
        <f t="shared" si="121"/>
        <v>0.29999999999999716</v>
      </c>
      <c r="AE126" s="94">
        <f t="shared" si="121"/>
        <v>0</v>
      </c>
      <c r="AF126" s="16"/>
      <c r="AG126" s="100" t="s">
        <v>28</v>
      </c>
      <c r="AH126" s="119">
        <f>(AH125)/((K124/1000000)*8.34)</f>
        <v>2.7941003031711564</v>
      </c>
      <c r="AI126" s="119">
        <f>(AI125)/((K124/1000000)*8.34)</f>
        <v>2.5119730637861943</v>
      </c>
      <c r="AJ126" s="119">
        <f>(AJ125)/((K124/1000000)*8.34)</f>
        <v>7.2266198612951499E-2</v>
      </c>
      <c r="AK126" s="298">
        <f>(AK125)/((K124/1000000)*8.34)</f>
        <v>1.0406332600265016</v>
      </c>
      <c r="AL126" s="299"/>
      <c r="AM126" s="11"/>
      <c r="AN126" s="63"/>
      <c r="AO126" s="14"/>
      <c r="AP126" s="14"/>
      <c r="AQ126" s="71"/>
      <c r="AR126" s="101" t="s">
        <v>55</v>
      </c>
      <c r="AS126" s="89">
        <v>2.17</v>
      </c>
      <c r="AT126" s="102" t="s">
        <v>54</v>
      </c>
      <c r="AU126" s="38">
        <v>3.2000000000000001E-2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20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25854500</v>
      </c>
      <c r="L128" s="242"/>
      <c r="M128" s="243">
        <f t="shared" ref="M128" si="122">SUM(M4:N126)</f>
        <v>2847695</v>
      </c>
      <c r="N128" s="244"/>
      <c r="O128" s="243">
        <f t="shared" ref="O128" si="123">SUM(O4:P126)</f>
        <v>28702195</v>
      </c>
      <c r="P128" s="244"/>
      <c r="Q128" s="1"/>
      <c r="R128" s="118">
        <f>R124-R5</f>
        <v>27472200</v>
      </c>
      <c r="S128" s="64"/>
      <c r="T128" s="111">
        <f>SUM(T4:T126)</f>
        <v>5.9299999999999988</v>
      </c>
      <c r="U128" s="115">
        <f>AVERAGE(U4:U126)</f>
        <v>1.0387096774193549</v>
      </c>
      <c r="V128" s="67"/>
      <c r="W128" s="3"/>
      <c r="X128" s="96"/>
      <c r="Y128" s="96"/>
      <c r="Z128" s="96"/>
      <c r="AA128" s="96"/>
      <c r="AB128" s="96">
        <f t="shared" ref="AB128:AC128" si="124">AB124-AB5</f>
        <v>22.700000000000045</v>
      </c>
      <c r="AC128" s="96">
        <f t="shared" si="124"/>
        <v>329.89999999999986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573.24749999999995</v>
      </c>
      <c r="AI128" s="111">
        <f t="shared" ref="AI128:AJ128" si="125">SUM(AI125,AI121,AI117,AI113,AI109,AI105,AI101,AI97,AI93,AI89,AI85,AI81,AI77,AI73,AI69,AI65,AI61,AI57,AI53,AI49,AI45,AI41,AI37,AI33,AI29,AI25,AI21,AI17,AI13,AI9,AI5)</f>
        <v>559.48750000000007</v>
      </c>
      <c r="AJ128" s="111">
        <f t="shared" si="125"/>
        <v>14</v>
      </c>
      <c r="AK128" s="245">
        <f>SUM(AK125,AK121,AK117,AK113,AK109,AK105,AK101,AK97,AK93,AK89,AK85,AK81,AK77,AK73,AK69,AK65,AK61,AK57,AK53,AK49,AK45,AK41,AK37,AK33,AK29,AK25,AK21,AK17,AK13,AK9,AK5)</f>
        <v>250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9.6580645161290288</v>
      </c>
      <c r="AP128" s="114">
        <f>AVERAGE(AP125,AP121,AP117,AP113,AP109,AP105,AP101,AP97,AP93,AP89,AP85,AP81,AP77,AP73,AP69,AP65,AP61,AP57,AP53,AP49,AP45,AP41,AP37,AP33,AP29,AP25,AP21,AP17,AP13,AP9,AP5)</f>
        <v>7.5332258064516129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3.7935483870967762E-2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112" t="s">
        <v>62</v>
      </c>
      <c r="AB129" s="248">
        <f>AB128+AC128</f>
        <v>352.59999999999991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/sPrBPB49eDFPEGVJ7A1tqjZkVCnkQvmP6ymMXQcuiGbthBvmYYoyUB1No6tkGExP7IhUhX8GFYgxg2nv5s0Tw==" saltValue="L4a6S/EDXuaim0EqViRXIg==" spinCount="100000" sheet="1" selectLockedCells="1" selectUnlockedCells="1"/>
  <mergeCells count="270">
    <mergeCell ref="AK125:AL125"/>
    <mergeCell ref="AK126:AL126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T127:AU127"/>
    <mergeCell ref="AT128:AU128"/>
    <mergeCell ref="K128:L128"/>
    <mergeCell ref="M128:N128"/>
    <mergeCell ref="O128:P128"/>
    <mergeCell ref="AK128:AL128"/>
    <mergeCell ref="AO127:AP127"/>
    <mergeCell ref="K127:T127"/>
    <mergeCell ref="AB129:AC129"/>
    <mergeCell ref="AH127:AL12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3C0-7B0A-454A-ABC1-62B8B888FFB2}">
  <dimension ref="A1:CC57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8.42578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2.140625" style="5" bestFit="1" customWidth="1"/>
    <col min="26" max="27" width="9.5703125" style="5" bestFit="1" customWidth="1"/>
    <col min="28" max="29" width="12.140625" style="5" bestFit="1" customWidth="1"/>
    <col min="30" max="31" width="9.5703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58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04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08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08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08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84053900</v>
      </c>
      <c r="D4" s="40">
        <v>765631</v>
      </c>
      <c r="E4" s="40">
        <v>1702980</v>
      </c>
      <c r="F4" s="42">
        <v>3045860</v>
      </c>
      <c r="G4" s="81">
        <v>118820000</v>
      </c>
      <c r="H4" s="40">
        <v>1230270</v>
      </c>
      <c r="I4" s="40">
        <v>3712320</v>
      </c>
      <c r="J4" s="42">
        <v>6173550</v>
      </c>
      <c r="K4" s="270">
        <f>C6+G6</f>
        <v>805000</v>
      </c>
      <c r="L4" s="271"/>
      <c r="M4" s="276">
        <f>D6+E6+F6+H6+I6+J6</f>
        <v>129580</v>
      </c>
      <c r="N4" s="271"/>
      <c r="O4" s="276">
        <f>M4+K4</f>
        <v>934580</v>
      </c>
      <c r="P4" s="271"/>
      <c r="Q4" s="41" t="s">
        <v>6</v>
      </c>
      <c r="R4" s="42">
        <v>968362000</v>
      </c>
      <c r="S4" s="60"/>
      <c r="T4" s="280">
        <v>0.46</v>
      </c>
      <c r="U4" s="283">
        <v>0.99</v>
      </c>
      <c r="V4" s="60"/>
      <c r="W4" s="106" t="s">
        <v>6</v>
      </c>
      <c r="X4" s="47">
        <v>1130.2</v>
      </c>
      <c r="Y4" s="47">
        <v>1580.4</v>
      </c>
      <c r="Z4" s="47">
        <v>17.3</v>
      </c>
      <c r="AA4" s="47">
        <v>27.6</v>
      </c>
      <c r="AB4" s="47">
        <v>1186.3</v>
      </c>
      <c r="AC4" s="47">
        <v>1689.1</v>
      </c>
      <c r="AD4" s="47">
        <v>33.299999999999997</v>
      </c>
      <c r="AE4" s="93">
        <v>4.0999999999999996</v>
      </c>
      <c r="AF4" s="16"/>
      <c r="AG4" s="20" t="s">
        <v>29</v>
      </c>
      <c r="AH4" s="21">
        <v>1.875</v>
      </c>
      <c r="AI4" s="21">
        <v>7.75</v>
      </c>
      <c r="AJ4" s="21">
        <v>1.875</v>
      </c>
      <c r="AK4" s="21">
        <v>7</v>
      </c>
      <c r="AL4" s="22">
        <v>0</v>
      </c>
      <c r="AM4" s="70"/>
      <c r="AN4" s="72" t="s">
        <v>40</v>
      </c>
      <c r="AO4" s="28">
        <v>10.9</v>
      </c>
      <c r="AP4" s="24">
        <v>7.6</v>
      </c>
      <c r="AQ4" s="71"/>
      <c r="AR4" s="34" t="s">
        <v>37</v>
      </c>
      <c r="AS4" s="53">
        <v>0</v>
      </c>
      <c r="AT4" s="35" t="s">
        <v>38</v>
      </c>
      <c r="AU4" s="54">
        <v>5.2999999999999999E-2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'Jan, 2021'!C124</f>
        <v>84053900</v>
      </c>
      <c r="D5" s="82">
        <f>'Jan, 2021'!D124</f>
        <v>765631</v>
      </c>
      <c r="E5" s="82">
        <f>'Jan, 2021'!E124</f>
        <v>1702980</v>
      </c>
      <c r="F5" s="82">
        <f>'Jan, 2021'!F124</f>
        <v>3045860</v>
      </c>
      <c r="G5" s="82">
        <f>'Jan, 2021'!G124</f>
        <v>118015000</v>
      </c>
      <c r="H5" s="82">
        <f>'Jan, 2021'!H124</f>
        <v>1222440</v>
      </c>
      <c r="I5" s="82">
        <f>'Jan, 2021'!I124</f>
        <v>3654230</v>
      </c>
      <c r="J5" s="82">
        <f>'Jan, 2021'!J124</f>
        <v>6109890</v>
      </c>
      <c r="K5" s="272"/>
      <c r="L5" s="273"/>
      <c r="M5" s="273"/>
      <c r="N5" s="273"/>
      <c r="O5" s="273"/>
      <c r="P5" s="273"/>
      <c r="Q5" s="10" t="s">
        <v>7</v>
      </c>
      <c r="R5" s="82">
        <f>'Jan, 2021'!R124</f>
        <v>967445500</v>
      </c>
      <c r="S5" s="60"/>
      <c r="T5" s="281"/>
      <c r="U5" s="284"/>
      <c r="V5" s="60"/>
      <c r="W5" s="107" t="s">
        <v>7</v>
      </c>
      <c r="X5" s="109">
        <f>'Jan, 2021'!X124</f>
        <v>1130.2</v>
      </c>
      <c r="Y5" s="109">
        <f>'Jan, 2021'!Y124</f>
        <v>1570.4</v>
      </c>
      <c r="Z5" s="109">
        <f>'Jan, 2021'!Z124</f>
        <v>17</v>
      </c>
      <c r="AA5" s="109">
        <f>'Jan, 2021'!AA124</f>
        <v>27.5</v>
      </c>
      <c r="AB5" s="109">
        <f>'Jan, 2021'!AB124</f>
        <v>1186.3</v>
      </c>
      <c r="AC5" s="109">
        <f>'Jan, 2021'!AC124</f>
        <v>1678.3</v>
      </c>
      <c r="AD5" s="109">
        <f>'Jan, 2021'!AD124</f>
        <v>32.9</v>
      </c>
      <c r="AE5" s="109">
        <f>'Jan, 2021'!AE124</f>
        <v>4.0999999999999996</v>
      </c>
      <c r="AF5" s="16"/>
      <c r="AG5" s="107" t="s">
        <v>26</v>
      </c>
      <c r="AH5" s="7">
        <f>(AH4*10.74)</f>
        <v>20.137499999999999</v>
      </c>
      <c r="AI5" s="7">
        <f>(AI4*2.2)</f>
        <v>17.05</v>
      </c>
      <c r="AJ5" s="7">
        <f>(AJ4*0.25)</f>
        <v>0.46875</v>
      </c>
      <c r="AK5" s="263">
        <f>AK4+AL4</f>
        <v>7</v>
      </c>
      <c r="AL5" s="264"/>
      <c r="AM5" s="11"/>
      <c r="AN5" s="30" t="s">
        <v>41</v>
      </c>
      <c r="AO5" s="29">
        <v>8.5</v>
      </c>
      <c r="AP5" s="27">
        <v>7.91</v>
      </c>
      <c r="AQ5" s="71"/>
      <c r="AR5" s="36" t="s">
        <v>36</v>
      </c>
      <c r="AS5" s="12">
        <v>0</v>
      </c>
      <c r="AT5" s="2" t="s">
        <v>39</v>
      </c>
      <c r="AU5" s="37">
        <v>0.55800000000000005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0</v>
      </c>
      <c r="D6" s="85">
        <f t="shared" ref="D6:J6" si="0">D4-D5</f>
        <v>0</v>
      </c>
      <c r="E6" s="85">
        <f t="shared" si="0"/>
        <v>0</v>
      </c>
      <c r="F6" s="85">
        <f t="shared" si="0"/>
        <v>0</v>
      </c>
      <c r="G6" s="85">
        <f t="shared" si="0"/>
        <v>805000</v>
      </c>
      <c r="H6" s="85">
        <f t="shared" si="0"/>
        <v>7830</v>
      </c>
      <c r="I6" s="85">
        <f t="shared" si="0"/>
        <v>58090</v>
      </c>
      <c r="J6" s="85">
        <f t="shared" si="0"/>
        <v>63660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916500</v>
      </c>
      <c r="S6" s="61"/>
      <c r="T6" s="282"/>
      <c r="U6" s="285"/>
      <c r="V6" s="61"/>
      <c r="W6" s="48" t="s">
        <v>3</v>
      </c>
      <c r="X6" s="49">
        <f>X4-X5</f>
        <v>0</v>
      </c>
      <c r="Y6" s="49">
        <f t="shared" ref="Y6:AE6" si="1">Y4-Y5</f>
        <v>10</v>
      </c>
      <c r="Z6" s="49">
        <f t="shared" si="1"/>
        <v>0.30000000000000071</v>
      </c>
      <c r="AA6" s="49">
        <f t="shared" si="1"/>
        <v>0.10000000000000142</v>
      </c>
      <c r="AB6" s="49">
        <f t="shared" si="1"/>
        <v>0</v>
      </c>
      <c r="AC6" s="49">
        <f t="shared" si="1"/>
        <v>10.799999999999955</v>
      </c>
      <c r="AD6" s="49">
        <f t="shared" si="1"/>
        <v>0.39999999999999858</v>
      </c>
      <c r="AE6" s="94">
        <f t="shared" si="1"/>
        <v>0</v>
      </c>
      <c r="AF6" s="16"/>
      <c r="AG6" s="108" t="s">
        <v>28</v>
      </c>
      <c r="AH6" s="105">
        <f>(AH5)/((K4/1000000)*8.34)</f>
        <v>2.9994637830108584</v>
      </c>
      <c r="AI6" s="105">
        <f>(AI5)/((K4/1000000)*8.34)</f>
        <v>2.539583240240106</v>
      </c>
      <c r="AJ6" s="105">
        <f>(AJ5)/((K4/1000000)*8.34)</f>
        <v>6.9819920461146615E-2</v>
      </c>
      <c r="AK6" s="265">
        <f>(AK5)/((K4/1000000)*8.34)</f>
        <v>1.0426441455531228</v>
      </c>
      <c r="AL6" s="266"/>
      <c r="AM6" s="11"/>
      <c r="AN6" s="63"/>
      <c r="AO6" s="14"/>
      <c r="AP6" s="14"/>
      <c r="AQ6" s="71"/>
      <c r="AR6" s="104" t="s">
        <v>55</v>
      </c>
      <c r="AS6" s="89">
        <v>1.91</v>
      </c>
      <c r="AT6" s="103" t="s">
        <v>54</v>
      </c>
      <c r="AU6" s="38">
        <v>5.5E-2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84053900</v>
      </c>
      <c r="D8" s="40">
        <v>765631</v>
      </c>
      <c r="E8" s="40">
        <v>1702980</v>
      </c>
      <c r="F8" s="42">
        <v>3045860</v>
      </c>
      <c r="G8" s="81">
        <v>119504000</v>
      </c>
      <c r="H8" s="40">
        <v>1238140</v>
      </c>
      <c r="I8" s="40">
        <v>3712320</v>
      </c>
      <c r="J8" s="42">
        <v>6181580</v>
      </c>
      <c r="K8" s="270">
        <f>C10+G10</f>
        <v>684000</v>
      </c>
      <c r="L8" s="271"/>
      <c r="M8" s="276">
        <f>D10+E10+F10+H10+I10+J10</f>
        <v>15900</v>
      </c>
      <c r="N8" s="271"/>
      <c r="O8" s="277">
        <f>M8+K8</f>
        <v>699900</v>
      </c>
      <c r="P8" s="277"/>
      <c r="Q8" s="45" t="s">
        <v>6</v>
      </c>
      <c r="R8" s="42">
        <v>969129600</v>
      </c>
      <c r="S8" s="60"/>
      <c r="T8" s="280">
        <v>0.37</v>
      </c>
      <c r="U8" s="283">
        <v>1</v>
      </c>
      <c r="V8" s="60"/>
      <c r="W8" s="106" t="s">
        <v>6</v>
      </c>
      <c r="X8" s="47">
        <v>1130.2</v>
      </c>
      <c r="Y8" s="47">
        <v>1588.6</v>
      </c>
      <c r="Z8" s="47">
        <v>17.399999999999999</v>
      </c>
      <c r="AA8" s="47">
        <v>27.6</v>
      </c>
      <c r="AB8" s="47">
        <v>1186.3</v>
      </c>
      <c r="AC8" s="47">
        <v>1697.6</v>
      </c>
      <c r="AD8" s="47">
        <v>33.299999999999997</v>
      </c>
      <c r="AE8" s="93">
        <v>4.0999999999999996</v>
      </c>
      <c r="AF8" s="16"/>
      <c r="AG8" s="106" t="s">
        <v>29</v>
      </c>
      <c r="AH8" s="18">
        <v>1.875</v>
      </c>
      <c r="AI8" s="18">
        <v>6.9375</v>
      </c>
      <c r="AJ8" s="18">
        <v>1.5</v>
      </c>
      <c r="AK8" s="18">
        <v>7</v>
      </c>
      <c r="AL8" s="19">
        <v>0</v>
      </c>
      <c r="AM8" s="70"/>
      <c r="AN8" s="73" t="s">
        <v>40</v>
      </c>
      <c r="AO8" s="23">
        <v>10.199999999999999</v>
      </c>
      <c r="AP8" s="24">
        <v>7.48</v>
      </c>
      <c r="AQ8" s="71"/>
      <c r="AR8" s="34" t="s">
        <v>37</v>
      </c>
      <c r="AS8" s="55">
        <v>0</v>
      </c>
      <c r="AT8" s="35" t="s">
        <v>38</v>
      </c>
      <c r="AU8" s="56">
        <v>4.4999999999999998E-2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84053900</v>
      </c>
      <c r="D9" s="83">
        <f t="shared" ref="D9:J9" si="2">D4</f>
        <v>765631</v>
      </c>
      <c r="E9" s="83">
        <f t="shared" si="2"/>
        <v>1702980</v>
      </c>
      <c r="F9" s="84">
        <f t="shared" si="2"/>
        <v>3045860</v>
      </c>
      <c r="G9" s="82">
        <f t="shared" si="2"/>
        <v>118820000</v>
      </c>
      <c r="H9" s="83">
        <f t="shared" si="2"/>
        <v>1230270</v>
      </c>
      <c r="I9" s="83">
        <f t="shared" si="2"/>
        <v>3712320</v>
      </c>
      <c r="J9" s="84">
        <f t="shared" si="2"/>
        <v>6173550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968362000</v>
      </c>
      <c r="S9" s="60"/>
      <c r="T9" s="281"/>
      <c r="U9" s="284"/>
      <c r="V9" s="60"/>
      <c r="W9" s="107" t="s">
        <v>7</v>
      </c>
      <c r="X9" s="6">
        <f>X4</f>
        <v>1130.2</v>
      </c>
      <c r="Y9" s="6">
        <f t="shared" ref="Y9:AE9" si="3">Y4</f>
        <v>1580.4</v>
      </c>
      <c r="Z9" s="6">
        <f t="shared" si="3"/>
        <v>17.3</v>
      </c>
      <c r="AA9" s="6">
        <f t="shared" si="3"/>
        <v>27.6</v>
      </c>
      <c r="AB9" s="6">
        <f>AB4</f>
        <v>1186.3</v>
      </c>
      <c r="AC9" s="6">
        <f t="shared" si="3"/>
        <v>1689.1</v>
      </c>
      <c r="AD9" s="6">
        <f t="shared" si="3"/>
        <v>33.299999999999997</v>
      </c>
      <c r="AE9" s="92">
        <f t="shared" si="3"/>
        <v>4.0999999999999996</v>
      </c>
      <c r="AF9" s="16"/>
      <c r="AG9" s="107" t="s">
        <v>26</v>
      </c>
      <c r="AH9" s="7">
        <f>(AH8*10.74)</f>
        <v>20.137499999999999</v>
      </c>
      <c r="AI9" s="7">
        <f>(AI8*2.2)</f>
        <v>15.262500000000001</v>
      </c>
      <c r="AJ9" s="7">
        <f>(AJ8*0.25)</f>
        <v>0.375</v>
      </c>
      <c r="AK9" s="263">
        <f>AK8+AL8</f>
        <v>7</v>
      </c>
      <c r="AL9" s="264"/>
      <c r="AM9" s="11"/>
      <c r="AN9" s="25" t="s">
        <v>41</v>
      </c>
      <c r="AO9" s="26">
        <v>9.9</v>
      </c>
      <c r="AP9" s="27">
        <v>7.64</v>
      </c>
      <c r="AQ9" s="71"/>
      <c r="AR9" s="36" t="s">
        <v>36</v>
      </c>
      <c r="AS9" s="13">
        <v>0</v>
      </c>
      <c r="AT9" s="2" t="s">
        <v>39</v>
      </c>
      <c r="AU9" s="39">
        <v>0.89400000000000002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0</v>
      </c>
      <c r="D10" s="85">
        <f t="shared" si="4"/>
        <v>0</v>
      </c>
      <c r="E10" s="85">
        <f t="shared" si="4"/>
        <v>0</v>
      </c>
      <c r="F10" s="86">
        <f t="shared" si="4"/>
        <v>0</v>
      </c>
      <c r="G10" s="85">
        <f t="shared" si="4"/>
        <v>684000</v>
      </c>
      <c r="H10" s="85">
        <f t="shared" si="4"/>
        <v>7870</v>
      </c>
      <c r="I10" s="85">
        <f t="shared" si="4"/>
        <v>0</v>
      </c>
      <c r="J10" s="86">
        <f t="shared" si="4"/>
        <v>8030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767600</v>
      </c>
      <c r="S10" s="61"/>
      <c r="T10" s="282"/>
      <c r="U10" s="285"/>
      <c r="V10" s="61"/>
      <c r="W10" s="48" t="s">
        <v>3</v>
      </c>
      <c r="X10" s="49">
        <f>X8-X9</f>
        <v>0</v>
      </c>
      <c r="Y10" s="49">
        <f t="shared" ref="Y10:AE10" si="5">Y8-Y9</f>
        <v>8.1999999999998181</v>
      </c>
      <c r="Z10" s="49">
        <f t="shared" si="5"/>
        <v>9.9999999999997868E-2</v>
      </c>
      <c r="AA10" s="49">
        <f t="shared" si="5"/>
        <v>0</v>
      </c>
      <c r="AB10" s="49">
        <f t="shared" si="5"/>
        <v>0</v>
      </c>
      <c r="AC10" s="49">
        <f t="shared" si="5"/>
        <v>8.5</v>
      </c>
      <c r="AD10" s="49">
        <f t="shared" si="5"/>
        <v>0</v>
      </c>
      <c r="AE10" s="94">
        <f t="shared" si="5"/>
        <v>0</v>
      </c>
      <c r="AF10" s="16"/>
      <c r="AG10" s="108" t="s">
        <v>28</v>
      </c>
      <c r="AH10" s="105">
        <f>(AH9)/((K8/1000000)*8.34)</f>
        <v>3.5300706802978663</v>
      </c>
      <c r="AI10" s="105">
        <f>(AI9)/((K8/1000000)*8.34)</f>
        <v>2.6754911859985695</v>
      </c>
      <c r="AJ10" s="105">
        <f>(AJ9)/((K8/1000000)*8.34)</f>
        <v>6.5736884176869029E-2</v>
      </c>
      <c r="AK10" s="265">
        <f>(AK9)/((K8/1000000)*8.34)</f>
        <v>1.2270885046348885</v>
      </c>
      <c r="AL10" s="266"/>
      <c r="AM10" s="11"/>
      <c r="AN10" s="63"/>
      <c r="AO10" s="14"/>
      <c r="AP10" s="14"/>
      <c r="AQ10" s="71"/>
      <c r="AR10" s="104" t="s">
        <v>55</v>
      </c>
      <c r="AS10" s="89">
        <v>3.43</v>
      </c>
      <c r="AT10" s="103" t="s">
        <v>54</v>
      </c>
      <c r="AU10" s="38">
        <v>4.2000000000000003E-2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84053900</v>
      </c>
      <c r="D12" s="40">
        <v>765631</v>
      </c>
      <c r="E12" s="40">
        <v>1702980</v>
      </c>
      <c r="F12" s="42">
        <v>3045860</v>
      </c>
      <c r="G12" s="81">
        <v>120345000</v>
      </c>
      <c r="H12" s="40">
        <v>1245510</v>
      </c>
      <c r="I12" s="40">
        <v>3744750</v>
      </c>
      <c r="J12" s="42">
        <v>6234790</v>
      </c>
      <c r="K12" s="270">
        <f>C14+G14</f>
        <v>841000</v>
      </c>
      <c r="L12" s="271"/>
      <c r="M12" s="276">
        <f>D14+E14+F14+H14+I14+J14</f>
        <v>93010</v>
      </c>
      <c r="N12" s="271"/>
      <c r="O12" s="277">
        <f>M12+K12</f>
        <v>934010</v>
      </c>
      <c r="P12" s="277"/>
      <c r="Q12" s="45" t="s">
        <v>6</v>
      </c>
      <c r="R12" s="42">
        <v>970003700</v>
      </c>
      <c r="S12" s="60"/>
      <c r="T12" s="280">
        <v>0</v>
      </c>
      <c r="U12" s="283">
        <v>1.07</v>
      </c>
      <c r="V12" s="60"/>
      <c r="W12" s="106" t="s">
        <v>6</v>
      </c>
      <c r="X12" s="47">
        <v>1130.2</v>
      </c>
      <c r="Y12" s="47">
        <v>1598.9</v>
      </c>
      <c r="Z12" s="47">
        <v>17.5</v>
      </c>
      <c r="AA12" s="47">
        <v>27.8</v>
      </c>
      <c r="AB12" s="47">
        <v>1186.3</v>
      </c>
      <c r="AC12" s="47">
        <v>1708.6</v>
      </c>
      <c r="AD12" s="47">
        <v>33.4</v>
      </c>
      <c r="AE12" s="93">
        <v>4.0999999999999996</v>
      </c>
      <c r="AF12" s="16"/>
      <c r="AG12" s="106" t="s">
        <v>29</v>
      </c>
      <c r="AH12" s="18">
        <v>2.375</v>
      </c>
      <c r="AI12" s="18">
        <v>8.125</v>
      </c>
      <c r="AJ12" s="18">
        <v>1.875</v>
      </c>
      <c r="AK12" s="18">
        <v>9</v>
      </c>
      <c r="AL12" s="19">
        <v>0</v>
      </c>
      <c r="AM12" s="70"/>
      <c r="AN12" s="73" t="s">
        <v>40</v>
      </c>
      <c r="AO12" s="23">
        <v>9.3000000000000007</v>
      </c>
      <c r="AP12" s="24">
        <v>7.67</v>
      </c>
      <c r="AQ12" s="71"/>
      <c r="AR12" s="34" t="s">
        <v>37</v>
      </c>
      <c r="AS12" s="55">
        <v>0</v>
      </c>
      <c r="AT12" s="35" t="s">
        <v>38</v>
      </c>
      <c r="AU12" s="56">
        <v>3.7999999999999999E-2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84053900</v>
      </c>
      <c r="D13" s="83">
        <f t="shared" ref="D13:J13" si="6">D8</f>
        <v>765631</v>
      </c>
      <c r="E13" s="83">
        <f t="shared" si="6"/>
        <v>1702980</v>
      </c>
      <c r="F13" s="84">
        <f t="shared" si="6"/>
        <v>3045860</v>
      </c>
      <c r="G13" s="82">
        <f t="shared" si="6"/>
        <v>119504000</v>
      </c>
      <c r="H13" s="83">
        <f t="shared" si="6"/>
        <v>1238140</v>
      </c>
      <c r="I13" s="83">
        <f t="shared" si="6"/>
        <v>3712320</v>
      </c>
      <c r="J13" s="84">
        <f t="shared" si="6"/>
        <v>6181580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969129600</v>
      </c>
      <c r="S13" s="60"/>
      <c r="T13" s="281"/>
      <c r="U13" s="284"/>
      <c r="V13" s="60"/>
      <c r="W13" s="107" t="s">
        <v>7</v>
      </c>
      <c r="X13" s="6">
        <f t="shared" ref="X13:AE13" si="7">X8</f>
        <v>1130.2</v>
      </c>
      <c r="Y13" s="6">
        <f t="shared" si="7"/>
        <v>1588.6</v>
      </c>
      <c r="Z13" s="6">
        <f t="shared" si="7"/>
        <v>17.399999999999999</v>
      </c>
      <c r="AA13" s="6">
        <f t="shared" si="7"/>
        <v>27.6</v>
      </c>
      <c r="AB13" s="6">
        <f t="shared" si="7"/>
        <v>1186.3</v>
      </c>
      <c r="AC13" s="6">
        <f t="shared" si="7"/>
        <v>1697.6</v>
      </c>
      <c r="AD13" s="6">
        <f t="shared" si="7"/>
        <v>33.299999999999997</v>
      </c>
      <c r="AE13" s="92">
        <f t="shared" si="7"/>
        <v>4.0999999999999996</v>
      </c>
      <c r="AF13" s="16"/>
      <c r="AG13" s="107" t="s">
        <v>26</v>
      </c>
      <c r="AH13" s="7">
        <f>(AH12*10.74)</f>
        <v>25.5075</v>
      </c>
      <c r="AI13" s="7">
        <f>(AI12*2.2)</f>
        <v>17.875</v>
      </c>
      <c r="AJ13" s="7">
        <f>(AJ12*0.25)</f>
        <v>0.46875</v>
      </c>
      <c r="AK13" s="263">
        <f>AK12+AL12</f>
        <v>9</v>
      </c>
      <c r="AL13" s="264"/>
      <c r="AM13" s="11"/>
      <c r="AN13" s="25" t="s">
        <v>41</v>
      </c>
      <c r="AO13" s="26">
        <v>9.6</v>
      </c>
      <c r="AP13" s="27">
        <v>7.8</v>
      </c>
      <c r="AQ13" s="71"/>
      <c r="AR13" s="36" t="s">
        <v>36</v>
      </c>
      <c r="AS13" s="13">
        <v>0</v>
      </c>
      <c r="AT13" s="2" t="s">
        <v>39</v>
      </c>
      <c r="AU13" s="39">
        <v>1.272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0</v>
      </c>
      <c r="D14" s="85">
        <f t="shared" si="8"/>
        <v>0</v>
      </c>
      <c r="E14" s="85">
        <f t="shared" si="8"/>
        <v>0</v>
      </c>
      <c r="F14" s="86">
        <f t="shared" si="8"/>
        <v>0</v>
      </c>
      <c r="G14" s="85">
        <f t="shared" si="8"/>
        <v>841000</v>
      </c>
      <c r="H14" s="85">
        <f t="shared" si="8"/>
        <v>7370</v>
      </c>
      <c r="I14" s="85">
        <f t="shared" si="8"/>
        <v>32430</v>
      </c>
      <c r="J14" s="86">
        <f t="shared" si="8"/>
        <v>53210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874100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9">Y12-Y13</f>
        <v>10.300000000000182</v>
      </c>
      <c r="Z14" s="49">
        <f t="shared" si="9"/>
        <v>0.10000000000000142</v>
      </c>
      <c r="AA14" s="49">
        <f t="shared" si="9"/>
        <v>0.19999999999999929</v>
      </c>
      <c r="AB14" s="49">
        <f t="shared" si="9"/>
        <v>0</v>
      </c>
      <c r="AC14" s="49">
        <f t="shared" si="9"/>
        <v>11</v>
      </c>
      <c r="AD14" s="49">
        <f t="shared" si="9"/>
        <v>0.10000000000000142</v>
      </c>
      <c r="AE14" s="94">
        <f t="shared" si="9"/>
        <v>0</v>
      </c>
      <c r="AF14" s="16"/>
      <c r="AG14" s="108" t="s">
        <v>28</v>
      </c>
      <c r="AH14" s="105">
        <f>(AH13)/((K12/1000000)*8.34)</f>
        <v>3.6366863702854602</v>
      </c>
      <c r="AI14" s="105">
        <f>(AI13)/((K12/1000000)*8.34)</f>
        <v>2.5484962802647302</v>
      </c>
      <c r="AJ14" s="105">
        <f>(AJ13)/((K12/1000000)*8.34)</f>
        <v>6.6831196160788378E-2</v>
      </c>
      <c r="AK14" s="265">
        <f>(AK13)/((K12/1000000)*8.34)</f>
        <v>1.2831589662871368</v>
      </c>
      <c r="AL14" s="266"/>
      <c r="AM14" s="11"/>
      <c r="AN14" s="63"/>
      <c r="AO14" s="14"/>
      <c r="AP14" s="14"/>
      <c r="AQ14" s="71"/>
      <c r="AR14" s="104" t="s">
        <v>55</v>
      </c>
      <c r="AS14" s="89">
        <v>5.37</v>
      </c>
      <c r="AT14" s="103" t="s">
        <v>54</v>
      </c>
      <c r="AU14" s="38">
        <v>3.4000000000000002E-2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84053900</v>
      </c>
      <c r="D16" s="40">
        <v>765631</v>
      </c>
      <c r="E16" s="40">
        <v>1702980</v>
      </c>
      <c r="F16" s="42">
        <v>3045860</v>
      </c>
      <c r="G16" s="81">
        <v>120982000</v>
      </c>
      <c r="H16" s="40">
        <v>1253380</v>
      </c>
      <c r="I16" s="40">
        <v>3744750</v>
      </c>
      <c r="J16" s="42">
        <v>6242920</v>
      </c>
      <c r="K16" s="270">
        <f>C18+G18</f>
        <v>637000</v>
      </c>
      <c r="L16" s="271"/>
      <c r="M16" s="276">
        <f>D18+E18+F18+H18+I18+J18</f>
        <v>16000</v>
      </c>
      <c r="N16" s="271"/>
      <c r="O16" s="277">
        <f>M16+K16</f>
        <v>653000</v>
      </c>
      <c r="P16" s="277"/>
      <c r="Q16" s="45" t="s">
        <v>6</v>
      </c>
      <c r="R16" s="42">
        <v>970838600</v>
      </c>
      <c r="S16" s="60"/>
      <c r="T16" s="280">
        <v>0.02</v>
      </c>
      <c r="U16" s="283">
        <v>1.1100000000000001</v>
      </c>
      <c r="V16" s="60"/>
      <c r="W16" s="106" t="s">
        <v>6</v>
      </c>
      <c r="X16" s="47">
        <v>1130.2</v>
      </c>
      <c r="Y16" s="47">
        <v>1606.7</v>
      </c>
      <c r="Z16" s="47">
        <v>17.600000000000001</v>
      </c>
      <c r="AA16" s="47">
        <v>27.9</v>
      </c>
      <c r="AB16" s="47">
        <v>1186.3</v>
      </c>
      <c r="AC16" s="47">
        <v>1716.7</v>
      </c>
      <c r="AD16" s="47">
        <v>33.4</v>
      </c>
      <c r="AE16" s="93">
        <v>4.0999999999999996</v>
      </c>
      <c r="AF16" s="16"/>
      <c r="AG16" s="106" t="s">
        <v>29</v>
      </c>
      <c r="AH16" s="18">
        <v>1.25</v>
      </c>
      <c r="AI16" s="18">
        <v>6.125</v>
      </c>
      <c r="AJ16" s="18">
        <v>1.75</v>
      </c>
      <c r="AK16" s="18">
        <v>6</v>
      </c>
      <c r="AL16" s="19">
        <v>0</v>
      </c>
      <c r="AM16" s="70"/>
      <c r="AN16" s="73" t="s">
        <v>40</v>
      </c>
      <c r="AO16" s="23">
        <v>11</v>
      </c>
      <c r="AP16" s="24">
        <v>7.72</v>
      </c>
      <c r="AQ16" s="71"/>
      <c r="AR16" s="2" t="s">
        <v>37</v>
      </c>
      <c r="AS16" s="13">
        <v>0</v>
      </c>
      <c r="AT16" s="2" t="s">
        <v>38</v>
      </c>
      <c r="AU16" s="13">
        <v>4.1000000000000002E-2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84053900</v>
      </c>
      <c r="D17" s="83">
        <f t="shared" ref="D17:J17" si="10">D12</f>
        <v>765631</v>
      </c>
      <c r="E17" s="83">
        <f t="shared" si="10"/>
        <v>1702980</v>
      </c>
      <c r="F17" s="84">
        <f t="shared" si="10"/>
        <v>3045860</v>
      </c>
      <c r="G17" s="82">
        <f t="shared" si="10"/>
        <v>120345000</v>
      </c>
      <c r="H17" s="83">
        <f t="shared" si="10"/>
        <v>1245510</v>
      </c>
      <c r="I17" s="83">
        <f t="shared" si="10"/>
        <v>3744750</v>
      </c>
      <c r="J17" s="84">
        <f t="shared" si="10"/>
        <v>6234790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970003700</v>
      </c>
      <c r="S17" s="60"/>
      <c r="T17" s="281"/>
      <c r="U17" s="284"/>
      <c r="V17" s="60"/>
      <c r="W17" s="107" t="s">
        <v>7</v>
      </c>
      <c r="X17" s="6">
        <f t="shared" ref="X17:AE17" si="11">X12</f>
        <v>1130.2</v>
      </c>
      <c r="Y17" s="6">
        <f t="shared" si="11"/>
        <v>1598.9</v>
      </c>
      <c r="Z17" s="6">
        <f t="shared" si="11"/>
        <v>17.5</v>
      </c>
      <c r="AA17" s="6">
        <f t="shared" si="11"/>
        <v>27.8</v>
      </c>
      <c r="AB17" s="6">
        <f t="shared" si="11"/>
        <v>1186.3</v>
      </c>
      <c r="AC17" s="6">
        <f t="shared" si="11"/>
        <v>1708.6</v>
      </c>
      <c r="AD17" s="6">
        <f t="shared" si="11"/>
        <v>33.4</v>
      </c>
      <c r="AE17" s="92">
        <f t="shared" si="11"/>
        <v>4.0999999999999996</v>
      </c>
      <c r="AF17" s="16"/>
      <c r="AG17" s="107" t="s">
        <v>26</v>
      </c>
      <c r="AH17" s="7">
        <f>(AH16*10.74)</f>
        <v>13.425000000000001</v>
      </c>
      <c r="AI17" s="7">
        <f>(AI16*2.2)</f>
        <v>13.475000000000001</v>
      </c>
      <c r="AJ17" s="7">
        <f>(AJ16*0.25)</f>
        <v>0.4375</v>
      </c>
      <c r="AK17" s="263">
        <f>AK16+AL16</f>
        <v>6</v>
      </c>
      <c r="AL17" s="264"/>
      <c r="AM17" s="11"/>
      <c r="AN17" s="25" t="s">
        <v>41</v>
      </c>
      <c r="AO17" s="26">
        <v>9.6999999999999993</v>
      </c>
      <c r="AP17" s="27">
        <v>7.68</v>
      </c>
      <c r="AQ17" s="71"/>
      <c r="AR17" s="2" t="s">
        <v>36</v>
      </c>
      <c r="AS17" s="13">
        <v>0</v>
      </c>
      <c r="AT17" s="2" t="s">
        <v>39</v>
      </c>
      <c r="AU17" s="13">
        <v>1.4630000000000001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0</v>
      </c>
      <c r="D18" s="85">
        <f t="shared" si="12"/>
        <v>0</v>
      </c>
      <c r="E18" s="85">
        <f t="shared" si="12"/>
        <v>0</v>
      </c>
      <c r="F18" s="86">
        <f t="shared" si="12"/>
        <v>0</v>
      </c>
      <c r="G18" s="85">
        <f t="shared" si="12"/>
        <v>637000</v>
      </c>
      <c r="H18" s="85">
        <f t="shared" si="12"/>
        <v>7870</v>
      </c>
      <c r="I18" s="85">
        <f t="shared" si="12"/>
        <v>0</v>
      </c>
      <c r="J18" s="86">
        <f t="shared" si="12"/>
        <v>8130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834900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3">Y16-Y17</f>
        <v>7.7999999999999545</v>
      </c>
      <c r="Z18" s="49">
        <f t="shared" si="13"/>
        <v>0.10000000000000142</v>
      </c>
      <c r="AA18" s="49">
        <f t="shared" si="13"/>
        <v>9.9999999999997868E-2</v>
      </c>
      <c r="AB18" s="49">
        <f t="shared" si="13"/>
        <v>0</v>
      </c>
      <c r="AC18" s="49">
        <f t="shared" si="13"/>
        <v>8.1000000000001364</v>
      </c>
      <c r="AD18" s="49">
        <f t="shared" si="13"/>
        <v>0</v>
      </c>
      <c r="AE18" s="94">
        <f t="shared" si="13"/>
        <v>0</v>
      </c>
      <c r="AF18" s="16"/>
      <c r="AG18" s="108" t="s">
        <v>28</v>
      </c>
      <c r="AH18" s="105">
        <f>(AH17)/((K16/1000000)*8.34)</f>
        <v>2.5270207695695879</v>
      </c>
      <c r="AI18" s="105">
        <f>(AI17)/((K16/1000000)*8.34)</f>
        <v>2.5364323925475007</v>
      </c>
      <c r="AJ18" s="105">
        <f>(AJ17)/((K16/1000000)*8.34)</f>
        <v>8.2351701056737031E-2</v>
      </c>
      <c r="AK18" s="265">
        <f>(AK17)/((K16/1000000)*8.34)</f>
        <v>1.1293947573495364</v>
      </c>
      <c r="AL18" s="266"/>
      <c r="AM18" s="11"/>
      <c r="AN18" s="63"/>
      <c r="AO18" s="14"/>
      <c r="AP18" s="14"/>
      <c r="AQ18" s="71"/>
      <c r="AR18" s="104" t="s">
        <v>55</v>
      </c>
      <c r="AS18" s="89">
        <v>3.35</v>
      </c>
      <c r="AT18" s="103" t="s">
        <v>54</v>
      </c>
      <c r="AU18" s="12">
        <v>3.5999999999999997E-2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84053900</v>
      </c>
      <c r="D20" s="40">
        <v>765631</v>
      </c>
      <c r="E20" s="40">
        <v>1702980</v>
      </c>
      <c r="F20" s="42">
        <v>3045860</v>
      </c>
      <c r="G20" s="81">
        <v>121854000</v>
      </c>
      <c r="H20" s="40">
        <v>1261230</v>
      </c>
      <c r="I20" s="40">
        <v>3777110</v>
      </c>
      <c r="J20" s="42">
        <v>6301430</v>
      </c>
      <c r="K20" s="270">
        <f>C22+G22</f>
        <v>872000</v>
      </c>
      <c r="L20" s="271"/>
      <c r="M20" s="276">
        <f>D22+E22+F22+H22+I22+J22</f>
        <v>98720</v>
      </c>
      <c r="N20" s="271"/>
      <c r="O20" s="277">
        <f>M20+K20</f>
        <v>970720</v>
      </c>
      <c r="P20" s="277"/>
      <c r="Q20" s="45" t="s">
        <v>6</v>
      </c>
      <c r="R20" s="42">
        <v>971697500</v>
      </c>
      <c r="S20" s="60">
        <v>0</v>
      </c>
      <c r="T20" s="280">
        <v>0</v>
      </c>
      <c r="U20" s="283">
        <v>1.1000000000000001</v>
      </c>
      <c r="V20" s="60"/>
      <c r="W20" s="106" t="s">
        <v>6</v>
      </c>
      <c r="X20" s="47">
        <v>1130.2</v>
      </c>
      <c r="Y20" s="47">
        <v>1617.3</v>
      </c>
      <c r="Z20" s="47">
        <v>17.600000000000001</v>
      </c>
      <c r="AA20" s="47">
        <v>28.1</v>
      </c>
      <c r="AB20" s="47">
        <v>1186.3</v>
      </c>
      <c r="AC20" s="47">
        <v>1728.2</v>
      </c>
      <c r="AD20" s="47">
        <v>33.6</v>
      </c>
      <c r="AE20" s="93">
        <v>4.0999999999999996</v>
      </c>
      <c r="AF20" s="16"/>
      <c r="AG20" s="106" t="s">
        <v>29</v>
      </c>
      <c r="AH20" s="18">
        <v>1.875</v>
      </c>
      <c r="AI20" s="18">
        <v>8.19</v>
      </c>
      <c r="AJ20" s="18">
        <v>2.0625</v>
      </c>
      <c r="AK20" s="18">
        <v>8</v>
      </c>
      <c r="AL20" s="19">
        <v>0</v>
      </c>
      <c r="AM20" s="70"/>
      <c r="AN20" s="73" t="s">
        <v>40</v>
      </c>
      <c r="AO20" s="23">
        <v>10.1</v>
      </c>
      <c r="AP20" s="24">
        <v>7.66</v>
      </c>
      <c r="AQ20" s="71"/>
      <c r="AR20" s="34" t="s">
        <v>37</v>
      </c>
      <c r="AS20" s="55">
        <v>0</v>
      </c>
      <c r="AT20" s="35" t="s">
        <v>38</v>
      </c>
      <c r="AU20" s="56">
        <v>3.6999999999999998E-2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84053900</v>
      </c>
      <c r="D21" s="83">
        <f t="shared" ref="D21:J21" si="14">D16</f>
        <v>765631</v>
      </c>
      <c r="E21" s="83">
        <f t="shared" si="14"/>
        <v>1702980</v>
      </c>
      <c r="F21" s="84">
        <f t="shared" si="14"/>
        <v>3045860</v>
      </c>
      <c r="G21" s="82">
        <f t="shared" si="14"/>
        <v>120982000</v>
      </c>
      <c r="H21" s="83">
        <f t="shared" si="14"/>
        <v>1253380</v>
      </c>
      <c r="I21" s="83">
        <f t="shared" si="14"/>
        <v>3744750</v>
      </c>
      <c r="J21" s="84">
        <f t="shared" si="14"/>
        <v>6242920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970838600</v>
      </c>
      <c r="S21" s="60"/>
      <c r="T21" s="281"/>
      <c r="U21" s="284"/>
      <c r="V21" s="60"/>
      <c r="W21" s="107" t="s">
        <v>7</v>
      </c>
      <c r="X21" s="6">
        <f t="shared" ref="X21:AE21" si="15">X16</f>
        <v>1130.2</v>
      </c>
      <c r="Y21" s="6">
        <f t="shared" si="15"/>
        <v>1606.7</v>
      </c>
      <c r="Z21" s="6">
        <f t="shared" si="15"/>
        <v>17.600000000000001</v>
      </c>
      <c r="AA21" s="6">
        <f t="shared" si="15"/>
        <v>27.9</v>
      </c>
      <c r="AB21" s="6">
        <f t="shared" si="15"/>
        <v>1186.3</v>
      </c>
      <c r="AC21" s="6">
        <f t="shared" si="15"/>
        <v>1716.7</v>
      </c>
      <c r="AD21" s="6">
        <f t="shared" si="15"/>
        <v>33.4</v>
      </c>
      <c r="AE21" s="92">
        <f t="shared" si="15"/>
        <v>4.0999999999999996</v>
      </c>
      <c r="AF21" s="16"/>
      <c r="AG21" s="107" t="s">
        <v>26</v>
      </c>
      <c r="AH21" s="7">
        <f>(AH20*10.74)</f>
        <v>20.137499999999999</v>
      </c>
      <c r="AI21" s="7">
        <f>(AI20*2.2)</f>
        <v>18.018000000000001</v>
      </c>
      <c r="AJ21" s="7">
        <f>(AJ20*0.25)</f>
        <v>0.515625</v>
      </c>
      <c r="AK21" s="263">
        <f>AK20+AL20</f>
        <v>8</v>
      </c>
      <c r="AL21" s="264"/>
      <c r="AM21" s="11"/>
      <c r="AN21" s="25" t="s">
        <v>41</v>
      </c>
      <c r="AO21" s="26">
        <v>9.6999999999999993</v>
      </c>
      <c r="AP21" s="27">
        <v>7.83</v>
      </c>
      <c r="AQ21" s="71"/>
      <c r="AR21" s="36" t="s">
        <v>36</v>
      </c>
      <c r="AS21" s="13">
        <v>0</v>
      </c>
      <c r="AT21" s="2" t="s">
        <v>39</v>
      </c>
      <c r="AU21" s="39">
        <v>1.2989999999999999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0</v>
      </c>
      <c r="D22" s="85">
        <f t="shared" si="16"/>
        <v>0</v>
      </c>
      <c r="E22" s="85">
        <f t="shared" si="16"/>
        <v>0</v>
      </c>
      <c r="F22" s="86">
        <f t="shared" si="16"/>
        <v>0</v>
      </c>
      <c r="G22" s="85">
        <f t="shared" si="16"/>
        <v>872000</v>
      </c>
      <c r="H22" s="85">
        <f t="shared" si="16"/>
        <v>7850</v>
      </c>
      <c r="I22" s="85">
        <f t="shared" si="16"/>
        <v>32360</v>
      </c>
      <c r="J22" s="86">
        <f t="shared" si="16"/>
        <v>58510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858900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17">Y20-Y21</f>
        <v>10.599999999999909</v>
      </c>
      <c r="Z22" s="49">
        <f t="shared" si="17"/>
        <v>0</v>
      </c>
      <c r="AA22" s="49">
        <f t="shared" si="17"/>
        <v>0.20000000000000284</v>
      </c>
      <c r="AB22" s="49">
        <f t="shared" si="17"/>
        <v>0</v>
      </c>
      <c r="AC22" s="49">
        <f t="shared" si="17"/>
        <v>11.5</v>
      </c>
      <c r="AD22" s="49">
        <f t="shared" si="17"/>
        <v>0.20000000000000284</v>
      </c>
      <c r="AE22" s="94">
        <f t="shared" si="17"/>
        <v>0</v>
      </c>
      <c r="AF22" s="16"/>
      <c r="AG22" s="108" t="s">
        <v>28</v>
      </c>
      <c r="AH22" s="105">
        <f>(AH21)/((K20/1000000)*8.34)</f>
        <v>2.7690003960134644</v>
      </c>
      <c r="AI22" s="105">
        <f>(AI21)/((K20/1000000)*8.34)</f>
        <v>2.4775592370140584</v>
      </c>
      <c r="AJ22" s="105">
        <f>(AJ21)/((K20/1000000)*8.34)</f>
        <v>7.0900848128836388E-2</v>
      </c>
      <c r="AK22" s="265">
        <f>(AK21)/((K20/1000000)*8.34)</f>
        <v>1.1000374012716432</v>
      </c>
      <c r="AL22" s="266"/>
      <c r="AM22" s="11"/>
      <c r="AN22" s="63"/>
      <c r="AO22" s="14"/>
      <c r="AP22" s="14"/>
      <c r="AQ22" s="71"/>
      <c r="AR22" s="104" t="s">
        <v>55</v>
      </c>
      <c r="AS22" s="89">
        <v>2.66</v>
      </c>
      <c r="AT22" s="103" t="s">
        <v>54</v>
      </c>
      <c r="AU22" s="38">
        <v>3.3000000000000002E-2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84053900</v>
      </c>
      <c r="D24" s="40">
        <v>765631</v>
      </c>
      <c r="E24" s="40">
        <v>1702980</v>
      </c>
      <c r="F24" s="42">
        <v>3045860</v>
      </c>
      <c r="G24" s="81">
        <v>122778000</v>
      </c>
      <c r="H24" s="40">
        <v>1269100</v>
      </c>
      <c r="I24" s="40">
        <v>3809390</v>
      </c>
      <c r="J24" s="42">
        <v>6346790</v>
      </c>
      <c r="K24" s="270">
        <f>C26+G26</f>
        <v>924000</v>
      </c>
      <c r="L24" s="271"/>
      <c r="M24" s="276">
        <f>D26+E26+F26+H26+I26+J26</f>
        <v>85510</v>
      </c>
      <c r="N24" s="271"/>
      <c r="O24" s="277">
        <f>M24+K24</f>
        <v>1009510</v>
      </c>
      <c r="P24" s="277"/>
      <c r="Q24" s="45" t="s">
        <v>6</v>
      </c>
      <c r="R24" s="42">
        <v>972618700</v>
      </c>
      <c r="S24" s="60"/>
      <c r="T24" s="280">
        <v>0.03</v>
      </c>
      <c r="U24" s="283">
        <v>1.07</v>
      </c>
      <c r="V24" s="60"/>
      <c r="W24" s="106" t="s">
        <v>6</v>
      </c>
      <c r="X24" s="47">
        <v>1130.2</v>
      </c>
      <c r="Y24" s="47">
        <v>1628.7</v>
      </c>
      <c r="Z24" s="47">
        <v>17.8</v>
      </c>
      <c r="AA24" s="47">
        <v>28.2</v>
      </c>
      <c r="AB24" s="47">
        <v>1186.3</v>
      </c>
      <c r="AC24" s="47">
        <v>1740.1</v>
      </c>
      <c r="AD24" s="47">
        <v>33.799999999999997</v>
      </c>
      <c r="AE24" s="93">
        <v>4.0999999999999996</v>
      </c>
      <c r="AF24" s="16"/>
      <c r="AG24" s="106" t="s">
        <v>29</v>
      </c>
      <c r="AH24" s="18">
        <v>1.875</v>
      </c>
      <c r="AI24" s="18">
        <v>8.9375</v>
      </c>
      <c r="AJ24" s="18">
        <v>2</v>
      </c>
      <c r="AK24" s="18">
        <v>9</v>
      </c>
      <c r="AL24" s="19">
        <v>0</v>
      </c>
      <c r="AM24" s="70"/>
      <c r="AN24" s="73" t="s">
        <v>40</v>
      </c>
      <c r="AO24" s="23">
        <v>10.4</v>
      </c>
      <c r="AP24" s="24">
        <v>7.67</v>
      </c>
      <c r="AQ24" s="71"/>
      <c r="AR24" s="34" t="s">
        <v>37</v>
      </c>
      <c r="AS24" s="55">
        <v>0</v>
      </c>
      <c r="AT24" s="35" t="s">
        <v>38</v>
      </c>
      <c r="AU24" s="56">
        <v>0.04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84053900</v>
      </c>
      <c r="D25" s="83">
        <f t="shared" si="18"/>
        <v>765631</v>
      </c>
      <c r="E25" s="83">
        <f t="shared" si="18"/>
        <v>1702980</v>
      </c>
      <c r="F25" s="84">
        <f t="shared" si="18"/>
        <v>3045860</v>
      </c>
      <c r="G25" s="82">
        <f t="shared" si="18"/>
        <v>121854000</v>
      </c>
      <c r="H25" s="83">
        <f t="shared" si="18"/>
        <v>1261230</v>
      </c>
      <c r="I25" s="83">
        <f t="shared" si="18"/>
        <v>3777110</v>
      </c>
      <c r="J25" s="84">
        <f t="shared" si="18"/>
        <v>6301430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971697500</v>
      </c>
      <c r="S25" s="60"/>
      <c r="T25" s="281"/>
      <c r="U25" s="284"/>
      <c r="V25" s="60"/>
      <c r="W25" s="107" t="s">
        <v>7</v>
      </c>
      <c r="X25" s="6">
        <f t="shared" ref="X25:AE25" si="19">X20</f>
        <v>1130.2</v>
      </c>
      <c r="Y25" s="6">
        <f t="shared" si="19"/>
        <v>1617.3</v>
      </c>
      <c r="Z25" s="6">
        <f t="shared" si="19"/>
        <v>17.600000000000001</v>
      </c>
      <c r="AA25" s="6">
        <f t="shared" si="19"/>
        <v>28.1</v>
      </c>
      <c r="AB25" s="6">
        <f t="shared" si="19"/>
        <v>1186.3</v>
      </c>
      <c r="AC25" s="6">
        <f t="shared" si="19"/>
        <v>1728.2</v>
      </c>
      <c r="AD25" s="6">
        <f t="shared" si="19"/>
        <v>33.6</v>
      </c>
      <c r="AE25" s="92">
        <f t="shared" si="19"/>
        <v>4.0999999999999996</v>
      </c>
      <c r="AF25" s="16"/>
      <c r="AG25" s="107" t="s">
        <v>26</v>
      </c>
      <c r="AH25" s="7">
        <f>(AH24*10.74)</f>
        <v>20.137499999999999</v>
      </c>
      <c r="AI25" s="7">
        <f>(AI24*2.2)</f>
        <v>19.662500000000001</v>
      </c>
      <c r="AJ25" s="7">
        <f>(AJ24*0.25)</f>
        <v>0.5</v>
      </c>
      <c r="AK25" s="263">
        <f>AK24+AL24</f>
        <v>9</v>
      </c>
      <c r="AL25" s="264"/>
      <c r="AM25" s="11"/>
      <c r="AN25" s="25" t="s">
        <v>41</v>
      </c>
      <c r="AO25" s="26">
        <v>8.9</v>
      </c>
      <c r="AP25" s="27">
        <v>7.97</v>
      </c>
      <c r="AQ25" s="71"/>
      <c r="AR25" s="36" t="s">
        <v>36</v>
      </c>
      <c r="AS25" s="13">
        <v>0</v>
      </c>
      <c r="AT25" s="2" t="s">
        <v>39</v>
      </c>
      <c r="AU25" s="39">
        <v>0.98699999999999999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0</v>
      </c>
      <c r="D26" s="85">
        <f t="shared" si="20"/>
        <v>0</v>
      </c>
      <c r="E26" s="85">
        <f t="shared" si="20"/>
        <v>0</v>
      </c>
      <c r="F26" s="86">
        <f t="shared" si="20"/>
        <v>0</v>
      </c>
      <c r="G26" s="85">
        <f t="shared" si="20"/>
        <v>924000</v>
      </c>
      <c r="H26" s="85">
        <f t="shared" si="20"/>
        <v>7870</v>
      </c>
      <c r="I26" s="85">
        <f t="shared" si="20"/>
        <v>32280</v>
      </c>
      <c r="J26" s="86">
        <f t="shared" si="20"/>
        <v>45360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921200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1">Y24-Y25</f>
        <v>11.400000000000091</v>
      </c>
      <c r="Z26" s="49">
        <f t="shared" si="21"/>
        <v>0.19999999999999929</v>
      </c>
      <c r="AA26" s="49">
        <f t="shared" si="21"/>
        <v>9.9999999999997868E-2</v>
      </c>
      <c r="AB26" s="49">
        <f t="shared" si="21"/>
        <v>0</v>
      </c>
      <c r="AC26" s="49">
        <f t="shared" si="21"/>
        <v>11.899999999999864</v>
      </c>
      <c r="AD26" s="49">
        <f t="shared" si="21"/>
        <v>0.19999999999999574</v>
      </c>
      <c r="AE26" s="94">
        <f t="shared" si="21"/>
        <v>0</v>
      </c>
      <c r="AF26" s="16"/>
      <c r="AG26" s="108" t="s">
        <v>28</v>
      </c>
      <c r="AH26" s="105">
        <f>(AH25)/((K24/1000000)*8.34)</f>
        <v>2.6131692048958235</v>
      </c>
      <c r="AI26" s="105">
        <f>(AI25)/((K24/1000000)*8.34)</f>
        <v>2.5515302044079022</v>
      </c>
      <c r="AJ26" s="105">
        <f>(AJ25)/((K24/1000000)*8.34)</f>
        <v>6.4883158408338262E-2</v>
      </c>
      <c r="AK26" s="265">
        <f>(AK25)/((K24/1000000)*8.34)</f>
        <v>1.1678968513500887</v>
      </c>
      <c r="AL26" s="266"/>
      <c r="AM26" s="11"/>
      <c r="AN26" s="63"/>
      <c r="AO26" s="14"/>
      <c r="AP26" s="14"/>
      <c r="AQ26" s="71"/>
      <c r="AR26" s="104" t="s">
        <v>55</v>
      </c>
      <c r="AS26" s="89">
        <v>2.8</v>
      </c>
      <c r="AT26" s="103" t="s">
        <v>54</v>
      </c>
      <c r="AU26" s="38">
        <v>3.5999999999999997E-2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84053900</v>
      </c>
      <c r="D28" s="40">
        <v>765631</v>
      </c>
      <c r="E28" s="40">
        <v>1702980</v>
      </c>
      <c r="F28" s="42">
        <v>3045860</v>
      </c>
      <c r="G28" s="81">
        <v>123577000</v>
      </c>
      <c r="H28" s="40">
        <v>1276950</v>
      </c>
      <c r="I28" s="40">
        <v>3841450</v>
      </c>
      <c r="J28" s="42">
        <v>6392080</v>
      </c>
      <c r="K28" s="270">
        <f>C30+G30</f>
        <v>799000</v>
      </c>
      <c r="L28" s="271"/>
      <c r="M28" s="276">
        <f>D30+E30+F30+H30+I30+J30</f>
        <v>85200</v>
      </c>
      <c r="N28" s="271"/>
      <c r="O28" s="277">
        <f>M28+K28</f>
        <v>884200</v>
      </c>
      <c r="P28" s="277"/>
      <c r="Q28" s="45" t="s">
        <v>6</v>
      </c>
      <c r="R28" s="42">
        <v>973429400</v>
      </c>
      <c r="S28" s="60"/>
      <c r="T28" s="280">
        <v>0</v>
      </c>
      <c r="U28" s="283">
        <v>1.1100000000000001</v>
      </c>
      <c r="V28" s="60"/>
      <c r="W28" s="106" t="s">
        <v>6</v>
      </c>
      <c r="X28" s="47">
        <v>1130.2</v>
      </c>
      <c r="Y28" s="47">
        <v>1638.5</v>
      </c>
      <c r="Z28" s="47">
        <v>17.899999999999999</v>
      </c>
      <c r="AA28" s="47">
        <v>28.3</v>
      </c>
      <c r="AB28" s="47">
        <v>1186.3</v>
      </c>
      <c r="AC28" s="47">
        <v>1750.5</v>
      </c>
      <c r="AD28" s="47">
        <v>34</v>
      </c>
      <c r="AE28" s="93">
        <v>4.0999999999999996</v>
      </c>
      <c r="AF28" s="16"/>
      <c r="AG28" s="106" t="s">
        <v>29</v>
      </c>
      <c r="AH28" s="18">
        <v>1.625</v>
      </c>
      <c r="AI28" s="18">
        <v>7.75</v>
      </c>
      <c r="AJ28" s="18">
        <v>1.625</v>
      </c>
      <c r="AK28" s="18">
        <v>7</v>
      </c>
      <c r="AL28" s="19">
        <v>0</v>
      </c>
      <c r="AM28" s="70"/>
      <c r="AN28" s="73" t="s">
        <v>40</v>
      </c>
      <c r="AO28" s="23">
        <v>10.3</v>
      </c>
      <c r="AP28" s="24">
        <v>7.68</v>
      </c>
      <c r="AQ28" s="71"/>
      <c r="AR28" s="34" t="s">
        <v>37</v>
      </c>
      <c r="AS28" s="55">
        <v>0</v>
      </c>
      <c r="AT28" s="35" t="s">
        <v>38</v>
      </c>
      <c r="AU28" s="56">
        <v>3.7999999999999999E-2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84053900</v>
      </c>
      <c r="D29" s="83">
        <f t="shared" si="22"/>
        <v>765631</v>
      </c>
      <c r="E29" s="83">
        <f t="shared" si="22"/>
        <v>1702980</v>
      </c>
      <c r="F29" s="84">
        <f t="shared" si="22"/>
        <v>3045860</v>
      </c>
      <c r="G29" s="82">
        <f t="shared" si="22"/>
        <v>122778000</v>
      </c>
      <c r="H29" s="83">
        <f t="shared" si="22"/>
        <v>1269100</v>
      </c>
      <c r="I29" s="83">
        <f t="shared" si="22"/>
        <v>3809390</v>
      </c>
      <c r="J29" s="84">
        <f t="shared" si="22"/>
        <v>6346790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972618700</v>
      </c>
      <c r="S29" s="60"/>
      <c r="T29" s="281"/>
      <c r="U29" s="284"/>
      <c r="V29" s="60"/>
      <c r="W29" s="107" t="s">
        <v>7</v>
      </c>
      <c r="X29" s="6">
        <f t="shared" ref="X29:AE29" si="23">X24</f>
        <v>1130.2</v>
      </c>
      <c r="Y29" s="6">
        <f t="shared" si="23"/>
        <v>1628.7</v>
      </c>
      <c r="Z29" s="6">
        <f t="shared" si="23"/>
        <v>17.8</v>
      </c>
      <c r="AA29" s="6">
        <f t="shared" si="23"/>
        <v>28.2</v>
      </c>
      <c r="AB29" s="6">
        <f t="shared" si="23"/>
        <v>1186.3</v>
      </c>
      <c r="AC29" s="6">
        <f t="shared" si="23"/>
        <v>1740.1</v>
      </c>
      <c r="AD29" s="6">
        <f t="shared" si="23"/>
        <v>33.799999999999997</v>
      </c>
      <c r="AE29" s="92">
        <f t="shared" si="23"/>
        <v>4.0999999999999996</v>
      </c>
      <c r="AF29" s="16"/>
      <c r="AG29" s="107" t="s">
        <v>26</v>
      </c>
      <c r="AH29" s="7">
        <f>(AH28*10.74)</f>
        <v>17.452500000000001</v>
      </c>
      <c r="AI29" s="7">
        <f>(AI28*2.2)</f>
        <v>17.05</v>
      </c>
      <c r="AJ29" s="7">
        <f>(AJ28*0.25)</f>
        <v>0.40625</v>
      </c>
      <c r="AK29" s="263">
        <f>AK28+AL28</f>
        <v>7</v>
      </c>
      <c r="AL29" s="264"/>
      <c r="AM29" s="11"/>
      <c r="AN29" s="25" t="s">
        <v>41</v>
      </c>
      <c r="AO29" s="26">
        <v>9.1999999999999993</v>
      </c>
      <c r="AP29" s="27">
        <v>7.76</v>
      </c>
      <c r="AQ29" s="71"/>
      <c r="AR29" s="36" t="s">
        <v>36</v>
      </c>
      <c r="AS29" s="13">
        <v>0</v>
      </c>
      <c r="AT29" s="2" t="s">
        <v>39</v>
      </c>
      <c r="AU29" s="39">
        <v>0.81699999999999995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0</v>
      </c>
      <c r="D30" s="85">
        <f t="shared" si="24"/>
        <v>0</v>
      </c>
      <c r="E30" s="85">
        <f t="shared" si="24"/>
        <v>0</v>
      </c>
      <c r="F30" s="86">
        <f t="shared" si="24"/>
        <v>0</v>
      </c>
      <c r="G30" s="85">
        <f t="shared" si="24"/>
        <v>799000</v>
      </c>
      <c r="H30" s="85">
        <f t="shared" si="24"/>
        <v>7850</v>
      </c>
      <c r="I30" s="85">
        <f t="shared" si="24"/>
        <v>32060</v>
      </c>
      <c r="J30" s="86">
        <f t="shared" si="24"/>
        <v>45290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810700</v>
      </c>
      <c r="S30" s="61"/>
      <c r="T30" s="282"/>
      <c r="U30" s="285"/>
      <c r="V30" s="61"/>
      <c r="W30" s="48" t="s">
        <v>3</v>
      </c>
      <c r="X30" s="49">
        <f>X28-X29</f>
        <v>0</v>
      </c>
      <c r="Y30" s="49">
        <f t="shared" ref="Y30:AE30" si="25">Y28-Y29</f>
        <v>9.7999999999999545</v>
      </c>
      <c r="Z30" s="49">
        <f t="shared" si="25"/>
        <v>9.9999999999997868E-2</v>
      </c>
      <c r="AA30" s="49">
        <f t="shared" si="25"/>
        <v>0.10000000000000142</v>
      </c>
      <c r="AB30" s="49">
        <f t="shared" si="25"/>
        <v>0</v>
      </c>
      <c r="AC30" s="49">
        <f t="shared" si="25"/>
        <v>10.400000000000091</v>
      </c>
      <c r="AD30" s="49">
        <f t="shared" si="25"/>
        <v>0.20000000000000284</v>
      </c>
      <c r="AE30" s="94">
        <f t="shared" si="25"/>
        <v>0</v>
      </c>
      <c r="AF30" s="16"/>
      <c r="AG30" s="108" t="s">
        <v>28</v>
      </c>
      <c r="AH30" s="105">
        <f>(AH29)/((K28/1000000)*8.34)</f>
        <v>2.6190561943436492</v>
      </c>
      <c r="AI30" s="105">
        <f>(AI29)/((K28/1000000)*8.34)</f>
        <v>2.5586539529327728</v>
      </c>
      <c r="AJ30" s="105">
        <f>(AJ29)/((K28/1000000)*8.34)</f>
        <v>6.0964995212840989E-2</v>
      </c>
      <c r="AK30" s="265">
        <f>(AK29)/((K28/1000000)*8.34)</f>
        <v>1.050473763667414</v>
      </c>
      <c r="AL30" s="266"/>
      <c r="AM30" s="11"/>
      <c r="AN30" s="63"/>
      <c r="AO30" s="14"/>
      <c r="AP30" s="14"/>
      <c r="AQ30" s="71"/>
      <c r="AR30" s="104" t="s">
        <v>55</v>
      </c>
      <c r="AS30" s="89">
        <v>1.95</v>
      </c>
      <c r="AT30" s="103" t="s">
        <v>54</v>
      </c>
      <c r="AU30" s="38">
        <v>3.3000000000000002E-2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84053900</v>
      </c>
      <c r="D32" s="40">
        <v>765631</v>
      </c>
      <c r="E32" s="40">
        <v>1702980</v>
      </c>
      <c r="F32" s="42">
        <v>3045860</v>
      </c>
      <c r="G32" s="81">
        <v>124174000</v>
      </c>
      <c r="H32" s="40">
        <v>1284110</v>
      </c>
      <c r="I32" s="40">
        <v>3841450</v>
      </c>
      <c r="J32" s="42">
        <v>6407400</v>
      </c>
      <c r="K32" s="270">
        <f>C34+G34</f>
        <v>597000</v>
      </c>
      <c r="L32" s="271"/>
      <c r="M32" s="276">
        <f>D34+E34+F34+H34+I34+J34</f>
        <v>22480</v>
      </c>
      <c r="N32" s="271"/>
      <c r="O32" s="277">
        <f>M32+K32</f>
        <v>619480</v>
      </c>
      <c r="P32" s="277"/>
      <c r="Q32" s="45" t="s">
        <v>6</v>
      </c>
      <c r="R32" s="42">
        <v>974310000</v>
      </c>
      <c r="S32" s="60"/>
      <c r="T32" s="280">
        <v>0</v>
      </c>
      <c r="U32" s="283">
        <v>1.07</v>
      </c>
      <c r="V32" s="60"/>
      <c r="W32" s="106" t="s">
        <v>6</v>
      </c>
      <c r="X32" s="47">
        <v>1130.2</v>
      </c>
      <c r="Y32" s="47">
        <v>1645.7</v>
      </c>
      <c r="Z32" s="47">
        <v>17.899999999999999</v>
      </c>
      <c r="AA32" s="47">
        <v>28.5</v>
      </c>
      <c r="AB32" s="47">
        <v>1186.3</v>
      </c>
      <c r="AC32" s="47">
        <v>1758.1</v>
      </c>
      <c r="AD32" s="47">
        <v>34</v>
      </c>
      <c r="AE32" s="93">
        <v>4.0999999999999996</v>
      </c>
      <c r="AF32" s="16"/>
      <c r="AG32" s="106" t="s">
        <v>29</v>
      </c>
      <c r="AH32" s="18">
        <v>1.25</v>
      </c>
      <c r="AI32" s="18">
        <v>7.375</v>
      </c>
      <c r="AJ32" s="18">
        <v>1.625</v>
      </c>
      <c r="AK32" s="18">
        <v>6</v>
      </c>
      <c r="AL32" s="19">
        <v>0</v>
      </c>
      <c r="AM32" s="70"/>
      <c r="AN32" s="73" t="s">
        <v>40</v>
      </c>
      <c r="AO32" s="23">
        <v>9.6</v>
      </c>
      <c r="AP32" s="24">
        <v>7.62</v>
      </c>
      <c r="AQ32" s="71"/>
      <c r="AR32" s="34" t="s">
        <v>37</v>
      </c>
      <c r="AS32" s="55">
        <v>0</v>
      </c>
      <c r="AT32" s="35" t="s">
        <v>38</v>
      </c>
      <c r="AU32" s="56">
        <v>3.7999999999999999E-2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84053900</v>
      </c>
      <c r="D33" s="83">
        <f t="shared" si="26"/>
        <v>765631</v>
      </c>
      <c r="E33" s="83">
        <f t="shared" si="26"/>
        <v>1702980</v>
      </c>
      <c r="F33" s="84">
        <f t="shared" si="26"/>
        <v>3045860</v>
      </c>
      <c r="G33" s="82">
        <f t="shared" si="26"/>
        <v>123577000</v>
      </c>
      <c r="H33" s="83">
        <f t="shared" si="26"/>
        <v>1276950</v>
      </c>
      <c r="I33" s="83">
        <f t="shared" si="26"/>
        <v>3841450</v>
      </c>
      <c r="J33" s="84">
        <f t="shared" si="26"/>
        <v>6392080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973429400</v>
      </c>
      <c r="S33" s="60"/>
      <c r="T33" s="281"/>
      <c r="U33" s="284"/>
      <c r="V33" s="60"/>
      <c r="W33" s="107" t="s">
        <v>7</v>
      </c>
      <c r="X33" s="6">
        <f t="shared" ref="X33:AE33" si="27">X28</f>
        <v>1130.2</v>
      </c>
      <c r="Y33" s="6">
        <f t="shared" si="27"/>
        <v>1638.5</v>
      </c>
      <c r="Z33" s="6">
        <f t="shared" si="27"/>
        <v>17.899999999999999</v>
      </c>
      <c r="AA33" s="6">
        <f t="shared" si="27"/>
        <v>28.3</v>
      </c>
      <c r="AB33" s="6">
        <f t="shared" si="27"/>
        <v>1186.3</v>
      </c>
      <c r="AC33" s="6">
        <f t="shared" si="27"/>
        <v>1750.5</v>
      </c>
      <c r="AD33" s="6">
        <f t="shared" si="27"/>
        <v>34</v>
      </c>
      <c r="AE33" s="92">
        <f t="shared" si="27"/>
        <v>4.0999999999999996</v>
      </c>
      <c r="AF33" s="16"/>
      <c r="AG33" s="107" t="s">
        <v>26</v>
      </c>
      <c r="AH33" s="7">
        <f>(AH32*10.74)</f>
        <v>13.425000000000001</v>
      </c>
      <c r="AI33" s="7">
        <f>(AI32*2.2)</f>
        <v>16.225000000000001</v>
      </c>
      <c r="AJ33" s="7">
        <f>(AJ32*0.25)</f>
        <v>0.40625</v>
      </c>
      <c r="AK33" s="263">
        <f>AK32+AL32</f>
        <v>6</v>
      </c>
      <c r="AL33" s="264"/>
      <c r="AM33" s="11"/>
      <c r="AN33" s="25" t="s">
        <v>41</v>
      </c>
      <c r="AO33" s="26">
        <v>8.1</v>
      </c>
      <c r="AP33" s="27">
        <v>7.99</v>
      </c>
      <c r="AQ33" s="71"/>
      <c r="AR33" s="36" t="s">
        <v>36</v>
      </c>
      <c r="AS33" s="13">
        <v>0</v>
      </c>
      <c r="AT33" s="2" t="s">
        <v>39</v>
      </c>
      <c r="AU33" s="39">
        <v>0.621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0</v>
      </c>
      <c r="D34" s="85">
        <f t="shared" si="28"/>
        <v>0</v>
      </c>
      <c r="E34" s="85">
        <f t="shared" si="28"/>
        <v>0</v>
      </c>
      <c r="F34" s="86">
        <f t="shared" si="28"/>
        <v>0</v>
      </c>
      <c r="G34" s="85">
        <f t="shared" si="28"/>
        <v>597000</v>
      </c>
      <c r="H34" s="85">
        <f t="shared" si="28"/>
        <v>7160</v>
      </c>
      <c r="I34" s="85">
        <f t="shared" si="28"/>
        <v>0</v>
      </c>
      <c r="J34" s="86">
        <f t="shared" si="28"/>
        <v>15320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880600</v>
      </c>
      <c r="S34" s="61"/>
      <c r="T34" s="282"/>
      <c r="U34" s="285"/>
      <c r="V34" s="61"/>
      <c r="W34" s="48" t="s">
        <v>3</v>
      </c>
      <c r="X34" s="49">
        <f>X32-X33</f>
        <v>0</v>
      </c>
      <c r="Y34" s="49">
        <f t="shared" ref="Y34:AE34" si="29">Y32-Y33</f>
        <v>7.2000000000000455</v>
      </c>
      <c r="Z34" s="49">
        <f t="shared" si="29"/>
        <v>0</v>
      </c>
      <c r="AA34" s="49">
        <f t="shared" si="29"/>
        <v>0.19999999999999929</v>
      </c>
      <c r="AB34" s="49">
        <f t="shared" si="29"/>
        <v>0</v>
      </c>
      <c r="AC34" s="49">
        <f t="shared" si="29"/>
        <v>7.5999999999999091</v>
      </c>
      <c r="AD34" s="49">
        <f t="shared" si="29"/>
        <v>0</v>
      </c>
      <c r="AE34" s="94">
        <f t="shared" si="29"/>
        <v>0</v>
      </c>
      <c r="AF34" s="16"/>
      <c r="AG34" s="108" t="s">
        <v>28</v>
      </c>
      <c r="AH34" s="105">
        <f>(AH33)/((K32/1000000)*8.34)</f>
        <v>2.6963353939963608</v>
      </c>
      <c r="AI34" s="105">
        <f>(AI33)/((K32/1000000)*8.34)</f>
        <v>3.2586995730049129</v>
      </c>
      <c r="AJ34" s="105">
        <f>(AJ33)/((K32/1000000)*8.34)</f>
        <v>8.1593017043651517E-2</v>
      </c>
      <c r="AK34" s="265">
        <f>(AK33)/((K32/1000000)*8.34)</f>
        <v>1.2050660978754686</v>
      </c>
      <c r="AL34" s="266"/>
      <c r="AM34" s="11"/>
      <c r="AN34" s="63"/>
      <c r="AO34" s="14"/>
      <c r="AP34" s="14"/>
      <c r="AQ34" s="71"/>
      <c r="AR34" s="104" t="s">
        <v>55</v>
      </c>
      <c r="AS34" s="89">
        <v>1.84</v>
      </c>
      <c r="AT34" s="103" t="s">
        <v>54</v>
      </c>
      <c r="AU34" s="38">
        <v>3.2000000000000001E-2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84428800</v>
      </c>
      <c r="D36" s="40">
        <v>773362</v>
      </c>
      <c r="E36" s="40">
        <v>1702980</v>
      </c>
      <c r="F36" s="42">
        <v>3089340</v>
      </c>
      <c r="G36" s="81">
        <v>125001000</v>
      </c>
      <c r="H36" s="40">
        <v>1284110</v>
      </c>
      <c r="I36" s="40">
        <v>3873300</v>
      </c>
      <c r="J36" s="42">
        <v>6454310</v>
      </c>
      <c r="K36" s="270">
        <f>C38+G38</f>
        <v>1201900</v>
      </c>
      <c r="L36" s="271"/>
      <c r="M36" s="276">
        <f>D38+E38+F38+H38+I38+J38</f>
        <v>129971</v>
      </c>
      <c r="N36" s="271"/>
      <c r="O36" s="277">
        <f>M36+K36</f>
        <v>1331871</v>
      </c>
      <c r="P36" s="277"/>
      <c r="Q36" s="45" t="s">
        <v>6</v>
      </c>
      <c r="R36" s="42">
        <v>975207000</v>
      </c>
      <c r="S36" s="60"/>
      <c r="T36" s="280">
        <v>0</v>
      </c>
      <c r="U36" s="283">
        <v>1.03</v>
      </c>
      <c r="V36" s="60"/>
      <c r="W36" s="106" t="s">
        <v>6</v>
      </c>
      <c r="X36" s="47">
        <v>1135.5</v>
      </c>
      <c r="Y36" s="47">
        <v>1655.8</v>
      </c>
      <c r="Z36" s="47">
        <v>18.100000000000001</v>
      </c>
      <c r="AA36" s="47">
        <v>28.5</v>
      </c>
      <c r="AB36" s="47">
        <v>1192.3</v>
      </c>
      <c r="AC36" s="47">
        <v>1768.8</v>
      </c>
      <c r="AD36" s="47">
        <v>34.200000000000003</v>
      </c>
      <c r="AE36" s="93">
        <v>4.0999999999999996</v>
      </c>
      <c r="AF36" s="16"/>
      <c r="AG36" s="106" t="s">
        <v>29</v>
      </c>
      <c r="AH36" s="18">
        <v>1.625</v>
      </c>
      <c r="AI36" s="18">
        <v>10.5</v>
      </c>
      <c r="AJ36" s="18">
        <v>2.25</v>
      </c>
      <c r="AK36" s="18">
        <v>9</v>
      </c>
      <c r="AL36" s="19">
        <v>1</v>
      </c>
      <c r="AM36" s="70"/>
      <c r="AN36" s="73" t="s">
        <v>40</v>
      </c>
      <c r="AO36" s="23">
        <v>8.9</v>
      </c>
      <c r="AP36" s="24">
        <v>7.72</v>
      </c>
      <c r="AQ36" s="71"/>
      <c r="AR36" s="34" t="s">
        <v>37</v>
      </c>
      <c r="AS36" s="55">
        <v>0</v>
      </c>
      <c r="AT36" s="35" t="s">
        <v>38</v>
      </c>
      <c r="AU36" s="56">
        <v>3.6999999999999998E-2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84053900</v>
      </c>
      <c r="D37" s="83">
        <f t="shared" si="30"/>
        <v>765631</v>
      </c>
      <c r="E37" s="83">
        <f t="shared" si="30"/>
        <v>1702980</v>
      </c>
      <c r="F37" s="84">
        <f t="shared" si="30"/>
        <v>3045860</v>
      </c>
      <c r="G37" s="82">
        <f t="shared" si="30"/>
        <v>124174000</v>
      </c>
      <c r="H37" s="83">
        <f t="shared" si="30"/>
        <v>1284110</v>
      </c>
      <c r="I37" s="83">
        <f t="shared" si="30"/>
        <v>3841450</v>
      </c>
      <c r="J37" s="84">
        <f t="shared" si="30"/>
        <v>6407400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974310000</v>
      </c>
      <c r="S37" s="60"/>
      <c r="T37" s="281"/>
      <c r="U37" s="284"/>
      <c r="V37" s="60"/>
      <c r="W37" s="107" t="s">
        <v>7</v>
      </c>
      <c r="X37" s="6">
        <f t="shared" ref="X37:AE37" si="31">X32</f>
        <v>1130.2</v>
      </c>
      <c r="Y37" s="6">
        <f t="shared" si="31"/>
        <v>1645.7</v>
      </c>
      <c r="Z37" s="6">
        <f t="shared" si="31"/>
        <v>17.899999999999999</v>
      </c>
      <c r="AA37" s="6">
        <f t="shared" si="31"/>
        <v>28.5</v>
      </c>
      <c r="AB37" s="6">
        <f t="shared" si="31"/>
        <v>1186.3</v>
      </c>
      <c r="AC37" s="6">
        <f t="shared" si="31"/>
        <v>1758.1</v>
      </c>
      <c r="AD37" s="6">
        <f t="shared" si="31"/>
        <v>34</v>
      </c>
      <c r="AE37" s="92">
        <f t="shared" si="31"/>
        <v>4.0999999999999996</v>
      </c>
      <c r="AF37" s="16"/>
      <c r="AG37" s="107" t="s">
        <v>26</v>
      </c>
      <c r="AH37" s="7">
        <f>(AH36*10.74)</f>
        <v>17.452500000000001</v>
      </c>
      <c r="AI37" s="7">
        <f>(AI36*2.2)</f>
        <v>23.1</v>
      </c>
      <c r="AJ37" s="7">
        <f>(AJ36*0.25)</f>
        <v>0.5625</v>
      </c>
      <c r="AK37" s="263">
        <f>AK36+AL36</f>
        <v>10</v>
      </c>
      <c r="AL37" s="264"/>
      <c r="AM37" s="11"/>
      <c r="AN37" s="25" t="s">
        <v>41</v>
      </c>
      <c r="AO37" s="26">
        <v>9.1</v>
      </c>
      <c r="AP37" s="27">
        <v>7.87</v>
      </c>
      <c r="AQ37" s="71"/>
      <c r="AR37" s="36" t="s">
        <v>36</v>
      </c>
      <c r="AS37" s="13">
        <v>0</v>
      </c>
      <c r="AT37" s="2" t="s">
        <v>39</v>
      </c>
      <c r="AU37" s="39">
        <v>0.76300000000000001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374900</v>
      </c>
      <c r="D38" s="85">
        <f t="shared" si="32"/>
        <v>7731</v>
      </c>
      <c r="E38" s="85">
        <f t="shared" si="32"/>
        <v>0</v>
      </c>
      <c r="F38" s="86">
        <f t="shared" si="32"/>
        <v>43480</v>
      </c>
      <c r="G38" s="85">
        <f t="shared" si="32"/>
        <v>827000</v>
      </c>
      <c r="H38" s="85">
        <f t="shared" si="32"/>
        <v>0</v>
      </c>
      <c r="I38" s="85">
        <f t="shared" si="32"/>
        <v>31850</v>
      </c>
      <c r="J38" s="86">
        <f t="shared" si="32"/>
        <v>46910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897000</v>
      </c>
      <c r="S38" s="61"/>
      <c r="T38" s="282"/>
      <c r="U38" s="285"/>
      <c r="V38" s="61"/>
      <c r="W38" s="48" t="s">
        <v>3</v>
      </c>
      <c r="X38" s="49">
        <f t="shared" ref="X38:AE38" si="33">X36-X37</f>
        <v>5.2999999999999545</v>
      </c>
      <c r="Y38" s="49">
        <f t="shared" si="33"/>
        <v>10.099999999999909</v>
      </c>
      <c r="Z38" s="49">
        <f t="shared" si="33"/>
        <v>0.20000000000000284</v>
      </c>
      <c r="AA38" s="49">
        <f t="shared" si="33"/>
        <v>0</v>
      </c>
      <c r="AB38" s="49">
        <f t="shared" si="33"/>
        <v>6</v>
      </c>
      <c r="AC38" s="49">
        <f t="shared" si="33"/>
        <v>10.700000000000045</v>
      </c>
      <c r="AD38" s="49">
        <f t="shared" si="33"/>
        <v>0.20000000000000284</v>
      </c>
      <c r="AE38" s="94">
        <f t="shared" si="33"/>
        <v>0</v>
      </c>
      <c r="AF38" s="16"/>
      <c r="AG38" s="108" t="s">
        <v>28</v>
      </c>
      <c r="AH38" s="105">
        <f>(AH37)/((K36/1000000)*8.34)</f>
        <v>1.7410981772864429</v>
      </c>
      <c r="AI38" s="105">
        <f>(AI37)/((K36/1000000)*8.34)</f>
        <v>2.3045046781444971</v>
      </c>
      <c r="AJ38" s="105">
        <f>(AJ37)/((K36/1000000)*8.34)</f>
        <v>5.6116185344427687E-2</v>
      </c>
      <c r="AK38" s="265">
        <f>(AK37)/((K36/1000000)*8.34)</f>
        <v>0.99762107278982548</v>
      </c>
      <c r="AL38" s="266"/>
      <c r="AM38" s="11"/>
      <c r="AN38" s="63"/>
      <c r="AO38" s="14"/>
      <c r="AP38" s="14"/>
      <c r="AQ38" s="71"/>
      <c r="AR38" s="104" t="s">
        <v>55</v>
      </c>
      <c r="AS38" s="89">
        <v>1.89</v>
      </c>
      <c r="AT38" s="103" t="s">
        <v>54</v>
      </c>
      <c r="AU38" s="38">
        <v>3.2000000000000001E-2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84672900</v>
      </c>
      <c r="D40" s="40">
        <v>773362</v>
      </c>
      <c r="E40" s="40">
        <v>1739770</v>
      </c>
      <c r="F40" s="42">
        <v>3101850</v>
      </c>
      <c r="G40" s="81">
        <v>125772000</v>
      </c>
      <c r="H40" s="40">
        <v>1291930</v>
      </c>
      <c r="I40" s="40">
        <v>3905460</v>
      </c>
      <c r="J40" s="42">
        <v>6528610</v>
      </c>
      <c r="K40" s="270">
        <f>C42+G42</f>
        <v>1015100</v>
      </c>
      <c r="L40" s="271"/>
      <c r="M40" s="276">
        <f>D42+E42+F42+H42+I42+J42</f>
        <v>163580</v>
      </c>
      <c r="N40" s="271"/>
      <c r="O40" s="277">
        <f>M40+K40</f>
        <v>1178680</v>
      </c>
      <c r="P40" s="277"/>
      <c r="Q40" s="45" t="s">
        <v>6</v>
      </c>
      <c r="R40" s="42">
        <v>976209300</v>
      </c>
      <c r="S40" s="60"/>
      <c r="T40" s="280">
        <v>0.02</v>
      </c>
      <c r="U40" s="283">
        <v>1.06</v>
      </c>
      <c r="V40" s="60"/>
      <c r="W40" s="106" t="s">
        <v>6</v>
      </c>
      <c r="X40" s="47">
        <v>1138.4000000000001</v>
      </c>
      <c r="Y40" s="47">
        <v>1665.2</v>
      </c>
      <c r="Z40" s="47">
        <v>18.2</v>
      </c>
      <c r="AA40" s="47">
        <v>28.5</v>
      </c>
      <c r="AB40" s="47">
        <v>1195.4000000000001</v>
      </c>
      <c r="AC40" s="47">
        <v>1779.4</v>
      </c>
      <c r="AD40" s="47">
        <v>34.5</v>
      </c>
      <c r="AE40" s="93">
        <v>4.0999999999999996</v>
      </c>
      <c r="AF40" s="16"/>
      <c r="AG40" s="106" t="s">
        <v>29</v>
      </c>
      <c r="AH40" s="18">
        <v>1.625</v>
      </c>
      <c r="AI40" s="18">
        <v>9.75</v>
      </c>
      <c r="AJ40" s="18">
        <v>2.25</v>
      </c>
      <c r="AK40" s="18">
        <v>9</v>
      </c>
      <c r="AL40" s="19">
        <v>0</v>
      </c>
      <c r="AM40" s="70"/>
      <c r="AN40" s="73" t="s">
        <v>40</v>
      </c>
      <c r="AO40" s="23">
        <v>8.9</v>
      </c>
      <c r="AP40" s="24">
        <v>7.65</v>
      </c>
      <c r="AQ40" s="71"/>
      <c r="AR40" s="34" t="s">
        <v>37</v>
      </c>
      <c r="AS40" s="55">
        <v>3.5000000000000003E-2</v>
      </c>
      <c r="AT40" s="35" t="s">
        <v>38</v>
      </c>
      <c r="AU40" s="56">
        <v>0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84428800</v>
      </c>
      <c r="D41" s="83">
        <f t="shared" si="34"/>
        <v>773362</v>
      </c>
      <c r="E41" s="83">
        <f t="shared" si="34"/>
        <v>1702980</v>
      </c>
      <c r="F41" s="84">
        <f t="shared" si="34"/>
        <v>3089340</v>
      </c>
      <c r="G41" s="82">
        <f t="shared" si="34"/>
        <v>125001000</v>
      </c>
      <c r="H41" s="83">
        <f t="shared" si="34"/>
        <v>1284110</v>
      </c>
      <c r="I41" s="83">
        <f t="shared" si="34"/>
        <v>3873300</v>
      </c>
      <c r="J41" s="84">
        <f t="shared" si="34"/>
        <v>6454310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975207000</v>
      </c>
      <c r="S41" s="60"/>
      <c r="T41" s="281"/>
      <c r="U41" s="284"/>
      <c r="V41" s="60"/>
      <c r="W41" s="107" t="s">
        <v>7</v>
      </c>
      <c r="X41" s="6">
        <f t="shared" ref="X41:AE41" si="35">X36</f>
        <v>1135.5</v>
      </c>
      <c r="Y41" s="6">
        <f t="shared" si="35"/>
        <v>1655.8</v>
      </c>
      <c r="Z41" s="6">
        <f t="shared" si="35"/>
        <v>18.100000000000001</v>
      </c>
      <c r="AA41" s="6">
        <f t="shared" si="35"/>
        <v>28.5</v>
      </c>
      <c r="AB41" s="6">
        <f t="shared" si="35"/>
        <v>1192.3</v>
      </c>
      <c r="AC41" s="6">
        <f t="shared" si="35"/>
        <v>1768.8</v>
      </c>
      <c r="AD41" s="6">
        <f t="shared" si="35"/>
        <v>34.200000000000003</v>
      </c>
      <c r="AE41" s="92">
        <f t="shared" si="35"/>
        <v>4.0999999999999996</v>
      </c>
      <c r="AF41" s="16"/>
      <c r="AG41" s="107" t="s">
        <v>26</v>
      </c>
      <c r="AH41" s="7">
        <f>(AH40*10.74)</f>
        <v>17.452500000000001</v>
      </c>
      <c r="AI41" s="7">
        <f>(AI40*2.2)</f>
        <v>21.450000000000003</v>
      </c>
      <c r="AJ41" s="7">
        <f>(AJ40*0.25)</f>
        <v>0.5625</v>
      </c>
      <c r="AK41" s="263">
        <f>AK40+AL40</f>
        <v>9</v>
      </c>
      <c r="AL41" s="264"/>
      <c r="AM41" s="11"/>
      <c r="AN41" s="25" t="s">
        <v>41</v>
      </c>
      <c r="AO41" s="26">
        <v>9.1999999999999993</v>
      </c>
      <c r="AP41" s="27">
        <v>7.87</v>
      </c>
      <c r="AQ41" s="71"/>
      <c r="AR41" s="36" t="s">
        <v>36</v>
      </c>
      <c r="AS41" s="13">
        <v>0.78700000000000003</v>
      </c>
      <c r="AT41" s="2" t="s">
        <v>39</v>
      </c>
      <c r="AU41" s="39">
        <v>0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244100</v>
      </c>
      <c r="D42" s="85">
        <f t="shared" si="36"/>
        <v>0</v>
      </c>
      <c r="E42" s="85">
        <f t="shared" si="36"/>
        <v>36790</v>
      </c>
      <c r="F42" s="86">
        <f t="shared" si="36"/>
        <v>12510</v>
      </c>
      <c r="G42" s="85">
        <f t="shared" si="36"/>
        <v>771000</v>
      </c>
      <c r="H42" s="85">
        <f t="shared" si="36"/>
        <v>7820</v>
      </c>
      <c r="I42" s="85">
        <f t="shared" si="36"/>
        <v>32160</v>
      </c>
      <c r="J42" s="86">
        <f t="shared" si="36"/>
        <v>74300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1002300</v>
      </c>
      <c r="S42" s="61"/>
      <c r="T42" s="282"/>
      <c r="U42" s="285"/>
      <c r="V42" s="61"/>
      <c r="W42" s="48" t="s">
        <v>3</v>
      </c>
      <c r="X42" s="49">
        <f t="shared" ref="X42:AE42" si="37">X40-X41</f>
        <v>2.9000000000000909</v>
      </c>
      <c r="Y42" s="49">
        <f t="shared" si="37"/>
        <v>9.4000000000000909</v>
      </c>
      <c r="Z42" s="49">
        <f t="shared" si="37"/>
        <v>9.9999999999997868E-2</v>
      </c>
      <c r="AA42" s="49">
        <f t="shared" si="37"/>
        <v>0</v>
      </c>
      <c r="AB42" s="49">
        <f t="shared" si="37"/>
        <v>3.1000000000001364</v>
      </c>
      <c r="AC42" s="49">
        <f t="shared" si="37"/>
        <v>10.600000000000136</v>
      </c>
      <c r="AD42" s="49">
        <f t="shared" si="37"/>
        <v>0.29999999999999716</v>
      </c>
      <c r="AE42" s="94">
        <f t="shared" si="37"/>
        <v>0</v>
      </c>
      <c r="AF42" s="16"/>
      <c r="AG42" s="108" t="s">
        <v>28</v>
      </c>
      <c r="AH42" s="105">
        <f>(AH41)/((K40/1000000)*8.34)</f>
        <v>2.0614972901985773</v>
      </c>
      <c r="AI42" s="105">
        <f>(AI41)/((K40/1000000)*8.34)</f>
        <v>2.5336838203557934</v>
      </c>
      <c r="AJ42" s="105">
        <f>(AJ41)/((K40/1000000)*8.34)</f>
        <v>6.6442757526812765E-2</v>
      </c>
      <c r="AK42" s="265">
        <f>(AK41)/((K40/1000000)*8.34)</f>
        <v>1.0630841204290042</v>
      </c>
      <c r="AL42" s="266"/>
      <c r="AM42" s="11"/>
      <c r="AN42" s="63"/>
      <c r="AO42" s="14"/>
      <c r="AP42" s="14"/>
      <c r="AQ42" s="71"/>
      <c r="AR42" s="104" t="s">
        <v>55</v>
      </c>
      <c r="AS42" s="89">
        <v>1.61</v>
      </c>
      <c r="AT42" s="103" t="s">
        <v>54</v>
      </c>
      <c r="AU42" s="38">
        <v>3.4000000000000002E-2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84672900</v>
      </c>
      <c r="D44" s="40">
        <v>773362</v>
      </c>
      <c r="E44" s="40">
        <v>1739770</v>
      </c>
      <c r="F44" s="42">
        <v>3101850</v>
      </c>
      <c r="G44" s="81">
        <v>126534000</v>
      </c>
      <c r="H44" s="40">
        <v>1299750</v>
      </c>
      <c r="I44" s="40">
        <v>3938090</v>
      </c>
      <c r="J44" s="42">
        <v>6591360</v>
      </c>
      <c r="K44" s="270">
        <f>C46+G46</f>
        <v>762000</v>
      </c>
      <c r="L44" s="271"/>
      <c r="M44" s="276">
        <f>D46+E46+F46+H46+I46+J46</f>
        <v>103200</v>
      </c>
      <c r="N44" s="271"/>
      <c r="O44" s="277">
        <f>M44+K44</f>
        <v>865200</v>
      </c>
      <c r="P44" s="277"/>
      <c r="Q44" s="45" t="s">
        <v>6</v>
      </c>
      <c r="R44" s="42">
        <v>977026600</v>
      </c>
      <c r="S44" s="60"/>
      <c r="T44" s="280">
        <v>0.37</v>
      </c>
      <c r="U44" s="283">
        <v>1.06</v>
      </c>
      <c r="V44" s="60"/>
      <c r="W44" s="106" t="s">
        <v>6</v>
      </c>
      <c r="X44" s="47">
        <v>1138.4000000000001</v>
      </c>
      <c r="Y44" s="47">
        <v>1674.6</v>
      </c>
      <c r="Z44" s="47">
        <v>18.399999999999999</v>
      </c>
      <c r="AA44" s="47">
        <v>28.6</v>
      </c>
      <c r="AB44" s="47">
        <v>1195.4000000000001</v>
      </c>
      <c r="AC44" s="47">
        <v>1789.6</v>
      </c>
      <c r="AD44" s="47">
        <v>34.700000000000003</v>
      </c>
      <c r="AE44" s="93">
        <v>4.0999999999999996</v>
      </c>
      <c r="AF44" s="16"/>
      <c r="AG44" s="106" t="s">
        <v>29</v>
      </c>
      <c r="AH44" s="18">
        <v>1.375</v>
      </c>
      <c r="AI44" s="18">
        <v>7.25</v>
      </c>
      <c r="AJ44" s="18">
        <v>2</v>
      </c>
      <c r="AK44" s="18">
        <v>7</v>
      </c>
      <c r="AL44" s="19">
        <v>0</v>
      </c>
      <c r="AM44" s="70"/>
      <c r="AN44" s="73" t="s">
        <v>40</v>
      </c>
      <c r="AO44" s="23">
        <v>9.6999999999999993</v>
      </c>
      <c r="AP44" s="24">
        <v>7.7</v>
      </c>
      <c r="AQ44" s="71"/>
      <c r="AR44" s="34" t="s">
        <v>37</v>
      </c>
      <c r="AS44" s="55">
        <v>0</v>
      </c>
      <c r="AT44" s="35" t="s">
        <v>38</v>
      </c>
      <c r="AU44" s="56">
        <v>3.9E-2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84672900</v>
      </c>
      <c r="D45" s="83">
        <f t="shared" si="38"/>
        <v>773362</v>
      </c>
      <c r="E45" s="83">
        <f t="shared" si="38"/>
        <v>1739770</v>
      </c>
      <c r="F45" s="84">
        <f t="shared" si="38"/>
        <v>3101850</v>
      </c>
      <c r="G45" s="82">
        <f t="shared" si="38"/>
        <v>125772000</v>
      </c>
      <c r="H45" s="83">
        <f t="shared" si="38"/>
        <v>1291930</v>
      </c>
      <c r="I45" s="83">
        <f t="shared" si="38"/>
        <v>3905460</v>
      </c>
      <c r="J45" s="84">
        <f t="shared" si="38"/>
        <v>6528610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976209300</v>
      </c>
      <c r="S45" s="60"/>
      <c r="T45" s="281"/>
      <c r="U45" s="284"/>
      <c r="V45" s="60"/>
      <c r="W45" s="107" t="s">
        <v>7</v>
      </c>
      <c r="X45" s="6">
        <f t="shared" ref="X45:AE45" si="39">X40</f>
        <v>1138.4000000000001</v>
      </c>
      <c r="Y45" s="6">
        <f t="shared" si="39"/>
        <v>1665.2</v>
      </c>
      <c r="Z45" s="6">
        <f t="shared" si="39"/>
        <v>18.2</v>
      </c>
      <c r="AA45" s="6">
        <f t="shared" si="39"/>
        <v>28.5</v>
      </c>
      <c r="AB45" s="6">
        <f t="shared" si="39"/>
        <v>1195.4000000000001</v>
      </c>
      <c r="AC45" s="6">
        <f t="shared" si="39"/>
        <v>1779.4</v>
      </c>
      <c r="AD45" s="6">
        <f t="shared" si="39"/>
        <v>34.5</v>
      </c>
      <c r="AE45" s="92">
        <f t="shared" si="39"/>
        <v>4.0999999999999996</v>
      </c>
      <c r="AF45" s="16"/>
      <c r="AG45" s="107" t="s">
        <v>26</v>
      </c>
      <c r="AH45" s="7">
        <f>(AH44*10.74)</f>
        <v>14.7675</v>
      </c>
      <c r="AI45" s="7">
        <f>(AI44*2.2)</f>
        <v>15.950000000000001</v>
      </c>
      <c r="AJ45" s="7">
        <f>(AJ44*0.25)</f>
        <v>0.5</v>
      </c>
      <c r="AK45" s="263">
        <f>AK44+AL44</f>
        <v>7</v>
      </c>
      <c r="AL45" s="264"/>
      <c r="AM45" s="11"/>
      <c r="AN45" s="25" t="s">
        <v>41</v>
      </c>
      <c r="AO45" s="26">
        <v>9.4</v>
      </c>
      <c r="AP45" s="27">
        <v>7.66</v>
      </c>
      <c r="AQ45" s="71"/>
      <c r="AR45" s="36" t="s">
        <v>36</v>
      </c>
      <c r="AS45" s="13">
        <v>0</v>
      </c>
      <c r="AT45" s="2" t="s">
        <v>39</v>
      </c>
      <c r="AU45" s="39">
        <v>0.67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0</v>
      </c>
      <c r="D46" s="85">
        <f t="shared" si="40"/>
        <v>0</v>
      </c>
      <c r="E46" s="85">
        <f t="shared" si="40"/>
        <v>0</v>
      </c>
      <c r="F46" s="86">
        <f t="shared" si="40"/>
        <v>0</v>
      </c>
      <c r="G46" s="85">
        <f t="shared" si="40"/>
        <v>762000</v>
      </c>
      <c r="H46" s="85">
        <f t="shared" si="40"/>
        <v>7820</v>
      </c>
      <c r="I46" s="85">
        <f t="shared" si="40"/>
        <v>32630</v>
      </c>
      <c r="J46" s="86">
        <f t="shared" si="40"/>
        <v>62750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817300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41">Y44-Y45</f>
        <v>9.3999999999998636</v>
      </c>
      <c r="Z46" s="49">
        <f t="shared" si="41"/>
        <v>0.19999999999999929</v>
      </c>
      <c r="AA46" s="49">
        <f t="shared" si="41"/>
        <v>0.10000000000000142</v>
      </c>
      <c r="AB46" s="49">
        <f t="shared" si="41"/>
        <v>0</v>
      </c>
      <c r="AC46" s="49">
        <f t="shared" si="41"/>
        <v>10.199999999999818</v>
      </c>
      <c r="AD46" s="49">
        <f t="shared" si="41"/>
        <v>0.20000000000000284</v>
      </c>
      <c r="AE46" s="94">
        <f t="shared" si="41"/>
        <v>0</v>
      </c>
      <c r="AF46" s="16"/>
      <c r="AG46" s="108" t="s">
        <v>28</v>
      </c>
      <c r="AH46" s="105">
        <f>(AH45)/((K44/1000000)*8.34)</f>
        <v>2.3237315659283597</v>
      </c>
      <c r="AI46" s="105">
        <f>(AI45)/((K44/1000000)*8.34)</f>
        <v>2.5098031810771855</v>
      </c>
      <c r="AJ46" s="105">
        <f>(AJ45)/((K44/1000000)*8.34)</f>
        <v>7.8677215707748757E-2</v>
      </c>
      <c r="AK46" s="265">
        <f>(AK45)/((K44/1000000)*8.34)</f>
        <v>1.1014810199084826</v>
      </c>
      <c r="AL46" s="266"/>
      <c r="AM46" s="11"/>
      <c r="AN46" s="63"/>
      <c r="AO46" s="14"/>
      <c r="AP46" s="14"/>
      <c r="AQ46" s="71"/>
      <c r="AR46" s="104" t="s">
        <v>55</v>
      </c>
      <c r="AS46" s="89">
        <v>2.15</v>
      </c>
      <c r="AT46" s="103" t="s">
        <v>54</v>
      </c>
      <c r="AU46" s="38">
        <v>3.5000000000000003E-2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84672900</v>
      </c>
      <c r="D48" s="40">
        <v>773362</v>
      </c>
      <c r="E48" s="40">
        <v>1739770</v>
      </c>
      <c r="F48" s="42">
        <v>3101850</v>
      </c>
      <c r="G48" s="81">
        <v>127303000</v>
      </c>
      <c r="H48" s="40">
        <v>1307610</v>
      </c>
      <c r="I48" s="40">
        <v>3938090</v>
      </c>
      <c r="J48" s="42">
        <v>6599150</v>
      </c>
      <c r="K48" s="270">
        <f>C50+G50</f>
        <v>769000</v>
      </c>
      <c r="L48" s="271"/>
      <c r="M48" s="276">
        <f>D50+E50+F50+H50+I50+J50</f>
        <v>15650</v>
      </c>
      <c r="N48" s="271"/>
      <c r="O48" s="288">
        <f>M48+K48</f>
        <v>784650</v>
      </c>
      <c r="P48" s="289"/>
      <c r="Q48" s="45" t="s">
        <v>6</v>
      </c>
      <c r="R48" s="42">
        <v>977739900</v>
      </c>
      <c r="S48" s="60"/>
      <c r="T48" s="280">
        <v>0.63</v>
      </c>
      <c r="U48" s="283">
        <v>1.07</v>
      </c>
      <c r="V48" s="60"/>
      <c r="W48" s="106" t="s">
        <v>6</v>
      </c>
      <c r="X48" s="47">
        <v>1138.4000000000001</v>
      </c>
      <c r="Y48" s="47">
        <v>1683.9</v>
      </c>
      <c r="Z48" s="47">
        <v>18.399999999999999</v>
      </c>
      <c r="AA48" s="47">
        <v>28.7</v>
      </c>
      <c r="AB48" s="47">
        <v>1195.4000000000001</v>
      </c>
      <c r="AC48" s="47">
        <v>1799.2</v>
      </c>
      <c r="AD48" s="47">
        <v>34.700000000000003</v>
      </c>
      <c r="AE48" s="93">
        <v>4.0999999999999996</v>
      </c>
      <c r="AF48" s="16"/>
      <c r="AG48" s="106" t="s">
        <v>29</v>
      </c>
      <c r="AH48" s="18">
        <v>1.125</v>
      </c>
      <c r="AI48" s="18">
        <v>7.5</v>
      </c>
      <c r="AJ48" s="18">
        <v>1.5</v>
      </c>
      <c r="AK48" s="18">
        <v>7</v>
      </c>
      <c r="AL48" s="19">
        <v>0</v>
      </c>
      <c r="AM48" s="70"/>
      <c r="AN48" s="73" t="s">
        <v>40</v>
      </c>
      <c r="AO48" s="23">
        <v>9.5</v>
      </c>
      <c r="AP48" s="24">
        <v>7.68</v>
      </c>
      <c r="AQ48" s="71"/>
      <c r="AR48" s="34" t="s">
        <v>37</v>
      </c>
      <c r="AS48" s="55">
        <v>0</v>
      </c>
      <c r="AT48" s="35" t="s">
        <v>38</v>
      </c>
      <c r="AU48" s="56">
        <v>3.6999999999999998E-2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84672900</v>
      </c>
      <c r="D49" s="83">
        <f t="shared" si="42"/>
        <v>773362</v>
      </c>
      <c r="E49" s="83">
        <f t="shared" si="42"/>
        <v>1739770</v>
      </c>
      <c r="F49" s="84">
        <f t="shared" si="42"/>
        <v>3101850</v>
      </c>
      <c r="G49" s="82">
        <f t="shared" si="42"/>
        <v>126534000</v>
      </c>
      <c r="H49" s="83">
        <f t="shared" si="42"/>
        <v>1299750</v>
      </c>
      <c r="I49" s="83">
        <f t="shared" si="42"/>
        <v>3938090</v>
      </c>
      <c r="J49" s="84">
        <f t="shared" si="42"/>
        <v>6591360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977026600</v>
      </c>
      <c r="S49" s="60"/>
      <c r="T49" s="281"/>
      <c r="U49" s="284"/>
      <c r="V49" s="60"/>
      <c r="W49" s="107" t="s">
        <v>7</v>
      </c>
      <c r="X49" s="6">
        <f t="shared" ref="X49:AE49" si="43">X44</f>
        <v>1138.4000000000001</v>
      </c>
      <c r="Y49" s="6">
        <f t="shared" si="43"/>
        <v>1674.6</v>
      </c>
      <c r="Z49" s="6">
        <f t="shared" si="43"/>
        <v>18.399999999999999</v>
      </c>
      <c r="AA49" s="6">
        <f t="shared" si="43"/>
        <v>28.6</v>
      </c>
      <c r="AB49" s="6">
        <f t="shared" si="43"/>
        <v>1195.4000000000001</v>
      </c>
      <c r="AC49" s="6">
        <f t="shared" si="43"/>
        <v>1789.6</v>
      </c>
      <c r="AD49" s="6">
        <f t="shared" si="43"/>
        <v>34.700000000000003</v>
      </c>
      <c r="AE49" s="92">
        <f t="shared" si="43"/>
        <v>4.0999999999999996</v>
      </c>
      <c r="AF49" s="16"/>
      <c r="AG49" s="107" t="s">
        <v>26</v>
      </c>
      <c r="AH49" s="7">
        <f>(AH48*10.74)</f>
        <v>12.0825</v>
      </c>
      <c r="AI49" s="7">
        <f>(AI48*2.2)</f>
        <v>16.5</v>
      </c>
      <c r="AJ49" s="7">
        <f>(AJ48*0.25)</f>
        <v>0.375</v>
      </c>
      <c r="AK49" s="294">
        <f>AK48+AL48</f>
        <v>7</v>
      </c>
      <c r="AL49" s="295"/>
      <c r="AM49" s="11"/>
      <c r="AN49" s="25" t="s">
        <v>41</v>
      </c>
      <c r="AO49" s="26">
        <v>8.3000000000000007</v>
      </c>
      <c r="AP49" s="27">
        <v>7.94</v>
      </c>
      <c r="AQ49" s="71"/>
      <c r="AR49" s="36" t="s">
        <v>36</v>
      </c>
      <c r="AS49" s="13">
        <v>0</v>
      </c>
      <c r="AT49" s="2" t="s">
        <v>39</v>
      </c>
      <c r="AU49" s="39">
        <v>0.64900000000000002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0</v>
      </c>
      <c r="D50" s="85">
        <f t="shared" si="44"/>
        <v>0</v>
      </c>
      <c r="E50" s="85">
        <f t="shared" si="44"/>
        <v>0</v>
      </c>
      <c r="F50" s="86">
        <f t="shared" si="44"/>
        <v>0</v>
      </c>
      <c r="G50" s="85">
        <f t="shared" si="44"/>
        <v>769000</v>
      </c>
      <c r="H50" s="85">
        <f t="shared" si="44"/>
        <v>7860</v>
      </c>
      <c r="I50" s="85">
        <f t="shared" si="44"/>
        <v>0</v>
      </c>
      <c r="J50" s="86">
        <f t="shared" si="44"/>
        <v>7790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713300</v>
      </c>
      <c r="S50" s="61"/>
      <c r="T50" s="282"/>
      <c r="U50" s="285"/>
      <c r="V50" s="61"/>
      <c r="W50" s="48" t="s">
        <v>3</v>
      </c>
      <c r="X50" s="49">
        <f>X48-X49</f>
        <v>0</v>
      </c>
      <c r="Y50" s="49">
        <f t="shared" ref="Y50:AE50" si="45">Y48-Y49</f>
        <v>9.3000000000001819</v>
      </c>
      <c r="Z50" s="49">
        <f t="shared" si="45"/>
        <v>0</v>
      </c>
      <c r="AA50" s="49">
        <f t="shared" si="45"/>
        <v>9.9999999999997868E-2</v>
      </c>
      <c r="AB50" s="49">
        <f t="shared" si="45"/>
        <v>0</v>
      </c>
      <c r="AC50" s="49">
        <f t="shared" si="45"/>
        <v>9.6000000000001364</v>
      </c>
      <c r="AD50" s="49">
        <f t="shared" si="45"/>
        <v>0</v>
      </c>
      <c r="AE50" s="94">
        <f t="shared" si="45"/>
        <v>0</v>
      </c>
      <c r="AF50" s="16"/>
      <c r="AG50" s="108" t="s">
        <v>28</v>
      </c>
      <c r="AH50" s="105">
        <f>(AH49)/((K48/1000000)*8.34)</f>
        <v>1.8839284878988876</v>
      </c>
      <c r="AI50" s="105">
        <f>(AI49)/((K48/1000000)*8.34)</f>
        <v>2.5727142603212618</v>
      </c>
      <c r="AJ50" s="105">
        <f>(AJ49)/((K48/1000000)*8.34)</f>
        <v>5.8470778643665046E-2</v>
      </c>
      <c r="AK50" s="296">
        <f>(AK49)/((K48/1000000)*8.34)</f>
        <v>1.0914545346817475</v>
      </c>
      <c r="AL50" s="297"/>
      <c r="AM50" s="11"/>
      <c r="AN50" s="63"/>
      <c r="AO50" s="14"/>
      <c r="AP50" s="14"/>
      <c r="AQ50" s="71"/>
      <c r="AR50" s="104" t="s">
        <v>55</v>
      </c>
      <c r="AS50" s="89">
        <v>1.65</v>
      </c>
      <c r="AT50" s="103" t="s">
        <v>54</v>
      </c>
      <c r="AU50" s="38">
        <v>3.6999999999999998E-2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84747500</v>
      </c>
      <c r="D52" s="40">
        <v>773362</v>
      </c>
      <c r="E52" s="40">
        <v>1739770</v>
      </c>
      <c r="F52" s="42">
        <v>3109260</v>
      </c>
      <c r="G52" s="81">
        <v>127908000</v>
      </c>
      <c r="H52" s="40">
        <v>1307610</v>
      </c>
      <c r="I52" s="40">
        <v>3968950</v>
      </c>
      <c r="J52" s="42">
        <v>6656400</v>
      </c>
      <c r="K52" s="270">
        <f>C54+G54</f>
        <v>679600</v>
      </c>
      <c r="L52" s="271"/>
      <c r="M52" s="276">
        <f>D54+E54+F54+H54+I54+J54</f>
        <v>95520</v>
      </c>
      <c r="N52" s="271"/>
      <c r="O52" s="288">
        <f>M52+K52</f>
        <v>775120</v>
      </c>
      <c r="P52" s="289"/>
      <c r="Q52" s="45" t="s">
        <v>6</v>
      </c>
      <c r="R52" s="42">
        <v>978417400</v>
      </c>
      <c r="S52" s="60"/>
      <c r="T52" s="280">
        <v>0.4</v>
      </c>
      <c r="U52" s="283">
        <v>1.0900000000000001</v>
      </c>
      <c r="V52" s="60"/>
      <c r="W52" s="106" t="s">
        <v>6</v>
      </c>
      <c r="X52" s="47">
        <v>1139.4000000000001</v>
      </c>
      <c r="Y52" s="47">
        <v>1691.4</v>
      </c>
      <c r="Z52" s="47">
        <v>18.5</v>
      </c>
      <c r="AA52" s="47">
        <v>28.8</v>
      </c>
      <c r="AB52" s="47">
        <v>1196.5</v>
      </c>
      <c r="AC52" s="47">
        <v>1807.3</v>
      </c>
      <c r="AD52" s="47">
        <v>34.9</v>
      </c>
      <c r="AE52" s="93">
        <v>4.0999999999999996</v>
      </c>
      <c r="AF52" s="16"/>
      <c r="AG52" s="106" t="s">
        <v>29</v>
      </c>
      <c r="AH52" s="18">
        <v>2.5</v>
      </c>
      <c r="AI52" s="18">
        <v>6.5</v>
      </c>
      <c r="AJ52" s="18">
        <v>1.5</v>
      </c>
      <c r="AK52" s="18">
        <v>5</v>
      </c>
      <c r="AL52" s="19">
        <v>0</v>
      </c>
      <c r="AM52" s="70"/>
      <c r="AN52" s="73" t="s">
        <v>40</v>
      </c>
      <c r="AO52" s="23">
        <v>8.1999999999999993</v>
      </c>
      <c r="AP52" s="24">
        <v>7.61</v>
      </c>
      <c r="AQ52" s="71"/>
      <c r="AR52" s="34" t="s">
        <v>37</v>
      </c>
      <c r="AS52" s="55">
        <v>6.2E-2</v>
      </c>
      <c r="AT52" s="35" t="s">
        <v>38</v>
      </c>
      <c r="AU52" s="56">
        <v>4.2999999999999997E-2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84672900</v>
      </c>
      <c r="D53" s="83">
        <f t="shared" si="46"/>
        <v>773362</v>
      </c>
      <c r="E53" s="83">
        <f t="shared" si="46"/>
        <v>1739770</v>
      </c>
      <c r="F53" s="84">
        <f t="shared" si="46"/>
        <v>3101850</v>
      </c>
      <c r="G53" s="82">
        <f t="shared" si="46"/>
        <v>127303000</v>
      </c>
      <c r="H53" s="83">
        <f t="shared" si="46"/>
        <v>1307610</v>
      </c>
      <c r="I53" s="83">
        <f t="shared" si="46"/>
        <v>3938090</v>
      </c>
      <c r="J53" s="84">
        <f t="shared" si="46"/>
        <v>6599150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977739900</v>
      </c>
      <c r="S53" s="60"/>
      <c r="T53" s="281"/>
      <c r="U53" s="284"/>
      <c r="V53" s="60"/>
      <c r="W53" s="107" t="s">
        <v>7</v>
      </c>
      <c r="X53" s="6">
        <f t="shared" ref="X53:AE53" si="47">X48</f>
        <v>1138.4000000000001</v>
      </c>
      <c r="Y53" s="6">
        <f t="shared" si="47"/>
        <v>1683.9</v>
      </c>
      <c r="Z53" s="6">
        <f t="shared" si="47"/>
        <v>18.399999999999999</v>
      </c>
      <c r="AA53" s="6">
        <f t="shared" si="47"/>
        <v>28.7</v>
      </c>
      <c r="AB53" s="6">
        <f t="shared" si="47"/>
        <v>1195.4000000000001</v>
      </c>
      <c r="AC53" s="6">
        <f t="shared" si="47"/>
        <v>1799.2</v>
      </c>
      <c r="AD53" s="6">
        <f t="shared" si="47"/>
        <v>34.700000000000003</v>
      </c>
      <c r="AE53" s="92">
        <f t="shared" si="47"/>
        <v>4.0999999999999996</v>
      </c>
      <c r="AF53" s="16"/>
      <c r="AG53" s="107" t="s">
        <v>26</v>
      </c>
      <c r="AH53" s="7">
        <f>(AH52*10.74)</f>
        <v>26.85</v>
      </c>
      <c r="AI53" s="7">
        <f>(AI52*2.2)</f>
        <v>14.3</v>
      </c>
      <c r="AJ53" s="7">
        <f>(AJ52*0.25)</f>
        <v>0.375</v>
      </c>
      <c r="AK53" s="294">
        <f>AK52+AL52</f>
        <v>5</v>
      </c>
      <c r="AL53" s="295"/>
      <c r="AM53" s="11"/>
      <c r="AN53" s="25" t="s">
        <v>41</v>
      </c>
      <c r="AO53" s="26">
        <v>6.7</v>
      </c>
      <c r="AP53" s="27">
        <v>7.91</v>
      </c>
      <c r="AQ53" s="71"/>
      <c r="AR53" s="36" t="s">
        <v>36</v>
      </c>
      <c r="AS53" s="13">
        <v>2.9</v>
      </c>
      <c r="AT53" s="2" t="s">
        <v>39</v>
      </c>
      <c r="AU53" s="39">
        <v>3.8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74600</v>
      </c>
      <c r="D54" s="85">
        <f t="shared" si="48"/>
        <v>0</v>
      </c>
      <c r="E54" s="85">
        <f t="shared" si="48"/>
        <v>0</v>
      </c>
      <c r="F54" s="86">
        <f t="shared" si="48"/>
        <v>7410</v>
      </c>
      <c r="G54" s="85">
        <f t="shared" si="48"/>
        <v>605000</v>
      </c>
      <c r="H54" s="85">
        <f t="shared" si="48"/>
        <v>0</v>
      </c>
      <c r="I54" s="85">
        <f t="shared" si="48"/>
        <v>30860</v>
      </c>
      <c r="J54" s="86">
        <f t="shared" si="48"/>
        <v>57250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677500</v>
      </c>
      <c r="S54" s="61"/>
      <c r="T54" s="282"/>
      <c r="U54" s="285"/>
      <c r="V54" s="61"/>
      <c r="W54" s="48" t="s">
        <v>3</v>
      </c>
      <c r="X54" s="49">
        <f>X52-X53</f>
        <v>1</v>
      </c>
      <c r="Y54" s="49">
        <f t="shared" ref="Y54:AE54" si="49">Y52-Y53</f>
        <v>7.5</v>
      </c>
      <c r="Z54" s="49">
        <f t="shared" si="49"/>
        <v>0.10000000000000142</v>
      </c>
      <c r="AA54" s="49">
        <f t="shared" si="49"/>
        <v>0.10000000000000142</v>
      </c>
      <c r="AB54" s="49">
        <f t="shared" si="49"/>
        <v>1.0999999999999091</v>
      </c>
      <c r="AC54" s="49">
        <f t="shared" si="49"/>
        <v>8.0999999999999091</v>
      </c>
      <c r="AD54" s="49">
        <f t="shared" si="49"/>
        <v>0.19999999999999574</v>
      </c>
      <c r="AE54" s="94">
        <f t="shared" si="49"/>
        <v>0</v>
      </c>
      <c r="AF54" s="16"/>
      <c r="AG54" s="108" t="s">
        <v>28</v>
      </c>
      <c r="AH54" s="105">
        <f>(AH53)/((K52/1000000)*8.34)</f>
        <v>4.737234344366767</v>
      </c>
      <c r="AI54" s="105">
        <f>(AI53)/((K52/1000000)*8.34)</f>
        <v>2.5229963174839765</v>
      </c>
      <c r="AJ54" s="105">
        <f>(AJ53)/((K52/1000000)*8.34)</f>
        <v>6.6162490843111266E-2</v>
      </c>
      <c r="AK54" s="296">
        <f>(AK53)/((K52/1000000)*8.34)</f>
        <v>0.88216654457481691</v>
      </c>
      <c r="AL54" s="297"/>
      <c r="AM54" s="11"/>
      <c r="AN54" s="63"/>
      <c r="AO54" s="14"/>
      <c r="AP54" s="14"/>
      <c r="AQ54" s="71"/>
      <c r="AR54" s="104" t="s">
        <v>55</v>
      </c>
      <c r="AS54" s="89">
        <v>14</v>
      </c>
      <c r="AT54" s="103" t="s">
        <v>54</v>
      </c>
      <c r="AU54" s="38">
        <v>5.8000000000000003E-2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84747500</v>
      </c>
      <c r="D56" s="40">
        <v>773362</v>
      </c>
      <c r="E56" s="40">
        <v>1739770</v>
      </c>
      <c r="F56" s="42">
        <v>3109260</v>
      </c>
      <c r="G56" s="81">
        <v>128390000</v>
      </c>
      <c r="H56" s="40">
        <v>1315480</v>
      </c>
      <c r="I56" s="40">
        <v>3968950</v>
      </c>
      <c r="J56" s="42">
        <v>6672500</v>
      </c>
      <c r="K56" s="270">
        <f>C58+G58</f>
        <v>482000</v>
      </c>
      <c r="L56" s="271"/>
      <c r="M56" s="276">
        <f>D58+E58+F58+H58+I58+J58</f>
        <v>23970</v>
      </c>
      <c r="N56" s="271"/>
      <c r="O56" s="288">
        <f>M56+K56</f>
        <v>505970</v>
      </c>
      <c r="P56" s="289"/>
      <c r="Q56" s="45" t="s">
        <v>6</v>
      </c>
      <c r="R56" s="42">
        <v>979096500</v>
      </c>
      <c r="S56" s="60"/>
      <c r="T56" s="280">
        <v>0.28000000000000003</v>
      </c>
      <c r="U56" s="283">
        <v>1.01</v>
      </c>
      <c r="V56" s="60"/>
      <c r="W56" s="106" t="s">
        <v>6</v>
      </c>
      <c r="X56" s="47">
        <v>1139.4000000000001</v>
      </c>
      <c r="Y56" s="47">
        <v>1699.6</v>
      </c>
      <c r="Z56" s="47">
        <v>18.5</v>
      </c>
      <c r="AA56" s="47">
        <v>28.8</v>
      </c>
      <c r="AB56" s="47">
        <v>1196.5</v>
      </c>
      <c r="AC56" s="47">
        <v>1815.9</v>
      </c>
      <c r="AD56" s="47">
        <v>34.9</v>
      </c>
      <c r="AE56" s="93">
        <v>4.0999999999999996</v>
      </c>
      <c r="AF56" s="16"/>
      <c r="AG56" s="106" t="s">
        <v>29</v>
      </c>
      <c r="AH56" s="18">
        <v>1.75</v>
      </c>
      <c r="AI56" s="18">
        <v>6.5</v>
      </c>
      <c r="AJ56" s="18">
        <v>1.5</v>
      </c>
      <c r="AK56" s="18">
        <v>6</v>
      </c>
      <c r="AL56" s="19">
        <v>0</v>
      </c>
      <c r="AM56" s="70"/>
      <c r="AN56" s="73" t="s">
        <v>40</v>
      </c>
      <c r="AO56" s="23">
        <v>8.1999999999999993</v>
      </c>
      <c r="AP56" s="24">
        <v>7.55</v>
      </c>
      <c r="AQ56" s="71"/>
      <c r="AR56" s="34" t="s">
        <v>37</v>
      </c>
      <c r="AS56" s="55">
        <v>0</v>
      </c>
      <c r="AT56" s="35" t="s">
        <v>38</v>
      </c>
      <c r="AU56" s="56">
        <v>5.6000000000000001E-2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84747500</v>
      </c>
      <c r="D57" s="83">
        <f t="shared" si="50"/>
        <v>773362</v>
      </c>
      <c r="E57" s="83">
        <f t="shared" si="50"/>
        <v>1739770</v>
      </c>
      <c r="F57" s="84">
        <f t="shared" si="50"/>
        <v>3109260</v>
      </c>
      <c r="G57" s="82">
        <f t="shared" si="50"/>
        <v>127908000</v>
      </c>
      <c r="H57" s="83">
        <f t="shared" si="50"/>
        <v>1307610</v>
      </c>
      <c r="I57" s="83">
        <f t="shared" si="50"/>
        <v>3968950</v>
      </c>
      <c r="J57" s="84">
        <f t="shared" si="50"/>
        <v>6656400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978417400</v>
      </c>
      <c r="S57" s="60"/>
      <c r="T57" s="281"/>
      <c r="U57" s="284"/>
      <c r="V57" s="60"/>
      <c r="W57" s="107" t="s">
        <v>7</v>
      </c>
      <c r="X57" s="6">
        <f t="shared" ref="X57:AE57" si="51">X52</f>
        <v>1139.4000000000001</v>
      </c>
      <c r="Y57" s="6">
        <f t="shared" si="51"/>
        <v>1691.4</v>
      </c>
      <c r="Z57" s="6">
        <f t="shared" si="51"/>
        <v>18.5</v>
      </c>
      <c r="AA57" s="6">
        <f t="shared" si="51"/>
        <v>28.8</v>
      </c>
      <c r="AB57" s="6">
        <f t="shared" si="51"/>
        <v>1196.5</v>
      </c>
      <c r="AC57" s="6">
        <f t="shared" si="51"/>
        <v>1807.3</v>
      </c>
      <c r="AD57" s="6">
        <f t="shared" si="51"/>
        <v>34.9</v>
      </c>
      <c r="AE57" s="92">
        <f t="shared" si="51"/>
        <v>4.0999999999999996</v>
      </c>
      <c r="AF57" s="16"/>
      <c r="AG57" s="107" t="s">
        <v>26</v>
      </c>
      <c r="AH57" s="7">
        <f>(AH56*10.74)</f>
        <v>18.795000000000002</v>
      </c>
      <c r="AI57" s="7">
        <f>(AI56*2.2)</f>
        <v>14.3</v>
      </c>
      <c r="AJ57" s="7">
        <f>(AJ56*0.25)</f>
        <v>0.375</v>
      </c>
      <c r="AK57" s="294">
        <f>AK56+AL56</f>
        <v>6</v>
      </c>
      <c r="AL57" s="295"/>
      <c r="AM57" s="11"/>
      <c r="AN57" s="25" t="s">
        <v>41</v>
      </c>
      <c r="AO57" s="26">
        <v>6.5</v>
      </c>
      <c r="AP57" s="27">
        <v>8</v>
      </c>
      <c r="AQ57" s="71"/>
      <c r="AR57" s="36" t="s">
        <v>36</v>
      </c>
      <c r="AS57" s="13">
        <v>0</v>
      </c>
      <c r="AT57" s="2" t="s">
        <v>39</v>
      </c>
      <c r="AU57" s="39">
        <v>2.968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0</v>
      </c>
      <c r="D58" s="85">
        <f t="shared" si="52"/>
        <v>0</v>
      </c>
      <c r="E58" s="85">
        <f t="shared" si="52"/>
        <v>0</v>
      </c>
      <c r="F58" s="86">
        <f t="shared" si="52"/>
        <v>0</v>
      </c>
      <c r="G58" s="85">
        <f t="shared" si="52"/>
        <v>482000</v>
      </c>
      <c r="H58" s="85">
        <f t="shared" si="52"/>
        <v>7870</v>
      </c>
      <c r="I58" s="85">
        <f t="shared" si="52"/>
        <v>0</v>
      </c>
      <c r="J58" s="86">
        <f t="shared" si="52"/>
        <v>16100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679100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53">Y56-Y57</f>
        <v>8.1999999999998181</v>
      </c>
      <c r="Z58" s="49">
        <f t="shared" si="53"/>
        <v>0</v>
      </c>
      <c r="AA58" s="49">
        <f t="shared" si="53"/>
        <v>0</v>
      </c>
      <c r="AB58" s="49">
        <f t="shared" si="53"/>
        <v>0</v>
      </c>
      <c r="AC58" s="49">
        <f t="shared" si="53"/>
        <v>8.6000000000001364</v>
      </c>
      <c r="AD58" s="49">
        <f t="shared" si="53"/>
        <v>0</v>
      </c>
      <c r="AE58" s="94">
        <f t="shared" si="53"/>
        <v>0</v>
      </c>
      <c r="AF58" s="16"/>
      <c r="AG58" s="108" t="s">
        <v>28</v>
      </c>
      <c r="AH58" s="105">
        <f>(AH57)/((K56/1000000)*8.34)</f>
        <v>4.6755127018716989</v>
      </c>
      <c r="AI58" s="105">
        <f>(AI57)/((K56/1000000)*8.34)</f>
        <v>3.5573201190085282</v>
      </c>
      <c r="AJ58" s="105">
        <f>(AJ57)/((K56/1000000)*8.34)</f>
        <v>9.3286366757216646E-2</v>
      </c>
      <c r="AK58" s="296">
        <f>(AK57)/((K56/1000000)*8.34)</f>
        <v>1.4925818681154663</v>
      </c>
      <c r="AL58" s="297"/>
      <c r="AM58" s="11"/>
      <c r="AN58" s="63"/>
      <c r="AO58" s="14"/>
      <c r="AP58" s="14"/>
      <c r="AQ58" s="71"/>
      <c r="AR58" s="104" t="s">
        <v>55</v>
      </c>
      <c r="AS58" s="89">
        <v>8.06</v>
      </c>
      <c r="AT58" s="103" t="s">
        <v>54</v>
      </c>
      <c r="AU58" s="38">
        <v>0.05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85145500</v>
      </c>
      <c r="D60" s="40">
        <v>773362</v>
      </c>
      <c r="E60" s="40">
        <v>1739770</v>
      </c>
      <c r="F60" s="42">
        <v>3133170</v>
      </c>
      <c r="G60" s="81">
        <v>128705000</v>
      </c>
      <c r="H60" s="40">
        <v>1331000</v>
      </c>
      <c r="I60" s="40">
        <v>3968950</v>
      </c>
      <c r="J60" s="42">
        <v>6680480</v>
      </c>
      <c r="K60" s="270">
        <f>C62+G62</f>
        <v>713000</v>
      </c>
      <c r="L60" s="271"/>
      <c r="M60" s="276">
        <f>D62+E62+F62+H62+I62+J62</f>
        <v>47410</v>
      </c>
      <c r="N60" s="271"/>
      <c r="O60" s="288">
        <f>M60+K60</f>
        <v>760410</v>
      </c>
      <c r="P60" s="289"/>
      <c r="Q60" s="45" t="s">
        <v>6</v>
      </c>
      <c r="R60" s="42">
        <v>980104360</v>
      </c>
      <c r="S60" s="60"/>
      <c r="T60" s="280">
        <v>0.1</v>
      </c>
      <c r="U60" s="283">
        <v>1.04</v>
      </c>
      <c r="V60" s="60"/>
      <c r="W60" s="106" t="s">
        <v>6</v>
      </c>
      <c r="X60" s="47">
        <v>1145.5999999999999</v>
      </c>
      <c r="Y60" s="47">
        <v>1705.3</v>
      </c>
      <c r="Z60" s="47">
        <v>18.8</v>
      </c>
      <c r="AA60" s="47">
        <v>28.8</v>
      </c>
      <c r="AB60" s="47">
        <v>1203</v>
      </c>
      <c r="AC60" s="47">
        <v>1821.9</v>
      </c>
      <c r="AD60" s="47">
        <v>34.9</v>
      </c>
      <c r="AE60" s="93">
        <v>4.0999999999999996</v>
      </c>
      <c r="AF60" s="16"/>
      <c r="AG60" s="106" t="s">
        <v>29</v>
      </c>
      <c r="AH60" s="18">
        <v>1.3875</v>
      </c>
      <c r="AI60" s="18">
        <v>9.6199999999999992</v>
      </c>
      <c r="AJ60" s="18">
        <v>2.125</v>
      </c>
      <c r="AK60" s="18">
        <v>10</v>
      </c>
      <c r="AL60" s="19">
        <v>0</v>
      </c>
      <c r="AM60" s="70"/>
      <c r="AN60" s="73" t="s">
        <v>40</v>
      </c>
      <c r="AO60" s="23">
        <v>9.4</v>
      </c>
      <c r="AP60" s="24">
        <v>7.61</v>
      </c>
      <c r="AQ60" s="71"/>
      <c r="AR60" s="34" t="s">
        <v>37</v>
      </c>
      <c r="AS60" s="55">
        <v>0</v>
      </c>
      <c r="AT60" s="35" t="s">
        <v>38</v>
      </c>
      <c r="AU60" s="56">
        <v>3.7999999999999999E-2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84747500</v>
      </c>
      <c r="D61" s="83">
        <f t="shared" si="54"/>
        <v>773362</v>
      </c>
      <c r="E61" s="83">
        <f t="shared" si="54"/>
        <v>1739770</v>
      </c>
      <c r="F61" s="84">
        <f t="shared" si="54"/>
        <v>3109260</v>
      </c>
      <c r="G61" s="82">
        <f t="shared" si="54"/>
        <v>128390000</v>
      </c>
      <c r="H61" s="83">
        <f t="shared" si="54"/>
        <v>1315480</v>
      </c>
      <c r="I61" s="83">
        <f t="shared" si="54"/>
        <v>3968950</v>
      </c>
      <c r="J61" s="84">
        <f t="shared" si="54"/>
        <v>6672500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979096500</v>
      </c>
      <c r="S61" s="60"/>
      <c r="T61" s="281"/>
      <c r="U61" s="284"/>
      <c r="V61" s="60"/>
      <c r="W61" s="107" t="s">
        <v>7</v>
      </c>
      <c r="X61" s="6">
        <f t="shared" ref="X61:AE61" si="55">X56</f>
        <v>1139.4000000000001</v>
      </c>
      <c r="Y61" s="6">
        <f t="shared" si="55"/>
        <v>1699.6</v>
      </c>
      <c r="Z61" s="6">
        <f t="shared" si="55"/>
        <v>18.5</v>
      </c>
      <c r="AA61" s="6">
        <f t="shared" si="55"/>
        <v>28.8</v>
      </c>
      <c r="AB61" s="6">
        <f t="shared" si="55"/>
        <v>1196.5</v>
      </c>
      <c r="AC61" s="6">
        <f t="shared" si="55"/>
        <v>1815.9</v>
      </c>
      <c r="AD61" s="6">
        <f t="shared" si="55"/>
        <v>34.9</v>
      </c>
      <c r="AE61" s="92">
        <f t="shared" si="55"/>
        <v>4.0999999999999996</v>
      </c>
      <c r="AF61" s="16"/>
      <c r="AG61" s="107" t="s">
        <v>26</v>
      </c>
      <c r="AH61" s="7">
        <f>(AH60*10.74)</f>
        <v>14.90175</v>
      </c>
      <c r="AI61" s="7">
        <f>(AI60*2.2)</f>
        <v>21.164000000000001</v>
      </c>
      <c r="AJ61" s="7">
        <f>(AJ60*0.25)</f>
        <v>0.53125</v>
      </c>
      <c r="AK61" s="294">
        <f>AK60+AL60</f>
        <v>10</v>
      </c>
      <c r="AL61" s="295"/>
      <c r="AM61" s="11"/>
      <c r="AN61" s="25" t="s">
        <v>41</v>
      </c>
      <c r="AO61" s="26">
        <v>8.1999999999999993</v>
      </c>
      <c r="AP61" s="27">
        <v>7.93</v>
      </c>
      <c r="AQ61" s="71"/>
      <c r="AR61" s="36" t="s">
        <v>36</v>
      </c>
      <c r="AS61" s="13">
        <v>0</v>
      </c>
      <c r="AT61" s="2" t="s">
        <v>39</v>
      </c>
      <c r="AU61" s="39">
        <v>1.33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398000</v>
      </c>
      <c r="D62" s="85">
        <f t="shared" si="56"/>
        <v>0</v>
      </c>
      <c r="E62" s="85">
        <f t="shared" si="56"/>
        <v>0</v>
      </c>
      <c r="F62" s="86">
        <f t="shared" si="56"/>
        <v>23910</v>
      </c>
      <c r="G62" s="85">
        <f t="shared" si="56"/>
        <v>315000</v>
      </c>
      <c r="H62" s="85">
        <f t="shared" si="56"/>
        <v>15520</v>
      </c>
      <c r="I62" s="85">
        <f t="shared" si="56"/>
        <v>0</v>
      </c>
      <c r="J62" s="86">
        <f t="shared" si="56"/>
        <v>7980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1007860</v>
      </c>
      <c r="S62" s="61"/>
      <c r="T62" s="282"/>
      <c r="U62" s="285"/>
      <c r="V62" s="61"/>
      <c r="W62" s="48" t="s">
        <v>3</v>
      </c>
      <c r="X62" s="49">
        <f>X60-X61</f>
        <v>6.1999999999998181</v>
      </c>
      <c r="Y62" s="49">
        <f t="shared" ref="Y62:AE62" si="57">Y60-Y61</f>
        <v>5.7000000000000455</v>
      </c>
      <c r="Z62" s="49">
        <f t="shared" si="57"/>
        <v>0.30000000000000071</v>
      </c>
      <c r="AA62" s="49">
        <f t="shared" si="57"/>
        <v>0</v>
      </c>
      <c r="AB62" s="49">
        <f t="shared" si="57"/>
        <v>6.5</v>
      </c>
      <c r="AC62" s="49">
        <f t="shared" si="57"/>
        <v>6</v>
      </c>
      <c r="AD62" s="49">
        <f t="shared" si="57"/>
        <v>0</v>
      </c>
      <c r="AE62" s="94">
        <f t="shared" si="57"/>
        <v>0</v>
      </c>
      <c r="AF62" s="16"/>
      <c r="AG62" s="108" t="s">
        <v>28</v>
      </c>
      <c r="AH62" s="105">
        <f>(AH61)/((K60/1000000)*8.34)</f>
        <v>2.5060036122574592</v>
      </c>
      <c r="AI62" s="105">
        <f>(AI61)/((K60/1000000)*8.34)</f>
        <v>3.5591162413687565</v>
      </c>
      <c r="AJ62" s="105">
        <f>(AJ61)/((K60/1000000)*8.34)</f>
        <v>8.9339468116951037E-2</v>
      </c>
      <c r="AK62" s="296">
        <f>(AK61)/((K60/1000000)*8.34)</f>
        <v>1.6816841057308431</v>
      </c>
      <c r="AL62" s="297"/>
      <c r="AM62" s="11"/>
      <c r="AN62" s="63"/>
      <c r="AO62" s="14"/>
      <c r="AP62" s="14"/>
      <c r="AQ62" s="71"/>
      <c r="AR62" s="104" t="s">
        <v>55</v>
      </c>
      <c r="AS62" s="89">
        <v>6.68</v>
      </c>
      <c r="AT62" s="103" t="s">
        <v>54</v>
      </c>
      <c r="AU62" s="38">
        <v>3.3000000000000002E-2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85371600</v>
      </c>
      <c r="D64" s="40">
        <v>780549</v>
      </c>
      <c r="E64" s="40">
        <v>1802670</v>
      </c>
      <c r="F64" s="42">
        <v>3156120</v>
      </c>
      <c r="G64" s="81">
        <v>129214000</v>
      </c>
      <c r="H64" s="40">
        <v>1338680</v>
      </c>
      <c r="I64" s="40">
        <v>3999600</v>
      </c>
      <c r="J64" s="42">
        <v>6709290</v>
      </c>
      <c r="K64" s="270">
        <f>C66+G66</f>
        <v>735100</v>
      </c>
      <c r="L64" s="271"/>
      <c r="M64" s="276">
        <f>D66+E66+F66+H66+I66+J66</f>
        <v>160177</v>
      </c>
      <c r="N64" s="271"/>
      <c r="O64" s="288">
        <f>M64+K64</f>
        <v>895277</v>
      </c>
      <c r="P64" s="289"/>
      <c r="Q64" s="45" t="s">
        <v>6</v>
      </c>
      <c r="R64" s="42">
        <v>981087300</v>
      </c>
      <c r="S64" s="60"/>
      <c r="T64" s="280">
        <v>0</v>
      </c>
      <c r="U64" s="283">
        <v>1.1100000000000001</v>
      </c>
      <c r="V64" s="60"/>
      <c r="W64" s="106" t="s">
        <v>6</v>
      </c>
      <c r="X64" s="47">
        <v>1148.5999999999999</v>
      </c>
      <c r="Y64" s="47">
        <v>1714.6</v>
      </c>
      <c r="Z64" s="47">
        <v>19</v>
      </c>
      <c r="AA64" s="47">
        <v>28.9</v>
      </c>
      <c r="AB64" s="47">
        <v>1206.5</v>
      </c>
      <c r="AC64" s="47">
        <v>1831.8</v>
      </c>
      <c r="AD64" s="47">
        <v>35.4</v>
      </c>
      <c r="AE64" s="93">
        <v>4.3</v>
      </c>
      <c r="AF64" s="16"/>
      <c r="AG64" s="106" t="s">
        <v>29</v>
      </c>
      <c r="AH64" s="18">
        <v>2.0625</v>
      </c>
      <c r="AI64" s="18">
        <v>11.25</v>
      </c>
      <c r="AJ64" s="18">
        <v>2.125</v>
      </c>
      <c r="AK64" s="18">
        <v>9</v>
      </c>
      <c r="AL64" s="19">
        <v>0</v>
      </c>
      <c r="AM64" s="70"/>
      <c r="AN64" s="73" t="s">
        <v>40</v>
      </c>
      <c r="AO64" s="23">
        <v>11</v>
      </c>
      <c r="AP64" s="24">
        <v>6.76</v>
      </c>
      <c r="AQ64" s="71"/>
      <c r="AR64" s="34" t="s">
        <v>37</v>
      </c>
      <c r="AS64" s="55">
        <v>0.04</v>
      </c>
      <c r="AT64" s="35" t="s">
        <v>38</v>
      </c>
      <c r="AU64" s="56"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85145500</v>
      </c>
      <c r="D65" s="83">
        <f t="shared" si="58"/>
        <v>773362</v>
      </c>
      <c r="E65" s="83">
        <f t="shared" si="58"/>
        <v>1739770</v>
      </c>
      <c r="F65" s="84">
        <f t="shared" si="58"/>
        <v>3133170</v>
      </c>
      <c r="G65" s="82">
        <f t="shared" si="58"/>
        <v>128705000</v>
      </c>
      <c r="H65" s="83">
        <f t="shared" si="58"/>
        <v>1331000</v>
      </c>
      <c r="I65" s="83">
        <f t="shared" si="58"/>
        <v>3968950</v>
      </c>
      <c r="J65" s="84">
        <f t="shared" si="58"/>
        <v>6680480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980104360</v>
      </c>
      <c r="S65" s="60"/>
      <c r="T65" s="281"/>
      <c r="U65" s="284"/>
      <c r="V65" s="60"/>
      <c r="W65" s="107" t="s">
        <v>7</v>
      </c>
      <c r="X65" s="6">
        <f t="shared" ref="X65:AE65" si="59">X60</f>
        <v>1145.5999999999999</v>
      </c>
      <c r="Y65" s="6">
        <f t="shared" si="59"/>
        <v>1705.3</v>
      </c>
      <c r="Z65" s="6">
        <f t="shared" si="59"/>
        <v>18.8</v>
      </c>
      <c r="AA65" s="6">
        <f t="shared" si="59"/>
        <v>28.8</v>
      </c>
      <c r="AB65" s="6">
        <f t="shared" si="59"/>
        <v>1203</v>
      </c>
      <c r="AC65" s="6">
        <f t="shared" si="59"/>
        <v>1821.9</v>
      </c>
      <c r="AD65" s="6">
        <f t="shared" si="59"/>
        <v>34.9</v>
      </c>
      <c r="AE65" s="92">
        <f t="shared" si="59"/>
        <v>4.0999999999999996</v>
      </c>
      <c r="AF65" s="16"/>
      <c r="AG65" s="107" t="s">
        <v>26</v>
      </c>
      <c r="AH65" s="7">
        <f>(AH64*10.74)</f>
        <v>22.151250000000001</v>
      </c>
      <c r="AI65" s="7">
        <f>(AI64*2.2)</f>
        <v>24.750000000000004</v>
      </c>
      <c r="AJ65" s="7">
        <f>(AJ64*0.25)</f>
        <v>0.53125</v>
      </c>
      <c r="AK65" s="294">
        <f>AK64+AL64</f>
        <v>9</v>
      </c>
      <c r="AL65" s="295"/>
      <c r="AM65" s="11"/>
      <c r="AN65" s="25" t="s">
        <v>41</v>
      </c>
      <c r="AO65" s="26">
        <v>7.7</v>
      </c>
      <c r="AP65" s="27">
        <v>7.3</v>
      </c>
      <c r="AQ65" s="71"/>
      <c r="AR65" s="36" t="s">
        <v>36</v>
      </c>
      <c r="AS65" s="13">
        <v>0.29499999999999998</v>
      </c>
      <c r="AT65" s="2" t="s">
        <v>39</v>
      </c>
      <c r="AU65" s="39"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226100</v>
      </c>
      <c r="D66" s="85">
        <f t="shared" si="60"/>
        <v>7187</v>
      </c>
      <c r="E66" s="85">
        <f t="shared" si="60"/>
        <v>62900</v>
      </c>
      <c r="F66" s="86">
        <f t="shared" si="60"/>
        <v>22950</v>
      </c>
      <c r="G66" s="85">
        <f t="shared" si="60"/>
        <v>509000</v>
      </c>
      <c r="H66" s="85">
        <f t="shared" si="60"/>
        <v>7680</v>
      </c>
      <c r="I66" s="85">
        <f t="shared" si="60"/>
        <v>30650</v>
      </c>
      <c r="J66" s="86">
        <f t="shared" si="60"/>
        <v>28810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982940</v>
      </c>
      <c r="S66" s="61"/>
      <c r="T66" s="282"/>
      <c r="U66" s="285"/>
      <c r="V66" s="61"/>
      <c r="W66" s="48" t="s">
        <v>3</v>
      </c>
      <c r="X66" s="49">
        <f>X64-X65</f>
        <v>3</v>
      </c>
      <c r="Y66" s="49">
        <f t="shared" ref="Y66:AE66" si="61">Y64-Y65</f>
        <v>9.2999999999999545</v>
      </c>
      <c r="Z66" s="49">
        <f t="shared" si="61"/>
        <v>0.19999999999999929</v>
      </c>
      <c r="AA66" s="49">
        <f t="shared" si="61"/>
        <v>9.9999999999997868E-2</v>
      </c>
      <c r="AB66" s="49">
        <f t="shared" si="61"/>
        <v>3.5</v>
      </c>
      <c r="AC66" s="49">
        <f t="shared" si="61"/>
        <v>9.8999999999998636</v>
      </c>
      <c r="AD66" s="49">
        <f t="shared" si="61"/>
        <v>0.5</v>
      </c>
      <c r="AE66" s="94">
        <f t="shared" si="61"/>
        <v>0.20000000000000018</v>
      </c>
      <c r="AF66" s="16"/>
      <c r="AG66" s="108" t="s">
        <v>28</v>
      </c>
      <c r="AH66" s="105">
        <f>(AH65)/((K64/1000000)*8.34)</f>
        <v>3.6131481157068635</v>
      </c>
      <c r="AI66" s="105">
        <f>(AI65)/((K64/1000000)*8.34)</f>
        <v>4.037037000789792</v>
      </c>
      <c r="AJ66" s="105">
        <f>(AJ65)/((K64/1000000)*8.34)</f>
        <v>8.6653571986649566E-2</v>
      </c>
      <c r="AK66" s="296">
        <f>(AK65)/((K64/1000000)*8.34)</f>
        <v>1.4680134548326516</v>
      </c>
      <c r="AL66" s="297"/>
      <c r="AM66" s="11"/>
      <c r="AN66" s="63"/>
      <c r="AO66" s="14"/>
      <c r="AP66" s="14"/>
      <c r="AQ66" s="71"/>
      <c r="AR66" s="104" t="s">
        <v>55</v>
      </c>
      <c r="AS66" s="89">
        <v>1.19</v>
      </c>
      <c r="AT66" s="103" t="s">
        <v>54</v>
      </c>
      <c r="AU66" s="38">
        <v>3.7999999999999999E-2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85426300</v>
      </c>
      <c r="D68" s="40">
        <v>780549</v>
      </c>
      <c r="E68" s="40">
        <v>1802670</v>
      </c>
      <c r="F68" s="42">
        <v>3156120</v>
      </c>
      <c r="G68" s="81">
        <v>129736000</v>
      </c>
      <c r="H68" s="40">
        <v>1354270</v>
      </c>
      <c r="I68" s="40">
        <v>4031570</v>
      </c>
      <c r="J68" s="42">
        <v>6759990</v>
      </c>
      <c r="K68" s="270">
        <f>C70+G70</f>
        <v>576700</v>
      </c>
      <c r="L68" s="271"/>
      <c r="M68" s="276">
        <f>D70+E70+F70+H70+I70+J70</f>
        <v>98260</v>
      </c>
      <c r="N68" s="271"/>
      <c r="O68" s="288">
        <f>M68+K68</f>
        <v>674960</v>
      </c>
      <c r="P68" s="289"/>
      <c r="Q68" s="45" t="s">
        <v>6</v>
      </c>
      <c r="R68" s="42">
        <v>982068200</v>
      </c>
      <c r="S68" s="60"/>
      <c r="T68" s="280">
        <v>0</v>
      </c>
      <c r="U68" s="283">
        <v>1.1100000000000001</v>
      </c>
      <c r="V68" s="60"/>
      <c r="W68" s="106" t="s">
        <v>6</v>
      </c>
      <c r="X68" s="47">
        <v>1149.5999999999999</v>
      </c>
      <c r="Y68" s="47">
        <v>1724.2</v>
      </c>
      <c r="Z68" s="47">
        <v>19.2</v>
      </c>
      <c r="AA68" s="47">
        <v>29.1</v>
      </c>
      <c r="AB68" s="47">
        <v>1207.5</v>
      </c>
      <c r="AC68" s="47">
        <v>1842.1</v>
      </c>
      <c r="AD68" s="47">
        <v>35.6</v>
      </c>
      <c r="AE68" s="93">
        <v>4.3</v>
      </c>
      <c r="AF68" s="16"/>
      <c r="AG68" s="106" t="s">
        <v>29</v>
      </c>
      <c r="AH68" s="18">
        <v>1.5</v>
      </c>
      <c r="AI68" s="18">
        <v>8.625</v>
      </c>
      <c r="AJ68" s="18">
        <v>1.875</v>
      </c>
      <c r="AK68" s="18">
        <v>8</v>
      </c>
      <c r="AL68" s="19">
        <v>0</v>
      </c>
      <c r="AM68" s="70"/>
      <c r="AN68" s="73" t="s">
        <v>40</v>
      </c>
      <c r="AO68" s="23">
        <v>8.6</v>
      </c>
      <c r="AP68" s="24">
        <v>6.61</v>
      </c>
      <c r="AQ68" s="71"/>
      <c r="AR68" s="34" t="s">
        <v>37</v>
      </c>
      <c r="AS68" s="55">
        <v>6.8000000000000005E-2</v>
      </c>
      <c r="AT68" s="35" t="s">
        <v>38</v>
      </c>
      <c r="AU68" s="56">
        <v>3.7999999999999999E-2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85371600</v>
      </c>
      <c r="D69" s="82">
        <f t="shared" si="62"/>
        <v>780549</v>
      </c>
      <c r="E69" s="82">
        <f t="shared" si="62"/>
        <v>1802670</v>
      </c>
      <c r="F69" s="82">
        <f t="shared" si="62"/>
        <v>3156120</v>
      </c>
      <c r="G69" s="82">
        <f t="shared" si="62"/>
        <v>129214000</v>
      </c>
      <c r="H69" s="82">
        <f t="shared" si="62"/>
        <v>1338680</v>
      </c>
      <c r="I69" s="82">
        <f t="shared" si="62"/>
        <v>3999600</v>
      </c>
      <c r="J69" s="82">
        <f t="shared" si="62"/>
        <v>6709290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981087300</v>
      </c>
      <c r="S69" s="60"/>
      <c r="T69" s="281"/>
      <c r="U69" s="284"/>
      <c r="V69" s="60"/>
      <c r="W69" s="107" t="s">
        <v>7</v>
      </c>
      <c r="X69" s="6">
        <f>X64</f>
        <v>1148.5999999999999</v>
      </c>
      <c r="Y69" s="6">
        <f t="shared" ref="Y69:AE69" si="63">Y64</f>
        <v>1714.6</v>
      </c>
      <c r="Z69" s="6">
        <f t="shared" si="63"/>
        <v>19</v>
      </c>
      <c r="AA69" s="6">
        <f t="shared" si="63"/>
        <v>28.9</v>
      </c>
      <c r="AB69" s="6">
        <f t="shared" si="63"/>
        <v>1206.5</v>
      </c>
      <c r="AC69" s="6">
        <f t="shared" si="63"/>
        <v>1831.8</v>
      </c>
      <c r="AD69" s="6">
        <f t="shared" si="63"/>
        <v>35.4</v>
      </c>
      <c r="AE69" s="6">
        <f t="shared" si="63"/>
        <v>4.3</v>
      </c>
      <c r="AF69" s="16"/>
      <c r="AG69" s="107" t="s">
        <v>26</v>
      </c>
      <c r="AH69" s="7">
        <f>(AH68*10.74)</f>
        <v>16.11</v>
      </c>
      <c r="AI69" s="7">
        <f>(AI68*2.2)</f>
        <v>18.975000000000001</v>
      </c>
      <c r="AJ69" s="7">
        <f>(AJ68*0.25)</f>
        <v>0.46875</v>
      </c>
      <c r="AK69" s="294">
        <f>AK68+AL68</f>
        <v>8</v>
      </c>
      <c r="AL69" s="295"/>
      <c r="AM69" s="11"/>
      <c r="AN69" s="25" t="s">
        <v>41</v>
      </c>
      <c r="AO69" s="26">
        <v>9.8000000000000007</v>
      </c>
      <c r="AP69" s="27">
        <v>7.43</v>
      </c>
      <c r="AQ69" s="71"/>
      <c r="AR69" s="36" t="s">
        <v>36</v>
      </c>
      <c r="AS69" s="13">
        <v>1.381</v>
      </c>
      <c r="AT69" s="2" t="s">
        <v>39</v>
      </c>
      <c r="AU69" s="39">
        <v>1.1040000000000001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54700</v>
      </c>
      <c r="D70" s="85">
        <f t="shared" si="64"/>
        <v>0</v>
      </c>
      <c r="E70" s="85">
        <f t="shared" si="64"/>
        <v>0</v>
      </c>
      <c r="F70" s="86">
        <f t="shared" si="64"/>
        <v>0</v>
      </c>
      <c r="G70" s="85">
        <f t="shared" si="64"/>
        <v>522000</v>
      </c>
      <c r="H70" s="85">
        <f t="shared" si="64"/>
        <v>15590</v>
      </c>
      <c r="I70" s="85">
        <f t="shared" si="64"/>
        <v>31970</v>
      </c>
      <c r="J70" s="86">
        <f t="shared" si="64"/>
        <v>50700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980900</v>
      </c>
      <c r="S70" s="61"/>
      <c r="T70" s="282"/>
      <c r="U70" s="285"/>
      <c r="V70" s="61"/>
      <c r="W70" s="48" t="s">
        <v>3</v>
      </c>
      <c r="X70" s="49">
        <f>X68-X69</f>
        <v>1</v>
      </c>
      <c r="Y70" s="49">
        <f t="shared" ref="Y70:AE70" si="65">Y68-Y69</f>
        <v>9.6000000000001364</v>
      </c>
      <c r="Z70" s="49">
        <f t="shared" si="65"/>
        <v>0.19999999999999929</v>
      </c>
      <c r="AA70" s="49">
        <f t="shared" si="65"/>
        <v>0.20000000000000284</v>
      </c>
      <c r="AB70" s="49">
        <f t="shared" si="65"/>
        <v>1</v>
      </c>
      <c r="AC70" s="49">
        <f t="shared" si="65"/>
        <v>10.299999999999955</v>
      </c>
      <c r="AD70" s="49">
        <f t="shared" si="65"/>
        <v>0.20000000000000284</v>
      </c>
      <c r="AE70" s="94">
        <f t="shared" si="65"/>
        <v>0</v>
      </c>
      <c r="AF70" s="16"/>
      <c r="AG70" s="108" t="s">
        <v>28</v>
      </c>
      <c r="AH70" s="105">
        <f>(AH69)/((K68/1000000)*8.34)</f>
        <v>3.3494965775255641</v>
      </c>
      <c r="AI70" s="105">
        <f>(AI69)/((K68/1000000)*8.34)</f>
        <v>3.9451705498788074</v>
      </c>
      <c r="AJ70" s="105">
        <f>(AJ69)/((K68/1000000)*8.34)</f>
        <v>9.7459746785543644E-2</v>
      </c>
      <c r="AK70" s="296">
        <f>(AK69)/((K68/1000000)*8.34)</f>
        <v>1.6633130118066117</v>
      </c>
      <c r="AL70" s="297"/>
      <c r="AM70" s="11"/>
      <c r="AN70" s="63"/>
      <c r="AO70" s="14"/>
      <c r="AP70" s="14"/>
      <c r="AQ70" s="71"/>
      <c r="AR70" s="104" t="s">
        <v>55</v>
      </c>
      <c r="AS70" s="89">
        <v>4.57</v>
      </c>
      <c r="AT70" s="103" t="s">
        <v>54</v>
      </c>
      <c r="AU70" s="38">
        <v>4.5999999999999999E-2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85426300</v>
      </c>
      <c r="D72" s="40">
        <v>780549</v>
      </c>
      <c r="E72" s="40">
        <v>1802670</v>
      </c>
      <c r="F72" s="42">
        <v>3156120</v>
      </c>
      <c r="G72" s="81">
        <v>130296000</v>
      </c>
      <c r="H72" s="40">
        <v>1362110</v>
      </c>
      <c r="I72" s="40">
        <v>4062650</v>
      </c>
      <c r="J72" s="42">
        <v>6809370</v>
      </c>
      <c r="K72" s="270">
        <f>C74+G74</f>
        <v>560000</v>
      </c>
      <c r="L72" s="271"/>
      <c r="M72" s="276">
        <f>D74+E74+F74+H74+I74+J74</f>
        <v>88300</v>
      </c>
      <c r="N72" s="271"/>
      <c r="O72" s="288">
        <f>M72+K72</f>
        <v>648300</v>
      </c>
      <c r="P72" s="289"/>
      <c r="Q72" s="45" t="s">
        <v>6</v>
      </c>
      <c r="R72" s="42">
        <v>982996800</v>
      </c>
      <c r="S72" s="60"/>
      <c r="T72" s="280">
        <v>0.42</v>
      </c>
      <c r="U72" s="283">
        <v>1.05</v>
      </c>
      <c r="V72" s="60"/>
      <c r="W72" s="106" t="s">
        <v>6</v>
      </c>
      <c r="X72" s="47">
        <v>1149.5999999999999</v>
      </c>
      <c r="Y72" s="47">
        <v>1734.5</v>
      </c>
      <c r="Z72" s="47">
        <v>19.399999999999999</v>
      </c>
      <c r="AA72" s="47">
        <v>29.2</v>
      </c>
      <c r="AB72" s="47">
        <v>1207.5</v>
      </c>
      <c r="AC72" s="47">
        <v>1853.1</v>
      </c>
      <c r="AD72" s="47">
        <v>35.799999999999997</v>
      </c>
      <c r="AE72" s="93">
        <v>4.3</v>
      </c>
      <c r="AF72" s="16"/>
      <c r="AG72" s="106" t="s">
        <v>29</v>
      </c>
      <c r="AH72" s="18">
        <v>1.75</v>
      </c>
      <c r="AI72" s="18">
        <v>8.25</v>
      </c>
      <c r="AJ72" s="18">
        <v>1.875</v>
      </c>
      <c r="AK72" s="18">
        <v>8</v>
      </c>
      <c r="AL72" s="19">
        <v>0</v>
      </c>
      <c r="AM72" s="70"/>
      <c r="AN72" s="73" t="s">
        <v>40</v>
      </c>
      <c r="AO72" s="23">
        <v>10.1</v>
      </c>
      <c r="AP72" s="24">
        <v>7.65</v>
      </c>
      <c r="AQ72" s="71"/>
      <c r="AR72" s="34" t="s">
        <v>37</v>
      </c>
      <c r="AS72" s="55">
        <v>0</v>
      </c>
      <c r="AT72" s="35" t="s">
        <v>38</v>
      </c>
      <c r="AU72" s="56">
        <v>3.9E-2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85426300</v>
      </c>
      <c r="D73" s="83">
        <f t="shared" si="66"/>
        <v>780549</v>
      </c>
      <c r="E73" s="83">
        <f t="shared" si="66"/>
        <v>1802670</v>
      </c>
      <c r="F73" s="84">
        <f t="shared" si="66"/>
        <v>3156120</v>
      </c>
      <c r="G73" s="82">
        <f t="shared" si="66"/>
        <v>129736000</v>
      </c>
      <c r="H73" s="83">
        <f t="shared" si="66"/>
        <v>1354270</v>
      </c>
      <c r="I73" s="83">
        <f t="shared" si="66"/>
        <v>4031570</v>
      </c>
      <c r="J73" s="84">
        <f t="shared" si="66"/>
        <v>6759990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982068200</v>
      </c>
      <c r="S73" s="60"/>
      <c r="T73" s="281"/>
      <c r="U73" s="284"/>
      <c r="V73" s="60"/>
      <c r="W73" s="107" t="s">
        <v>7</v>
      </c>
      <c r="X73" s="6">
        <f t="shared" ref="X73:AE73" si="67">X68</f>
        <v>1149.5999999999999</v>
      </c>
      <c r="Y73" s="6">
        <f t="shared" si="67"/>
        <v>1724.2</v>
      </c>
      <c r="Z73" s="6">
        <f t="shared" si="67"/>
        <v>19.2</v>
      </c>
      <c r="AA73" s="6">
        <f t="shared" si="67"/>
        <v>29.1</v>
      </c>
      <c r="AB73" s="6">
        <f t="shared" si="67"/>
        <v>1207.5</v>
      </c>
      <c r="AC73" s="6">
        <f t="shared" si="67"/>
        <v>1842.1</v>
      </c>
      <c r="AD73" s="6">
        <f t="shared" si="67"/>
        <v>35.6</v>
      </c>
      <c r="AE73" s="92">
        <f t="shared" si="67"/>
        <v>4.3</v>
      </c>
      <c r="AF73" s="16"/>
      <c r="AG73" s="107" t="s">
        <v>26</v>
      </c>
      <c r="AH73" s="7">
        <f>(AH72*10.74)</f>
        <v>18.795000000000002</v>
      </c>
      <c r="AI73" s="7">
        <f>(AI72*2.2)</f>
        <v>18.150000000000002</v>
      </c>
      <c r="AJ73" s="7">
        <f>(AJ72*0.25)</f>
        <v>0.46875</v>
      </c>
      <c r="AK73" s="294">
        <f>AK72+AL72</f>
        <v>8</v>
      </c>
      <c r="AL73" s="295"/>
      <c r="AM73" s="11"/>
      <c r="AN73" s="25" t="s">
        <v>41</v>
      </c>
      <c r="AO73" s="26">
        <v>9.1999999999999993</v>
      </c>
      <c r="AP73" s="27">
        <v>7.28</v>
      </c>
      <c r="AQ73" s="71"/>
      <c r="AR73" s="36" t="s">
        <v>36</v>
      </c>
      <c r="AS73" s="13">
        <v>0</v>
      </c>
      <c r="AT73" s="2" t="s">
        <v>39</v>
      </c>
      <c r="AU73" s="39">
        <v>0.92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0</v>
      </c>
      <c r="D74" s="85">
        <f t="shared" si="68"/>
        <v>0</v>
      </c>
      <c r="E74" s="85">
        <f t="shared" si="68"/>
        <v>0</v>
      </c>
      <c r="F74" s="86">
        <f t="shared" si="68"/>
        <v>0</v>
      </c>
      <c r="G74" s="85">
        <f t="shared" si="68"/>
        <v>560000</v>
      </c>
      <c r="H74" s="85">
        <f t="shared" si="68"/>
        <v>7840</v>
      </c>
      <c r="I74" s="85">
        <f t="shared" si="68"/>
        <v>31080</v>
      </c>
      <c r="J74" s="86">
        <f t="shared" si="68"/>
        <v>49380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928600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69">Y72-Y73</f>
        <v>10.299999999999955</v>
      </c>
      <c r="Z74" s="49">
        <f t="shared" si="69"/>
        <v>0.19999999999999929</v>
      </c>
      <c r="AA74" s="49">
        <f t="shared" si="69"/>
        <v>9.9999999999997868E-2</v>
      </c>
      <c r="AB74" s="49">
        <f t="shared" si="69"/>
        <v>0</v>
      </c>
      <c r="AC74" s="49">
        <f t="shared" si="69"/>
        <v>11</v>
      </c>
      <c r="AD74" s="49">
        <f t="shared" si="69"/>
        <v>0.19999999999999574</v>
      </c>
      <c r="AE74" s="94">
        <f t="shared" si="69"/>
        <v>0</v>
      </c>
      <c r="AF74" s="16"/>
      <c r="AG74" s="108" t="s">
        <v>28</v>
      </c>
      <c r="AH74" s="105">
        <f>(AH73)/((K72/1000000)*8.34)</f>
        <v>4.0242805755395681</v>
      </c>
      <c r="AI74" s="105">
        <f>(AI73)/((K72/1000000)*8.34)</f>
        <v>3.8861767728674201</v>
      </c>
      <c r="AJ74" s="105">
        <f>(AJ73)/((K72/1000000)*8.34)</f>
        <v>0.10036613566289823</v>
      </c>
      <c r="AK74" s="296">
        <f>(AK73)/((K72/1000000)*8.34)</f>
        <v>1.7129153819801299</v>
      </c>
      <c r="AL74" s="297"/>
      <c r="AM74" s="11"/>
      <c r="AN74" s="63"/>
      <c r="AO74" s="14"/>
      <c r="AP74" s="14"/>
      <c r="AQ74" s="71"/>
      <c r="AR74" s="104" t="s">
        <v>55</v>
      </c>
      <c r="AS74" s="89">
        <v>2.88</v>
      </c>
      <c r="AT74" s="103" t="s">
        <v>54</v>
      </c>
      <c r="AU74" s="38">
        <v>3.4000000000000002E-2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85426300</v>
      </c>
      <c r="D76" s="40">
        <v>780549</v>
      </c>
      <c r="E76" s="40">
        <v>1802670</v>
      </c>
      <c r="F76" s="42">
        <v>3156120</v>
      </c>
      <c r="G76" s="81">
        <v>130981000</v>
      </c>
      <c r="H76" s="40">
        <v>1369820</v>
      </c>
      <c r="I76" s="40">
        <v>4062650</v>
      </c>
      <c r="J76" s="42">
        <v>6816560</v>
      </c>
      <c r="K76" s="270">
        <f>C78+G78</f>
        <v>685000</v>
      </c>
      <c r="L76" s="271"/>
      <c r="M76" s="276">
        <f>D78+E78+F78+H78+I78+J78</f>
        <v>14900</v>
      </c>
      <c r="N76" s="271"/>
      <c r="O76" s="288">
        <f>M76+K76</f>
        <v>699900</v>
      </c>
      <c r="P76" s="289"/>
      <c r="Q76" s="45" t="s">
        <v>6</v>
      </c>
      <c r="R76" s="42">
        <v>983964700</v>
      </c>
      <c r="S76" s="60"/>
      <c r="T76" s="280">
        <v>0.31</v>
      </c>
      <c r="U76" s="283">
        <v>1.08</v>
      </c>
      <c r="V76" s="60"/>
      <c r="W76" s="106" t="s">
        <v>6</v>
      </c>
      <c r="X76" s="47">
        <v>1149.5999999999999</v>
      </c>
      <c r="Y76" s="47">
        <v>1747</v>
      </c>
      <c r="Z76" s="47">
        <v>19.399999999999999</v>
      </c>
      <c r="AA76" s="47">
        <v>29.3</v>
      </c>
      <c r="AB76" s="47">
        <v>1207.5</v>
      </c>
      <c r="AC76" s="47">
        <v>1865.8</v>
      </c>
      <c r="AD76" s="47">
        <v>35.799999999999997</v>
      </c>
      <c r="AE76" s="93">
        <v>4.3</v>
      </c>
      <c r="AF76" s="16"/>
      <c r="AG76" s="106" t="s">
        <v>29</v>
      </c>
      <c r="AH76" s="18">
        <v>2.25</v>
      </c>
      <c r="AI76" s="18">
        <v>9.9375</v>
      </c>
      <c r="AJ76" s="18">
        <v>2.625</v>
      </c>
      <c r="AK76" s="18">
        <v>9</v>
      </c>
      <c r="AL76" s="19">
        <v>0</v>
      </c>
      <c r="AM76" s="70"/>
      <c r="AN76" s="73" t="s">
        <v>40</v>
      </c>
      <c r="AO76" s="23">
        <v>9.4</v>
      </c>
      <c r="AP76" s="24">
        <v>7.66</v>
      </c>
      <c r="AQ76" s="71"/>
      <c r="AR76" s="34" t="s">
        <v>37</v>
      </c>
      <c r="AS76" s="55">
        <v>0</v>
      </c>
      <c r="AT76" s="35" t="s">
        <v>38</v>
      </c>
      <c r="AU76" s="56">
        <v>3.9E-2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85426300</v>
      </c>
      <c r="D77" s="83">
        <f t="shared" si="70"/>
        <v>780549</v>
      </c>
      <c r="E77" s="83">
        <f t="shared" si="70"/>
        <v>1802670</v>
      </c>
      <c r="F77" s="84">
        <f t="shared" si="70"/>
        <v>3156120</v>
      </c>
      <c r="G77" s="82">
        <f t="shared" si="70"/>
        <v>130296000</v>
      </c>
      <c r="H77" s="83">
        <f t="shared" si="70"/>
        <v>1362110</v>
      </c>
      <c r="I77" s="83">
        <f t="shared" si="70"/>
        <v>4062650</v>
      </c>
      <c r="J77" s="84">
        <f t="shared" si="70"/>
        <v>6809370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982996800</v>
      </c>
      <c r="S77" s="60"/>
      <c r="T77" s="281"/>
      <c r="U77" s="284"/>
      <c r="V77" s="60"/>
      <c r="W77" s="107" t="s">
        <v>7</v>
      </c>
      <c r="X77" s="6">
        <f t="shared" ref="X77:AE77" si="71">X72</f>
        <v>1149.5999999999999</v>
      </c>
      <c r="Y77" s="6">
        <f t="shared" si="71"/>
        <v>1734.5</v>
      </c>
      <c r="Z77" s="6">
        <f t="shared" si="71"/>
        <v>19.399999999999999</v>
      </c>
      <c r="AA77" s="6">
        <f t="shared" si="71"/>
        <v>29.2</v>
      </c>
      <c r="AB77" s="6">
        <f t="shared" si="71"/>
        <v>1207.5</v>
      </c>
      <c r="AC77" s="6">
        <f t="shared" si="71"/>
        <v>1853.1</v>
      </c>
      <c r="AD77" s="6">
        <f t="shared" si="71"/>
        <v>35.799999999999997</v>
      </c>
      <c r="AE77" s="92">
        <f t="shared" si="71"/>
        <v>4.3</v>
      </c>
      <c r="AF77" s="16"/>
      <c r="AG77" s="107" t="s">
        <v>26</v>
      </c>
      <c r="AH77" s="7">
        <f>(AH76*10.74)</f>
        <v>24.164999999999999</v>
      </c>
      <c r="AI77" s="7">
        <f>(AI76*2.2)</f>
        <v>21.862500000000001</v>
      </c>
      <c r="AJ77" s="7">
        <f>(AJ76*0.25)</f>
        <v>0.65625</v>
      </c>
      <c r="AK77" s="294">
        <f>AK76+AL76</f>
        <v>9</v>
      </c>
      <c r="AL77" s="295"/>
      <c r="AM77" s="11"/>
      <c r="AN77" s="25" t="s">
        <v>41</v>
      </c>
      <c r="AO77" s="26">
        <v>9.5</v>
      </c>
      <c r="AP77" s="27">
        <v>7.36</v>
      </c>
      <c r="AQ77" s="71"/>
      <c r="AR77" s="36" t="s">
        <v>36</v>
      </c>
      <c r="AS77" s="13">
        <v>0</v>
      </c>
      <c r="AT77" s="2" t="s">
        <v>39</v>
      </c>
      <c r="AU77" s="39">
        <v>1.0129999999999999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0</v>
      </c>
      <c r="D78" s="85">
        <f t="shared" si="72"/>
        <v>0</v>
      </c>
      <c r="E78" s="85">
        <f t="shared" si="72"/>
        <v>0</v>
      </c>
      <c r="F78" s="86">
        <f t="shared" si="72"/>
        <v>0</v>
      </c>
      <c r="G78" s="85">
        <f t="shared" si="72"/>
        <v>685000</v>
      </c>
      <c r="H78" s="85">
        <f t="shared" si="72"/>
        <v>7710</v>
      </c>
      <c r="I78" s="85">
        <f t="shared" si="72"/>
        <v>0</v>
      </c>
      <c r="J78" s="86">
        <f t="shared" si="72"/>
        <v>7190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967900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73">Y76-Y77</f>
        <v>12.5</v>
      </c>
      <c r="Z78" s="49">
        <f t="shared" si="73"/>
        <v>0</v>
      </c>
      <c r="AA78" s="49">
        <f t="shared" si="73"/>
        <v>0.10000000000000142</v>
      </c>
      <c r="AB78" s="49">
        <f t="shared" si="73"/>
        <v>0</v>
      </c>
      <c r="AC78" s="49">
        <f t="shared" si="73"/>
        <v>12.700000000000045</v>
      </c>
      <c r="AD78" s="49">
        <f t="shared" si="73"/>
        <v>0</v>
      </c>
      <c r="AE78" s="94">
        <f t="shared" si="73"/>
        <v>0</v>
      </c>
      <c r="AF78" s="16"/>
      <c r="AG78" s="108" t="s">
        <v>28</v>
      </c>
      <c r="AH78" s="105">
        <f>(AH77)/((K76/1000000)*8.34)</f>
        <v>4.2299007509321003</v>
      </c>
      <c r="AI78" s="105">
        <f>(AI77)/((K76/1000000)*8.34)</f>
        <v>3.82686551488736</v>
      </c>
      <c r="AJ78" s="105">
        <f>(AJ77)/((K76/1000000)*8.34)</f>
        <v>0.1148716063645434</v>
      </c>
      <c r="AK78" s="296">
        <f>(AK77)/((K76/1000000)*8.34)</f>
        <v>1.5753820301423094</v>
      </c>
      <c r="AL78" s="297"/>
      <c r="AM78" s="11"/>
      <c r="AN78" s="63"/>
      <c r="AO78" s="14"/>
      <c r="AP78" s="14"/>
      <c r="AQ78" s="71"/>
      <c r="AR78" s="104" t="s">
        <v>55</v>
      </c>
      <c r="AS78" s="89">
        <v>4.55</v>
      </c>
      <c r="AT78" s="103" t="s">
        <v>54</v>
      </c>
      <c r="AU78" s="38">
        <v>3.4000000000000002E-2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85426300</v>
      </c>
      <c r="D80" s="40">
        <v>780549</v>
      </c>
      <c r="E80" s="40">
        <v>1802670</v>
      </c>
      <c r="F80" s="42">
        <v>3156120</v>
      </c>
      <c r="G80" s="81">
        <v>131626000</v>
      </c>
      <c r="H80" s="40">
        <v>1377710</v>
      </c>
      <c r="I80" s="40">
        <v>4093680</v>
      </c>
      <c r="J80" s="42">
        <v>6854450</v>
      </c>
      <c r="K80" s="270">
        <f>C82+G82</f>
        <v>645000</v>
      </c>
      <c r="L80" s="271"/>
      <c r="M80" s="276">
        <f>D82+E82+F82+H82+I82+J82</f>
        <v>76810</v>
      </c>
      <c r="N80" s="271"/>
      <c r="O80" s="288">
        <f>M80+K80</f>
        <v>721810</v>
      </c>
      <c r="P80" s="289"/>
      <c r="Q80" s="45" t="s">
        <v>6</v>
      </c>
      <c r="R80" s="42">
        <v>984857500</v>
      </c>
      <c r="S80" s="60"/>
      <c r="T80" s="280">
        <v>0</v>
      </c>
      <c r="U80" s="283">
        <v>1.1100000000000001</v>
      </c>
      <c r="V80" s="60"/>
      <c r="W80" s="106" t="s">
        <v>6</v>
      </c>
      <c r="X80" s="47">
        <v>1149.5999999999999</v>
      </c>
      <c r="Y80" s="47">
        <v>1758.8</v>
      </c>
      <c r="Z80" s="47">
        <v>19.600000000000001</v>
      </c>
      <c r="AA80" s="47">
        <v>29.4</v>
      </c>
      <c r="AB80" s="47">
        <v>1207.5</v>
      </c>
      <c r="AC80" s="47">
        <v>1878.2</v>
      </c>
      <c r="AD80" s="47">
        <v>35.9</v>
      </c>
      <c r="AE80" s="93">
        <v>4.3</v>
      </c>
      <c r="AF80" s="16"/>
      <c r="AG80" s="106" t="s">
        <v>29</v>
      </c>
      <c r="AH80" s="18">
        <v>1.625</v>
      </c>
      <c r="AI80" s="18">
        <v>9.375</v>
      </c>
      <c r="AJ80" s="18">
        <v>2</v>
      </c>
      <c r="AK80" s="18">
        <v>8</v>
      </c>
      <c r="AL80" s="19">
        <v>0</v>
      </c>
      <c r="AM80" s="70"/>
      <c r="AN80" s="73" t="s">
        <v>40</v>
      </c>
      <c r="AO80" s="23">
        <v>10.5</v>
      </c>
      <c r="AP80" s="24">
        <v>7.78</v>
      </c>
      <c r="AQ80" s="71"/>
      <c r="AR80" s="34" t="s">
        <v>37</v>
      </c>
      <c r="AS80" s="55">
        <v>0</v>
      </c>
      <c r="AT80" s="35" t="s">
        <v>38</v>
      </c>
      <c r="AU80" s="56">
        <v>3.6999999999999998E-2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85426300</v>
      </c>
      <c r="D81" s="83">
        <f t="shared" si="74"/>
        <v>780549</v>
      </c>
      <c r="E81" s="83">
        <f t="shared" si="74"/>
        <v>1802670</v>
      </c>
      <c r="F81" s="84">
        <f t="shared" si="74"/>
        <v>3156120</v>
      </c>
      <c r="G81" s="82">
        <f t="shared" si="74"/>
        <v>130981000</v>
      </c>
      <c r="H81" s="83">
        <f t="shared" si="74"/>
        <v>1369820</v>
      </c>
      <c r="I81" s="83">
        <f t="shared" si="74"/>
        <v>4062650</v>
      </c>
      <c r="J81" s="84">
        <f t="shared" si="74"/>
        <v>6816560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983964700</v>
      </c>
      <c r="S81" s="60"/>
      <c r="T81" s="281"/>
      <c r="U81" s="284"/>
      <c r="V81" s="60"/>
      <c r="W81" s="107" t="s">
        <v>7</v>
      </c>
      <c r="X81" s="6">
        <f t="shared" ref="X81:AE81" si="75">X76</f>
        <v>1149.5999999999999</v>
      </c>
      <c r="Y81" s="6">
        <f t="shared" si="75"/>
        <v>1747</v>
      </c>
      <c r="Z81" s="6">
        <f t="shared" si="75"/>
        <v>19.399999999999999</v>
      </c>
      <c r="AA81" s="6">
        <f t="shared" si="75"/>
        <v>29.3</v>
      </c>
      <c r="AB81" s="6">
        <f t="shared" si="75"/>
        <v>1207.5</v>
      </c>
      <c r="AC81" s="6">
        <f t="shared" si="75"/>
        <v>1865.8</v>
      </c>
      <c r="AD81" s="6">
        <f t="shared" si="75"/>
        <v>35.799999999999997</v>
      </c>
      <c r="AE81" s="92">
        <f t="shared" si="75"/>
        <v>4.3</v>
      </c>
      <c r="AF81" s="16"/>
      <c r="AG81" s="107" t="s">
        <v>26</v>
      </c>
      <c r="AH81" s="7">
        <f>(AH80*10.74)</f>
        <v>17.452500000000001</v>
      </c>
      <c r="AI81" s="7">
        <f>(AI80*2.2)</f>
        <v>20.625</v>
      </c>
      <c r="AJ81" s="7">
        <f>(AJ80*0.25)</f>
        <v>0.5</v>
      </c>
      <c r="AK81" s="294">
        <f>AK80+AL80</f>
        <v>8</v>
      </c>
      <c r="AL81" s="295"/>
      <c r="AM81" s="11"/>
      <c r="AN81" s="25" t="s">
        <v>41</v>
      </c>
      <c r="AO81" s="26">
        <v>8.4</v>
      </c>
      <c r="AP81" s="27">
        <v>7.52</v>
      </c>
      <c r="AQ81" s="71"/>
      <c r="AR81" s="36" t="s">
        <v>36</v>
      </c>
      <c r="AS81" s="13">
        <v>0</v>
      </c>
      <c r="AT81" s="2" t="s">
        <v>39</v>
      </c>
      <c r="AU81" s="39">
        <v>0.75600000000000001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0</v>
      </c>
      <c r="D82" s="85">
        <f t="shared" si="76"/>
        <v>0</v>
      </c>
      <c r="E82" s="85">
        <f t="shared" si="76"/>
        <v>0</v>
      </c>
      <c r="F82" s="86">
        <f t="shared" si="76"/>
        <v>0</v>
      </c>
      <c r="G82" s="85">
        <f t="shared" si="76"/>
        <v>645000</v>
      </c>
      <c r="H82" s="85">
        <f t="shared" si="76"/>
        <v>7890</v>
      </c>
      <c r="I82" s="85">
        <f t="shared" si="76"/>
        <v>31030</v>
      </c>
      <c r="J82" s="86">
        <f t="shared" si="76"/>
        <v>37890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892800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77">Y80-Y81</f>
        <v>11.799999999999955</v>
      </c>
      <c r="Z82" s="49">
        <f t="shared" si="77"/>
        <v>0.20000000000000284</v>
      </c>
      <c r="AA82" s="49">
        <f t="shared" si="77"/>
        <v>9.9999999999997868E-2</v>
      </c>
      <c r="AB82" s="49">
        <f t="shared" si="77"/>
        <v>0</v>
      </c>
      <c r="AC82" s="49">
        <f t="shared" si="77"/>
        <v>12.400000000000091</v>
      </c>
      <c r="AD82" s="49">
        <f t="shared" si="77"/>
        <v>0.10000000000000142</v>
      </c>
      <c r="AE82" s="94">
        <f t="shared" si="77"/>
        <v>0</v>
      </c>
      <c r="AF82" s="16"/>
      <c r="AG82" s="108" t="s">
        <v>28</v>
      </c>
      <c r="AH82" s="105">
        <f>(AH81)/((K80/1000000)*8.34)</f>
        <v>3.2443812391946909</v>
      </c>
      <c r="AI82" s="105">
        <f>(AI81)/((K80/1000000)*8.34)</f>
        <v>3.834141988734594</v>
      </c>
      <c r="AJ82" s="105">
        <f>(AJ81)/((K80/1000000)*8.34)</f>
        <v>9.2948896696596214E-2</v>
      </c>
      <c r="AK82" s="296">
        <f>(AK81)/((K80/1000000)*8.34)</f>
        <v>1.4871823471455394</v>
      </c>
      <c r="AL82" s="297"/>
      <c r="AM82" s="11"/>
      <c r="AN82" s="63"/>
      <c r="AO82" s="14"/>
      <c r="AP82" s="14"/>
      <c r="AQ82" s="71"/>
      <c r="AR82" s="104" t="s">
        <v>55</v>
      </c>
      <c r="AS82" s="89">
        <v>3.47</v>
      </c>
      <c r="AT82" s="103" t="s">
        <v>54</v>
      </c>
      <c r="AU82" s="38">
        <v>3.2000000000000001E-2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85426300</v>
      </c>
      <c r="D84" s="40">
        <v>780549</v>
      </c>
      <c r="E84" s="40">
        <v>1802670</v>
      </c>
      <c r="F84" s="42">
        <v>3156120</v>
      </c>
      <c r="G84" s="81">
        <v>132317000</v>
      </c>
      <c r="H84" s="40">
        <v>1385570</v>
      </c>
      <c r="I84" s="40">
        <v>4124650</v>
      </c>
      <c r="J84" s="42">
        <v>6897200</v>
      </c>
      <c r="K84" s="270">
        <f>C86+G86</f>
        <v>691000</v>
      </c>
      <c r="L84" s="271"/>
      <c r="M84" s="276">
        <f>D86+E86+F86+H86+I86+J86</f>
        <v>81580</v>
      </c>
      <c r="N84" s="271"/>
      <c r="O84" s="288">
        <f>M84+K84</f>
        <v>772580</v>
      </c>
      <c r="P84" s="289"/>
      <c r="Q84" s="45" t="s">
        <v>6</v>
      </c>
      <c r="R84" s="42">
        <v>985774300</v>
      </c>
      <c r="S84" s="60"/>
      <c r="T84" s="280">
        <v>0</v>
      </c>
      <c r="U84" s="283">
        <v>1.06</v>
      </c>
      <c r="V84" s="60"/>
      <c r="W84" s="106" t="s">
        <v>6</v>
      </c>
      <c r="X84" s="47">
        <v>1149.5999999999999</v>
      </c>
      <c r="Y84" s="47">
        <v>1771.5</v>
      </c>
      <c r="Z84" s="47">
        <v>19.600000000000001</v>
      </c>
      <c r="AA84" s="47">
        <v>29.5</v>
      </c>
      <c r="AB84" s="47">
        <v>1207.5</v>
      </c>
      <c r="AC84" s="47">
        <v>1891.5</v>
      </c>
      <c r="AD84" s="47">
        <v>36.1</v>
      </c>
      <c r="AE84" s="93">
        <v>4.3</v>
      </c>
      <c r="AF84" s="16"/>
      <c r="AG84" s="106" t="s">
        <v>29</v>
      </c>
      <c r="AH84" s="18">
        <v>2.625</v>
      </c>
      <c r="AI84" s="18">
        <v>9.875</v>
      </c>
      <c r="AJ84" s="18">
        <v>2.12</v>
      </c>
      <c r="AK84" s="18">
        <v>9</v>
      </c>
      <c r="AL84" s="19">
        <v>0</v>
      </c>
      <c r="AM84" s="70"/>
      <c r="AN84" s="73" t="s">
        <v>40</v>
      </c>
      <c r="AO84" s="23">
        <v>9.8000000000000007</v>
      </c>
      <c r="AP84" s="24">
        <v>7.45</v>
      </c>
      <c r="AQ84" s="71"/>
      <c r="AR84" s="34" t="s">
        <v>37</v>
      </c>
      <c r="AS84" s="55">
        <v>0</v>
      </c>
      <c r="AT84" s="35" t="s">
        <v>38</v>
      </c>
      <c r="AU84" s="56">
        <v>3.5999999999999997E-2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85426300</v>
      </c>
      <c r="D85" s="83">
        <f t="shared" si="78"/>
        <v>780549</v>
      </c>
      <c r="E85" s="83">
        <f t="shared" si="78"/>
        <v>1802670</v>
      </c>
      <c r="F85" s="84">
        <f t="shared" si="78"/>
        <v>3156120</v>
      </c>
      <c r="G85" s="82">
        <f t="shared" si="78"/>
        <v>131626000</v>
      </c>
      <c r="H85" s="83">
        <f t="shared" si="78"/>
        <v>1377710</v>
      </c>
      <c r="I85" s="83">
        <f t="shared" si="78"/>
        <v>4093680</v>
      </c>
      <c r="J85" s="84">
        <f t="shared" si="78"/>
        <v>6854450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984857500</v>
      </c>
      <c r="S85" s="60"/>
      <c r="T85" s="281"/>
      <c r="U85" s="284"/>
      <c r="V85" s="60"/>
      <c r="W85" s="107" t="s">
        <v>7</v>
      </c>
      <c r="X85" s="6">
        <f t="shared" ref="X85:AE85" si="79">X80</f>
        <v>1149.5999999999999</v>
      </c>
      <c r="Y85" s="6">
        <f t="shared" si="79"/>
        <v>1758.8</v>
      </c>
      <c r="Z85" s="6">
        <f t="shared" si="79"/>
        <v>19.600000000000001</v>
      </c>
      <c r="AA85" s="6">
        <f t="shared" si="79"/>
        <v>29.4</v>
      </c>
      <c r="AB85" s="6">
        <f t="shared" si="79"/>
        <v>1207.5</v>
      </c>
      <c r="AC85" s="6">
        <f t="shared" si="79"/>
        <v>1878.2</v>
      </c>
      <c r="AD85" s="6">
        <f t="shared" si="79"/>
        <v>35.9</v>
      </c>
      <c r="AE85" s="92">
        <f t="shared" si="79"/>
        <v>4.3</v>
      </c>
      <c r="AF85" s="16"/>
      <c r="AG85" s="107" t="s">
        <v>26</v>
      </c>
      <c r="AH85" s="7">
        <f>(AH84*10.74)</f>
        <v>28.192499999999999</v>
      </c>
      <c r="AI85" s="7">
        <f>(AI84*2.2)</f>
        <v>21.725000000000001</v>
      </c>
      <c r="AJ85" s="7">
        <f>(AJ84*0.25)</f>
        <v>0.53</v>
      </c>
      <c r="AK85" s="294">
        <f>AK84+AL84</f>
        <v>9</v>
      </c>
      <c r="AL85" s="295"/>
      <c r="AM85" s="11"/>
      <c r="AN85" s="25" t="s">
        <v>41</v>
      </c>
      <c r="AO85" s="26">
        <v>8.8000000000000007</v>
      </c>
      <c r="AP85" s="27">
        <v>7.84</v>
      </c>
      <c r="AQ85" s="71"/>
      <c r="AR85" s="36" t="s">
        <v>36</v>
      </c>
      <c r="AS85" s="13">
        <v>0</v>
      </c>
      <c r="AT85" s="2" t="s">
        <v>39</v>
      </c>
      <c r="AU85" s="39">
        <v>0.89600000000000002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0</v>
      </c>
      <c r="D86" s="85">
        <f t="shared" si="80"/>
        <v>0</v>
      </c>
      <c r="E86" s="85">
        <f t="shared" si="80"/>
        <v>0</v>
      </c>
      <c r="F86" s="86">
        <f t="shared" si="80"/>
        <v>0</v>
      </c>
      <c r="G86" s="85">
        <f t="shared" si="80"/>
        <v>691000</v>
      </c>
      <c r="H86" s="85">
        <f t="shared" si="80"/>
        <v>7860</v>
      </c>
      <c r="I86" s="85">
        <f t="shared" si="80"/>
        <v>30970</v>
      </c>
      <c r="J86" s="86">
        <f t="shared" si="80"/>
        <v>42750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916800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81">Y84-Y85</f>
        <v>12.700000000000045</v>
      </c>
      <c r="Z86" s="49">
        <f t="shared" si="81"/>
        <v>0</v>
      </c>
      <c r="AA86" s="49">
        <f t="shared" si="81"/>
        <v>0.10000000000000142</v>
      </c>
      <c r="AB86" s="49">
        <f t="shared" si="81"/>
        <v>0</v>
      </c>
      <c r="AC86" s="49">
        <f t="shared" si="81"/>
        <v>13.299999999999955</v>
      </c>
      <c r="AD86" s="49">
        <f t="shared" si="81"/>
        <v>0.20000000000000284</v>
      </c>
      <c r="AE86" s="94">
        <f t="shared" si="81"/>
        <v>0</v>
      </c>
      <c r="AF86" s="16"/>
      <c r="AG86" s="108" t="s">
        <v>28</v>
      </c>
      <c r="AH86" s="105">
        <f>(AH85)/((K84/1000000)*8.34)</f>
        <v>4.8920342741725582</v>
      </c>
      <c r="AI86" s="105">
        <f>(AI85)/((K84/1000000)*8.34)</f>
        <v>3.7697772317601785</v>
      </c>
      <c r="AJ86" s="105">
        <f>(AJ85)/((K84/1000000)*8.34)</f>
        <v>9.1966947426140144E-2</v>
      </c>
      <c r="AK86" s="296">
        <f>(AK85)/((K84/1000000)*8.34)</f>
        <v>1.5617028808212476</v>
      </c>
      <c r="AL86" s="297"/>
      <c r="AM86" s="11"/>
      <c r="AN86" s="63"/>
      <c r="AO86" s="14"/>
      <c r="AP86" s="14"/>
      <c r="AQ86" s="71"/>
      <c r="AR86" s="104" t="s">
        <v>55</v>
      </c>
      <c r="AS86" s="89">
        <v>2.84</v>
      </c>
      <c r="AT86" s="103" t="s">
        <v>54</v>
      </c>
      <c r="AU86" s="38">
        <v>3.3000000000000002E-2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85426300</v>
      </c>
      <c r="D88" s="40">
        <v>780549</v>
      </c>
      <c r="E88" s="40">
        <v>1802670</v>
      </c>
      <c r="F88" s="42">
        <v>3156120</v>
      </c>
      <c r="G88" s="81">
        <v>132856000</v>
      </c>
      <c r="H88" s="40">
        <v>1385570</v>
      </c>
      <c r="I88" s="40">
        <v>4124650</v>
      </c>
      <c r="J88" s="42">
        <v>6912820</v>
      </c>
      <c r="K88" s="270">
        <f>C90+G90</f>
        <v>539000</v>
      </c>
      <c r="L88" s="271"/>
      <c r="M88" s="276">
        <f>D90+E90+F90+H90+I90+J90</f>
        <v>15620</v>
      </c>
      <c r="N88" s="271"/>
      <c r="O88" s="288">
        <f>M88+K88</f>
        <v>554620</v>
      </c>
      <c r="P88" s="289"/>
      <c r="Q88" s="45" t="s">
        <v>6</v>
      </c>
      <c r="R88" s="42">
        <v>986613300</v>
      </c>
      <c r="S88" s="60"/>
      <c r="T88" s="280">
        <v>0.09</v>
      </c>
      <c r="U88" s="283">
        <v>1.06</v>
      </c>
      <c r="V88" s="60"/>
      <c r="W88" s="106" t="s">
        <v>6</v>
      </c>
      <c r="X88" s="47">
        <v>1149.5999999999999</v>
      </c>
      <c r="Y88" s="47">
        <v>1781.3</v>
      </c>
      <c r="Z88" s="47">
        <v>19.600000000000001</v>
      </c>
      <c r="AA88" s="47">
        <v>29.5</v>
      </c>
      <c r="AB88" s="47">
        <v>1207.5</v>
      </c>
      <c r="AC88" s="47">
        <v>1901.5</v>
      </c>
      <c r="AD88" s="47">
        <v>36.1</v>
      </c>
      <c r="AE88" s="93">
        <v>4.3</v>
      </c>
      <c r="AF88" s="16"/>
      <c r="AG88" s="106" t="s">
        <v>29</v>
      </c>
      <c r="AH88" s="18">
        <v>1.5</v>
      </c>
      <c r="AI88" s="18">
        <v>7.9375</v>
      </c>
      <c r="AJ88" s="18">
        <v>1.75</v>
      </c>
      <c r="AK88" s="18">
        <v>7</v>
      </c>
      <c r="AL88" s="19">
        <v>0</v>
      </c>
      <c r="AM88" s="70"/>
      <c r="AN88" s="73" t="s">
        <v>40</v>
      </c>
      <c r="AO88" s="23">
        <v>10.5</v>
      </c>
      <c r="AP88" s="24">
        <v>7.54</v>
      </c>
      <c r="AQ88" s="71"/>
      <c r="AR88" s="34" t="s">
        <v>37</v>
      </c>
      <c r="AS88" s="55">
        <v>0</v>
      </c>
      <c r="AT88" s="35" t="s">
        <v>38</v>
      </c>
      <c r="AU88" s="56">
        <v>3.7999999999999999E-2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85426300</v>
      </c>
      <c r="D89" s="83">
        <f t="shared" si="82"/>
        <v>780549</v>
      </c>
      <c r="E89" s="83">
        <f t="shared" si="82"/>
        <v>1802670</v>
      </c>
      <c r="F89" s="84">
        <f t="shared" si="82"/>
        <v>3156120</v>
      </c>
      <c r="G89" s="82">
        <f t="shared" si="82"/>
        <v>132317000</v>
      </c>
      <c r="H89" s="83">
        <f t="shared" si="82"/>
        <v>1385570</v>
      </c>
      <c r="I89" s="83">
        <f t="shared" si="82"/>
        <v>4124650</v>
      </c>
      <c r="J89" s="84">
        <f t="shared" si="82"/>
        <v>6897200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985774300</v>
      </c>
      <c r="S89" s="60"/>
      <c r="T89" s="281"/>
      <c r="U89" s="284"/>
      <c r="V89" s="60"/>
      <c r="W89" s="107" t="s">
        <v>7</v>
      </c>
      <c r="X89" s="6">
        <f t="shared" ref="X89:AE89" si="83">X84</f>
        <v>1149.5999999999999</v>
      </c>
      <c r="Y89" s="6">
        <f t="shared" si="83"/>
        <v>1771.5</v>
      </c>
      <c r="Z89" s="6">
        <f t="shared" si="83"/>
        <v>19.600000000000001</v>
      </c>
      <c r="AA89" s="6">
        <f t="shared" si="83"/>
        <v>29.5</v>
      </c>
      <c r="AB89" s="6">
        <f t="shared" si="83"/>
        <v>1207.5</v>
      </c>
      <c r="AC89" s="6">
        <f t="shared" si="83"/>
        <v>1891.5</v>
      </c>
      <c r="AD89" s="6">
        <f t="shared" si="83"/>
        <v>36.1</v>
      </c>
      <c r="AE89" s="92">
        <f t="shared" si="83"/>
        <v>4.3</v>
      </c>
      <c r="AF89" s="16"/>
      <c r="AG89" s="107" t="s">
        <v>26</v>
      </c>
      <c r="AH89" s="7">
        <f>(AH88*10.74)</f>
        <v>16.11</v>
      </c>
      <c r="AI89" s="7">
        <f>(AI88*2.2)</f>
        <v>17.462500000000002</v>
      </c>
      <c r="AJ89" s="7">
        <f>(AJ88*0.25)</f>
        <v>0.4375</v>
      </c>
      <c r="AK89" s="294">
        <f>AK88+AL88</f>
        <v>7</v>
      </c>
      <c r="AL89" s="295"/>
      <c r="AM89" s="11"/>
      <c r="AN89" s="25" t="s">
        <v>41</v>
      </c>
      <c r="AO89" s="26">
        <v>8.4</v>
      </c>
      <c r="AP89" s="27">
        <v>7.69</v>
      </c>
      <c r="AQ89" s="71"/>
      <c r="AR89" s="36" t="s">
        <v>36</v>
      </c>
      <c r="AS89" s="13">
        <v>0</v>
      </c>
      <c r="AT89" s="2" t="s">
        <v>39</v>
      </c>
      <c r="AU89" s="39">
        <v>0.56999999999999995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0</v>
      </c>
      <c r="D90" s="85">
        <f t="shared" si="84"/>
        <v>0</v>
      </c>
      <c r="E90" s="85">
        <f t="shared" si="84"/>
        <v>0</v>
      </c>
      <c r="F90" s="86">
        <f t="shared" si="84"/>
        <v>0</v>
      </c>
      <c r="G90" s="85">
        <f t="shared" si="84"/>
        <v>539000</v>
      </c>
      <c r="H90" s="85">
        <f t="shared" si="84"/>
        <v>0</v>
      </c>
      <c r="I90" s="85">
        <f t="shared" si="84"/>
        <v>0</v>
      </c>
      <c r="J90" s="86">
        <f t="shared" si="84"/>
        <v>15620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839000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85">Y88-Y89</f>
        <v>9.7999999999999545</v>
      </c>
      <c r="Z90" s="49">
        <f t="shared" si="85"/>
        <v>0</v>
      </c>
      <c r="AA90" s="49">
        <f t="shared" si="85"/>
        <v>0</v>
      </c>
      <c r="AB90" s="49">
        <f t="shared" si="85"/>
        <v>0</v>
      </c>
      <c r="AC90" s="49">
        <f t="shared" si="85"/>
        <v>10</v>
      </c>
      <c r="AD90" s="49">
        <f t="shared" si="85"/>
        <v>0</v>
      </c>
      <c r="AE90" s="94">
        <f t="shared" si="85"/>
        <v>0</v>
      </c>
      <c r="AF90" s="16"/>
      <c r="AG90" s="108" t="s">
        <v>28</v>
      </c>
      <c r="AH90" s="105">
        <f>(AH89)/((K88/1000000)*8.34)</f>
        <v>3.5837749095714151</v>
      </c>
      <c r="AI90" s="105">
        <f>(AI89)/((K88/1000000)*8.34)</f>
        <v>3.8846473841335101</v>
      </c>
      <c r="AJ90" s="105">
        <f>(AJ89)/((K88/1000000)*8.34)</f>
        <v>9.73247376125074E-2</v>
      </c>
      <c r="AK90" s="296">
        <f>(AK89)/((K88/1000000)*8.34)</f>
        <v>1.5571958018001184</v>
      </c>
      <c r="AL90" s="297"/>
      <c r="AM90" s="11"/>
      <c r="AN90" s="63"/>
      <c r="AO90" s="14"/>
      <c r="AP90" s="14"/>
      <c r="AQ90" s="71"/>
      <c r="AR90" s="104" t="s">
        <v>55</v>
      </c>
      <c r="AS90" s="89">
        <v>2.58</v>
      </c>
      <c r="AT90" s="103" t="s">
        <v>54</v>
      </c>
      <c r="AU90" s="38">
        <v>3.2000000000000001E-2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85504600</v>
      </c>
      <c r="D92" s="40">
        <v>780549</v>
      </c>
      <c r="E92" s="40">
        <v>1826980</v>
      </c>
      <c r="F92" s="42">
        <v>3161700</v>
      </c>
      <c r="G92" s="81">
        <v>133395000</v>
      </c>
      <c r="H92" s="40">
        <v>1393430</v>
      </c>
      <c r="I92" s="40">
        <v>4155550</v>
      </c>
      <c r="J92" s="42">
        <v>6942130</v>
      </c>
      <c r="K92" s="270">
        <f>C94+G94</f>
        <v>617300</v>
      </c>
      <c r="L92" s="271"/>
      <c r="M92" s="276">
        <f>D94+E94+F94+H94+I94+J94</f>
        <v>97960</v>
      </c>
      <c r="N92" s="271"/>
      <c r="O92" s="288">
        <f>M92+K92</f>
        <v>715260</v>
      </c>
      <c r="P92" s="289"/>
      <c r="Q92" s="45" t="s">
        <v>6</v>
      </c>
      <c r="R92" s="42">
        <v>987440300</v>
      </c>
      <c r="S92" s="60"/>
      <c r="T92" s="280">
        <v>0.05</v>
      </c>
      <c r="U92" s="283">
        <v>1.04</v>
      </c>
      <c r="V92" s="60"/>
      <c r="W92" s="106" t="s">
        <v>6</v>
      </c>
      <c r="X92" s="47">
        <v>1150.5999999999999</v>
      </c>
      <c r="Y92" s="47">
        <v>1791.2</v>
      </c>
      <c r="Z92" s="47">
        <v>19.8</v>
      </c>
      <c r="AA92" s="47">
        <v>29.6</v>
      </c>
      <c r="AB92" s="47">
        <v>1208.7</v>
      </c>
      <c r="AC92" s="47">
        <v>1911.9</v>
      </c>
      <c r="AD92" s="47">
        <v>36.4</v>
      </c>
      <c r="AE92" s="93">
        <v>4.3</v>
      </c>
      <c r="AF92" s="16"/>
      <c r="AG92" s="106" t="s">
        <v>29</v>
      </c>
      <c r="AH92" s="18">
        <v>1.5</v>
      </c>
      <c r="AI92" s="18">
        <v>9</v>
      </c>
      <c r="AJ92" s="18">
        <v>1.9375</v>
      </c>
      <c r="AK92" s="18">
        <v>8</v>
      </c>
      <c r="AL92" s="19">
        <v>0</v>
      </c>
      <c r="AM92" s="70"/>
      <c r="AN92" s="73" t="s">
        <v>40</v>
      </c>
      <c r="AO92" s="23">
        <v>9.4</v>
      </c>
      <c r="AP92" s="24">
        <v>7.35</v>
      </c>
      <c r="AQ92" s="71"/>
      <c r="AR92" s="34" t="s">
        <v>37</v>
      </c>
      <c r="AS92" s="55">
        <v>0</v>
      </c>
      <c r="AT92" s="35" t="s">
        <v>38</v>
      </c>
      <c r="AU92" s="56">
        <v>3.7999999999999999E-2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85426300</v>
      </c>
      <c r="D93" s="83">
        <f t="shared" si="86"/>
        <v>780549</v>
      </c>
      <c r="E93" s="83">
        <f t="shared" si="86"/>
        <v>1802670</v>
      </c>
      <c r="F93" s="84">
        <f t="shared" si="86"/>
        <v>3156120</v>
      </c>
      <c r="G93" s="82">
        <f t="shared" si="86"/>
        <v>132856000</v>
      </c>
      <c r="H93" s="83">
        <f t="shared" si="86"/>
        <v>1385570</v>
      </c>
      <c r="I93" s="83">
        <f t="shared" si="86"/>
        <v>4124650</v>
      </c>
      <c r="J93" s="84">
        <f t="shared" si="86"/>
        <v>6912820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986613300</v>
      </c>
      <c r="S93" s="60"/>
      <c r="T93" s="281"/>
      <c r="U93" s="284"/>
      <c r="V93" s="60"/>
      <c r="W93" s="107" t="s">
        <v>7</v>
      </c>
      <c r="X93" s="6">
        <f t="shared" ref="X93:AE93" si="87">X88</f>
        <v>1149.5999999999999</v>
      </c>
      <c r="Y93" s="6">
        <f t="shared" si="87"/>
        <v>1781.3</v>
      </c>
      <c r="Z93" s="6">
        <f t="shared" si="87"/>
        <v>19.600000000000001</v>
      </c>
      <c r="AA93" s="6">
        <f t="shared" si="87"/>
        <v>29.5</v>
      </c>
      <c r="AB93" s="6">
        <f t="shared" si="87"/>
        <v>1207.5</v>
      </c>
      <c r="AC93" s="6">
        <f t="shared" si="87"/>
        <v>1901.5</v>
      </c>
      <c r="AD93" s="6">
        <f t="shared" si="87"/>
        <v>36.1</v>
      </c>
      <c r="AE93" s="92">
        <f t="shared" si="87"/>
        <v>4.3</v>
      </c>
      <c r="AF93" s="16"/>
      <c r="AG93" s="107" t="s">
        <v>26</v>
      </c>
      <c r="AH93" s="7">
        <f>(AH92*10.74)</f>
        <v>16.11</v>
      </c>
      <c r="AI93" s="7">
        <f>(AI92*2.2)</f>
        <v>19.8</v>
      </c>
      <c r="AJ93" s="7">
        <f>(AJ92*0.25)</f>
        <v>0.484375</v>
      </c>
      <c r="AK93" s="294">
        <f>AK92+AL92</f>
        <v>8</v>
      </c>
      <c r="AL93" s="295"/>
      <c r="AM93" s="11"/>
      <c r="AN93" s="25" t="s">
        <v>41</v>
      </c>
      <c r="AO93" s="26">
        <v>10.1</v>
      </c>
      <c r="AP93" s="27">
        <v>7.49</v>
      </c>
      <c r="AQ93" s="71"/>
      <c r="AR93" s="36" t="s">
        <v>36</v>
      </c>
      <c r="AS93" s="13">
        <v>0</v>
      </c>
      <c r="AT93" s="2" t="s">
        <v>39</v>
      </c>
      <c r="AU93" s="39">
        <v>0.94299999999999995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78300</v>
      </c>
      <c r="D94" s="85">
        <f t="shared" si="88"/>
        <v>0</v>
      </c>
      <c r="E94" s="85">
        <f t="shared" si="88"/>
        <v>24310</v>
      </c>
      <c r="F94" s="86">
        <f t="shared" si="88"/>
        <v>5580</v>
      </c>
      <c r="G94" s="85">
        <f t="shared" si="88"/>
        <v>539000</v>
      </c>
      <c r="H94" s="85">
        <f t="shared" si="88"/>
        <v>7860</v>
      </c>
      <c r="I94" s="85">
        <f t="shared" si="88"/>
        <v>30900</v>
      </c>
      <c r="J94" s="86">
        <f t="shared" si="88"/>
        <v>29310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827000</v>
      </c>
      <c r="S94" s="61"/>
      <c r="T94" s="282"/>
      <c r="U94" s="285"/>
      <c r="V94" s="61"/>
      <c r="W94" s="48" t="s">
        <v>3</v>
      </c>
      <c r="X94" s="49">
        <f>X92-X93</f>
        <v>1</v>
      </c>
      <c r="Y94" s="49">
        <f t="shared" ref="Y94:AE94" si="89">Y92-Y93</f>
        <v>9.9000000000000909</v>
      </c>
      <c r="Z94" s="49">
        <f t="shared" si="89"/>
        <v>0.19999999999999929</v>
      </c>
      <c r="AA94" s="49">
        <f t="shared" si="89"/>
        <v>0.10000000000000142</v>
      </c>
      <c r="AB94" s="49">
        <f t="shared" si="89"/>
        <v>1.2000000000000455</v>
      </c>
      <c r="AC94" s="49">
        <f t="shared" si="89"/>
        <v>10.400000000000091</v>
      </c>
      <c r="AD94" s="49">
        <f t="shared" si="89"/>
        <v>0.29999999999999716</v>
      </c>
      <c r="AE94" s="94">
        <f t="shared" si="89"/>
        <v>0</v>
      </c>
      <c r="AF94" s="16"/>
      <c r="AG94" s="108" t="s">
        <v>28</v>
      </c>
      <c r="AH94" s="105">
        <f>(AH93)/((K92/1000000)*8.34)</f>
        <v>3.1291992163599436</v>
      </c>
      <c r="AI94" s="105">
        <f>(AI93)/((K92/1000000)*8.34)</f>
        <v>3.8459431709451821</v>
      </c>
      <c r="AJ94" s="105">
        <f>(AJ93)/((K92/1000000)*8.34)</f>
        <v>9.4084784011443059E-2</v>
      </c>
      <c r="AK94" s="296">
        <f>(AK93)/((K92/1000000)*8.34)</f>
        <v>1.553916432705124</v>
      </c>
      <c r="AL94" s="297"/>
      <c r="AM94" s="11"/>
      <c r="AN94" s="63"/>
      <c r="AO94" s="14"/>
      <c r="AP94" s="14"/>
      <c r="AQ94" s="71"/>
      <c r="AR94" s="104" t="s">
        <v>55</v>
      </c>
      <c r="AS94" s="89">
        <v>5.24</v>
      </c>
      <c r="AT94" s="103" t="s">
        <v>54</v>
      </c>
      <c r="AU94" s="38">
        <v>3.2000000000000001E-2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85504600</v>
      </c>
      <c r="D96" s="40">
        <v>780549</v>
      </c>
      <c r="E96" s="40">
        <v>1826980</v>
      </c>
      <c r="F96" s="42">
        <v>3161700</v>
      </c>
      <c r="G96" s="81">
        <v>134046000</v>
      </c>
      <c r="H96" s="40">
        <v>1401280</v>
      </c>
      <c r="I96" s="40">
        <v>4208500</v>
      </c>
      <c r="J96" s="42">
        <v>7021820</v>
      </c>
      <c r="K96" s="270">
        <f>C98+G98</f>
        <v>651000</v>
      </c>
      <c r="L96" s="271"/>
      <c r="M96" s="276">
        <f>D98+E98+F98+H98+I98+J98</f>
        <v>140490</v>
      </c>
      <c r="N96" s="271"/>
      <c r="O96" s="288">
        <f>M96+K96</f>
        <v>791490</v>
      </c>
      <c r="P96" s="289"/>
      <c r="Q96" s="45" t="s">
        <v>6</v>
      </c>
      <c r="R96" s="42">
        <v>988273600</v>
      </c>
      <c r="S96" s="60"/>
      <c r="T96" s="280">
        <v>0.03</v>
      </c>
      <c r="U96" s="283">
        <v>1.07</v>
      </c>
      <c r="V96" s="60"/>
      <c r="W96" s="106" t="s">
        <v>6</v>
      </c>
      <c r="X96" s="47">
        <v>1150.5999999999999</v>
      </c>
      <c r="Y96" s="47">
        <v>1803.2</v>
      </c>
      <c r="Z96" s="47">
        <v>20</v>
      </c>
      <c r="AA96" s="47">
        <v>29.7</v>
      </c>
      <c r="AB96" s="47">
        <v>1208.7</v>
      </c>
      <c r="AC96" s="47">
        <v>1924.9</v>
      </c>
      <c r="AD96" s="47">
        <v>36.700000000000003</v>
      </c>
      <c r="AE96" s="93">
        <v>4.3</v>
      </c>
      <c r="AF96" s="16"/>
      <c r="AG96" s="106" t="s">
        <v>29</v>
      </c>
      <c r="AH96" s="18">
        <v>1.625</v>
      </c>
      <c r="AI96" s="18">
        <v>9.25</v>
      </c>
      <c r="AJ96" s="18">
        <v>2.125</v>
      </c>
      <c r="AK96" s="18">
        <v>8</v>
      </c>
      <c r="AL96" s="19">
        <v>0</v>
      </c>
      <c r="AM96" s="70"/>
      <c r="AN96" s="73" t="s">
        <v>40</v>
      </c>
      <c r="AO96" s="23">
        <v>9.6999999999999993</v>
      </c>
      <c r="AP96" s="24">
        <v>7.49</v>
      </c>
      <c r="AQ96" s="71"/>
      <c r="AR96" s="34" t="s">
        <v>37</v>
      </c>
      <c r="AS96" s="55">
        <v>0</v>
      </c>
      <c r="AT96" s="35" t="s">
        <v>38</v>
      </c>
      <c r="AU96" s="56">
        <v>3.7999999999999999E-2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85504600</v>
      </c>
      <c r="D97" s="83">
        <f t="shared" si="90"/>
        <v>780549</v>
      </c>
      <c r="E97" s="83">
        <f t="shared" si="90"/>
        <v>1826980</v>
      </c>
      <c r="F97" s="84">
        <f t="shared" si="90"/>
        <v>3161700</v>
      </c>
      <c r="G97" s="82">
        <f t="shared" si="90"/>
        <v>133395000</v>
      </c>
      <c r="H97" s="83">
        <f t="shared" si="90"/>
        <v>1393430</v>
      </c>
      <c r="I97" s="83">
        <f t="shared" si="90"/>
        <v>4155550</v>
      </c>
      <c r="J97" s="84">
        <f t="shared" si="90"/>
        <v>6942130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987440300</v>
      </c>
      <c r="S97" s="60"/>
      <c r="T97" s="281"/>
      <c r="U97" s="284"/>
      <c r="V97" s="60"/>
      <c r="W97" s="107" t="s">
        <v>7</v>
      </c>
      <c r="X97" s="6">
        <f t="shared" ref="X97:AE97" si="91">X92</f>
        <v>1150.5999999999999</v>
      </c>
      <c r="Y97" s="6">
        <f t="shared" si="91"/>
        <v>1791.2</v>
      </c>
      <c r="Z97" s="6">
        <f t="shared" si="91"/>
        <v>19.8</v>
      </c>
      <c r="AA97" s="6">
        <f t="shared" si="91"/>
        <v>29.6</v>
      </c>
      <c r="AB97" s="6">
        <f t="shared" si="91"/>
        <v>1208.7</v>
      </c>
      <c r="AC97" s="6">
        <f t="shared" si="91"/>
        <v>1911.9</v>
      </c>
      <c r="AD97" s="6">
        <f t="shared" si="91"/>
        <v>36.4</v>
      </c>
      <c r="AE97" s="92">
        <f t="shared" si="91"/>
        <v>4.3</v>
      </c>
      <c r="AF97" s="16"/>
      <c r="AG97" s="107" t="s">
        <v>26</v>
      </c>
      <c r="AH97" s="7">
        <f>(AH96*10.74)</f>
        <v>17.452500000000001</v>
      </c>
      <c r="AI97" s="7">
        <f>(AI96*2.2)</f>
        <v>20.350000000000001</v>
      </c>
      <c r="AJ97" s="7">
        <f>(AJ96*0.25)</f>
        <v>0.53125</v>
      </c>
      <c r="AK97" s="294">
        <f>AK96+AL96</f>
        <v>8</v>
      </c>
      <c r="AL97" s="295"/>
      <c r="AM97" s="11"/>
      <c r="AN97" s="25" t="s">
        <v>41</v>
      </c>
      <c r="AO97" s="26">
        <v>9.4</v>
      </c>
      <c r="AP97" s="27">
        <v>7.51</v>
      </c>
      <c r="AQ97" s="71"/>
      <c r="AR97" s="36" t="s">
        <v>36</v>
      </c>
      <c r="AS97" s="13">
        <v>0</v>
      </c>
      <c r="AT97" s="2" t="s">
        <v>39</v>
      </c>
      <c r="AU97" s="39">
        <v>0.76600000000000001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0</v>
      </c>
      <c r="D98" s="85">
        <f t="shared" si="92"/>
        <v>0</v>
      </c>
      <c r="E98" s="85">
        <f t="shared" si="92"/>
        <v>0</v>
      </c>
      <c r="F98" s="86">
        <f t="shared" si="92"/>
        <v>0</v>
      </c>
      <c r="G98" s="85">
        <f t="shared" si="92"/>
        <v>651000</v>
      </c>
      <c r="H98" s="85">
        <f t="shared" si="92"/>
        <v>7850</v>
      </c>
      <c r="I98" s="85">
        <f t="shared" si="92"/>
        <v>52950</v>
      </c>
      <c r="J98" s="86">
        <f t="shared" si="92"/>
        <v>79690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833300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93">Y96-Y97</f>
        <v>12</v>
      </c>
      <c r="Z98" s="49">
        <f t="shared" si="93"/>
        <v>0.19999999999999929</v>
      </c>
      <c r="AA98" s="49">
        <f t="shared" si="93"/>
        <v>9.9999999999997868E-2</v>
      </c>
      <c r="AB98" s="49">
        <f t="shared" si="93"/>
        <v>0</v>
      </c>
      <c r="AC98" s="49">
        <f t="shared" si="93"/>
        <v>13</v>
      </c>
      <c r="AD98" s="49">
        <f t="shared" si="93"/>
        <v>0.30000000000000426</v>
      </c>
      <c r="AE98" s="94">
        <f t="shared" si="93"/>
        <v>0</v>
      </c>
      <c r="AF98" s="16"/>
      <c r="AG98" s="108" t="s">
        <v>28</v>
      </c>
      <c r="AH98" s="105">
        <f>(AH97)/((K96/1000000)*8.34)</f>
        <v>3.2144791079578736</v>
      </c>
      <c r="AI98" s="105">
        <f>(AI97)/((K96/1000000)*8.34)</f>
        <v>3.7481535508920056</v>
      </c>
      <c r="AJ98" s="105">
        <f>(AJ97)/((K96/1000000)*8.34)</f>
        <v>9.7847988889993992E-2</v>
      </c>
      <c r="AK98" s="296">
        <f>(AK97)/((K96/1000000)*8.34)</f>
        <v>1.4734755974022626</v>
      </c>
      <c r="AL98" s="297"/>
      <c r="AM98" s="11"/>
      <c r="AN98" s="63"/>
      <c r="AO98" s="14"/>
      <c r="AP98" s="14"/>
      <c r="AQ98" s="71"/>
      <c r="AR98" s="104" t="s">
        <v>55</v>
      </c>
      <c r="AS98" s="89">
        <v>2.36</v>
      </c>
      <c r="AT98" s="103" t="s">
        <v>54</v>
      </c>
      <c r="AU98" s="38">
        <v>3.3000000000000002E-2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85504600</v>
      </c>
      <c r="D100" s="40">
        <v>780549</v>
      </c>
      <c r="E100" s="40">
        <v>1826980</v>
      </c>
      <c r="F100" s="42">
        <v>3161700</v>
      </c>
      <c r="G100" s="81">
        <v>134543000</v>
      </c>
      <c r="H100" s="40">
        <v>1401280</v>
      </c>
      <c r="I100" s="40">
        <v>4208500</v>
      </c>
      <c r="J100" s="42">
        <v>7021820</v>
      </c>
      <c r="K100" s="270">
        <f>C102+G102</f>
        <v>497000</v>
      </c>
      <c r="L100" s="271"/>
      <c r="M100" s="276">
        <f>D102+E102+F102+H102+I102+J102</f>
        <v>0</v>
      </c>
      <c r="N100" s="271"/>
      <c r="O100" s="288">
        <f>M100+K100</f>
        <v>497000</v>
      </c>
      <c r="P100" s="289"/>
      <c r="Q100" s="45" t="s">
        <v>6</v>
      </c>
      <c r="R100" s="42">
        <v>989134900</v>
      </c>
      <c r="S100" s="60"/>
      <c r="T100" s="280">
        <v>0.19</v>
      </c>
      <c r="U100" s="283">
        <v>1.03</v>
      </c>
      <c r="V100" s="60"/>
      <c r="W100" s="106" t="s">
        <v>6</v>
      </c>
      <c r="X100" s="47">
        <v>1150.5999999999999</v>
      </c>
      <c r="Y100" s="47">
        <v>1812.4</v>
      </c>
      <c r="Z100" s="47">
        <v>20.100000000000001</v>
      </c>
      <c r="AA100" s="47">
        <v>29.8</v>
      </c>
      <c r="AB100" s="47">
        <v>1208.7</v>
      </c>
      <c r="AC100" s="47">
        <v>1935.9</v>
      </c>
      <c r="AD100" s="47">
        <v>36.9</v>
      </c>
      <c r="AE100" s="93">
        <v>4.3</v>
      </c>
      <c r="AF100" s="16"/>
      <c r="AG100" s="106" t="s">
        <v>29</v>
      </c>
      <c r="AH100" s="18">
        <v>1.25</v>
      </c>
      <c r="AI100" s="18">
        <v>7.5</v>
      </c>
      <c r="AJ100" s="18">
        <v>1.75</v>
      </c>
      <c r="AK100" s="18">
        <v>7</v>
      </c>
      <c r="AL100" s="19">
        <v>0</v>
      </c>
      <c r="AM100" s="70"/>
      <c r="AN100" s="73" t="s">
        <v>40</v>
      </c>
      <c r="AO100" s="23">
        <v>9.6</v>
      </c>
      <c r="AP100" s="24">
        <v>7.58</v>
      </c>
      <c r="AQ100" s="71"/>
      <c r="AR100" s="34" t="s">
        <v>37</v>
      </c>
      <c r="AS100" s="55">
        <v>0</v>
      </c>
      <c r="AT100" s="35" t="s">
        <v>38</v>
      </c>
      <c r="AU100" s="56">
        <v>3.7999999999999999E-2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85504600</v>
      </c>
      <c r="D101" s="83">
        <f t="shared" si="94"/>
        <v>780549</v>
      </c>
      <c r="E101" s="83">
        <f t="shared" si="94"/>
        <v>1826980</v>
      </c>
      <c r="F101" s="84">
        <f t="shared" si="94"/>
        <v>3161700</v>
      </c>
      <c r="G101" s="82">
        <f t="shared" si="94"/>
        <v>134046000</v>
      </c>
      <c r="H101" s="83">
        <f t="shared" si="94"/>
        <v>1401280</v>
      </c>
      <c r="I101" s="83">
        <f t="shared" si="94"/>
        <v>4208500</v>
      </c>
      <c r="J101" s="84">
        <f t="shared" si="94"/>
        <v>7021820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988273600</v>
      </c>
      <c r="S101" s="60"/>
      <c r="T101" s="281"/>
      <c r="U101" s="284"/>
      <c r="V101" s="60"/>
      <c r="W101" s="107" t="s">
        <v>7</v>
      </c>
      <c r="X101" s="6">
        <f t="shared" ref="X101:AE101" si="95">X96</f>
        <v>1150.5999999999999</v>
      </c>
      <c r="Y101" s="6">
        <f t="shared" si="95"/>
        <v>1803.2</v>
      </c>
      <c r="Z101" s="6">
        <f t="shared" si="95"/>
        <v>20</v>
      </c>
      <c r="AA101" s="6">
        <f t="shared" si="95"/>
        <v>29.7</v>
      </c>
      <c r="AB101" s="6">
        <f t="shared" si="95"/>
        <v>1208.7</v>
      </c>
      <c r="AC101" s="6">
        <f t="shared" si="95"/>
        <v>1924.9</v>
      </c>
      <c r="AD101" s="6">
        <f t="shared" si="95"/>
        <v>36.700000000000003</v>
      </c>
      <c r="AE101" s="92">
        <f t="shared" si="95"/>
        <v>4.3</v>
      </c>
      <c r="AF101" s="16"/>
      <c r="AG101" s="107" t="s">
        <v>26</v>
      </c>
      <c r="AH101" s="7">
        <f>(AH100*10.74)</f>
        <v>13.425000000000001</v>
      </c>
      <c r="AI101" s="7">
        <f>(AI100*2.2)</f>
        <v>16.5</v>
      </c>
      <c r="AJ101" s="7">
        <f>(AJ100*0.25)</f>
        <v>0.4375</v>
      </c>
      <c r="AK101" s="294">
        <f>AK100+AL100</f>
        <v>7</v>
      </c>
      <c r="AL101" s="295"/>
      <c r="AM101" s="11"/>
      <c r="AN101" s="25" t="s">
        <v>41</v>
      </c>
      <c r="AO101" s="26">
        <v>9.3000000000000007</v>
      </c>
      <c r="AP101" s="27">
        <v>7.38</v>
      </c>
      <c r="AQ101" s="71"/>
      <c r="AR101" s="36" t="s">
        <v>36</v>
      </c>
      <c r="AS101" s="13">
        <v>0</v>
      </c>
      <c r="AT101" s="2" t="s">
        <v>39</v>
      </c>
      <c r="AU101" s="39">
        <v>0.67400000000000004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0</v>
      </c>
      <c r="D102" s="85">
        <f t="shared" si="96"/>
        <v>0</v>
      </c>
      <c r="E102" s="85">
        <f t="shared" si="96"/>
        <v>0</v>
      </c>
      <c r="F102" s="86">
        <f t="shared" si="96"/>
        <v>0</v>
      </c>
      <c r="G102" s="85">
        <f t="shared" si="96"/>
        <v>497000</v>
      </c>
      <c r="H102" s="85">
        <f t="shared" si="96"/>
        <v>0</v>
      </c>
      <c r="I102" s="85">
        <f t="shared" si="96"/>
        <v>0</v>
      </c>
      <c r="J102" s="86">
        <f t="shared" si="96"/>
        <v>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861300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97">Y100-Y101</f>
        <v>9.2000000000000455</v>
      </c>
      <c r="Z102" s="49">
        <f t="shared" si="97"/>
        <v>0.10000000000000142</v>
      </c>
      <c r="AA102" s="49">
        <f t="shared" si="97"/>
        <v>0.10000000000000142</v>
      </c>
      <c r="AB102" s="49">
        <f t="shared" si="97"/>
        <v>0</v>
      </c>
      <c r="AC102" s="49">
        <f t="shared" si="97"/>
        <v>11</v>
      </c>
      <c r="AD102" s="49">
        <f t="shared" si="97"/>
        <v>0.19999999999999574</v>
      </c>
      <c r="AE102" s="94">
        <f t="shared" si="97"/>
        <v>0</v>
      </c>
      <c r="AF102" s="16"/>
      <c r="AG102" s="108" t="s">
        <v>28</v>
      </c>
      <c r="AH102" s="105">
        <f>(AH101)/((K100/1000000)*8.34)</f>
        <v>3.2388576060680632</v>
      </c>
      <c r="AI102" s="105">
        <f>(AI101)/((K100/1000000)*8.34)</f>
        <v>3.980718845446781</v>
      </c>
      <c r="AJ102" s="105">
        <f>(AJ101)/((K100/1000000)*8.34)</f>
        <v>0.1055493633262404</v>
      </c>
      <c r="AK102" s="296">
        <f>(AK101)/((K100/1000000)*8.34)</f>
        <v>1.6887898132198464</v>
      </c>
      <c r="AL102" s="297"/>
      <c r="AM102" s="11"/>
      <c r="AN102" s="63"/>
      <c r="AO102" s="14"/>
      <c r="AP102" s="14"/>
      <c r="AQ102" s="71"/>
      <c r="AR102" s="104" t="s">
        <v>55</v>
      </c>
      <c r="AS102" s="89">
        <v>1.69</v>
      </c>
      <c r="AT102" s="103" t="s">
        <v>54</v>
      </c>
      <c r="AU102" s="38">
        <v>3.2000000000000001E-2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85504600</v>
      </c>
      <c r="D104" s="40">
        <v>780549</v>
      </c>
      <c r="E104" s="40">
        <v>1826980</v>
      </c>
      <c r="F104" s="42">
        <v>3161700</v>
      </c>
      <c r="G104" s="81">
        <v>135166000</v>
      </c>
      <c r="H104" s="40">
        <v>1409150</v>
      </c>
      <c r="I104" s="40">
        <v>4239880</v>
      </c>
      <c r="J104" s="42">
        <v>7174770</v>
      </c>
      <c r="K104" s="270">
        <f>C106+G106</f>
        <v>623000</v>
      </c>
      <c r="L104" s="271"/>
      <c r="M104" s="276">
        <f>D106+E106+F106+H106+I106+J106</f>
        <v>192200</v>
      </c>
      <c r="N104" s="271"/>
      <c r="O104" s="288">
        <f>M104+K104</f>
        <v>815200</v>
      </c>
      <c r="P104" s="289"/>
      <c r="Q104" s="45" t="s">
        <v>6</v>
      </c>
      <c r="R104" s="42">
        <v>989997300</v>
      </c>
      <c r="S104" s="60"/>
      <c r="T104" s="280">
        <v>0.02</v>
      </c>
      <c r="U104" s="283">
        <v>1.03</v>
      </c>
      <c r="V104" s="60"/>
      <c r="W104" s="106" t="s">
        <v>6</v>
      </c>
      <c r="X104" s="47">
        <v>1150.5999999999999</v>
      </c>
      <c r="Y104" s="47">
        <v>1823.7</v>
      </c>
      <c r="Z104" s="47">
        <v>20.100000000000001</v>
      </c>
      <c r="AA104" s="47">
        <v>29.9</v>
      </c>
      <c r="AB104" s="47">
        <v>1208.7</v>
      </c>
      <c r="AC104" s="47">
        <v>1947.5</v>
      </c>
      <c r="AD104" s="47">
        <v>36.9</v>
      </c>
      <c r="AE104" s="93">
        <v>4.3</v>
      </c>
      <c r="AF104" s="16"/>
      <c r="AG104" s="106" t="s">
        <v>29</v>
      </c>
      <c r="AH104" s="18">
        <v>1.625</v>
      </c>
      <c r="AI104" s="18">
        <v>9</v>
      </c>
      <c r="AJ104" s="18">
        <v>1.875</v>
      </c>
      <c r="AK104" s="18">
        <v>8</v>
      </c>
      <c r="AL104" s="19">
        <v>0</v>
      </c>
      <c r="AM104" s="70"/>
      <c r="AN104" s="73" t="s">
        <v>40</v>
      </c>
      <c r="AO104" s="23">
        <v>10.4</v>
      </c>
      <c r="AP104" s="24">
        <v>7.6</v>
      </c>
      <c r="AQ104" s="71"/>
      <c r="AR104" s="34" t="s">
        <v>37</v>
      </c>
      <c r="AS104" s="55">
        <v>0</v>
      </c>
      <c r="AT104" s="35" t="s">
        <v>38</v>
      </c>
      <c r="AU104" s="56">
        <v>3.9E-2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85504600</v>
      </c>
      <c r="D105" s="83">
        <f t="shared" si="98"/>
        <v>780549</v>
      </c>
      <c r="E105" s="83">
        <f t="shared" si="98"/>
        <v>1826980</v>
      </c>
      <c r="F105" s="84">
        <f t="shared" si="98"/>
        <v>3161700</v>
      </c>
      <c r="G105" s="82">
        <f t="shared" si="98"/>
        <v>134543000</v>
      </c>
      <c r="H105" s="83">
        <f t="shared" si="98"/>
        <v>1401280</v>
      </c>
      <c r="I105" s="83">
        <f t="shared" si="98"/>
        <v>4208500</v>
      </c>
      <c r="J105" s="84">
        <f t="shared" si="98"/>
        <v>7021820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989134900</v>
      </c>
      <c r="S105" s="60"/>
      <c r="T105" s="281"/>
      <c r="U105" s="284"/>
      <c r="V105" s="60"/>
      <c r="W105" s="107" t="s">
        <v>7</v>
      </c>
      <c r="X105" s="6">
        <f t="shared" ref="X105:AE105" si="99">X100</f>
        <v>1150.5999999999999</v>
      </c>
      <c r="Y105" s="6">
        <f t="shared" si="99"/>
        <v>1812.4</v>
      </c>
      <c r="Z105" s="6">
        <f t="shared" si="99"/>
        <v>20.100000000000001</v>
      </c>
      <c r="AA105" s="6">
        <f t="shared" si="99"/>
        <v>29.8</v>
      </c>
      <c r="AB105" s="6">
        <f t="shared" si="99"/>
        <v>1208.7</v>
      </c>
      <c r="AC105" s="6">
        <f t="shared" si="99"/>
        <v>1935.9</v>
      </c>
      <c r="AD105" s="6">
        <f t="shared" si="99"/>
        <v>36.9</v>
      </c>
      <c r="AE105" s="92">
        <f t="shared" si="99"/>
        <v>4.3</v>
      </c>
      <c r="AF105" s="16"/>
      <c r="AG105" s="107" t="s">
        <v>26</v>
      </c>
      <c r="AH105" s="7">
        <f>(AH104*10.74)</f>
        <v>17.452500000000001</v>
      </c>
      <c r="AI105" s="7">
        <f>(AI104*2.2)</f>
        <v>19.8</v>
      </c>
      <c r="AJ105" s="7">
        <f>(AJ104*0.25)</f>
        <v>0.46875</v>
      </c>
      <c r="AK105" s="294">
        <f>AK104+AL104</f>
        <v>8</v>
      </c>
      <c r="AL105" s="295"/>
      <c r="AM105" s="11"/>
      <c r="AN105" s="25" t="s">
        <v>41</v>
      </c>
      <c r="AO105" s="26">
        <v>9.9</v>
      </c>
      <c r="AP105" s="27">
        <v>7.46</v>
      </c>
      <c r="AQ105" s="71"/>
      <c r="AR105" s="36" t="s">
        <v>36</v>
      </c>
      <c r="AS105" s="13">
        <v>0</v>
      </c>
      <c r="AT105" s="2" t="s">
        <v>39</v>
      </c>
      <c r="AU105" s="39">
        <v>0.628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0</v>
      </c>
      <c r="D106" s="85">
        <f t="shared" si="100"/>
        <v>0</v>
      </c>
      <c r="E106" s="85">
        <f t="shared" si="100"/>
        <v>0</v>
      </c>
      <c r="F106" s="86">
        <f t="shared" si="100"/>
        <v>0</v>
      </c>
      <c r="G106" s="85">
        <f t="shared" si="100"/>
        <v>623000</v>
      </c>
      <c r="H106" s="85">
        <f t="shared" si="100"/>
        <v>7870</v>
      </c>
      <c r="I106" s="85">
        <f t="shared" si="100"/>
        <v>31380</v>
      </c>
      <c r="J106" s="86">
        <f t="shared" si="100"/>
        <v>152950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862400</v>
      </c>
      <c r="S106" s="61"/>
      <c r="T106" s="282"/>
      <c r="U106" s="285"/>
      <c r="V106" s="61"/>
      <c r="W106" s="48" t="s">
        <v>3</v>
      </c>
      <c r="X106" s="49">
        <f>X104-X105</f>
        <v>0</v>
      </c>
      <c r="Y106" s="49">
        <f t="shared" ref="Y106:AE106" si="101">Y104-Y105</f>
        <v>11.299999999999955</v>
      </c>
      <c r="Z106" s="49">
        <f t="shared" si="101"/>
        <v>0</v>
      </c>
      <c r="AA106" s="49">
        <f t="shared" si="101"/>
        <v>9.9999999999997868E-2</v>
      </c>
      <c r="AB106" s="49">
        <f t="shared" si="101"/>
        <v>0</v>
      </c>
      <c r="AC106" s="49">
        <f t="shared" si="101"/>
        <v>11.599999999999909</v>
      </c>
      <c r="AD106" s="49">
        <f t="shared" si="101"/>
        <v>0</v>
      </c>
      <c r="AE106" s="94">
        <f t="shared" si="101"/>
        <v>0</v>
      </c>
      <c r="AF106" s="16"/>
      <c r="AG106" s="108" t="s">
        <v>28</v>
      </c>
      <c r="AH106" s="105">
        <f>(AH105)/((K104/1000000)*8.34)</f>
        <v>3.3589500791020472</v>
      </c>
      <c r="AI106" s="105">
        <f>(AI105)/((K104/1000000)*8.34)</f>
        <v>3.8107555688996153</v>
      </c>
      <c r="AJ106" s="105">
        <f>(AJ105)/((K104/1000000)*8.34)</f>
        <v>9.021675115766134E-2</v>
      </c>
      <c r="AK106" s="296">
        <f>(AK105)/((K104/1000000)*8.34)</f>
        <v>1.5396992197574202</v>
      </c>
      <c r="AL106" s="297"/>
      <c r="AM106" s="11"/>
      <c r="AN106" s="63"/>
      <c r="AO106" s="14"/>
      <c r="AP106" s="14"/>
      <c r="AQ106" s="71"/>
      <c r="AR106" s="104" t="s">
        <v>55</v>
      </c>
      <c r="AS106" s="89">
        <v>2.3199999999999998</v>
      </c>
      <c r="AT106" s="103" t="s">
        <v>54</v>
      </c>
      <c r="AU106" s="38">
        <v>3.5000000000000003E-2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85504600</v>
      </c>
      <c r="D108" s="40">
        <v>780549</v>
      </c>
      <c r="E108" s="40">
        <v>1826980</v>
      </c>
      <c r="F108" s="42">
        <v>3161700</v>
      </c>
      <c r="G108" s="81">
        <v>135694000</v>
      </c>
      <c r="H108" s="40">
        <v>1416970</v>
      </c>
      <c r="I108" s="40">
        <v>4271250</v>
      </c>
      <c r="J108" s="42">
        <v>7248410</v>
      </c>
      <c r="K108" s="270">
        <f>C110+G110</f>
        <v>528000</v>
      </c>
      <c r="L108" s="271"/>
      <c r="M108" s="276">
        <f>D110+E110+F110+H110+I110+J110</f>
        <v>112830</v>
      </c>
      <c r="N108" s="271"/>
      <c r="O108" s="288">
        <f>M108+K108</f>
        <v>640830</v>
      </c>
      <c r="P108" s="289"/>
      <c r="Q108" s="45" t="s">
        <v>6</v>
      </c>
      <c r="R108" s="42">
        <v>990838300</v>
      </c>
      <c r="S108" s="60"/>
      <c r="T108" s="280">
        <v>0</v>
      </c>
      <c r="U108" s="283">
        <v>1</v>
      </c>
      <c r="V108" s="60"/>
      <c r="W108" s="106" t="s">
        <v>6</v>
      </c>
      <c r="X108" s="47">
        <v>1150.5999999999999</v>
      </c>
      <c r="Y108" s="47">
        <v>1833.4</v>
      </c>
      <c r="Z108" s="47">
        <v>20.3</v>
      </c>
      <c r="AA108" s="47">
        <v>30</v>
      </c>
      <c r="AB108" s="47">
        <v>1208.7</v>
      </c>
      <c r="AC108" s="47">
        <v>1958.2</v>
      </c>
      <c r="AD108" s="47">
        <v>37.1</v>
      </c>
      <c r="AE108" s="93">
        <v>4.3</v>
      </c>
      <c r="AF108" s="16"/>
      <c r="AG108" s="106" t="s">
        <v>29</v>
      </c>
      <c r="AH108" s="18">
        <v>1.5</v>
      </c>
      <c r="AI108" s="18">
        <v>7.625</v>
      </c>
      <c r="AJ108" s="18">
        <v>1.5625</v>
      </c>
      <c r="AK108" s="18">
        <v>7</v>
      </c>
      <c r="AL108" s="19">
        <v>0</v>
      </c>
      <c r="AM108" s="70"/>
      <c r="AN108" s="73" t="s">
        <v>40</v>
      </c>
      <c r="AO108" s="23">
        <v>9.6999999999999993</v>
      </c>
      <c r="AP108" s="24">
        <v>7.46</v>
      </c>
      <c r="AQ108" s="71"/>
      <c r="AR108" s="34" t="s">
        <v>37</v>
      </c>
      <c r="AS108" s="55">
        <v>0</v>
      </c>
      <c r="AT108" s="35" t="s">
        <v>38</v>
      </c>
      <c r="AU108" s="56">
        <v>3.7999999999999999E-2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85504600</v>
      </c>
      <c r="D109" s="83">
        <f t="shared" si="102"/>
        <v>780549</v>
      </c>
      <c r="E109" s="83">
        <f t="shared" si="102"/>
        <v>1826980</v>
      </c>
      <c r="F109" s="84">
        <f t="shared" si="102"/>
        <v>3161700</v>
      </c>
      <c r="G109" s="82">
        <f t="shared" si="102"/>
        <v>135166000</v>
      </c>
      <c r="H109" s="83">
        <f t="shared" si="102"/>
        <v>1409150</v>
      </c>
      <c r="I109" s="83">
        <f t="shared" si="102"/>
        <v>4239880</v>
      </c>
      <c r="J109" s="84">
        <f t="shared" si="102"/>
        <v>7174770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989997300</v>
      </c>
      <c r="S109" s="60"/>
      <c r="T109" s="281"/>
      <c r="U109" s="284"/>
      <c r="V109" s="60"/>
      <c r="W109" s="107" t="s">
        <v>7</v>
      </c>
      <c r="X109" s="6">
        <f t="shared" ref="X109:AE109" si="103">X104</f>
        <v>1150.5999999999999</v>
      </c>
      <c r="Y109" s="6">
        <f t="shared" si="103"/>
        <v>1823.7</v>
      </c>
      <c r="Z109" s="6">
        <f t="shared" si="103"/>
        <v>20.100000000000001</v>
      </c>
      <c r="AA109" s="6">
        <f t="shared" si="103"/>
        <v>29.9</v>
      </c>
      <c r="AB109" s="6">
        <f t="shared" si="103"/>
        <v>1208.7</v>
      </c>
      <c r="AC109" s="6">
        <f t="shared" si="103"/>
        <v>1947.5</v>
      </c>
      <c r="AD109" s="6">
        <f t="shared" si="103"/>
        <v>36.9</v>
      </c>
      <c r="AE109" s="92">
        <f t="shared" si="103"/>
        <v>4.3</v>
      </c>
      <c r="AF109" s="16"/>
      <c r="AG109" s="107" t="s">
        <v>26</v>
      </c>
      <c r="AH109" s="7">
        <f>(AH108*10.74)</f>
        <v>16.11</v>
      </c>
      <c r="AI109" s="7">
        <f>(AI108*2.2)</f>
        <v>16.775000000000002</v>
      </c>
      <c r="AJ109" s="7">
        <f>(AJ108*0.25)</f>
        <v>0.390625</v>
      </c>
      <c r="AK109" s="294">
        <f>AK108+AL108</f>
        <v>7</v>
      </c>
      <c r="AL109" s="295"/>
      <c r="AM109" s="11"/>
      <c r="AN109" s="25" t="s">
        <v>41</v>
      </c>
      <c r="AO109" s="26">
        <v>8.1</v>
      </c>
      <c r="AP109" s="27">
        <v>7.7</v>
      </c>
      <c r="AQ109" s="71"/>
      <c r="AR109" s="36" t="s">
        <v>36</v>
      </c>
      <c r="AS109" s="13">
        <v>0</v>
      </c>
      <c r="AT109" s="2" t="s">
        <v>39</v>
      </c>
      <c r="AU109" s="39">
        <v>0.67100000000000004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0</v>
      </c>
      <c r="D110" s="85">
        <f t="shared" si="104"/>
        <v>0</v>
      </c>
      <c r="E110" s="85">
        <f t="shared" si="104"/>
        <v>0</v>
      </c>
      <c r="F110" s="86">
        <f t="shared" si="104"/>
        <v>0</v>
      </c>
      <c r="G110" s="85">
        <f t="shared" si="104"/>
        <v>528000</v>
      </c>
      <c r="H110" s="85">
        <f t="shared" si="104"/>
        <v>7820</v>
      </c>
      <c r="I110" s="85">
        <f t="shared" si="104"/>
        <v>31370</v>
      </c>
      <c r="J110" s="86">
        <f t="shared" si="104"/>
        <v>73640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841000</v>
      </c>
      <c r="S110" s="61"/>
      <c r="T110" s="282"/>
      <c r="U110" s="285"/>
      <c r="V110" s="61"/>
      <c r="W110" s="48" t="s">
        <v>3</v>
      </c>
      <c r="X110" s="49">
        <f>X108-X109</f>
        <v>0</v>
      </c>
      <c r="Y110" s="49">
        <f t="shared" ref="Y110:AE110" si="105">Y108-Y109</f>
        <v>9.7000000000000455</v>
      </c>
      <c r="Z110" s="49">
        <f t="shared" si="105"/>
        <v>0.19999999999999929</v>
      </c>
      <c r="AA110" s="49">
        <f t="shared" si="105"/>
        <v>0.10000000000000142</v>
      </c>
      <c r="AB110" s="49">
        <f t="shared" si="105"/>
        <v>0</v>
      </c>
      <c r="AC110" s="49">
        <f t="shared" si="105"/>
        <v>10.700000000000045</v>
      </c>
      <c r="AD110" s="49">
        <f t="shared" si="105"/>
        <v>0.20000000000000284</v>
      </c>
      <c r="AE110" s="94">
        <f t="shared" si="105"/>
        <v>0</v>
      </c>
      <c r="AF110" s="16"/>
      <c r="AG110" s="108" t="s">
        <v>28</v>
      </c>
      <c r="AH110" s="105">
        <f>(AH109)/((K108/1000000)*8.34)</f>
        <v>3.6584368868541528</v>
      </c>
      <c r="AI110" s="105">
        <f>(AI109)/((K108/1000000)*8.34)</f>
        <v>3.8094524380495605</v>
      </c>
      <c r="AJ110" s="105">
        <f>(AJ109)/((K108/1000000)*8.34)</f>
        <v>8.8707443136399958E-2</v>
      </c>
      <c r="AK110" s="296">
        <f>(AK109)/((K108/1000000)*8.34)</f>
        <v>1.5896373810042874</v>
      </c>
      <c r="AL110" s="297"/>
      <c r="AM110" s="11"/>
      <c r="AN110" s="63"/>
      <c r="AO110" s="14"/>
      <c r="AP110" s="14"/>
      <c r="AQ110" s="71"/>
      <c r="AR110" s="104" t="s">
        <v>55</v>
      </c>
      <c r="AS110" s="89">
        <v>2.34</v>
      </c>
      <c r="AT110" s="103" t="s">
        <v>54</v>
      </c>
      <c r="AU110" s="38">
        <v>3.2000000000000001E-2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85504600</v>
      </c>
      <c r="D112" s="40">
        <v>780549</v>
      </c>
      <c r="E112" s="40">
        <v>1826980</v>
      </c>
      <c r="F112" s="42">
        <v>3161700</v>
      </c>
      <c r="G112" s="81">
        <v>136181000</v>
      </c>
      <c r="H112" s="40">
        <v>1416970</v>
      </c>
      <c r="I112" s="40">
        <v>4271250</v>
      </c>
      <c r="J112" s="42">
        <v>7248410</v>
      </c>
      <c r="K112" s="270">
        <f>C114+G114</f>
        <v>487000</v>
      </c>
      <c r="L112" s="271"/>
      <c r="M112" s="276">
        <f>D114+E114+F114+H114+I114+J114</f>
        <v>0</v>
      </c>
      <c r="N112" s="271"/>
      <c r="O112" s="288">
        <f>M112+K112</f>
        <v>487000</v>
      </c>
      <c r="P112" s="289"/>
      <c r="Q112" s="45" t="s">
        <v>6</v>
      </c>
      <c r="R112" s="42">
        <v>991612960</v>
      </c>
      <c r="S112" s="60"/>
      <c r="T112" s="280">
        <v>0</v>
      </c>
      <c r="U112" s="283">
        <v>0.98</v>
      </c>
      <c r="V112" s="60"/>
      <c r="W112" s="106" t="s">
        <v>6</v>
      </c>
      <c r="X112" s="47">
        <v>1150.5999999999999</v>
      </c>
      <c r="Y112" s="47">
        <v>1842</v>
      </c>
      <c r="Z112" s="47">
        <v>20.3</v>
      </c>
      <c r="AA112" s="47">
        <v>30</v>
      </c>
      <c r="AB112" s="47">
        <v>1208.7</v>
      </c>
      <c r="AC112" s="47">
        <v>1967</v>
      </c>
      <c r="AD112" s="47">
        <v>37.1</v>
      </c>
      <c r="AE112" s="93">
        <v>4.3</v>
      </c>
      <c r="AF112" s="16"/>
      <c r="AG112" s="106" t="s">
        <v>29</v>
      </c>
      <c r="AH112" s="18">
        <v>1</v>
      </c>
      <c r="AI112" s="18">
        <v>6.75</v>
      </c>
      <c r="AJ112" s="18">
        <v>1</v>
      </c>
      <c r="AK112" s="18">
        <v>7</v>
      </c>
      <c r="AL112" s="19">
        <v>0</v>
      </c>
      <c r="AM112" s="70"/>
      <c r="AN112" s="73" t="s">
        <v>40</v>
      </c>
      <c r="AO112" s="23">
        <v>10</v>
      </c>
      <c r="AP112" s="24">
        <v>7.42</v>
      </c>
      <c r="AQ112" s="71"/>
      <c r="AR112" s="34" t="s">
        <v>37</v>
      </c>
      <c r="AS112" s="55">
        <v>0</v>
      </c>
      <c r="AT112" s="35" t="s">
        <v>38</v>
      </c>
      <c r="AU112" s="56">
        <v>4.1000000000000002E-2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85504600</v>
      </c>
      <c r="D113" s="83">
        <f t="shared" si="106"/>
        <v>780549</v>
      </c>
      <c r="E113" s="83">
        <f t="shared" si="106"/>
        <v>1826980</v>
      </c>
      <c r="F113" s="84">
        <f t="shared" si="106"/>
        <v>3161700</v>
      </c>
      <c r="G113" s="82">
        <f t="shared" si="106"/>
        <v>135694000</v>
      </c>
      <c r="H113" s="83">
        <f t="shared" si="106"/>
        <v>1416970</v>
      </c>
      <c r="I113" s="83">
        <f t="shared" si="106"/>
        <v>4271250</v>
      </c>
      <c r="J113" s="84">
        <f t="shared" si="106"/>
        <v>7248410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990838300</v>
      </c>
      <c r="S113" s="60"/>
      <c r="T113" s="281"/>
      <c r="U113" s="284"/>
      <c r="V113" s="60"/>
      <c r="W113" s="107" t="s">
        <v>7</v>
      </c>
      <c r="X113" s="6">
        <f t="shared" ref="X113:AE113" si="107">X108</f>
        <v>1150.5999999999999</v>
      </c>
      <c r="Y113" s="6">
        <f t="shared" si="107"/>
        <v>1833.4</v>
      </c>
      <c r="Z113" s="6">
        <f t="shared" si="107"/>
        <v>20.3</v>
      </c>
      <c r="AA113" s="6">
        <f t="shared" si="107"/>
        <v>30</v>
      </c>
      <c r="AB113" s="6">
        <f t="shared" si="107"/>
        <v>1208.7</v>
      </c>
      <c r="AC113" s="6">
        <f t="shared" si="107"/>
        <v>1958.2</v>
      </c>
      <c r="AD113" s="6">
        <f t="shared" si="107"/>
        <v>37.1</v>
      </c>
      <c r="AE113" s="92">
        <f t="shared" si="107"/>
        <v>4.3</v>
      </c>
      <c r="AF113" s="16"/>
      <c r="AG113" s="107" t="s">
        <v>26</v>
      </c>
      <c r="AH113" s="7">
        <f>(AH112*10.74)</f>
        <v>10.74</v>
      </c>
      <c r="AI113" s="7">
        <f>(AI112*2.2)</f>
        <v>14.850000000000001</v>
      </c>
      <c r="AJ113" s="7">
        <f>(AJ112*0.25)</f>
        <v>0.25</v>
      </c>
      <c r="AK113" s="294">
        <f>AK112+AL112</f>
        <v>7</v>
      </c>
      <c r="AL113" s="295"/>
      <c r="AM113" s="11"/>
      <c r="AN113" s="25" t="s">
        <v>41</v>
      </c>
      <c r="AO113" s="26">
        <v>8.3000000000000007</v>
      </c>
      <c r="AP113" s="27">
        <v>7.66</v>
      </c>
      <c r="AQ113" s="71"/>
      <c r="AR113" s="36" t="s">
        <v>36</v>
      </c>
      <c r="AS113" s="13">
        <v>0</v>
      </c>
      <c r="AT113" s="2" t="s">
        <v>39</v>
      </c>
      <c r="AU113" s="39">
        <v>0.79900000000000004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0</v>
      </c>
      <c r="D114" s="85">
        <f t="shared" si="108"/>
        <v>0</v>
      </c>
      <c r="E114" s="85">
        <f t="shared" si="108"/>
        <v>0</v>
      </c>
      <c r="F114" s="86">
        <f t="shared" si="108"/>
        <v>0</v>
      </c>
      <c r="G114" s="85">
        <f t="shared" si="108"/>
        <v>487000</v>
      </c>
      <c r="H114" s="85">
        <f t="shared" si="108"/>
        <v>0</v>
      </c>
      <c r="I114" s="85">
        <f t="shared" si="108"/>
        <v>0</v>
      </c>
      <c r="J114" s="86">
        <f t="shared" si="108"/>
        <v>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774660</v>
      </c>
      <c r="S114" s="61"/>
      <c r="T114" s="282"/>
      <c r="U114" s="285"/>
      <c r="V114" s="61"/>
      <c r="W114" s="48" t="s">
        <v>3</v>
      </c>
      <c r="X114" s="49">
        <f>X112-X113</f>
        <v>0</v>
      </c>
      <c r="Y114" s="49">
        <f t="shared" ref="Y114:AE114" si="109">Y112-Y113</f>
        <v>8.5999999999999091</v>
      </c>
      <c r="Z114" s="49">
        <f t="shared" si="109"/>
        <v>0</v>
      </c>
      <c r="AA114" s="49">
        <f t="shared" si="109"/>
        <v>0</v>
      </c>
      <c r="AB114" s="49">
        <f t="shared" si="109"/>
        <v>0</v>
      </c>
      <c r="AC114" s="49">
        <f t="shared" si="109"/>
        <v>8.7999999999999545</v>
      </c>
      <c r="AD114" s="49">
        <f t="shared" si="109"/>
        <v>0</v>
      </c>
      <c r="AE114" s="94">
        <f t="shared" si="109"/>
        <v>0</v>
      </c>
      <c r="AF114" s="16"/>
      <c r="AG114" s="108" t="s">
        <v>28</v>
      </c>
      <c r="AH114" s="105">
        <f>(AH113)/((K112/1000000)*8.34)</f>
        <v>2.6442911379315439</v>
      </c>
      <c r="AI114" s="105">
        <f>(AI113)/((K112/1000000)*8.34)</f>
        <v>3.6562126069165202</v>
      </c>
      <c r="AJ114" s="105">
        <f>(AJ113)/((K112/1000000)*8.34)</f>
        <v>6.1552400789840402E-2</v>
      </c>
      <c r="AK114" s="296">
        <f>(AK113)/((K112/1000000)*8.34)</f>
        <v>1.7234672221155314</v>
      </c>
      <c r="AL114" s="297"/>
      <c r="AM114" s="11"/>
      <c r="AN114" s="63"/>
      <c r="AO114" s="14"/>
      <c r="AP114" s="14"/>
      <c r="AQ114" s="71"/>
      <c r="AR114" s="104" t="s">
        <v>55</v>
      </c>
      <c r="AS114" s="89">
        <v>2.14</v>
      </c>
      <c r="AT114" s="103" t="s">
        <v>54</v>
      </c>
      <c r="AU114" s="38">
        <v>3.4000000000000002E-2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47" t="s">
        <v>61</v>
      </c>
      <c r="L116" s="247"/>
      <c r="M116" s="247"/>
      <c r="N116" s="247"/>
      <c r="O116" s="247"/>
      <c r="P116" s="247"/>
      <c r="Q116" s="247"/>
      <c r="R116" s="247"/>
      <c r="S116" s="247"/>
      <c r="T116" s="247"/>
      <c r="U116" s="131" t="s">
        <v>67</v>
      </c>
      <c r="V116" s="67"/>
      <c r="W116" s="3"/>
      <c r="X116" s="3"/>
      <c r="Y116" s="3"/>
      <c r="Z116" s="3"/>
      <c r="AA116" s="3"/>
      <c r="AB116" s="3"/>
      <c r="AC116" s="3"/>
      <c r="AD116" s="3"/>
      <c r="AE116" s="3"/>
      <c r="AF116" s="1"/>
      <c r="AG116" s="134"/>
      <c r="AH116" s="247" t="s">
        <v>61</v>
      </c>
      <c r="AI116" s="247"/>
      <c r="AJ116" s="247"/>
      <c r="AK116" s="247"/>
      <c r="AL116" s="247"/>
      <c r="AM116" s="64"/>
      <c r="AN116" s="1"/>
      <c r="AO116" s="247" t="s">
        <v>70</v>
      </c>
      <c r="AP116" s="247"/>
      <c r="AQ116" s="64"/>
      <c r="AR116" s="8"/>
      <c r="AS116" s="8"/>
      <c r="AT116" s="8"/>
      <c r="AU116" s="8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8.75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41">
        <f>SUM(K4:L114)</f>
        <v>19616700</v>
      </c>
      <c r="L117" s="242"/>
      <c r="M117" s="241">
        <f>SUM(M4:N114)</f>
        <v>2204828</v>
      </c>
      <c r="N117" s="242"/>
      <c r="O117" s="241">
        <f>SUM(O4:P114)</f>
        <v>21821528</v>
      </c>
      <c r="P117" s="242"/>
      <c r="Q117" s="14"/>
      <c r="R117" s="132">
        <f>R112-R5</f>
        <v>24167460</v>
      </c>
      <c r="S117" s="63"/>
      <c r="T117" s="111">
        <f>SUM(T4:T114)</f>
        <v>3.7899999999999996</v>
      </c>
      <c r="U117" s="133">
        <f>AVERAGE(U4:U114)</f>
        <v>1.0574999999999999</v>
      </c>
      <c r="V117" s="67"/>
      <c r="W117" s="3"/>
      <c r="X117" s="3"/>
      <c r="Y117" s="3"/>
      <c r="Z117" s="3"/>
      <c r="AA117" s="3"/>
      <c r="AB117" s="96">
        <f>AB112-AB5</f>
        <v>22.400000000000091</v>
      </c>
      <c r="AC117" s="96">
        <f>AC112-AC5</f>
        <v>288.70000000000005</v>
      </c>
      <c r="AD117" s="3"/>
      <c r="AE117" s="3"/>
      <c r="AF117" s="1"/>
      <c r="AG117" s="1"/>
      <c r="AH117" s="111">
        <f>SUM(AH113,AH109,AH105,AH101,AH97,AH93,AH89,AH85,AH81,AH77,AH73,AH69,AH65,AH61,AH57,AH53,AH49,AH45,AH41,AH37,AH33,AH29,AH25,AH21,AH17,AH13,AH9,AH5)</f>
        <v>506.92799999999994</v>
      </c>
      <c r="AI117" s="111">
        <f t="shared" ref="AI117:AJ117" si="110">SUM(AI113,AI109,AI105,AI101,AI97,AI93,AI89,AI85,AI81,AI77,AI73,AI69,AI65,AI61,AI57,AI53,AI49,AI45,AI41,AI37,AI33,AI29,AI25,AI21,AI17,AI13,AI9,AI5)</f>
        <v>513.00700000000018</v>
      </c>
      <c r="AJ117" s="111">
        <f t="shared" si="110"/>
        <v>13.014375000000001</v>
      </c>
      <c r="AK117" s="245">
        <f>SUM(AK113,AK109,AK105,AK101,AK97,AK93,AK89,AK85,AK81,AK77,AK73,AK69,AK65,AK61,AK57,AK53,AK49,AK45,AK41,AK37,AK33,AK29,AK25,AK21,AK17,AK13,AK9,AK5)</f>
        <v>216</v>
      </c>
      <c r="AL117" s="242"/>
      <c r="AM117" s="64"/>
      <c r="AN117" s="1"/>
      <c r="AO117" s="135">
        <f>AVERAGE(AO113,AO109,AO105,AO101,AO97,AO93,AO89,AO85,AO81,AO77,AO73,AO69,AO65,AO61,AO57,AO53,AO49,AO45,AO41,AO37,AO33,AO29,AO25,AO21,AO17,AO13,AO9,AO5)</f>
        <v>8.8535714285714278</v>
      </c>
      <c r="AP117" s="115">
        <f>AVERAGE(AP113,AP109,AP105,AP101,AP97,AP93,AP89,AP85,AP81,AP77,AP73,AP69,AP65,AP61,AP57,AP53,AP49,AP45,AP41,AP37,AP33,AP29,AP25,AP21,AP17,AP13,AP9,AP5)</f>
        <v>7.6921428571428567</v>
      </c>
      <c r="AQ117" s="64"/>
      <c r="AR117" s="8"/>
      <c r="AS117" s="247" t="s">
        <v>69</v>
      </c>
      <c r="AT117" s="247"/>
      <c r="AU117" s="129">
        <f>AVERAGE(AU114,AU110,AU106,AU102,AU98,AU94,AU90,AU86,AU82,AU78,AU74,AU70,AU66,AU62,AU58,AU54,AU50,AU46,AU42,AU38,AU34,AU30,AU26,AU22,AU18,AU14,AU10,AU6)</f>
        <v>3.6678571428571449E-2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8.75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64"/>
      <c r="T118" s="1"/>
      <c r="U118" s="1"/>
      <c r="V118" s="67"/>
      <c r="W118" s="3"/>
      <c r="X118" s="3"/>
      <c r="Y118" s="3"/>
      <c r="Z118" s="3"/>
      <c r="AA118" s="131" t="s">
        <v>68</v>
      </c>
      <c r="AB118" s="248">
        <f>AB117+AC117</f>
        <v>311.10000000000014</v>
      </c>
      <c r="AC118" s="249"/>
      <c r="AD118" s="3"/>
      <c r="AE118" s="3"/>
      <c r="AF118" s="1"/>
      <c r="AG118" s="1"/>
      <c r="AH118" s="1"/>
      <c r="AI118" s="1"/>
      <c r="AJ118" s="1"/>
      <c r="AK118" s="1"/>
      <c r="AL118" s="1"/>
      <c r="AM118" s="64"/>
      <c r="AN118" s="1"/>
      <c r="AO118" s="1"/>
      <c r="AP118" s="1"/>
      <c r="AQ118" s="64"/>
      <c r="AR118" s="8"/>
      <c r="AS118" s="8"/>
      <c r="AT118" s="8"/>
      <c r="AU118" s="8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18.75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1"/>
      <c r="V119" s="67"/>
      <c r="W119" s="3"/>
      <c r="X119" s="3"/>
      <c r="Y119" s="3"/>
      <c r="Z119" s="3"/>
      <c r="AA119" s="3"/>
      <c r="AB119" s="3"/>
      <c r="AC119" s="3"/>
      <c r="AD119" s="3"/>
      <c r="AE119" s="3"/>
      <c r="AF119" s="1"/>
      <c r="AG119" s="1"/>
      <c r="AH119" s="1"/>
      <c r="AI119" s="1"/>
      <c r="AJ119" s="1"/>
      <c r="AK119" s="1"/>
      <c r="AL119" s="1"/>
      <c r="AM119" s="64"/>
      <c r="AN119" s="1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64"/>
      <c r="T120" s="1"/>
      <c r="U120" s="1"/>
      <c r="V120" s="67"/>
      <c r="W120" s="3"/>
      <c r="X120" s="3"/>
      <c r="Y120" s="3"/>
      <c r="Z120" s="3"/>
      <c r="AA120" s="3"/>
      <c r="AB120" s="3"/>
      <c r="AC120" s="3"/>
      <c r="AD120" s="3"/>
      <c r="AE120" s="3"/>
      <c r="AF120" s="1"/>
      <c r="AG120" s="1"/>
      <c r="AH120" s="1"/>
      <c r="AI120" s="1"/>
      <c r="AJ120" s="1"/>
      <c r="AK120" s="1"/>
      <c r="AL120" s="1"/>
      <c r="AM120" s="64"/>
      <c r="AN120" s="1"/>
      <c r="AO120" s="1"/>
      <c r="AP120" s="1"/>
      <c r="AQ120" s="64"/>
      <c r="AR120" s="8"/>
      <c r="AS120" s="8"/>
      <c r="AT120" s="8"/>
      <c r="AU120" s="8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8.75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64"/>
      <c r="T121" s="1"/>
      <c r="U121" s="1"/>
      <c r="V121" s="67"/>
      <c r="W121" s="3"/>
      <c r="X121" s="3"/>
      <c r="Y121" s="3"/>
      <c r="Z121" s="3"/>
      <c r="AA121" s="3"/>
      <c r="AB121" s="3"/>
      <c r="AC121" s="3"/>
      <c r="AD121" s="3"/>
      <c r="AE121" s="3"/>
      <c r="AF121" s="1"/>
      <c r="AG121" s="1"/>
      <c r="AH121" s="1"/>
      <c r="AI121" s="1"/>
      <c r="AJ121" s="1"/>
      <c r="AK121" s="1"/>
      <c r="AL121" s="1"/>
      <c r="AM121" s="64"/>
      <c r="AN121" s="1"/>
      <c r="AO121" s="1"/>
      <c r="AP121" s="1"/>
      <c r="AQ121" s="64"/>
      <c r="AR121" s="8"/>
      <c r="AS121" s="8"/>
      <c r="AT121" s="8"/>
      <c r="AU121" s="8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8.75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64"/>
      <c r="T122" s="1"/>
      <c r="U122" s="1"/>
      <c r="V122" s="67"/>
      <c r="W122" s="3"/>
      <c r="X122" s="3"/>
      <c r="Y122" s="3"/>
      <c r="Z122" s="3"/>
      <c r="AA122" s="3"/>
      <c r="AB122" s="3"/>
      <c r="AC122" s="3"/>
      <c r="AD122" s="3"/>
      <c r="AE122" s="3"/>
      <c r="AF122" s="1"/>
      <c r="AG122" s="1"/>
      <c r="AH122" s="1"/>
      <c r="AI122" s="1"/>
      <c r="AJ122" s="1"/>
      <c r="AK122" s="1"/>
      <c r="AL122" s="1"/>
      <c r="AM122" s="64"/>
      <c r="AN122" s="1"/>
      <c r="AO122" s="1"/>
      <c r="AP122" s="1"/>
      <c r="AQ122" s="64"/>
      <c r="AR122" s="8"/>
      <c r="AS122" s="8"/>
      <c r="AT122" s="8"/>
      <c r="AU122" s="8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1"/>
      <c r="V123" s="67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"/>
      <c r="AI123" s="1"/>
      <c r="AJ123" s="1"/>
      <c r="AK123" s="1"/>
      <c r="AL123" s="1"/>
      <c r="AM123" s="64"/>
      <c r="AN123" s="1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64"/>
      <c r="T124" s="1"/>
      <c r="U124" s="1"/>
      <c r="V124" s="67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"/>
      <c r="AI124" s="1"/>
      <c r="AJ124" s="1"/>
      <c r="AK124" s="1"/>
      <c r="AL124" s="1"/>
      <c r="AM124" s="64"/>
      <c r="AN124" s="1"/>
      <c r="AO124" s="1"/>
      <c r="AP124" s="1"/>
      <c r="AQ124" s="64"/>
      <c r="AR124" s="8"/>
      <c r="AS124" s="8"/>
      <c r="AT124" s="8"/>
      <c r="AU124" s="8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64"/>
      <c r="T125" s="1"/>
      <c r="U125" s="1"/>
      <c r="V125" s="67"/>
      <c r="W125" s="3"/>
      <c r="X125" s="3"/>
      <c r="Y125" s="3"/>
      <c r="Z125" s="3"/>
      <c r="AA125" s="3"/>
      <c r="AB125" s="3"/>
      <c r="AC125" s="3"/>
      <c r="AD125" s="3"/>
      <c r="AE125" s="3"/>
      <c r="AF125" s="1"/>
      <c r="AG125" s="1"/>
      <c r="AH125" s="1"/>
      <c r="AI125" s="1"/>
      <c r="AJ125" s="1"/>
      <c r="AK125" s="1"/>
      <c r="AL125" s="1"/>
      <c r="AM125" s="64"/>
      <c r="AN125" s="1"/>
      <c r="AO125" s="1"/>
      <c r="AP125" s="1"/>
      <c r="AQ125" s="64"/>
      <c r="AR125" s="8"/>
      <c r="AS125" s="8"/>
      <c r="AT125" s="8"/>
      <c r="AU125" s="8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64"/>
      <c r="T126" s="1"/>
      <c r="U126" s="1"/>
      <c r="V126" s="67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64"/>
      <c r="AN126" s="1"/>
      <c r="AO126" s="1"/>
      <c r="AP126" s="1"/>
      <c r="AQ126" s="64"/>
      <c r="AR126" s="8"/>
      <c r="AS126" s="8"/>
      <c r="AT126" s="8"/>
      <c r="AU126" s="8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64"/>
      <c r="T127" s="1"/>
      <c r="U127" s="1"/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64"/>
      <c r="AN127" s="1"/>
      <c r="AO127" s="1"/>
      <c r="AP127" s="1"/>
      <c r="AQ127" s="64"/>
      <c r="AR127" s="8"/>
      <c r="AS127" s="8"/>
      <c r="AT127" s="8"/>
      <c r="AU127" s="8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64"/>
      <c r="T128" s="1"/>
      <c r="U128" s="1"/>
      <c r="V128" s="67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64"/>
      <c r="AN128" s="1"/>
      <c r="AO128" s="1"/>
      <c r="AP128" s="1"/>
      <c r="AQ128" s="64"/>
      <c r="AR128" s="8"/>
      <c r="AS128" s="8"/>
      <c r="AT128" s="8"/>
      <c r="AU128" s="8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</sheetData>
  <sheetProtection algorithmName="SHA-512" hashValue="sUULZROSRxv+UBiJvRbqAzz1NZi5zJfu6hfss0cQ1aqHyTVIKWzxda7e2oMlBfDOOOv70tlzAfSYpBuDpDZ2UQ==" saltValue="4LsRM6rCp6K7U+P+WyMGdw==" spinCount="100000" sheet="1" selectLockedCells="1" selectUnlockedCells="1"/>
  <mergeCells count="245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O117:P117"/>
    <mergeCell ref="M117:N117"/>
    <mergeCell ref="K117:L117"/>
    <mergeCell ref="K116:T116"/>
    <mergeCell ref="AB118:AC118"/>
    <mergeCell ref="AK117:AL117"/>
    <mergeCell ref="AH116:AL116"/>
    <mergeCell ref="AS117:AT117"/>
    <mergeCell ref="AO116:AP11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09F6-4452-45BD-8237-202E2B046A80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66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26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24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24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24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86358900</v>
      </c>
      <c r="D4" s="40">
        <v>788757</v>
      </c>
      <c r="E4" s="40">
        <v>1826980</v>
      </c>
      <c r="F4" s="42">
        <v>3178770</v>
      </c>
      <c r="G4" s="81">
        <v>136181000</v>
      </c>
      <c r="H4" s="40">
        <v>1416970</v>
      </c>
      <c r="I4" s="40">
        <v>4271250</v>
      </c>
      <c r="J4" s="42">
        <v>7248410</v>
      </c>
      <c r="K4" s="270">
        <f>C6+G6</f>
        <v>854300</v>
      </c>
      <c r="L4" s="271"/>
      <c r="M4" s="276">
        <f>D6+E6+F6+H6+I6+J6</f>
        <v>25278</v>
      </c>
      <c r="N4" s="271"/>
      <c r="O4" s="276">
        <f>M4+K4</f>
        <v>879578</v>
      </c>
      <c r="P4" s="271"/>
      <c r="Q4" s="41" t="s">
        <v>6</v>
      </c>
      <c r="R4" s="42">
        <v>992498200</v>
      </c>
      <c r="S4" s="60"/>
      <c r="T4" s="280">
        <v>0</v>
      </c>
      <c r="U4" s="283">
        <v>1</v>
      </c>
      <c r="V4" s="60"/>
      <c r="W4" s="121" t="s">
        <v>6</v>
      </c>
      <c r="X4" s="47">
        <v>1161</v>
      </c>
      <c r="Y4" s="47">
        <v>1842</v>
      </c>
      <c r="Z4" s="47">
        <v>20.399999999999999</v>
      </c>
      <c r="AA4" s="47">
        <v>30</v>
      </c>
      <c r="AB4" s="47">
        <v>1219.3</v>
      </c>
      <c r="AC4" s="47">
        <v>1967</v>
      </c>
      <c r="AD4" s="47">
        <v>37.1</v>
      </c>
      <c r="AE4" s="93">
        <v>4.3</v>
      </c>
      <c r="AF4" s="16"/>
      <c r="AG4" s="20" t="s">
        <v>29</v>
      </c>
      <c r="AH4" s="21">
        <v>1.375</v>
      </c>
      <c r="AI4" s="21">
        <v>8.25</v>
      </c>
      <c r="AJ4" s="21">
        <v>1.75</v>
      </c>
      <c r="AK4" s="21">
        <v>8</v>
      </c>
      <c r="AL4" s="22">
        <v>0</v>
      </c>
      <c r="AM4" s="70"/>
      <c r="AN4" s="72" t="s">
        <v>40</v>
      </c>
      <c r="AO4" s="28">
        <v>10.5</v>
      </c>
      <c r="AP4" s="24">
        <v>7.41</v>
      </c>
      <c r="AQ4" s="71"/>
      <c r="AR4" s="34" t="s">
        <v>37</v>
      </c>
      <c r="AS4" s="53">
        <v>4.4999999999999998E-2</v>
      </c>
      <c r="AT4" s="35" t="s">
        <v>38</v>
      </c>
      <c r="AU4" s="56">
        <v>0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'Feb, 2021'!C112</f>
        <v>85504600</v>
      </c>
      <c r="D5" s="82">
        <f>'Feb, 2021'!D112</f>
        <v>780549</v>
      </c>
      <c r="E5" s="82">
        <f>'Feb, 2021'!E112</f>
        <v>1826980</v>
      </c>
      <c r="F5" s="82">
        <f>'Feb, 2021'!F112</f>
        <v>3161700</v>
      </c>
      <c r="G5" s="82">
        <f>'Feb, 2021'!G112</f>
        <v>136181000</v>
      </c>
      <c r="H5" s="82">
        <f>'Feb, 2021'!H112</f>
        <v>1416970</v>
      </c>
      <c r="I5" s="82">
        <f>'Feb, 2021'!I112</f>
        <v>4271250</v>
      </c>
      <c r="J5" s="82">
        <f>'Feb, 2021'!J112</f>
        <v>7248410</v>
      </c>
      <c r="K5" s="272"/>
      <c r="L5" s="273"/>
      <c r="M5" s="273"/>
      <c r="N5" s="273"/>
      <c r="O5" s="273"/>
      <c r="P5" s="273"/>
      <c r="Q5" s="10" t="s">
        <v>7</v>
      </c>
      <c r="R5" s="82">
        <f>'Feb, 2021'!R112</f>
        <v>991612960</v>
      </c>
      <c r="S5" s="60"/>
      <c r="T5" s="281"/>
      <c r="U5" s="284"/>
      <c r="V5" s="60"/>
      <c r="W5" s="123" t="s">
        <v>7</v>
      </c>
      <c r="X5" s="130">
        <f>'Feb, 2021'!X112</f>
        <v>1150.5999999999999</v>
      </c>
      <c r="Y5" s="130">
        <f>'Feb, 2021'!Y112</f>
        <v>1842</v>
      </c>
      <c r="Z5" s="130">
        <f>'Feb, 2021'!Z112</f>
        <v>20.3</v>
      </c>
      <c r="AA5" s="130">
        <f>'Feb, 2021'!AA112</f>
        <v>30</v>
      </c>
      <c r="AB5" s="130">
        <f>'Feb, 2021'!AB112</f>
        <v>1208.7</v>
      </c>
      <c r="AC5" s="130">
        <f>'Feb, 2021'!AC112</f>
        <v>1967</v>
      </c>
      <c r="AD5" s="130">
        <f>'Feb, 2021'!AD112</f>
        <v>37.1</v>
      </c>
      <c r="AE5" s="130">
        <f>'Feb, 2021'!AE112</f>
        <v>4.3</v>
      </c>
      <c r="AF5" s="16"/>
      <c r="AG5" s="123" t="s">
        <v>26</v>
      </c>
      <c r="AH5" s="7">
        <f>(AH4*10.74)</f>
        <v>14.7675</v>
      </c>
      <c r="AI5" s="7">
        <f>(AI4*2.2)</f>
        <v>18.150000000000002</v>
      </c>
      <c r="AJ5" s="7">
        <f>(AJ4*0.25)</f>
        <v>0.4375</v>
      </c>
      <c r="AK5" s="263">
        <f>AK4+AL4</f>
        <v>8</v>
      </c>
      <c r="AL5" s="264"/>
      <c r="AM5" s="11"/>
      <c r="AN5" s="30" t="s">
        <v>41</v>
      </c>
      <c r="AO5" s="29">
        <v>8.5</v>
      </c>
      <c r="AP5" s="27">
        <v>7.79</v>
      </c>
      <c r="AQ5" s="71"/>
      <c r="AR5" s="36" t="s">
        <v>36</v>
      </c>
      <c r="AS5" s="12">
        <v>0.36</v>
      </c>
      <c r="AT5" s="2" t="s">
        <v>39</v>
      </c>
      <c r="AU5" s="39">
        <v>0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854300</v>
      </c>
      <c r="D6" s="85">
        <f t="shared" ref="D6:J6" si="0">D4-D5</f>
        <v>8208</v>
      </c>
      <c r="E6" s="85">
        <f t="shared" si="0"/>
        <v>0</v>
      </c>
      <c r="F6" s="85">
        <f t="shared" si="0"/>
        <v>17070</v>
      </c>
      <c r="G6" s="85">
        <f t="shared" si="0"/>
        <v>0</v>
      </c>
      <c r="H6" s="85">
        <f t="shared" si="0"/>
        <v>0</v>
      </c>
      <c r="I6" s="85">
        <f t="shared" si="0"/>
        <v>0</v>
      </c>
      <c r="J6" s="85">
        <f t="shared" si="0"/>
        <v>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885240</v>
      </c>
      <c r="S6" s="61"/>
      <c r="T6" s="282"/>
      <c r="U6" s="285"/>
      <c r="V6" s="61"/>
      <c r="W6" s="48" t="s">
        <v>3</v>
      </c>
      <c r="X6" s="49">
        <f>X4-X5</f>
        <v>10.400000000000091</v>
      </c>
      <c r="Y6" s="49">
        <f t="shared" ref="Y6:AE6" si="1">Y4-Y5</f>
        <v>0</v>
      </c>
      <c r="Z6" s="49">
        <f t="shared" si="1"/>
        <v>9.9999999999997868E-2</v>
      </c>
      <c r="AA6" s="49">
        <f t="shared" si="1"/>
        <v>0</v>
      </c>
      <c r="AB6" s="49">
        <f t="shared" si="1"/>
        <v>10.599999999999909</v>
      </c>
      <c r="AC6" s="49">
        <f t="shared" si="1"/>
        <v>0</v>
      </c>
      <c r="AD6" s="49">
        <f t="shared" si="1"/>
        <v>0</v>
      </c>
      <c r="AE6" s="94">
        <f t="shared" si="1"/>
        <v>0</v>
      </c>
      <c r="AF6" s="16"/>
      <c r="AG6" s="124" t="s">
        <v>28</v>
      </c>
      <c r="AH6" s="122">
        <f>(AH5)/((K4/1000000)*8.34)</f>
        <v>2.0726717233260099</v>
      </c>
      <c r="AI6" s="122">
        <f>(AI5)/((K4/1000000)*8.34)</f>
        <v>2.5474177605124146</v>
      </c>
      <c r="AJ6" s="122">
        <f>(AJ5)/((K4/1000000)*8.34)</f>
        <v>6.140469808397693E-2</v>
      </c>
      <c r="AK6" s="265">
        <f>(AK5)/((K4/1000000)*8.34)</f>
        <v>1.1228287649641495</v>
      </c>
      <c r="AL6" s="266"/>
      <c r="AM6" s="11"/>
      <c r="AN6" s="63"/>
      <c r="AO6" s="14"/>
      <c r="AP6" s="14"/>
      <c r="AQ6" s="71"/>
      <c r="AR6" s="126" t="s">
        <v>55</v>
      </c>
      <c r="AS6" s="89">
        <v>1.92</v>
      </c>
      <c r="AT6" s="125" t="s">
        <v>54</v>
      </c>
      <c r="AU6" s="38">
        <v>3.3000000000000002E-2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87286300</v>
      </c>
      <c r="D8" s="40">
        <v>788757</v>
      </c>
      <c r="E8" s="40">
        <v>1862070</v>
      </c>
      <c r="F8" s="42">
        <v>3250130</v>
      </c>
      <c r="G8" s="81">
        <v>136181000</v>
      </c>
      <c r="H8" s="40">
        <v>1416970</v>
      </c>
      <c r="I8" s="40">
        <v>4271250</v>
      </c>
      <c r="J8" s="42">
        <v>7248410</v>
      </c>
      <c r="K8" s="270">
        <f>C10+G10</f>
        <v>927400</v>
      </c>
      <c r="L8" s="271"/>
      <c r="M8" s="276">
        <f>D10+E10+F10+H10+I10+J10</f>
        <v>106450</v>
      </c>
      <c r="N8" s="271"/>
      <c r="O8" s="277">
        <f>M8+K8</f>
        <v>1033850</v>
      </c>
      <c r="P8" s="277"/>
      <c r="Q8" s="45" t="s">
        <v>6</v>
      </c>
      <c r="R8" s="42">
        <v>993318200</v>
      </c>
      <c r="S8" s="60"/>
      <c r="T8" s="280">
        <v>0</v>
      </c>
      <c r="U8" s="283">
        <v>1.03</v>
      </c>
      <c r="V8" s="60"/>
      <c r="W8" s="121" t="s">
        <v>6</v>
      </c>
      <c r="X8" s="47">
        <v>1172.2</v>
      </c>
      <c r="Y8" s="47">
        <v>1842</v>
      </c>
      <c r="Z8" s="47">
        <v>20.399999999999999</v>
      </c>
      <c r="AA8" s="47">
        <v>30</v>
      </c>
      <c r="AB8" s="47">
        <v>1231.5</v>
      </c>
      <c r="AC8" s="47">
        <v>1967</v>
      </c>
      <c r="AD8" s="47">
        <v>37.299999999999997</v>
      </c>
      <c r="AE8" s="93">
        <v>4.4000000000000004</v>
      </c>
      <c r="AF8" s="16"/>
      <c r="AG8" s="121" t="s">
        <v>29</v>
      </c>
      <c r="AH8" s="18">
        <v>1.5</v>
      </c>
      <c r="AI8" s="18">
        <v>9</v>
      </c>
      <c r="AJ8" s="18">
        <v>2</v>
      </c>
      <c r="AK8" s="18">
        <v>9</v>
      </c>
      <c r="AL8" s="19">
        <v>0</v>
      </c>
      <c r="AM8" s="70"/>
      <c r="AN8" s="73" t="s">
        <v>40</v>
      </c>
      <c r="AO8" s="23">
        <v>9.9</v>
      </c>
      <c r="AP8" s="24">
        <v>7.33</v>
      </c>
      <c r="AQ8" s="71"/>
      <c r="AR8" s="34" t="s">
        <v>37</v>
      </c>
      <c r="AS8" s="55">
        <v>0.04</v>
      </c>
      <c r="AT8" s="35" t="s">
        <v>38</v>
      </c>
      <c r="AU8" s="56">
        <v>0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86358900</v>
      </c>
      <c r="D9" s="83">
        <f t="shared" ref="D9:J9" si="2">D4</f>
        <v>788757</v>
      </c>
      <c r="E9" s="83">
        <f t="shared" si="2"/>
        <v>1826980</v>
      </c>
      <c r="F9" s="84">
        <f t="shared" si="2"/>
        <v>3178770</v>
      </c>
      <c r="G9" s="82">
        <f t="shared" si="2"/>
        <v>136181000</v>
      </c>
      <c r="H9" s="83">
        <f t="shared" si="2"/>
        <v>1416970</v>
      </c>
      <c r="I9" s="83">
        <f t="shared" si="2"/>
        <v>4271250</v>
      </c>
      <c r="J9" s="84">
        <f t="shared" si="2"/>
        <v>7248410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992498200</v>
      </c>
      <c r="S9" s="60"/>
      <c r="T9" s="281"/>
      <c r="U9" s="284"/>
      <c r="V9" s="60"/>
      <c r="W9" s="123" t="s">
        <v>7</v>
      </c>
      <c r="X9" s="6">
        <f>X4</f>
        <v>1161</v>
      </c>
      <c r="Y9" s="6">
        <f t="shared" ref="Y9:AE9" si="3">Y4</f>
        <v>1842</v>
      </c>
      <c r="Z9" s="6">
        <f t="shared" si="3"/>
        <v>20.399999999999999</v>
      </c>
      <c r="AA9" s="6">
        <f t="shared" si="3"/>
        <v>30</v>
      </c>
      <c r="AB9" s="6">
        <f>AB4</f>
        <v>1219.3</v>
      </c>
      <c r="AC9" s="6">
        <f t="shared" si="3"/>
        <v>1967</v>
      </c>
      <c r="AD9" s="6">
        <f t="shared" si="3"/>
        <v>37.1</v>
      </c>
      <c r="AE9" s="92">
        <f t="shared" si="3"/>
        <v>4.3</v>
      </c>
      <c r="AF9" s="16"/>
      <c r="AG9" s="123" t="s">
        <v>26</v>
      </c>
      <c r="AH9" s="7">
        <f>(AH8*10.74)</f>
        <v>16.11</v>
      </c>
      <c r="AI9" s="7">
        <f>(AI8*2.2)</f>
        <v>19.8</v>
      </c>
      <c r="AJ9" s="7">
        <f>(AJ8*0.25)</f>
        <v>0.5</v>
      </c>
      <c r="AK9" s="263">
        <f>AK8+AL8</f>
        <v>9</v>
      </c>
      <c r="AL9" s="264"/>
      <c r="AM9" s="11"/>
      <c r="AN9" s="25" t="s">
        <v>41</v>
      </c>
      <c r="AO9" s="26">
        <v>9.1</v>
      </c>
      <c r="AP9" s="27">
        <v>7.75</v>
      </c>
      <c r="AQ9" s="71"/>
      <c r="AR9" s="36" t="s">
        <v>36</v>
      </c>
      <c r="AS9" s="13">
        <v>0.89600000000000002</v>
      </c>
      <c r="AT9" s="2" t="s">
        <v>39</v>
      </c>
      <c r="AU9" s="39">
        <v>0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927400</v>
      </c>
      <c r="D10" s="85">
        <f t="shared" si="4"/>
        <v>0</v>
      </c>
      <c r="E10" s="85">
        <f t="shared" si="4"/>
        <v>35090</v>
      </c>
      <c r="F10" s="86">
        <f t="shared" si="4"/>
        <v>71360</v>
      </c>
      <c r="G10" s="85">
        <f t="shared" si="4"/>
        <v>0</v>
      </c>
      <c r="H10" s="85">
        <f t="shared" si="4"/>
        <v>0</v>
      </c>
      <c r="I10" s="85">
        <f t="shared" si="4"/>
        <v>0</v>
      </c>
      <c r="J10" s="86">
        <f t="shared" si="4"/>
        <v>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820000</v>
      </c>
      <c r="S10" s="61"/>
      <c r="T10" s="282"/>
      <c r="U10" s="285"/>
      <c r="V10" s="61"/>
      <c r="W10" s="48" t="s">
        <v>3</v>
      </c>
      <c r="X10" s="49">
        <f>X8-X9</f>
        <v>11.200000000000045</v>
      </c>
      <c r="Y10" s="49">
        <f t="shared" ref="Y10:AE10" si="5">Y8-Y9</f>
        <v>0</v>
      </c>
      <c r="Z10" s="49">
        <f t="shared" si="5"/>
        <v>0</v>
      </c>
      <c r="AA10" s="49">
        <f t="shared" si="5"/>
        <v>0</v>
      </c>
      <c r="AB10" s="49">
        <f t="shared" si="5"/>
        <v>12.200000000000045</v>
      </c>
      <c r="AC10" s="49">
        <f t="shared" si="5"/>
        <v>0</v>
      </c>
      <c r="AD10" s="49">
        <f t="shared" si="5"/>
        <v>0.19999999999999574</v>
      </c>
      <c r="AE10" s="94">
        <f t="shared" si="5"/>
        <v>0.10000000000000053</v>
      </c>
      <c r="AF10" s="16"/>
      <c r="AG10" s="124" t="s">
        <v>28</v>
      </c>
      <c r="AH10" s="122">
        <f>(AH9)/((K8/1000000)*8.34)</f>
        <v>2.0828711195374088</v>
      </c>
      <c r="AI10" s="122">
        <f>(AI9)/((K8/1000000)*8.34)</f>
        <v>2.5599533312750276</v>
      </c>
      <c r="AJ10" s="122">
        <f>(AJ9)/((K8/1000000)*8.34)</f>
        <v>6.4645286143308778E-2</v>
      </c>
      <c r="AK10" s="265">
        <f>(AK9)/((K8/1000000)*8.34)</f>
        <v>1.163615150579558</v>
      </c>
      <c r="AL10" s="266"/>
      <c r="AM10" s="11"/>
      <c r="AN10" s="63"/>
      <c r="AO10" s="14"/>
      <c r="AP10" s="14"/>
      <c r="AQ10" s="71"/>
      <c r="AR10" s="126" t="s">
        <v>55</v>
      </c>
      <c r="AS10" s="89">
        <v>1.81</v>
      </c>
      <c r="AT10" s="125" t="s">
        <v>54</v>
      </c>
      <c r="AU10" s="38">
        <v>3.4000000000000002E-2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88115100</v>
      </c>
      <c r="D12" s="40">
        <v>796981</v>
      </c>
      <c r="E12" s="40">
        <v>1862070</v>
      </c>
      <c r="F12" s="42">
        <v>3258550</v>
      </c>
      <c r="G12" s="81">
        <v>136181000</v>
      </c>
      <c r="H12" s="40">
        <v>1416970</v>
      </c>
      <c r="I12" s="40">
        <v>4271250</v>
      </c>
      <c r="J12" s="42">
        <v>7248410</v>
      </c>
      <c r="K12" s="270">
        <f>C14+G14</f>
        <v>828800</v>
      </c>
      <c r="L12" s="271"/>
      <c r="M12" s="276">
        <f>D14+E14+F14+H14+I14+J14</f>
        <v>16644</v>
      </c>
      <c r="N12" s="271"/>
      <c r="O12" s="277">
        <f>M12+K12</f>
        <v>845444</v>
      </c>
      <c r="P12" s="277"/>
      <c r="Q12" s="45" t="s">
        <v>6</v>
      </c>
      <c r="R12" s="42">
        <v>994141600</v>
      </c>
      <c r="S12" s="60"/>
      <c r="T12" s="280">
        <v>0</v>
      </c>
      <c r="U12" s="283">
        <v>1.06</v>
      </c>
      <c r="V12" s="60"/>
      <c r="W12" s="121" t="s">
        <v>6</v>
      </c>
      <c r="X12" s="47">
        <v>1182.3</v>
      </c>
      <c r="Y12" s="47">
        <v>1842</v>
      </c>
      <c r="Z12" s="47">
        <v>20.5</v>
      </c>
      <c r="AA12" s="47">
        <v>30</v>
      </c>
      <c r="AB12" s="47">
        <v>1241.8</v>
      </c>
      <c r="AC12" s="47">
        <v>1967</v>
      </c>
      <c r="AD12" s="47">
        <v>37.299999999999997</v>
      </c>
      <c r="AE12" s="93">
        <v>4.4000000000000004</v>
      </c>
      <c r="AF12" s="16"/>
      <c r="AG12" s="121" t="s">
        <v>29</v>
      </c>
      <c r="AH12" s="18">
        <v>1.25</v>
      </c>
      <c r="AI12" s="18">
        <v>8</v>
      </c>
      <c r="AJ12" s="18">
        <v>1.75</v>
      </c>
      <c r="AK12" s="18">
        <v>8</v>
      </c>
      <c r="AL12" s="19">
        <v>0</v>
      </c>
      <c r="AM12" s="70"/>
      <c r="AN12" s="73" t="s">
        <v>40</v>
      </c>
      <c r="AO12" s="23">
        <v>9</v>
      </c>
      <c r="AP12" s="24">
        <v>7.42</v>
      </c>
      <c r="AQ12" s="71"/>
      <c r="AR12" s="34" t="s">
        <v>37</v>
      </c>
      <c r="AS12" s="55">
        <v>5.5E-2</v>
      </c>
      <c r="AT12" s="35" t="s">
        <v>38</v>
      </c>
      <c r="AU12" s="56">
        <v>0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87286300</v>
      </c>
      <c r="D13" s="83">
        <f t="shared" ref="D13:J13" si="6">D8</f>
        <v>788757</v>
      </c>
      <c r="E13" s="83">
        <f t="shared" si="6"/>
        <v>1862070</v>
      </c>
      <c r="F13" s="84">
        <f t="shared" si="6"/>
        <v>3250130</v>
      </c>
      <c r="G13" s="82">
        <f t="shared" si="6"/>
        <v>136181000</v>
      </c>
      <c r="H13" s="83">
        <f t="shared" si="6"/>
        <v>1416970</v>
      </c>
      <c r="I13" s="83">
        <f t="shared" si="6"/>
        <v>4271250</v>
      </c>
      <c r="J13" s="84">
        <f t="shared" si="6"/>
        <v>7248410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993318200</v>
      </c>
      <c r="S13" s="60"/>
      <c r="T13" s="281"/>
      <c r="U13" s="284"/>
      <c r="V13" s="60"/>
      <c r="W13" s="123" t="s">
        <v>7</v>
      </c>
      <c r="X13" s="6">
        <f t="shared" ref="X13:AE13" si="7">X8</f>
        <v>1172.2</v>
      </c>
      <c r="Y13" s="6">
        <f t="shared" si="7"/>
        <v>1842</v>
      </c>
      <c r="Z13" s="6">
        <f t="shared" si="7"/>
        <v>20.399999999999999</v>
      </c>
      <c r="AA13" s="6">
        <f t="shared" si="7"/>
        <v>30</v>
      </c>
      <c r="AB13" s="6">
        <f t="shared" si="7"/>
        <v>1231.5</v>
      </c>
      <c r="AC13" s="6">
        <f t="shared" si="7"/>
        <v>1967</v>
      </c>
      <c r="AD13" s="6">
        <f t="shared" si="7"/>
        <v>37.299999999999997</v>
      </c>
      <c r="AE13" s="92">
        <f t="shared" si="7"/>
        <v>4.4000000000000004</v>
      </c>
      <c r="AF13" s="16"/>
      <c r="AG13" s="123" t="s">
        <v>26</v>
      </c>
      <c r="AH13" s="7">
        <f>(AH12*10.74)</f>
        <v>13.425000000000001</v>
      </c>
      <c r="AI13" s="7">
        <f>(AI12*2.2)</f>
        <v>17.600000000000001</v>
      </c>
      <c r="AJ13" s="7">
        <f>(AJ12*0.25)</f>
        <v>0.4375</v>
      </c>
      <c r="AK13" s="263">
        <f>AK12+AL12</f>
        <v>8</v>
      </c>
      <c r="AL13" s="264"/>
      <c r="AM13" s="11"/>
      <c r="AN13" s="25" t="s">
        <v>41</v>
      </c>
      <c r="AO13" s="26">
        <v>9.1</v>
      </c>
      <c r="AP13" s="27">
        <v>7.86</v>
      </c>
      <c r="AQ13" s="71"/>
      <c r="AR13" s="36" t="s">
        <v>36</v>
      </c>
      <c r="AS13" s="13">
        <v>0.501</v>
      </c>
      <c r="AT13" s="2" t="s">
        <v>39</v>
      </c>
      <c r="AU13" s="39">
        <v>0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828800</v>
      </c>
      <c r="D14" s="85">
        <f t="shared" si="8"/>
        <v>8224</v>
      </c>
      <c r="E14" s="85">
        <f t="shared" si="8"/>
        <v>0</v>
      </c>
      <c r="F14" s="86">
        <f t="shared" si="8"/>
        <v>8420</v>
      </c>
      <c r="G14" s="85">
        <f t="shared" si="8"/>
        <v>0</v>
      </c>
      <c r="H14" s="85">
        <f t="shared" si="8"/>
        <v>0</v>
      </c>
      <c r="I14" s="85">
        <f t="shared" si="8"/>
        <v>0</v>
      </c>
      <c r="J14" s="86">
        <f t="shared" si="8"/>
        <v>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823400</v>
      </c>
      <c r="S14" s="61"/>
      <c r="T14" s="282"/>
      <c r="U14" s="285"/>
      <c r="V14" s="61"/>
      <c r="W14" s="48" t="s">
        <v>3</v>
      </c>
      <c r="X14" s="49">
        <f>X12-X13</f>
        <v>10.099999999999909</v>
      </c>
      <c r="Y14" s="49">
        <f t="shared" ref="Y14:AE14" si="9">Y12-Y13</f>
        <v>0</v>
      </c>
      <c r="Z14" s="49">
        <f t="shared" si="9"/>
        <v>0.10000000000000142</v>
      </c>
      <c r="AA14" s="49">
        <f t="shared" si="9"/>
        <v>0</v>
      </c>
      <c r="AB14" s="49">
        <f t="shared" si="9"/>
        <v>10.299999999999955</v>
      </c>
      <c r="AC14" s="49">
        <f t="shared" si="9"/>
        <v>0</v>
      </c>
      <c r="AD14" s="49">
        <f t="shared" si="9"/>
        <v>0</v>
      </c>
      <c r="AE14" s="94">
        <f t="shared" si="9"/>
        <v>0</v>
      </c>
      <c r="AF14" s="16"/>
      <c r="AG14" s="124" t="s">
        <v>28</v>
      </c>
      <c r="AH14" s="122">
        <f>(AH13)/((K12/1000000)*8.34)</f>
        <v>1.9422203549901393</v>
      </c>
      <c r="AI14" s="122">
        <f>(AI13)/((K12/1000000)*8.34)</f>
        <v>2.5462255678083019</v>
      </c>
      <c r="AJ14" s="122">
        <f>(AJ13)/((K12/1000000)*8.34)</f>
        <v>6.3293959427052945E-2</v>
      </c>
      <c r="AK14" s="265">
        <f>(AK13)/((K12/1000000)*8.34)</f>
        <v>1.1573752580946826</v>
      </c>
      <c r="AL14" s="266"/>
      <c r="AM14" s="11"/>
      <c r="AN14" s="63"/>
      <c r="AO14" s="14"/>
      <c r="AP14" s="14"/>
      <c r="AQ14" s="71"/>
      <c r="AR14" s="126" t="s">
        <v>55</v>
      </c>
      <c r="AS14" s="89">
        <v>1.85</v>
      </c>
      <c r="AT14" s="125" t="s">
        <v>54</v>
      </c>
      <c r="AU14" s="38">
        <v>5.6000000000000001E-2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89035300</v>
      </c>
      <c r="D16" s="40">
        <v>805216</v>
      </c>
      <c r="E16" s="40">
        <v>1897180</v>
      </c>
      <c r="F16" s="42">
        <v>3337630</v>
      </c>
      <c r="G16" s="81">
        <v>136181000</v>
      </c>
      <c r="H16" s="40">
        <v>1416970</v>
      </c>
      <c r="I16" s="40">
        <v>4271250</v>
      </c>
      <c r="J16" s="42">
        <v>7248410</v>
      </c>
      <c r="K16" s="270">
        <f>C18+G18</f>
        <v>920200</v>
      </c>
      <c r="L16" s="271"/>
      <c r="M16" s="276">
        <f>D18+E18+F18+H18+I18+J18</f>
        <v>122425</v>
      </c>
      <c r="N16" s="271"/>
      <c r="O16" s="277">
        <f>M16+K16</f>
        <v>1042625</v>
      </c>
      <c r="P16" s="277"/>
      <c r="Q16" s="45" t="s">
        <v>6</v>
      </c>
      <c r="R16" s="42">
        <v>994974100</v>
      </c>
      <c r="S16" s="60"/>
      <c r="T16" s="280">
        <v>0</v>
      </c>
      <c r="U16" s="283">
        <v>1.07</v>
      </c>
      <c r="V16" s="60"/>
      <c r="W16" s="121" t="s">
        <v>6</v>
      </c>
      <c r="X16" s="47">
        <v>1193.4000000000001</v>
      </c>
      <c r="Y16" s="47">
        <v>1842</v>
      </c>
      <c r="Z16" s="47">
        <v>20.6</v>
      </c>
      <c r="AA16" s="47">
        <v>30</v>
      </c>
      <c r="AB16" s="47">
        <v>1254.0999999999999</v>
      </c>
      <c r="AC16" s="47">
        <v>1967</v>
      </c>
      <c r="AD16" s="47">
        <v>37.299999999999997</v>
      </c>
      <c r="AE16" s="93">
        <v>4.4000000000000004</v>
      </c>
      <c r="AF16" s="16"/>
      <c r="AG16" s="121" t="s">
        <v>29</v>
      </c>
      <c r="AH16" s="18">
        <v>1.5</v>
      </c>
      <c r="AI16" s="18">
        <v>8.9375</v>
      </c>
      <c r="AJ16" s="18">
        <v>1.9375</v>
      </c>
      <c r="AK16" s="18">
        <v>9</v>
      </c>
      <c r="AL16" s="19">
        <v>0</v>
      </c>
      <c r="AM16" s="70"/>
      <c r="AN16" s="73" t="s">
        <v>40</v>
      </c>
      <c r="AO16" s="23">
        <v>8.9</v>
      </c>
      <c r="AP16" s="24">
        <v>7.42</v>
      </c>
      <c r="AQ16" s="71"/>
      <c r="AR16" s="2" t="s">
        <v>37</v>
      </c>
      <c r="AS16" s="13">
        <v>3.9E-2</v>
      </c>
      <c r="AT16" s="2" t="s">
        <v>38</v>
      </c>
      <c r="AU16" s="13">
        <v>0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88115100</v>
      </c>
      <c r="D17" s="83">
        <f t="shared" ref="D17:J17" si="10">D12</f>
        <v>796981</v>
      </c>
      <c r="E17" s="83">
        <f t="shared" si="10"/>
        <v>1862070</v>
      </c>
      <c r="F17" s="84">
        <f t="shared" si="10"/>
        <v>3258550</v>
      </c>
      <c r="G17" s="82">
        <f t="shared" si="10"/>
        <v>136181000</v>
      </c>
      <c r="H17" s="83">
        <f t="shared" si="10"/>
        <v>1416970</v>
      </c>
      <c r="I17" s="83">
        <f t="shared" si="10"/>
        <v>4271250</v>
      </c>
      <c r="J17" s="84">
        <f t="shared" si="10"/>
        <v>7248410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994141600</v>
      </c>
      <c r="S17" s="60"/>
      <c r="T17" s="281"/>
      <c r="U17" s="284"/>
      <c r="V17" s="60"/>
      <c r="W17" s="123" t="s">
        <v>7</v>
      </c>
      <c r="X17" s="6">
        <f t="shared" ref="X17:AE17" si="11">X12</f>
        <v>1182.3</v>
      </c>
      <c r="Y17" s="6">
        <f t="shared" si="11"/>
        <v>1842</v>
      </c>
      <c r="Z17" s="6">
        <f t="shared" si="11"/>
        <v>20.5</v>
      </c>
      <c r="AA17" s="6">
        <f t="shared" si="11"/>
        <v>30</v>
      </c>
      <c r="AB17" s="6">
        <f t="shared" si="11"/>
        <v>1241.8</v>
      </c>
      <c r="AC17" s="6">
        <f t="shared" si="11"/>
        <v>1967</v>
      </c>
      <c r="AD17" s="6">
        <f t="shared" si="11"/>
        <v>37.299999999999997</v>
      </c>
      <c r="AE17" s="92">
        <f t="shared" si="11"/>
        <v>4.4000000000000004</v>
      </c>
      <c r="AF17" s="16"/>
      <c r="AG17" s="123" t="s">
        <v>26</v>
      </c>
      <c r="AH17" s="7">
        <f>(AH16*10.74)</f>
        <v>16.11</v>
      </c>
      <c r="AI17" s="7">
        <f>(AI16*2.2)</f>
        <v>19.662500000000001</v>
      </c>
      <c r="AJ17" s="7">
        <f>(AJ16*0.25)</f>
        <v>0.484375</v>
      </c>
      <c r="AK17" s="263">
        <f>AK16+AL16</f>
        <v>9</v>
      </c>
      <c r="AL17" s="264"/>
      <c r="AM17" s="11"/>
      <c r="AN17" s="25" t="s">
        <v>41</v>
      </c>
      <c r="AO17" s="26">
        <v>9.9</v>
      </c>
      <c r="AP17" s="27">
        <v>7.67</v>
      </c>
      <c r="AQ17" s="71"/>
      <c r="AR17" s="2" t="s">
        <v>36</v>
      </c>
      <c r="AS17" s="13">
        <v>0.59499999999999997</v>
      </c>
      <c r="AT17" s="2" t="s">
        <v>39</v>
      </c>
      <c r="AU17" s="13">
        <v>0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920200</v>
      </c>
      <c r="D18" s="85">
        <f t="shared" si="12"/>
        <v>8235</v>
      </c>
      <c r="E18" s="85">
        <f t="shared" si="12"/>
        <v>35110</v>
      </c>
      <c r="F18" s="86">
        <f t="shared" si="12"/>
        <v>79080</v>
      </c>
      <c r="G18" s="85">
        <f t="shared" si="12"/>
        <v>0</v>
      </c>
      <c r="H18" s="85">
        <f t="shared" si="12"/>
        <v>0</v>
      </c>
      <c r="I18" s="85">
        <f t="shared" si="12"/>
        <v>0</v>
      </c>
      <c r="J18" s="86">
        <f t="shared" si="12"/>
        <v>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832500</v>
      </c>
      <c r="S18" s="61"/>
      <c r="T18" s="282"/>
      <c r="U18" s="285"/>
      <c r="V18" s="61"/>
      <c r="W18" s="48" t="s">
        <v>3</v>
      </c>
      <c r="X18" s="49">
        <f>X16-X17</f>
        <v>11.100000000000136</v>
      </c>
      <c r="Y18" s="49">
        <f t="shared" ref="Y18:AE18" si="13">Y16-Y17</f>
        <v>0</v>
      </c>
      <c r="Z18" s="49">
        <f t="shared" si="13"/>
        <v>0.10000000000000142</v>
      </c>
      <c r="AA18" s="49">
        <f t="shared" si="13"/>
        <v>0</v>
      </c>
      <c r="AB18" s="49">
        <f t="shared" si="13"/>
        <v>12.299999999999955</v>
      </c>
      <c r="AC18" s="49">
        <f t="shared" si="13"/>
        <v>0</v>
      </c>
      <c r="AD18" s="49">
        <f t="shared" si="13"/>
        <v>0</v>
      </c>
      <c r="AE18" s="94">
        <f t="shared" si="13"/>
        <v>0</v>
      </c>
      <c r="AF18" s="16"/>
      <c r="AG18" s="124" t="s">
        <v>28</v>
      </c>
      <c r="AH18" s="122">
        <f>(AH17)/((K16/1000000)*8.34)</f>
        <v>2.0991683071712592</v>
      </c>
      <c r="AI18" s="122">
        <f>(AI17)/((K16/1000000)*8.34)</f>
        <v>2.5620668429394717</v>
      </c>
      <c r="AJ18" s="122">
        <f>(AJ17)/((K16/1000000)*8.34)</f>
        <v>6.3115124071140824E-2</v>
      </c>
      <c r="AK18" s="265">
        <f>(AK17)/((K16/1000000)*8.34)</f>
        <v>1.1727197246766812</v>
      </c>
      <c r="AL18" s="266"/>
      <c r="AM18" s="11"/>
      <c r="AN18" s="63"/>
      <c r="AO18" s="14"/>
      <c r="AP18" s="14"/>
      <c r="AQ18" s="71"/>
      <c r="AR18" s="126" t="s">
        <v>55</v>
      </c>
      <c r="AS18" s="89">
        <v>1.57</v>
      </c>
      <c r="AT18" s="125" t="s">
        <v>54</v>
      </c>
      <c r="AU18" s="12">
        <v>3.3000000000000002E-2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89743700</v>
      </c>
      <c r="D20" s="40">
        <v>813461</v>
      </c>
      <c r="E20" s="40">
        <v>1897180</v>
      </c>
      <c r="F20" s="42">
        <v>3346110</v>
      </c>
      <c r="G20" s="81">
        <v>136181000</v>
      </c>
      <c r="H20" s="40">
        <v>1416970</v>
      </c>
      <c r="I20" s="40">
        <v>4271250</v>
      </c>
      <c r="J20" s="42">
        <v>7248410</v>
      </c>
      <c r="K20" s="270">
        <f>C22+G22</f>
        <v>708400</v>
      </c>
      <c r="L20" s="271"/>
      <c r="M20" s="276">
        <f>D22+E22+F22+H22+I22+J22</f>
        <v>16725</v>
      </c>
      <c r="N20" s="271"/>
      <c r="O20" s="277">
        <f>M20+K20</f>
        <v>725125</v>
      </c>
      <c r="P20" s="277"/>
      <c r="Q20" s="45" t="s">
        <v>6</v>
      </c>
      <c r="R20" s="42">
        <v>995792800</v>
      </c>
      <c r="S20" s="60">
        <v>0</v>
      </c>
      <c r="T20" s="280">
        <v>0.33</v>
      </c>
      <c r="U20" s="283">
        <v>1.04</v>
      </c>
      <c r="V20" s="60"/>
      <c r="W20" s="121" t="s">
        <v>6</v>
      </c>
      <c r="X20" s="47">
        <v>1202</v>
      </c>
      <c r="Y20" s="47">
        <v>1842</v>
      </c>
      <c r="Z20" s="47">
        <v>20.8</v>
      </c>
      <c r="AA20" s="47">
        <v>30</v>
      </c>
      <c r="AB20" s="47">
        <v>1262.9000000000001</v>
      </c>
      <c r="AC20" s="47">
        <v>1967</v>
      </c>
      <c r="AD20" s="47">
        <v>37.5</v>
      </c>
      <c r="AE20" s="93">
        <v>4.4000000000000004</v>
      </c>
      <c r="AF20" s="16"/>
      <c r="AG20" s="121" t="s">
        <v>29</v>
      </c>
      <c r="AH20" s="18">
        <v>1</v>
      </c>
      <c r="AI20" s="18">
        <v>7</v>
      </c>
      <c r="AJ20" s="18">
        <v>1.875</v>
      </c>
      <c r="AK20" s="18">
        <v>7</v>
      </c>
      <c r="AL20" s="19">
        <v>0</v>
      </c>
      <c r="AM20" s="70"/>
      <c r="AN20" s="73" t="s">
        <v>40</v>
      </c>
      <c r="AO20" s="23">
        <v>9.6999999999999993</v>
      </c>
      <c r="AP20" s="24">
        <v>7.38</v>
      </c>
      <c r="AQ20" s="71"/>
      <c r="AR20" s="34" t="s">
        <v>37</v>
      </c>
      <c r="AS20" s="55">
        <v>4.1000000000000002E-2</v>
      </c>
      <c r="AT20" s="35" t="s">
        <v>38</v>
      </c>
      <c r="AU20" s="56">
        <v>0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89035300</v>
      </c>
      <c r="D21" s="83">
        <f t="shared" ref="D21:J21" si="14">D16</f>
        <v>805216</v>
      </c>
      <c r="E21" s="83">
        <f t="shared" si="14"/>
        <v>1897180</v>
      </c>
      <c r="F21" s="84">
        <f t="shared" si="14"/>
        <v>3337630</v>
      </c>
      <c r="G21" s="82">
        <f t="shared" si="14"/>
        <v>136181000</v>
      </c>
      <c r="H21" s="83">
        <f t="shared" si="14"/>
        <v>1416970</v>
      </c>
      <c r="I21" s="83">
        <f t="shared" si="14"/>
        <v>4271250</v>
      </c>
      <c r="J21" s="84">
        <f t="shared" si="14"/>
        <v>7248410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994974100</v>
      </c>
      <c r="S21" s="60"/>
      <c r="T21" s="281"/>
      <c r="U21" s="284"/>
      <c r="V21" s="60"/>
      <c r="W21" s="123" t="s">
        <v>7</v>
      </c>
      <c r="X21" s="6">
        <f t="shared" ref="X21:AE21" si="15">X16</f>
        <v>1193.4000000000001</v>
      </c>
      <c r="Y21" s="6">
        <f t="shared" si="15"/>
        <v>1842</v>
      </c>
      <c r="Z21" s="6">
        <f t="shared" si="15"/>
        <v>20.6</v>
      </c>
      <c r="AA21" s="6">
        <f t="shared" si="15"/>
        <v>30</v>
      </c>
      <c r="AB21" s="6">
        <f t="shared" si="15"/>
        <v>1254.0999999999999</v>
      </c>
      <c r="AC21" s="6">
        <f t="shared" si="15"/>
        <v>1967</v>
      </c>
      <c r="AD21" s="6">
        <f t="shared" si="15"/>
        <v>37.299999999999997</v>
      </c>
      <c r="AE21" s="92">
        <f t="shared" si="15"/>
        <v>4.4000000000000004</v>
      </c>
      <c r="AF21" s="16"/>
      <c r="AG21" s="123" t="s">
        <v>26</v>
      </c>
      <c r="AH21" s="7">
        <f>(AH20*10.74)</f>
        <v>10.74</v>
      </c>
      <c r="AI21" s="7">
        <f>(AI20*2.2)</f>
        <v>15.400000000000002</v>
      </c>
      <c r="AJ21" s="7">
        <f>(AJ20*0.25)</f>
        <v>0.46875</v>
      </c>
      <c r="AK21" s="263">
        <f>AK20+AL20</f>
        <v>7</v>
      </c>
      <c r="AL21" s="264"/>
      <c r="AM21" s="11"/>
      <c r="AN21" s="25" t="s">
        <v>41</v>
      </c>
      <c r="AO21" s="26">
        <v>9.9</v>
      </c>
      <c r="AP21" s="27">
        <v>7.54</v>
      </c>
      <c r="AQ21" s="71"/>
      <c r="AR21" s="36" t="s">
        <v>36</v>
      </c>
      <c r="AS21" s="13">
        <v>0.56899999999999995</v>
      </c>
      <c r="AT21" s="2" t="s">
        <v>39</v>
      </c>
      <c r="AU21" s="39">
        <v>0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708400</v>
      </c>
      <c r="D22" s="85">
        <f t="shared" si="16"/>
        <v>8245</v>
      </c>
      <c r="E22" s="85">
        <f t="shared" si="16"/>
        <v>0</v>
      </c>
      <c r="F22" s="86">
        <f t="shared" si="16"/>
        <v>8480</v>
      </c>
      <c r="G22" s="85">
        <f t="shared" si="16"/>
        <v>0</v>
      </c>
      <c r="H22" s="85">
        <f t="shared" si="16"/>
        <v>0</v>
      </c>
      <c r="I22" s="85">
        <f t="shared" si="16"/>
        <v>0</v>
      </c>
      <c r="J22" s="86">
        <f t="shared" si="16"/>
        <v>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818700</v>
      </c>
      <c r="S22" s="61"/>
      <c r="T22" s="282"/>
      <c r="U22" s="285"/>
      <c r="V22" s="61"/>
      <c r="W22" s="48" t="s">
        <v>3</v>
      </c>
      <c r="X22" s="49">
        <f>X20-X21</f>
        <v>8.5999999999999091</v>
      </c>
      <c r="Y22" s="49">
        <f t="shared" ref="Y22:AE22" si="17">Y20-Y21</f>
        <v>0</v>
      </c>
      <c r="Z22" s="49">
        <f t="shared" si="17"/>
        <v>0.19999999999999929</v>
      </c>
      <c r="AA22" s="49">
        <f t="shared" si="17"/>
        <v>0</v>
      </c>
      <c r="AB22" s="49">
        <f t="shared" si="17"/>
        <v>8.8000000000001819</v>
      </c>
      <c r="AC22" s="49">
        <f t="shared" si="17"/>
        <v>0</v>
      </c>
      <c r="AD22" s="49">
        <f t="shared" si="17"/>
        <v>0.20000000000000284</v>
      </c>
      <c r="AE22" s="94">
        <f t="shared" si="17"/>
        <v>0</v>
      </c>
      <c r="AF22" s="16"/>
      <c r="AG22" s="124" t="s">
        <v>28</v>
      </c>
      <c r="AH22" s="122">
        <f>(AH21)/((K20/1000000)*8.34)</f>
        <v>1.817856838188399</v>
      </c>
      <c r="AI22" s="122">
        <f>(AI21)/((K20/1000000)*8.34)</f>
        <v>2.6066103638828069</v>
      </c>
      <c r="AJ22" s="122">
        <f>(AJ21)/((K20/1000000)*8.34)</f>
        <v>7.9340818705848415E-2</v>
      </c>
      <c r="AK22" s="265">
        <f>(AK21)/((K20/1000000)*8.34)</f>
        <v>1.184822892674003</v>
      </c>
      <c r="AL22" s="266"/>
      <c r="AM22" s="11"/>
      <c r="AN22" s="63"/>
      <c r="AO22" s="14"/>
      <c r="AP22" s="14"/>
      <c r="AQ22" s="71"/>
      <c r="AR22" s="126" t="s">
        <v>55</v>
      </c>
      <c r="AS22" s="89">
        <v>1.52</v>
      </c>
      <c r="AT22" s="125" t="s">
        <v>54</v>
      </c>
      <c r="AU22" s="38">
        <v>3.5999999999999997E-2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90547500</v>
      </c>
      <c r="D24" s="40">
        <v>813461</v>
      </c>
      <c r="E24" s="40">
        <v>1897180</v>
      </c>
      <c r="F24" s="42">
        <v>3354650</v>
      </c>
      <c r="G24" s="81">
        <v>136181000</v>
      </c>
      <c r="H24" s="40">
        <v>1416970</v>
      </c>
      <c r="I24" s="40">
        <v>4271250</v>
      </c>
      <c r="J24" s="42">
        <v>7248410</v>
      </c>
      <c r="K24" s="270">
        <f>C26+G26</f>
        <v>803800</v>
      </c>
      <c r="L24" s="271"/>
      <c r="M24" s="276">
        <f>D26+E26+F26+H26+I26+J26</f>
        <v>8540</v>
      </c>
      <c r="N24" s="271"/>
      <c r="O24" s="277">
        <f>M24+K24</f>
        <v>812340</v>
      </c>
      <c r="P24" s="277"/>
      <c r="Q24" s="45" t="s">
        <v>6</v>
      </c>
      <c r="R24" s="42">
        <v>996613700</v>
      </c>
      <c r="S24" s="60"/>
      <c r="T24" s="280">
        <v>0.11</v>
      </c>
      <c r="U24" s="283">
        <v>1.03</v>
      </c>
      <c r="V24" s="60"/>
      <c r="W24" s="121" t="s">
        <v>6</v>
      </c>
      <c r="X24" s="47">
        <v>1211.8</v>
      </c>
      <c r="Y24" s="47">
        <v>1842</v>
      </c>
      <c r="Z24" s="47">
        <v>20.8</v>
      </c>
      <c r="AA24" s="47">
        <v>30</v>
      </c>
      <c r="AB24" s="47">
        <v>1272.7</v>
      </c>
      <c r="AC24" s="47">
        <v>1967</v>
      </c>
      <c r="AD24" s="47">
        <v>37.5</v>
      </c>
      <c r="AE24" s="93">
        <v>4.5</v>
      </c>
      <c r="AF24" s="16"/>
      <c r="AG24" s="121" t="s">
        <v>29</v>
      </c>
      <c r="AH24" s="18">
        <v>1.75</v>
      </c>
      <c r="AI24" s="18">
        <v>7.875</v>
      </c>
      <c r="AJ24" s="18">
        <v>1.625</v>
      </c>
      <c r="AK24" s="18">
        <v>7</v>
      </c>
      <c r="AL24" s="19">
        <v>0</v>
      </c>
      <c r="AM24" s="70"/>
      <c r="AN24" s="73" t="s">
        <v>40</v>
      </c>
      <c r="AO24" s="23">
        <v>8.1</v>
      </c>
      <c r="AP24" s="24">
        <v>7.57</v>
      </c>
      <c r="AQ24" s="71"/>
      <c r="AR24" s="34" t="s">
        <v>37</v>
      </c>
      <c r="AS24" s="55">
        <v>3.7999999999999999E-2</v>
      </c>
      <c r="AT24" s="35" t="s">
        <v>38</v>
      </c>
      <c r="AU24" s="56">
        <v>0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89743700</v>
      </c>
      <c r="D25" s="83">
        <f t="shared" si="18"/>
        <v>813461</v>
      </c>
      <c r="E25" s="83">
        <f t="shared" si="18"/>
        <v>1897180</v>
      </c>
      <c r="F25" s="84">
        <f t="shared" si="18"/>
        <v>3346110</v>
      </c>
      <c r="G25" s="82">
        <f t="shared" si="18"/>
        <v>136181000</v>
      </c>
      <c r="H25" s="83">
        <f t="shared" si="18"/>
        <v>1416970</v>
      </c>
      <c r="I25" s="83">
        <f t="shared" si="18"/>
        <v>4271250</v>
      </c>
      <c r="J25" s="84">
        <f t="shared" si="18"/>
        <v>7248410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995792800</v>
      </c>
      <c r="S25" s="60"/>
      <c r="T25" s="281"/>
      <c r="U25" s="284"/>
      <c r="V25" s="60"/>
      <c r="W25" s="123" t="s">
        <v>7</v>
      </c>
      <c r="X25" s="6">
        <f t="shared" ref="X25:AE25" si="19">X20</f>
        <v>1202</v>
      </c>
      <c r="Y25" s="6">
        <f t="shared" si="19"/>
        <v>1842</v>
      </c>
      <c r="Z25" s="6">
        <f t="shared" si="19"/>
        <v>20.8</v>
      </c>
      <c r="AA25" s="6">
        <f t="shared" si="19"/>
        <v>30</v>
      </c>
      <c r="AB25" s="6">
        <f t="shared" si="19"/>
        <v>1262.9000000000001</v>
      </c>
      <c r="AC25" s="6">
        <f t="shared" si="19"/>
        <v>1967</v>
      </c>
      <c r="AD25" s="6">
        <f t="shared" si="19"/>
        <v>37.5</v>
      </c>
      <c r="AE25" s="92">
        <f t="shared" si="19"/>
        <v>4.4000000000000004</v>
      </c>
      <c r="AF25" s="16"/>
      <c r="AG25" s="123" t="s">
        <v>26</v>
      </c>
      <c r="AH25" s="7">
        <f>(AH24*10.74)</f>
        <v>18.795000000000002</v>
      </c>
      <c r="AI25" s="7">
        <f>(AI24*2.2)</f>
        <v>17.325000000000003</v>
      </c>
      <c r="AJ25" s="7">
        <f>(AJ24*0.25)</f>
        <v>0.40625</v>
      </c>
      <c r="AK25" s="263">
        <f>AK24+AL24</f>
        <v>7</v>
      </c>
      <c r="AL25" s="264"/>
      <c r="AM25" s="11"/>
      <c r="AN25" s="25" t="s">
        <v>41</v>
      </c>
      <c r="AO25" s="26">
        <v>8.9</v>
      </c>
      <c r="AP25" s="27">
        <v>7.83</v>
      </c>
      <c r="AQ25" s="71"/>
      <c r="AR25" s="36" t="s">
        <v>36</v>
      </c>
      <c r="AS25" s="13">
        <v>0.755</v>
      </c>
      <c r="AT25" s="2" t="s">
        <v>39</v>
      </c>
      <c r="AU25" s="39">
        <v>0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803800</v>
      </c>
      <c r="D26" s="85">
        <f t="shared" si="20"/>
        <v>0</v>
      </c>
      <c r="E26" s="85">
        <f t="shared" si="20"/>
        <v>0</v>
      </c>
      <c r="F26" s="86">
        <f t="shared" si="20"/>
        <v>8540</v>
      </c>
      <c r="G26" s="85">
        <f t="shared" si="20"/>
        <v>0</v>
      </c>
      <c r="H26" s="85">
        <f t="shared" si="20"/>
        <v>0</v>
      </c>
      <c r="I26" s="85">
        <f t="shared" si="20"/>
        <v>0</v>
      </c>
      <c r="J26" s="86">
        <f t="shared" si="20"/>
        <v>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820900</v>
      </c>
      <c r="S26" s="61"/>
      <c r="T26" s="282"/>
      <c r="U26" s="285"/>
      <c r="V26" s="61"/>
      <c r="W26" s="48" t="s">
        <v>3</v>
      </c>
      <c r="X26" s="49">
        <f>X24-X25</f>
        <v>9.7999999999999545</v>
      </c>
      <c r="Y26" s="49">
        <f t="shared" ref="Y26:AE26" si="21">Y24-Y25</f>
        <v>0</v>
      </c>
      <c r="Z26" s="49">
        <f t="shared" si="21"/>
        <v>0</v>
      </c>
      <c r="AA26" s="49">
        <f t="shared" si="21"/>
        <v>0</v>
      </c>
      <c r="AB26" s="49">
        <f t="shared" si="21"/>
        <v>9.7999999999999545</v>
      </c>
      <c r="AC26" s="49">
        <f t="shared" si="21"/>
        <v>0</v>
      </c>
      <c r="AD26" s="49">
        <f t="shared" si="21"/>
        <v>0</v>
      </c>
      <c r="AE26" s="94">
        <f t="shared" si="21"/>
        <v>9.9999999999999645E-2</v>
      </c>
      <c r="AF26" s="16"/>
      <c r="AG26" s="124" t="s">
        <v>28</v>
      </c>
      <c r="AH26" s="122">
        <f>(AH25)/((K24/1000000)*8.34)</f>
        <v>2.8036789279698415</v>
      </c>
      <c r="AI26" s="122">
        <f>(AI25)/((K24/1000000)*8.34)</f>
        <v>2.5843967771789047</v>
      </c>
      <c r="AJ26" s="122">
        <f>(AJ25)/((K24/1000000)*8.34)</f>
        <v>6.0600934529808359E-2</v>
      </c>
      <c r="AK26" s="265">
        <f>(AK25)/((K24/1000000)*8.34)</f>
        <v>1.0442007180520825</v>
      </c>
      <c r="AL26" s="266"/>
      <c r="AM26" s="11"/>
      <c r="AN26" s="63"/>
      <c r="AO26" s="14"/>
      <c r="AP26" s="14"/>
      <c r="AQ26" s="71"/>
      <c r="AR26" s="126" t="s">
        <v>55</v>
      </c>
      <c r="AS26" s="89">
        <v>1.74</v>
      </c>
      <c r="AT26" s="125" t="s">
        <v>54</v>
      </c>
      <c r="AU26" s="38">
        <v>3.2000000000000001E-2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91534300</v>
      </c>
      <c r="D28" s="40">
        <v>821708</v>
      </c>
      <c r="E28" s="40">
        <v>1932180</v>
      </c>
      <c r="F28" s="42">
        <v>3422980</v>
      </c>
      <c r="G28" s="81">
        <v>136181000</v>
      </c>
      <c r="H28" s="40">
        <v>1416970</v>
      </c>
      <c r="I28" s="40">
        <v>4271250</v>
      </c>
      <c r="J28" s="42">
        <v>7248410</v>
      </c>
      <c r="K28" s="270">
        <f>C30+G30</f>
        <v>986800</v>
      </c>
      <c r="L28" s="271"/>
      <c r="M28" s="276">
        <f>D30+E30+F30+H30+I30+J30</f>
        <v>111577</v>
      </c>
      <c r="N28" s="271"/>
      <c r="O28" s="277">
        <f>M28+K28</f>
        <v>1098377</v>
      </c>
      <c r="P28" s="277"/>
      <c r="Q28" s="45" t="s">
        <v>6</v>
      </c>
      <c r="R28" s="42">
        <v>997408100</v>
      </c>
      <c r="S28" s="60"/>
      <c r="T28" s="280">
        <v>0.04</v>
      </c>
      <c r="U28" s="283">
        <v>1.07</v>
      </c>
      <c r="V28" s="60"/>
      <c r="W28" s="121" t="s">
        <v>6</v>
      </c>
      <c r="X28" s="47">
        <v>1223.8</v>
      </c>
      <c r="Y28" s="47">
        <v>1842</v>
      </c>
      <c r="Z28" s="47">
        <v>20.9</v>
      </c>
      <c r="AA28" s="47">
        <v>30</v>
      </c>
      <c r="AB28" s="47">
        <v>1285.7</v>
      </c>
      <c r="AC28" s="47">
        <v>1967</v>
      </c>
      <c r="AD28" s="47">
        <v>37.6</v>
      </c>
      <c r="AE28" s="93">
        <v>4.5</v>
      </c>
      <c r="AF28" s="16"/>
      <c r="AG28" s="121" t="s">
        <v>29</v>
      </c>
      <c r="AH28" s="18">
        <v>1.625</v>
      </c>
      <c r="AI28" s="18">
        <v>9.625</v>
      </c>
      <c r="AJ28" s="18">
        <v>1.875</v>
      </c>
      <c r="AK28" s="18">
        <v>9</v>
      </c>
      <c r="AL28" s="19">
        <v>0</v>
      </c>
      <c r="AM28" s="70"/>
      <c r="AN28" s="73" t="s">
        <v>40</v>
      </c>
      <c r="AO28" s="23">
        <v>8.6</v>
      </c>
      <c r="AP28" s="24">
        <v>7.44</v>
      </c>
      <c r="AQ28" s="71"/>
      <c r="AR28" s="34" t="s">
        <v>37</v>
      </c>
      <c r="AS28" s="55">
        <v>3.6999999999999998E-2</v>
      </c>
      <c r="AT28" s="35" t="s">
        <v>38</v>
      </c>
      <c r="AU28" s="56">
        <v>0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90547500</v>
      </c>
      <c r="D29" s="83">
        <f t="shared" si="22"/>
        <v>813461</v>
      </c>
      <c r="E29" s="83">
        <f t="shared" si="22"/>
        <v>1897180</v>
      </c>
      <c r="F29" s="84">
        <f t="shared" si="22"/>
        <v>3354650</v>
      </c>
      <c r="G29" s="82">
        <f t="shared" si="22"/>
        <v>136181000</v>
      </c>
      <c r="H29" s="83">
        <f t="shared" si="22"/>
        <v>1416970</v>
      </c>
      <c r="I29" s="83">
        <f t="shared" si="22"/>
        <v>4271250</v>
      </c>
      <c r="J29" s="84">
        <f t="shared" si="22"/>
        <v>7248410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996613700</v>
      </c>
      <c r="S29" s="60"/>
      <c r="T29" s="281"/>
      <c r="U29" s="284"/>
      <c r="V29" s="60"/>
      <c r="W29" s="123" t="s">
        <v>7</v>
      </c>
      <c r="X29" s="6">
        <f t="shared" ref="X29:AE29" si="23">X24</f>
        <v>1211.8</v>
      </c>
      <c r="Y29" s="6">
        <f t="shared" si="23"/>
        <v>1842</v>
      </c>
      <c r="Z29" s="6">
        <f t="shared" si="23"/>
        <v>20.8</v>
      </c>
      <c r="AA29" s="6">
        <f t="shared" si="23"/>
        <v>30</v>
      </c>
      <c r="AB29" s="6">
        <f t="shared" si="23"/>
        <v>1272.7</v>
      </c>
      <c r="AC29" s="6">
        <f t="shared" si="23"/>
        <v>1967</v>
      </c>
      <c r="AD29" s="6">
        <f t="shared" si="23"/>
        <v>37.5</v>
      </c>
      <c r="AE29" s="92">
        <f t="shared" si="23"/>
        <v>4.5</v>
      </c>
      <c r="AF29" s="16"/>
      <c r="AG29" s="123" t="s">
        <v>26</v>
      </c>
      <c r="AH29" s="7">
        <f>(AH28*10.74)</f>
        <v>17.452500000000001</v>
      </c>
      <c r="AI29" s="7">
        <f>(AI28*2.2)</f>
        <v>21.175000000000001</v>
      </c>
      <c r="AJ29" s="7">
        <f>(AJ28*0.25)</f>
        <v>0.46875</v>
      </c>
      <c r="AK29" s="263">
        <f>AK28+AL28</f>
        <v>9</v>
      </c>
      <c r="AL29" s="264"/>
      <c r="AM29" s="11"/>
      <c r="AN29" s="25" t="s">
        <v>41</v>
      </c>
      <c r="AO29" s="26">
        <v>9.6999999999999993</v>
      </c>
      <c r="AP29" s="27">
        <v>7.94</v>
      </c>
      <c r="AQ29" s="71"/>
      <c r="AR29" s="36" t="s">
        <v>36</v>
      </c>
      <c r="AS29" s="13">
        <v>0.47599999999999998</v>
      </c>
      <c r="AT29" s="2" t="s">
        <v>39</v>
      </c>
      <c r="AU29" s="39">
        <v>0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986800</v>
      </c>
      <c r="D30" s="85">
        <f t="shared" si="24"/>
        <v>8247</v>
      </c>
      <c r="E30" s="85">
        <f t="shared" si="24"/>
        <v>35000</v>
      </c>
      <c r="F30" s="86">
        <f t="shared" si="24"/>
        <v>68330</v>
      </c>
      <c r="G30" s="85">
        <f t="shared" si="24"/>
        <v>0</v>
      </c>
      <c r="H30" s="85">
        <f t="shared" si="24"/>
        <v>0</v>
      </c>
      <c r="I30" s="85">
        <f t="shared" si="24"/>
        <v>0</v>
      </c>
      <c r="J30" s="86">
        <f t="shared" si="24"/>
        <v>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794400</v>
      </c>
      <c r="S30" s="61"/>
      <c r="T30" s="282"/>
      <c r="U30" s="285"/>
      <c r="V30" s="61"/>
      <c r="W30" s="48" t="s">
        <v>3</v>
      </c>
      <c r="X30" s="49">
        <f>X28-X29</f>
        <v>12</v>
      </c>
      <c r="Y30" s="49">
        <f t="shared" ref="Y30:AE30" si="25">Y28-Y29</f>
        <v>0</v>
      </c>
      <c r="Z30" s="49">
        <f t="shared" si="25"/>
        <v>9.9999999999997868E-2</v>
      </c>
      <c r="AA30" s="49">
        <f t="shared" si="25"/>
        <v>0</v>
      </c>
      <c r="AB30" s="49">
        <f t="shared" si="25"/>
        <v>13</v>
      </c>
      <c r="AC30" s="49">
        <f t="shared" si="25"/>
        <v>0</v>
      </c>
      <c r="AD30" s="49">
        <f t="shared" si="25"/>
        <v>0.10000000000000142</v>
      </c>
      <c r="AE30" s="94">
        <f t="shared" si="25"/>
        <v>0</v>
      </c>
      <c r="AF30" s="16"/>
      <c r="AG30" s="124" t="s">
        <v>28</v>
      </c>
      <c r="AH30" s="122">
        <f>(AH29)/((K28/1000000)*8.34)</f>
        <v>2.1206180576414426</v>
      </c>
      <c r="AI30" s="122">
        <f>(AI29)/((K28/1000000)*8.34)</f>
        <v>2.5729315210174786</v>
      </c>
      <c r="AJ30" s="122">
        <f>(AJ29)/((K28/1000000)*8.34)</f>
        <v>5.6956866610481369E-2</v>
      </c>
      <c r="AK30" s="265">
        <f>(AK29)/((K28/1000000)*8.34)</f>
        <v>1.0935718389212423</v>
      </c>
      <c r="AL30" s="266"/>
      <c r="AM30" s="11"/>
      <c r="AN30" s="63"/>
      <c r="AO30" s="14"/>
      <c r="AP30" s="14"/>
      <c r="AQ30" s="71"/>
      <c r="AR30" s="126" t="s">
        <v>55</v>
      </c>
      <c r="AS30" s="89">
        <v>1.59</v>
      </c>
      <c r="AT30" s="125" t="s">
        <v>54</v>
      </c>
      <c r="AU30" s="38">
        <v>3.1E-2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92359800</v>
      </c>
      <c r="D32" s="40">
        <v>829942</v>
      </c>
      <c r="E32" s="40">
        <v>1932180</v>
      </c>
      <c r="F32" s="42">
        <v>3431500</v>
      </c>
      <c r="G32" s="81">
        <v>136181000</v>
      </c>
      <c r="H32" s="40">
        <v>1416970</v>
      </c>
      <c r="I32" s="40">
        <v>4271250</v>
      </c>
      <c r="J32" s="42">
        <v>7248410</v>
      </c>
      <c r="K32" s="270">
        <f>C34+G34</f>
        <v>825500</v>
      </c>
      <c r="L32" s="271"/>
      <c r="M32" s="276">
        <f>D34+E34+F34+H34+I34+J34</f>
        <v>16754</v>
      </c>
      <c r="N32" s="271"/>
      <c r="O32" s="277">
        <f>M32+K32</f>
        <v>842254</v>
      </c>
      <c r="P32" s="277"/>
      <c r="Q32" s="45" t="s">
        <v>6</v>
      </c>
      <c r="R32" s="42">
        <v>998311100</v>
      </c>
      <c r="S32" s="60"/>
      <c r="T32" s="280">
        <v>0.04</v>
      </c>
      <c r="U32" s="283">
        <v>1.07</v>
      </c>
      <c r="V32" s="60"/>
      <c r="W32" s="121" t="s">
        <v>6</v>
      </c>
      <c r="X32" s="47">
        <v>1233.8</v>
      </c>
      <c r="Y32" s="47">
        <v>1842</v>
      </c>
      <c r="Z32" s="47">
        <v>21</v>
      </c>
      <c r="AA32" s="47">
        <v>30</v>
      </c>
      <c r="AB32" s="47">
        <v>1296</v>
      </c>
      <c r="AC32" s="47">
        <v>1967</v>
      </c>
      <c r="AD32" s="47">
        <v>37.6</v>
      </c>
      <c r="AE32" s="93">
        <v>4.5</v>
      </c>
      <c r="AF32" s="16"/>
      <c r="AG32" s="121" t="s">
        <v>29</v>
      </c>
      <c r="AH32" s="18">
        <v>1.125</v>
      </c>
      <c r="AI32" s="18">
        <v>8</v>
      </c>
      <c r="AJ32" s="18">
        <v>1.75</v>
      </c>
      <c r="AK32" s="18">
        <v>7</v>
      </c>
      <c r="AL32" s="19">
        <v>0</v>
      </c>
      <c r="AM32" s="70"/>
      <c r="AN32" s="73" t="s">
        <v>40</v>
      </c>
      <c r="AO32" s="23">
        <v>9.3000000000000007</v>
      </c>
      <c r="AP32" s="24">
        <v>7.57</v>
      </c>
      <c r="AQ32" s="71"/>
      <c r="AR32" s="34" t="s">
        <v>37</v>
      </c>
      <c r="AS32" s="55">
        <v>3.9E-2</v>
      </c>
      <c r="AT32" s="35" t="s">
        <v>38</v>
      </c>
      <c r="AU32" s="56">
        <v>0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91534300</v>
      </c>
      <c r="D33" s="83">
        <f t="shared" si="26"/>
        <v>821708</v>
      </c>
      <c r="E33" s="83">
        <f t="shared" si="26"/>
        <v>1932180</v>
      </c>
      <c r="F33" s="84">
        <f t="shared" si="26"/>
        <v>3422980</v>
      </c>
      <c r="G33" s="82">
        <f t="shared" si="26"/>
        <v>136181000</v>
      </c>
      <c r="H33" s="83">
        <f t="shared" si="26"/>
        <v>1416970</v>
      </c>
      <c r="I33" s="83">
        <f t="shared" si="26"/>
        <v>4271250</v>
      </c>
      <c r="J33" s="84">
        <f t="shared" si="26"/>
        <v>7248410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997408100</v>
      </c>
      <c r="S33" s="60"/>
      <c r="T33" s="281"/>
      <c r="U33" s="284"/>
      <c r="V33" s="60"/>
      <c r="W33" s="123" t="s">
        <v>7</v>
      </c>
      <c r="X33" s="6">
        <f t="shared" ref="X33:AE33" si="27">X28</f>
        <v>1223.8</v>
      </c>
      <c r="Y33" s="6">
        <f t="shared" si="27"/>
        <v>1842</v>
      </c>
      <c r="Z33" s="6">
        <f t="shared" si="27"/>
        <v>20.9</v>
      </c>
      <c r="AA33" s="6">
        <f t="shared" si="27"/>
        <v>30</v>
      </c>
      <c r="AB33" s="6">
        <f t="shared" si="27"/>
        <v>1285.7</v>
      </c>
      <c r="AC33" s="6">
        <f t="shared" si="27"/>
        <v>1967</v>
      </c>
      <c r="AD33" s="6">
        <f t="shared" si="27"/>
        <v>37.6</v>
      </c>
      <c r="AE33" s="92">
        <f t="shared" si="27"/>
        <v>4.5</v>
      </c>
      <c r="AF33" s="16"/>
      <c r="AG33" s="123" t="s">
        <v>26</v>
      </c>
      <c r="AH33" s="7">
        <f>(AH32*10.74)</f>
        <v>12.0825</v>
      </c>
      <c r="AI33" s="7">
        <f>(AI32*2.2)</f>
        <v>17.600000000000001</v>
      </c>
      <c r="AJ33" s="7">
        <f>(AJ32*0.25)</f>
        <v>0.4375</v>
      </c>
      <c r="AK33" s="263">
        <f>AK32+AL32</f>
        <v>7</v>
      </c>
      <c r="AL33" s="264"/>
      <c r="AM33" s="11"/>
      <c r="AN33" s="25" t="s">
        <v>41</v>
      </c>
      <c r="AO33" s="26">
        <v>8.3000000000000007</v>
      </c>
      <c r="AP33" s="27">
        <v>7.91</v>
      </c>
      <c r="AQ33" s="71"/>
      <c r="AR33" s="36" t="s">
        <v>36</v>
      </c>
      <c r="AS33" s="13">
        <v>0.54</v>
      </c>
      <c r="AT33" s="2" t="s">
        <v>39</v>
      </c>
      <c r="AU33" s="39">
        <v>0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825500</v>
      </c>
      <c r="D34" s="85">
        <f t="shared" si="28"/>
        <v>8234</v>
      </c>
      <c r="E34" s="85">
        <f t="shared" si="28"/>
        <v>0</v>
      </c>
      <c r="F34" s="86">
        <f t="shared" si="28"/>
        <v>8520</v>
      </c>
      <c r="G34" s="85">
        <f t="shared" si="28"/>
        <v>0</v>
      </c>
      <c r="H34" s="85">
        <f t="shared" si="28"/>
        <v>0</v>
      </c>
      <c r="I34" s="85">
        <f t="shared" si="28"/>
        <v>0</v>
      </c>
      <c r="J34" s="86">
        <f t="shared" si="28"/>
        <v>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903000</v>
      </c>
      <c r="S34" s="61"/>
      <c r="T34" s="282"/>
      <c r="U34" s="285"/>
      <c r="V34" s="61"/>
      <c r="W34" s="48" t="s">
        <v>3</v>
      </c>
      <c r="X34" s="49">
        <f>X32-X33</f>
        <v>10</v>
      </c>
      <c r="Y34" s="49">
        <f t="shared" ref="Y34:AE34" si="29">Y32-Y33</f>
        <v>0</v>
      </c>
      <c r="Z34" s="49">
        <f t="shared" si="29"/>
        <v>0.10000000000000142</v>
      </c>
      <c r="AA34" s="49">
        <f t="shared" si="29"/>
        <v>0</v>
      </c>
      <c r="AB34" s="49">
        <f t="shared" si="29"/>
        <v>10.299999999999955</v>
      </c>
      <c r="AC34" s="49">
        <f t="shared" si="29"/>
        <v>0</v>
      </c>
      <c r="AD34" s="49">
        <f t="shared" si="29"/>
        <v>0</v>
      </c>
      <c r="AE34" s="94">
        <f t="shared" si="29"/>
        <v>0</v>
      </c>
      <c r="AF34" s="16"/>
      <c r="AG34" s="124" t="s">
        <v>28</v>
      </c>
      <c r="AH34" s="122">
        <f>(AH33)/((K32/1000000)*8.34)</f>
        <v>1.7549860777640758</v>
      </c>
      <c r="AI34" s="122">
        <f>(AI33)/((K32/1000000)*8.34)</f>
        <v>2.5564043011502369</v>
      </c>
      <c r="AJ34" s="122">
        <f>(AJ33)/((K32/1000000)*8.34)</f>
        <v>6.3546981917797077E-2</v>
      </c>
      <c r="AK34" s="265">
        <f>(AK33)/((K32/1000000)*8.34)</f>
        <v>1.0167517106847532</v>
      </c>
      <c r="AL34" s="266"/>
      <c r="AM34" s="11"/>
      <c r="AN34" s="63"/>
      <c r="AO34" s="14"/>
      <c r="AP34" s="14"/>
      <c r="AQ34" s="71"/>
      <c r="AR34" s="126" t="s">
        <v>55</v>
      </c>
      <c r="AS34" s="89">
        <v>1.52</v>
      </c>
      <c r="AT34" s="125" t="s">
        <v>54</v>
      </c>
      <c r="AU34" s="38">
        <v>3.3000000000000002E-2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93450300</v>
      </c>
      <c r="D36" s="40">
        <v>838137</v>
      </c>
      <c r="E36" s="40">
        <v>1967270</v>
      </c>
      <c r="F36" s="42">
        <v>3499960</v>
      </c>
      <c r="G36" s="81">
        <v>136181000</v>
      </c>
      <c r="H36" s="40">
        <v>1416970</v>
      </c>
      <c r="I36" s="40">
        <v>4271250</v>
      </c>
      <c r="J36" s="42">
        <v>7248410</v>
      </c>
      <c r="K36" s="270">
        <f>C38+G38</f>
        <v>1090500</v>
      </c>
      <c r="L36" s="271"/>
      <c r="M36" s="276">
        <f>D38+E38+F38+H38+I38+J38</f>
        <v>111745</v>
      </c>
      <c r="N36" s="271"/>
      <c r="O36" s="277">
        <f>M36+K36</f>
        <v>1202245</v>
      </c>
      <c r="P36" s="277"/>
      <c r="Q36" s="45" t="s">
        <v>6</v>
      </c>
      <c r="R36" s="42">
        <v>999176200</v>
      </c>
      <c r="S36" s="60"/>
      <c r="T36" s="280">
        <v>0.12</v>
      </c>
      <c r="U36" s="283">
        <v>1.03</v>
      </c>
      <c r="V36" s="60"/>
      <c r="W36" s="121" t="s">
        <v>6</v>
      </c>
      <c r="X36" s="47">
        <v>1247</v>
      </c>
      <c r="Y36" s="47">
        <v>1842</v>
      </c>
      <c r="Z36" s="47">
        <v>21.1</v>
      </c>
      <c r="AA36" s="47">
        <v>30</v>
      </c>
      <c r="AB36" s="47">
        <v>1310.3</v>
      </c>
      <c r="AC36" s="47">
        <v>1967</v>
      </c>
      <c r="AD36" s="47">
        <v>37.799999999999997</v>
      </c>
      <c r="AE36" s="93">
        <v>4.5999999999999996</v>
      </c>
      <c r="AF36" s="16"/>
      <c r="AG36" s="121" t="s">
        <v>29</v>
      </c>
      <c r="AH36" s="18">
        <v>1.875</v>
      </c>
      <c r="AI36" s="18">
        <v>10.875</v>
      </c>
      <c r="AJ36" s="18">
        <v>2.5</v>
      </c>
      <c r="AK36" s="18">
        <v>10</v>
      </c>
      <c r="AL36" s="19">
        <v>0</v>
      </c>
      <c r="AM36" s="70"/>
      <c r="AN36" s="73" t="s">
        <v>40</v>
      </c>
      <c r="AO36" s="23">
        <v>9.4</v>
      </c>
      <c r="AP36" s="24">
        <v>7.48</v>
      </c>
      <c r="AQ36" s="71"/>
      <c r="AR36" s="34" t="s">
        <v>37</v>
      </c>
      <c r="AS36" s="55">
        <v>3.6999999999999998E-2</v>
      </c>
      <c r="AT36" s="35" t="s">
        <v>38</v>
      </c>
      <c r="AU36" s="56">
        <v>0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92359800</v>
      </c>
      <c r="D37" s="83">
        <f t="shared" si="30"/>
        <v>829942</v>
      </c>
      <c r="E37" s="83">
        <f t="shared" si="30"/>
        <v>1932180</v>
      </c>
      <c r="F37" s="84">
        <f t="shared" si="30"/>
        <v>3431500</v>
      </c>
      <c r="G37" s="82">
        <f t="shared" si="30"/>
        <v>136181000</v>
      </c>
      <c r="H37" s="83">
        <f t="shared" si="30"/>
        <v>1416970</v>
      </c>
      <c r="I37" s="83">
        <f t="shared" si="30"/>
        <v>4271250</v>
      </c>
      <c r="J37" s="84">
        <f t="shared" si="30"/>
        <v>7248410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998311100</v>
      </c>
      <c r="S37" s="60"/>
      <c r="T37" s="281"/>
      <c r="U37" s="284"/>
      <c r="V37" s="60"/>
      <c r="W37" s="123" t="s">
        <v>7</v>
      </c>
      <c r="X37" s="6">
        <f t="shared" ref="X37:AE37" si="31">X32</f>
        <v>1233.8</v>
      </c>
      <c r="Y37" s="6">
        <f t="shared" si="31"/>
        <v>1842</v>
      </c>
      <c r="Z37" s="6">
        <f t="shared" si="31"/>
        <v>21</v>
      </c>
      <c r="AA37" s="6">
        <f t="shared" si="31"/>
        <v>30</v>
      </c>
      <c r="AB37" s="6">
        <f t="shared" si="31"/>
        <v>1296</v>
      </c>
      <c r="AC37" s="6">
        <f t="shared" si="31"/>
        <v>1967</v>
      </c>
      <c r="AD37" s="6">
        <f t="shared" si="31"/>
        <v>37.6</v>
      </c>
      <c r="AE37" s="92">
        <f t="shared" si="31"/>
        <v>4.5</v>
      </c>
      <c r="AF37" s="16"/>
      <c r="AG37" s="123" t="s">
        <v>26</v>
      </c>
      <c r="AH37" s="7">
        <f>(AH36*10.74)</f>
        <v>20.137499999999999</v>
      </c>
      <c r="AI37" s="7">
        <f>(AI36*2.2)</f>
        <v>23.925000000000001</v>
      </c>
      <c r="AJ37" s="7">
        <f>(AJ36*0.25)</f>
        <v>0.625</v>
      </c>
      <c r="AK37" s="263">
        <f>AK36+AL36</f>
        <v>10</v>
      </c>
      <c r="AL37" s="264"/>
      <c r="AM37" s="11"/>
      <c r="AN37" s="25" t="s">
        <v>41</v>
      </c>
      <c r="AO37" s="26">
        <v>8.1999999999999993</v>
      </c>
      <c r="AP37" s="27">
        <v>7.84</v>
      </c>
      <c r="AQ37" s="71"/>
      <c r="AR37" s="36" t="s">
        <v>36</v>
      </c>
      <c r="AS37" s="13">
        <v>0.72699999999999998</v>
      </c>
      <c r="AT37" s="2" t="s">
        <v>39</v>
      </c>
      <c r="AU37" s="39">
        <v>0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1090500</v>
      </c>
      <c r="D38" s="85">
        <f t="shared" si="32"/>
        <v>8195</v>
      </c>
      <c r="E38" s="85">
        <f t="shared" si="32"/>
        <v>35090</v>
      </c>
      <c r="F38" s="86">
        <f t="shared" si="32"/>
        <v>68460</v>
      </c>
      <c r="G38" s="85">
        <f t="shared" si="32"/>
        <v>0</v>
      </c>
      <c r="H38" s="85">
        <f t="shared" si="32"/>
        <v>0</v>
      </c>
      <c r="I38" s="85">
        <f t="shared" si="32"/>
        <v>0</v>
      </c>
      <c r="J38" s="86">
        <f t="shared" si="32"/>
        <v>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865100</v>
      </c>
      <c r="S38" s="61"/>
      <c r="T38" s="282"/>
      <c r="U38" s="285"/>
      <c r="V38" s="61"/>
      <c r="W38" s="48" t="s">
        <v>3</v>
      </c>
      <c r="X38" s="49">
        <f t="shared" ref="X38:AE38" si="33">X36-X37</f>
        <v>13.200000000000045</v>
      </c>
      <c r="Y38" s="49">
        <f t="shared" si="33"/>
        <v>0</v>
      </c>
      <c r="Z38" s="49">
        <f t="shared" si="33"/>
        <v>0.10000000000000142</v>
      </c>
      <c r="AA38" s="49">
        <f t="shared" si="33"/>
        <v>0</v>
      </c>
      <c r="AB38" s="49">
        <f t="shared" si="33"/>
        <v>14.299999999999955</v>
      </c>
      <c r="AC38" s="49">
        <f t="shared" si="33"/>
        <v>0</v>
      </c>
      <c r="AD38" s="49">
        <f t="shared" si="33"/>
        <v>0.19999999999999574</v>
      </c>
      <c r="AE38" s="94">
        <f t="shared" si="33"/>
        <v>9.9999999999999645E-2</v>
      </c>
      <c r="AF38" s="16"/>
      <c r="AG38" s="124" t="s">
        <v>28</v>
      </c>
      <c r="AH38" s="122">
        <f>(AH37)/((K36/1000000)*8.34)</f>
        <v>2.2141846357851818</v>
      </c>
      <c r="AI38" s="122">
        <f>(AI37)/((K36/1000000)*8.34)</f>
        <v>2.6306327702624697</v>
      </c>
      <c r="AJ38" s="122">
        <f>(AJ37)/((K36/1000000)*8.34)</f>
        <v>6.8720814270179453E-2</v>
      </c>
      <c r="AK38" s="265">
        <f>(AK37)/((K36/1000000)*8.34)</f>
        <v>1.0995330283228713</v>
      </c>
      <c r="AL38" s="266"/>
      <c r="AM38" s="11"/>
      <c r="AN38" s="63"/>
      <c r="AO38" s="14"/>
      <c r="AP38" s="14"/>
      <c r="AQ38" s="71"/>
      <c r="AR38" s="126" t="s">
        <v>55</v>
      </c>
      <c r="AS38" s="89">
        <v>1.81</v>
      </c>
      <c r="AT38" s="125" t="s">
        <v>54</v>
      </c>
      <c r="AU38" s="38">
        <v>3.2000000000000001E-2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94078100</v>
      </c>
      <c r="D40" s="40">
        <v>846349</v>
      </c>
      <c r="E40" s="40">
        <v>2002320</v>
      </c>
      <c r="F40" s="42">
        <v>3583560</v>
      </c>
      <c r="G40" s="81">
        <v>136181000</v>
      </c>
      <c r="H40" s="40">
        <v>1416970</v>
      </c>
      <c r="I40" s="40">
        <v>4271250</v>
      </c>
      <c r="J40" s="42">
        <v>7248410</v>
      </c>
      <c r="K40" s="270">
        <f>C42+G42</f>
        <v>627800</v>
      </c>
      <c r="L40" s="271"/>
      <c r="M40" s="276">
        <f>D42+E42+F42+H42+I42+J42</f>
        <v>126862</v>
      </c>
      <c r="N40" s="271"/>
      <c r="O40" s="277">
        <f>M40+K40</f>
        <v>754662</v>
      </c>
      <c r="P40" s="277"/>
      <c r="Q40" s="45" t="s">
        <v>6</v>
      </c>
      <c r="R40" s="42">
        <v>999989800</v>
      </c>
      <c r="S40" s="60"/>
      <c r="T40" s="280">
        <v>0.1</v>
      </c>
      <c r="U40" s="283">
        <v>1.01</v>
      </c>
      <c r="V40" s="60"/>
      <c r="W40" s="121" t="s">
        <v>6</v>
      </c>
      <c r="X40" s="47">
        <v>1254.7</v>
      </c>
      <c r="Y40" s="47">
        <v>1842</v>
      </c>
      <c r="Z40" s="47">
        <v>21.2</v>
      </c>
      <c r="AA40" s="47">
        <v>30</v>
      </c>
      <c r="AB40" s="47">
        <v>1319.2</v>
      </c>
      <c r="AC40" s="47">
        <v>1967</v>
      </c>
      <c r="AD40" s="47">
        <v>38</v>
      </c>
      <c r="AE40" s="93">
        <v>4.5999999999999996</v>
      </c>
      <c r="AF40" s="16"/>
      <c r="AG40" s="121" t="s">
        <v>29</v>
      </c>
      <c r="AH40" s="18">
        <v>1.125</v>
      </c>
      <c r="AI40" s="18">
        <v>6.5</v>
      </c>
      <c r="AJ40" s="18">
        <v>1.625</v>
      </c>
      <c r="AK40" s="18">
        <v>6</v>
      </c>
      <c r="AL40" s="19">
        <v>0</v>
      </c>
      <c r="AM40" s="70"/>
      <c r="AN40" s="73" t="s">
        <v>40</v>
      </c>
      <c r="AO40" s="23">
        <v>8.8000000000000007</v>
      </c>
      <c r="AP40" s="24">
        <v>7.51</v>
      </c>
      <c r="AQ40" s="71"/>
      <c r="AR40" s="34" t="s">
        <v>37</v>
      </c>
      <c r="AS40" s="55">
        <v>3.9E-2</v>
      </c>
      <c r="AT40" s="35" t="s">
        <v>38</v>
      </c>
      <c r="AU40" s="56">
        <v>0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93450300</v>
      </c>
      <c r="D41" s="83">
        <f t="shared" si="34"/>
        <v>838137</v>
      </c>
      <c r="E41" s="83">
        <f t="shared" si="34"/>
        <v>1967270</v>
      </c>
      <c r="F41" s="84">
        <f t="shared" si="34"/>
        <v>3499960</v>
      </c>
      <c r="G41" s="82">
        <f t="shared" si="34"/>
        <v>136181000</v>
      </c>
      <c r="H41" s="83">
        <f t="shared" si="34"/>
        <v>1416970</v>
      </c>
      <c r="I41" s="83">
        <f t="shared" si="34"/>
        <v>4271250</v>
      </c>
      <c r="J41" s="84">
        <f t="shared" si="34"/>
        <v>7248410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999176200</v>
      </c>
      <c r="S41" s="60"/>
      <c r="T41" s="281"/>
      <c r="U41" s="284"/>
      <c r="V41" s="60"/>
      <c r="W41" s="123" t="s">
        <v>7</v>
      </c>
      <c r="X41" s="6">
        <f t="shared" ref="X41:AE41" si="35">X36</f>
        <v>1247</v>
      </c>
      <c r="Y41" s="6">
        <f t="shared" si="35"/>
        <v>1842</v>
      </c>
      <c r="Z41" s="6">
        <f t="shared" si="35"/>
        <v>21.1</v>
      </c>
      <c r="AA41" s="6">
        <f t="shared" si="35"/>
        <v>30</v>
      </c>
      <c r="AB41" s="6">
        <f t="shared" si="35"/>
        <v>1310.3</v>
      </c>
      <c r="AC41" s="6">
        <f t="shared" si="35"/>
        <v>1967</v>
      </c>
      <c r="AD41" s="6">
        <f t="shared" si="35"/>
        <v>37.799999999999997</v>
      </c>
      <c r="AE41" s="92">
        <f t="shared" si="35"/>
        <v>4.5999999999999996</v>
      </c>
      <c r="AF41" s="16"/>
      <c r="AG41" s="123" t="s">
        <v>26</v>
      </c>
      <c r="AH41" s="7">
        <f>(AH40*10.74)</f>
        <v>12.0825</v>
      </c>
      <c r="AI41" s="7">
        <f>(AI40*2.2)</f>
        <v>14.3</v>
      </c>
      <c r="AJ41" s="7">
        <f>(AJ40*0.25)</f>
        <v>0.40625</v>
      </c>
      <c r="AK41" s="263">
        <f>AK40+AL40</f>
        <v>6</v>
      </c>
      <c r="AL41" s="264"/>
      <c r="AM41" s="11"/>
      <c r="AN41" s="25" t="s">
        <v>41</v>
      </c>
      <c r="AO41" s="26">
        <v>9.6999999999999993</v>
      </c>
      <c r="AP41" s="27">
        <v>7.55</v>
      </c>
      <c r="AQ41" s="71"/>
      <c r="AR41" s="36" t="s">
        <v>36</v>
      </c>
      <c r="AS41" s="13">
        <v>0.746</v>
      </c>
      <c r="AT41" s="2" t="s">
        <v>39</v>
      </c>
      <c r="AU41" s="39">
        <v>0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627800</v>
      </c>
      <c r="D42" s="85">
        <f t="shared" si="36"/>
        <v>8212</v>
      </c>
      <c r="E42" s="85">
        <f t="shared" si="36"/>
        <v>35050</v>
      </c>
      <c r="F42" s="86">
        <f t="shared" si="36"/>
        <v>83600</v>
      </c>
      <c r="G42" s="85">
        <f t="shared" si="36"/>
        <v>0</v>
      </c>
      <c r="H42" s="85">
        <f t="shared" si="36"/>
        <v>0</v>
      </c>
      <c r="I42" s="85">
        <f t="shared" si="36"/>
        <v>0</v>
      </c>
      <c r="J42" s="86">
        <f t="shared" si="36"/>
        <v>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813600</v>
      </c>
      <c r="S42" s="61"/>
      <c r="T42" s="282"/>
      <c r="U42" s="285"/>
      <c r="V42" s="61"/>
      <c r="W42" s="48" t="s">
        <v>3</v>
      </c>
      <c r="X42" s="49">
        <f t="shared" ref="X42:AE42" si="37">X40-X41</f>
        <v>7.7000000000000455</v>
      </c>
      <c r="Y42" s="49">
        <f t="shared" si="37"/>
        <v>0</v>
      </c>
      <c r="Z42" s="49">
        <f t="shared" si="37"/>
        <v>9.9999999999997868E-2</v>
      </c>
      <c r="AA42" s="49">
        <f t="shared" si="37"/>
        <v>0</v>
      </c>
      <c r="AB42" s="49">
        <f t="shared" si="37"/>
        <v>8.9000000000000909</v>
      </c>
      <c r="AC42" s="49">
        <f t="shared" si="37"/>
        <v>0</v>
      </c>
      <c r="AD42" s="49">
        <f t="shared" si="37"/>
        <v>0.20000000000000284</v>
      </c>
      <c r="AE42" s="94">
        <f t="shared" si="37"/>
        <v>0</v>
      </c>
      <c r="AF42" s="16"/>
      <c r="AG42" s="124" t="s">
        <v>28</v>
      </c>
      <c r="AH42" s="122">
        <f>(AH41)/((K40/1000000)*8.34)</f>
        <v>2.307647351376624</v>
      </c>
      <c r="AI42" s="122">
        <f>(AI41)/((K40/1000000)*8.34)</f>
        <v>2.7311696358109434</v>
      </c>
      <c r="AJ42" s="122">
        <f>(AJ41)/((K40/1000000)*8.34)</f>
        <v>7.7590046471901791E-2</v>
      </c>
      <c r="AK42" s="265">
        <f>(AK41)/((K40/1000000)*8.34)</f>
        <v>1.1459453017388572</v>
      </c>
      <c r="AL42" s="266"/>
      <c r="AM42" s="11"/>
      <c r="AN42" s="63"/>
      <c r="AO42" s="14"/>
      <c r="AP42" s="14"/>
      <c r="AQ42" s="71"/>
      <c r="AR42" s="126" t="s">
        <v>55</v>
      </c>
      <c r="AS42" s="89">
        <v>2.7</v>
      </c>
      <c r="AT42" s="125" t="s">
        <v>54</v>
      </c>
      <c r="AU42" s="38">
        <v>3.5999999999999997E-2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94078100</v>
      </c>
      <c r="D44" s="40">
        <v>846349</v>
      </c>
      <c r="E44" s="40">
        <v>2002320</v>
      </c>
      <c r="F44" s="42">
        <v>3583560</v>
      </c>
      <c r="G44" s="81">
        <v>136816000</v>
      </c>
      <c r="H44" s="40">
        <v>1424810</v>
      </c>
      <c r="I44" s="40">
        <v>4307420</v>
      </c>
      <c r="J44" s="42">
        <v>7322630</v>
      </c>
      <c r="K44" s="270">
        <f>C46+G46</f>
        <v>635000</v>
      </c>
      <c r="L44" s="271"/>
      <c r="M44" s="276">
        <f>D46+E46+F46+H46+I46+J46</f>
        <v>118230</v>
      </c>
      <c r="N44" s="271"/>
      <c r="O44" s="277">
        <f>M44+K44</f>
        <v>753230</v>
      </c>
      <c r="P44" s="277"/>
      <c r="Q44" s="45" t="s">
        <v>6</v>
      </c>
      <c r="R44" s="42">
        <v>1000800400</v>
      </c>
      <c r="S44" s="60"/>
      <c r="T44" s="280">
        <v>0</v>
      </c>
      <c r="U44" s="283">
        <v>1.03</v>
      </c>
      <c r="V44" s="60"/>
      <c r="W44" s="121" t="s">
        <v>6</v>
      </c>
      <c r="X44" s="47">
        <v>1254.7</v>
      </c>
      <c r="Y44" s="47">
        <v>1853.9</v>
      </c>
      <c r="Z44" s="47">
        <v>21.4</v>
      </c>
      <c r="AA44" s="47">
        <v>30</v>
      </c>
      <c r="AB44" s="47">
        <v>1319.2</v>
      </c>
      <c r="AC44" s="47">
        <v>1979.8</v>
      </c>
      <c r="AD44" s="47">
        <v>38.200000000000003</v>
      </c>
      <c r="AE44" s="93">
        <v>4.5999999999999996</v>
      </c>
      <c r="AF44" s="16"/>
      <c r="AG44" s="121" t="s">
        <v>29</v>
      </c>
      <c r="AH44" s="18">
        <v>1.5</v>
      </c>
      <c r="AI44" s="18">
        <v>8.875</v>
      </c>
      <c r="AJ44" s="18">
        <v>1.9375</v>
      </c>
      <c r="AK44" s="18">
        <v>9</v>
      </c>
      <c r="AL44" s="19">
        <v>0</v>
      </c>
      <c r="AM44" s="70"/>
      <c r="AN44" s="73" t="s">
        <v>40</v>
      </c>
      <c r="AO44" s="23">
        <v>9.1</v>
      </c>
      <c r="AP44" s="24">
        <v>7.47</v>
      </c>
      <c r="AQ44" s="71"/>
      <c r="AR44" s="34" t="s">
        <v>37</v>
      </c>
      <c r="AS44" s="55">
        <v>6.5000000000000002E-2</v>
      </c>
      <c r="AT44" s="35" t="s">
        <v>38</v>
      </c>
      <c r="AU44" s="56">
        <v>3.7999999999999999E-2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94078100</v>
      </c>
      <c r="D45" s="83">
        <f t="shared" si="38"/>
        <v>846349</v>
      </c>
      <c r="E45" s="83">
        <f t="shared" si="38"/>
        <v>2002320</v>
      </c>
      <c r="F45" s="84">
        <f t="shared" si="38"/>
        <v>3583560</v>
      </c>
      <c r="G45" s="82">
        <f t="shared" si="38"/>
        <v>136181000</v>
      </c>
      <c r="H45" s="83">
        <f t="shared" si="38"/>
        <v>1416970</v>
      </c>
      <c r="I45" s="83">
        <f t="shared" si="38"/>
        <v>4271250</v>
      </c>
      <c r="J45" s="84">
        <f t="shared" si="38"/>
        <v>7248410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999989800</v>
      </c>
      <c r="S45" s="60"/>
      <c r="T45" s="281"/>
      <c r="U45" s="284"/>
      <c r="V45" s="60"/>
      <c r="W45" s="123" t="s">
        <v>7</v>
      </c>
      <c r="X45" s="6">
        <f t="shared" ref="X45:AE45" si="39">X40</f>
        <v>1254.7</v>
      </c>
      <c r="Y45" s="6">
        <f t="shared" si="39"/>
        <v>1842</v>
      </c>
      <c r="Z45" s="6">
        <f t="shared" si="39"/>
        <v>21.2</v>
      </c>
      <c r="AA45" s="6">
        <f t="shared" si="39"/>
        <v>30</v>
      </c>
      <c r="AB45" s="6">
        <f t="shared" si="39"/>
        <v>1319.2</v>
      </c>
      <c r="AC45" s="6">
        <f t="shared" si="39"/>
        <v>1967</v>
      </c>
      <c r="AD45" s="6">
        <f t="shared" si="39"/>
        <v>38</v>
      </c>
      <c r="AE45" s="92">
        <f t="shared" si="39"/>
        <v>4.5999999999999996</v>
      </c>
      <c r="AF45" s="16"/>
      <c r="AG45" s="123" t="s">
        <v>26</v>
      </c>
      <c r="AH45" s="7">
        <f>(AH44*10.74)</f>
        <v>16.11</v>
      </c>
      <c r="AI45" s="7">
        <f>(AI44*2.2)</f>
        <v>19.525000000000002</v>
      </c>
      <c r="AJ45" s="7">
        <f>(AJ44*0.25)</f>
        <v>0.484375</v>
      </c>
      <c r="AK45" s="263">
        <f>AK44+AL44</f>
        <v>9</v>
      </c>
      <c r="AL45" s="264"/>
      <c r="AM45" s="11"/>
      <c r="AN45" s="25" t="s">
        <v>41</v>
      </c>
      <c r="AO45" s="26">
        <v>8.9</v>
      </c>
      <c r="AP45" s="27">
        <v>7.9</v>
      </c>
      <c r="AQ45" s="71"/>
      <c r="AR45" s="36" t="s">
        <v>36</v>
      </c>
      <c r="AS45" s="13">
        <v>1.131</v>
      </c>
      <c r="AT45" s="2" t="s">
        <v>39</v>
      </c>
      <c r="AU45" s="39">
        <v>0.91200000000000003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0</v>
      </c>
      <c r="D46" s="85">
        <f t="shared" si="40"/>
        <v>0</v>
      </c>
      <c r="E46" s="85">
        <f t="shared" si="40"/>
        <v>0</v>
      </c>
      <c r="F46" s="86">
        <f t="shared" si="40"/>
        <v>0</v>
      </c>
      <c r="G46" s="85">
        <f t="shared" si="40"/>
        <v>635000</v>
      </c>
      <c r="H46" s="85">
        <f t="shared" si="40"/>
        <v>7840</v>
      </c>
      <c r="I46" s="85">
        <f t="shared" si="40"/>
        <v>36170</v>
      </c>
      <c r="J46" s="86">
        <f t="shared" si="40"/>
        <v>74220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810600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41">Y44-Y45</f>
        <v>11.900000000000091</v>
      </c>
      <c r="Z46" s="49">
        <f t="shared" si="41"/>
        <v>0.19999999999999929</v>
      </c>
      <c r="AA46" s="49">
        <f t="shared" si="41"/>
        <v>0</v>
      </c>
      <c r="AB46" s="49">
        <f t="shared" si="41"/>
        <v>0</v>
      </c>
      <c r="AC46" s="49">
        <f t="shared" si="41"/>
        <v>12.799999999999955</v>
      </c>
      <c r="AD46" s="49">
        <f t="shared" si="41"/>
        <v>0.20000000000000284</v>
      </c>
      <c r="AE46" s="94">
        <f t="shared" si="41"/>
        <v>0</v>
      </c>
      <c r="AF46" s="16"/>
      <c r="AG46" s="124" t="s">
        <v>28</v>
      </c>
      <c r="AH46" s="122">
        <f>(AH45)/((K44/1000000)*8.34)</f>
        <v>3.041975868124398</v>
      </c>
      <c r="AI46" s="122">
        <f>(AI45)/((K44/1000000)*8.34)</f>
        <v>3.6868143280651076</v>
      </c>
      <c r="AJ46" s="122">
        <f>(AJ45)/((K44/1000000)*8.34)</f>
        <v>9.1462263260257942E-2</v>
      </c>
      <c r="AK46" s="265">
        <f>(AK45)/((K44/1000000)*8.34)</f>
        <v>1.6994278592873733</v>
      </c>
      <c r="AL46" s="266"/>
      <c r="AM46" s="11"/>
      <c r="AN46" s="63"/>
      <c r="AO46" s="14"/>
      <c r="AP46" s="14"/>
      <c r="AQ46" s="71"/>
      <c r="AR46" s="126" t="s">
        <v>55</v>
      </c>
      <c r="AS46" s="89">
        <v>3.68</v>
      </c>
      <c r="AT46" s="125" t="s">
        <v>54</v>
      </c>
      <c r="AU46" s="38">
        <v>4.2999999999999997E-2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94078100</v>
      </c>
      <c r="D48" s="40">
        <v>846349</v>
      </c>
      <c r="E48" s="40">
        <v>2002320</v>
      </c>
      <c r="F48" s="42">
        <v>3583560</v>
      </c>
      <c r="G48" s="81">
        <v>137266000</v>
      </c>
      <c r="H48" s="40">
        <v>1432650</v>
      </c>
      <c r="I48" s="40">
        <v>4343610</v>
      </c>
      <c r="J48" s="42">
        <v>7387590</v>
      </c>
      <c r="K48" s="270">
        <f>C50+G50</f>
        <v>450000</v>
      </c>
      <c r="L48" s="271"/>
      <c r="M48" s="276">
        <f>D50+E50+F50+H50+I50+J50</f>
        <v>108990</v>
      </c>
      <c r="N48" s="271"/>
      <c r="O48" s="288">
        <f>M48+K48</f>
        <v>558990</v>
      </c>
      <c r="P48" s="289"/>
      <c r="Q48" s="45" t="s">
        <v>6</v>
      </c>
      <c r="R48" s="42">
        <v>1001653800</v>
      </c>
      <c r="S48" s="60"/>
      <c r="T48" s="280">
        <v>0</v>
      </c>
      <c r="U48" s="283">
        <v>1.03</v>
      </c>
      <c r="V48" s="60"/>
      <c r="W48" s="121" t="s">
        <v>6</v>
      </c>
      <c r="X48" s="47">
        <v>1254.7</v>
      </c>
      <c r="Y48" s="47">
        <v>1862.2</v>
      </c>
      <c r="Z48" s="47">
        <v>21.6</v>
      </c>
      <c r="AA48" s="47">
        <v>30.1</v>
      </c>
      <c r="AB48" s="47">
        <v>1319.2</v>
      </c>
      <c r="AC48" s="47">
        <v>1988.9</v>
      </c>
      <c r="AD48" s="47">
        <v>38.200000000000003</v>
      </c>
      <c r="AE48" s="93">
        <v>4.5999999999999996</v>
      </c>
      <c r="AF48" s="16"/>
      <c r="AG48" s="121" t="s">
        <v>29</v>
      </c>
      <c r="AH48" s="18">
        <v>1</v>
      </c>
      <c r="AI48" s="18">
        <v>6.625</v>
      </c>
      <c r="AJ48" s="18">
        <v>2</v>
      </c>
      <c r="AK48" s="18">
        <v>6</v>
      </c>
      <c r="AL48" s="19">
        <v>0</v>
      </c>
      <c r="AM48" s="70"/>
      <c r="AN48" s="73" t="s">
        <v>40</v>
      </c>
      <c r="AO48" s="23">
        <v>9.1999999999999993</v>
      </c>
      <c r="AP48" s="24">
        <v>7.42</v>
      </c>
      <c r="AQ48" s="71"/>
      <c r="AR48" s="34" t="s">
        <v>37</v>
      </c>
      <c r="AS48" s="55">
        <v>0</v>
      </c>
      <c r="AT48" s="35" t="s">
        <v>38</v>
      </c>
      <c r="AU48" s="56">
        <v>4.8000000000000001E-2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94078100</v>
      </c>
      <c r="D49" s="83">
        <f t="shared" si="42"/>
        <v>846349</v>
      </c>
      <c r="E49" s="83">
        <f t="shared" si="42"/>
        <v>2002320</v>
      </c>
      <c r="F49" s="84">
        <f t="shared" si="42"/>
        <v>3583560</v>
      </c>
      <c r="G49" s="82">
        <f t="shared" si="42"/>
        <v>136816000</v>
      </c>
      <c r="H49" s="83">
        <f t="shared" si="42"/>
        <v>1424810</v>
      </c>
      <c r="I49" s="83">
        <f t="shared" si="42"/>
        <v>4307420</v>
      </c>
      <c r="J49" s="84">
        <f t="shared" si="42"/>
        <v>7322630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1000800400</v>
      </c>
      <c r="S49" s="60"/>
      <c r="T49" s="281"/>
      <c r="U49" s="284"/>
      <c r="V49" s="60"/>
      <c r="W49" s="123" t="s">
        <v>7</v>
      </c>
      <c r="X49" s="6">
        <f t="shared" ref="X49:AE49" si="43">X44</f>
        <v>1254.7</v>
      </c>
      <c r="Y49" s="6">
        <f t="shared" si="43"/>
        <v>1853.9</v>
      </c>
      <c r="Z49" s="6">
        <f t="shared" si="43"/>
        <v>21.4</v>
      </c>
      <c r="AA49" s="6">
        <f t="shared" si="43"/>
        <v>30</v>
      </c>
      <c r="AB49" s="6">
        <f t="shared" si="43"/>
        <v>1319.2</v>
      </c>
      <c r="AC49" s="6">
        <f t="shared" si="43"/>
        <v>1979.8</v>
      </c>
      <c r="AD49" s="6">
        <f t="shared" si="43"/>
        <v>38.200000000000003</v>
      </c>
      <c r="AE49" s="92">
        <f t="shared" si="43"/>
        <v>4.5999999999999996</v>
      </c>
      <c r="AF49" s="16"/>
      <c r="AG49" s="123" t="s">
        <v>26</v>
      </c>
      <c r="AH49" s="7">
        <f>(AH48*10.74)</f>
        <v>10.74</v>
      </c>
      <c r="AI49" s="7">
        <f>(AI48*2.2)</f>
        <v>14.575000000000001</v>
      </c>
      <c r="AJ49" s="7">
        <f>(AJ48*0.25)</f>
        <v>0.5</v>
      </c>
      <c r="AK49" s="294">
        <f>AK48+AL48</f>
        <v>6</v>
      </c>
      <c r="AL49" s="295"/>
      <c r="AM49" s="11"/>
      <c r="AN49" s="25" t="s">
        <v>41</v>
      </c>
      <c r="AO49" s="26">
        <v>9.6</v>
      </c>
      <c r="AP49" s="27">
        <v>7.55</v>
      </c>
      <c r="AQ49" s="71"/>
      <c r="AR49" s="36" t="s">
        <v>36</v>
      </c>
      <c r="AS49" s="13">
        <v>0</v>
      </c>
      <c r="AT49" s="2" t="s">
        <v>39</v>
      </c>
      <c r="AU49" s="39">
        <v>0.70299999999999996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0</v>
      </c>
      <c r="D50" s="85">
        <f t="shared" si="44"/>
        <v>0</v>
      </c>
      <c r="E50" s="85">
        <f t="shared" si="44"/>
        <v>0</v>
      </c>
      <c r="F50" s="86">
        <f t="shared" si="44"/>
        <v>0</v>
      </c>
      <c r="G50" s="85">
        <f t="shared" si="44"/>
        <v>450000</v>
      </c>
      <c r="H50" s="85">
        <f t="shared" si="44"/>
        <v>7840</v>
      </c>
      <c r="I50" s="85">
        <f t="shared" si="44"/>
        <v>36190</v>
      </c>
      <c r="J50" s="86">
        <f t="shared" si="44"/>
        <v>64960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853400</v>
      </c>
      <c r="S50" s="61"/>
      <c r="T50" s="282"/>
      <c r="U50" s="285"/>
      <c r="V50" s="61"/>
      <c r="W50" s="48" t="s">
        <v>3</v>
      </c>
      <c r="X50" s="49">
        <f>X48-X49</f>
        <v>0</v>
      </c>
      <c r="Y50" s="49">
        <f t="shared" ref="Y50:AE50" si="45">Y48-Y49</f>
        <v>8.2999999999999545</v>
      </c>
      <c r="Z50" s="49">
        <f t="shared" si="45"/>
        <v>0.20000000000000284</v>
      </c>
      <c r="AA50" s="49">
        <f t="shared" si="45"/>
        <v>0.10000000000000142</v>
      </c>
      <c r="AB50" s="49">
        <f t="shared" si="45"/>
        <v>0</v>
      </c>
      <c r="AC50" s="49">
        <f t="shared" si="45"/>
        <v>9.1000000000001364</v>
      </c>
      <c r="AD50" s="49">
        <f t="shared" si="45"/>
        <v>0</v>
      </c>
      <c r="AE50" s="94">
        <f t="shared" si="45"/>
        <v>0</v>
      </c>
      <c r="AF50" s="16"/>
      <c r="AG50" s="124" t="s">
        <v>28</v>
      </c>
      <c r="AH50" s="122">
        <f>(AH49)/((K48/1000000)*8.34)</f>
        <v>2.861710631494804</v>
      </c>
      <c r="AI50" s="122">
        <f>(AI49)/((K48/1000000)*8.34)</f>
        <v>3.8835598188116176</v>
      </c>
      <c r="AJ50" s="122">
        <f>(AJ49)/((K48/1000000)*8.34)</f>
        <v>0.1332267519317879</v>
      </c>
      <c r="AK50" s="296">
        <f>(AK49)/((K48/1000000)*8.34)</f>
        <v>1.5987210231814548</v>
      </c>
      <c r="AL50" s="297"/>
      <c r="AM50" s="11"/>
      <c r="AN50" s="63"/>
      <c r="AO50" s="14"/>
      <c r="AP50" s="14"/>
      <c r="AQ50" s="71"/>
      <c r="AR50" s="126" t="s">
        <v>55</v>
      </c>
      <c r="AS50" s="89">
        <v>1.89</v>
      </c>
      <c r="AT50" s="125" t="s">
        <v>54</v>
      </c>
      <c r="AU50" s="38">
        <v>4.9000000000000002E-2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94078100</v>
      </c>
      <c r="D52" s="40">
        <v>846349</v>
      </c>
      <c r="E52" s="40">
        <v>2002320</v>
      </c>
      <c r="F52" s="42">
        <v>3583560</v>
      </c>
      <c r="G52" s="81">
        <v>137841000</v>
      </c>
      <c r="H52" s="40">
        <v>1432650</v>
      </c>
      <c r="I52" s="40">
        <v>4343610</v>
      </c>
      <c r="J52" s="42">
        <v>7395880</v>
      </c>
      <c r="K52" s="270">
        <f>C54+G54</f>
        <v>575000</v>
      </c>
      <c r="L52" s="271"/>
      <c r="M52" s="276">
        <f>D54+E54+F54+H54+I54+J54</f>
        <v>8290</v>
      </c>
      <c r="N52" s="271"/>
      <c r="O52" s="288">
        <f>M52+K52</f>
        <v>583290</v>
      </c>
      <c r="P52" s="289"/>
      <c r="Q52" s="45" t="s">
        <v>6</v>
      </c>
      <c r="R52" s="42">
        <v>1002544592</v>
      </c>
      <c r="S52" s="60"/>
      <c r="T52" s="280">
        <v>0</v>
      </c>
      <c r="U52" s="283">
        <v>0.96</v>
      </c>
      <c r="V52" s="60"/>
      <c r="W52" s="121" t="s">
        <v>6</v>
      </c>
      <c r="X52" s="47">
        <v>1254.7</v>
      </c>
      <c r="Y52" s="47">
        <v>1872.7</v>
      </c>
      <c r="Z52" s="47">
        <v>21.6</v>
      </c>
      <c r="AA52" s="47">
        <v>30.1</v>
      </c>
      <c r="AB52" s="47">
        <v>1319.2</v>
      </c>
      <c r="AC52" s="47">
        <v>1995.5</v>
      </c>
      <c r="AD52" s="47">
        <v>38.4</v>
      </c>
      <c r="AE52" s="93">
        <v>4.5999999999999996</v>
      </c>
      <c r="AF52" s="16"/>
      <c r="AG52" s="121" t="s">
        <v>29</v>
      </c>
      <c r="AH52" s="18">
        <v>1.375</v>
      </c>
      <c r="AI52" s="18">
        <v>9</v>
      </c>
      <c r="AJ52" s="18">
        <v>1.5</v>
      </c>
      <c r="AK52" s="18">
        <v>8</v>
      </c>
      <c r="AL52" s="19">
        <v>0</v>
      </c>
      <c r="AM52" s="70"/>
      <c r="AN52" s="73" t="s">
        <v>40</v>
      </c>
      <c r="AO52" s="23">
        <v>10.7</v>
      </c>
      <c r="AP52" s="24">
        <v>7.59</v>
      </c>
      <c r="AQ52" s="71"/>
      <c r="AR52" s="34" t="s">
        <v>37</v>
      </c>
      <c r="AS52" s="55">
        <v>0</v>
      </c>
      <c r="AT52" s="35" t="s">
        <v>38</v>
      </c>
      <c r="AU52" s="56">
        <v>3.6999999999999998E-2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94078100</v>
      </c>
      <c r="D53" s="83">
        <f t="shared" si="46"/>
        <v>846349</v>
      </c>
      <c r="E53" s="83">
        <f t="shared" si="46"/>
        <v>2002320</v>
      </c>
      <c r="F53" s="84">
        <f t="shared" si="46"/>
        <v>3583560</v>
      </c>
      <c r="G53" s="82">
        <f t="shared" si="46"/>
        <v>137266000</v>
      </c>
      <c r="H53" s="83">
        <f t="shared" si="46"/>
        <v>1432650</v>
      </c>
      <c r="I53" s="83">
        <f t="shared" si="46"/>
        <v>4343610</v>
      </c>
      <c r="J53" s="84">
        <f t="shared" si="46"/>
        <v>7387590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1001653800</v>
      </c>
      <c r="S53" s="60"/>
      <c r="T53" s="281"/>
      <c r="U53" s="284"/>
      <c r="V53" s="60"/>
      <c r="W53" s="123" t="s">
        <v>7</v>
      </c>
      <c r="X53" s="6">
        <f t="shared" ref="X53:AE53" si="47">X48</f>
        <v>1254.7</v>
      </c>
      <c r="Y53" s="6">
        <f t="shared" si="47"/>
        <v>1862.2</v>
      </c>
      <c r="Z53" s="6">
        <f t="shared" si="47"/>
        <v>21.6</v>
      </c>
      <c r="AA53" s="6">
        <f t="shared" si="47"/>
        <v>30.1</v>
      </c>
      <c r="AB53" s="6">
        <f t="shared" si="47"/>
        <v>1319.2</v>
      </c>
      <c r="AC53" s="6">
        <f t="shared" si="47"/>
        <v>1988.9</v>
      </c>
      <c r="AD53" s="6">
        <f t="shared" si="47"/>
        <v>38.200000000000003</v>
      </c>
      <c r="AE53" s="92">
        <f t="shared" si="47"/>
        <v>4.5999999999999996</v>
      </c>
      <c r="AF53" s="16"/>
      <c r="AG53" s="123" t="s">
        <v>26</v>
      </c>
      <c r="AH53" s="7">
        <f>(AH52*10.74)</f>
        <v>14.7675</v>
      </c>
      <c r="AI53" s="7">
        <f>(AI52*2.2)</f>
        <v>19.8</v>
      </c>
      <c r="AJ53" s="7">
        <f>(AJ52*0.25)</f>
        <v>0.375</v>
      </c>
      <c r="AK53" s="294">
        <f>AK52+AL52</f>
        <v>8</v>
      </c>
      <c r="AL53" s="295"/>
      <c r="AM53" s="11"/>
      <c r="AN53" s="25" t="s">
        <v>41</v>
      </c>
      <c r="AO53" s="26">
        <v>9.3000000000000007</v>
      </c>
      <c r="AP53" s="27">
        <v>7.69</v>
      </c>
      <c r="AQ53" s="71"/>
      <c r="AR53" s="36" t="s">
        <v>36</v>
      </c>
      <c r="AS53" s="13">
        <v>0</v>
      </c>
      <c r="AT53" s="2" t="s">
        <v>39</v>
      </c>
      <c r="AU53" s="39">
        <v>0.63400000000000001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0</v>
      </c>
      <c r="D54" s="85">
        <f t="shared" si="48"/>
        <v>0</v>
      </c>
      <c r="E54" s="85">
        <f t="shared" si="48"/>
        <v>0</v>
      </c>
      <c r="F54" s="86">
        <f t="shared" si="48"/>
        <v>0</v>
      </c>
      <c r="G54" s="85">
        <f t="shared" si="48"/>
        <v>575000</v>
      </c>
      <c r="H54" s="85">
        <f t="shared" si="48"/>
        <v>0</v>
      </c>
      <c r="I54" s="85">
        <f t="shared" si="48"/>
        <v>0</v>
      </c>
      <c r="J54" s="86">
        <f t="shared" si="48"/>
        <v>8290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890792</v>
      </c>
      <c r="S54" s="61"/>
      <c r="T54" s="282"/>
      <c r="U54" s="285"/>
      <c r="V54" s="61"/>
      <c r="W54" s="48" t="s">
        <v>3</v>
      </c>
      <c r="X54" s="49">
        <f>X52-X53</f>
        <v>0</v>
      </c>
      <c r="Y54" s="49">
        <f t="shared" ref="Y54:AE54" si="49">Y52-Y53</f>
        <v>10.5</v>
      </c>
      <c r="Z54" s="49">
        <f t="shared" si="49"/>
        <v>0</v>
      </c>
      <c r="AA54" s="49">
        <f t="shared" si="49"/>
        <v>0</v>
      </c>
      <c r="AB54" s="49">
        <f t="shared" si="49"/>
        <v>0</v>
      </c>
      <c r="AC54" s="49">
        <f t="shared" si="49"/>
        <v>6.5999999999999091</v>
      </c>
      <c r="AD54" s="49">
        <f t="shared" si="49"/>
        <v>0.19999999999999574</v>
      </c>
      <c r="AE54" s="94">
        <f t="shared" si="49"/>
        <v>0</v>
      </c>
      <c r="AF54" s="16"/>
      <c r="AG54" s="124" t="s">
        <v>28</v>
      </c>
      <c r="AH54" s="122">
        <f>(AH53)/((K52/1000000)*8.34)</f>
        <v>3.0794494838911484</v>
      </c>
      <c r="AI54" s="122">
        <f>(AI53)/((K52/1000000)*8.34)</f>
        <v>4.128870816390366</v>
      </c>
      <c r="AJ54" s="122">
        <f>(AJ53)/((K52/1000000)*8.34)</f>
        <v>7.8198310916484215E-2</v>
      </c>
      <c r="AK54" s="296">
        <f>(AK53)/((K52/1000000)*8.34)</f>
        <v>1.6682306328849965</v>
      </c>
      <c r="AL54" s="297"/>
      <c r="AM54" s="11"/>
      <c r="AN54" s="63"/>
      <c r="AO54" s="14"/>
      <c r="AP54" s="14"/>
      <c r="AQ54" s="71"/>
      <c r="AR54" s="126" t="s">
        <v>55</v>
      </c>
      <c r="AS54" s="89">
        <v>1.69</v>
      </c>
      <c r="AT54" s="125" t="s">
        <v>54</v>
      </c>
      <c r="AU54" s="38">
        <v>3.5999999999999997E-2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94078100</v>
      </c>
      <c r="D56" s="40">
        <v>846349</v>
      </c>
      <c r="E56" s="40">
        <v>2002320</v>
      </c>
      <c r="F56" s="42">
        <v>3583560</v>
      </c>
      <c r="G56" s="81">
        <v>138511000</v>
      </c>
      <c r="H56" s="40">
        <v>1440420</v>
      </c>
      <c r="I56" s="40">
        <v>4379680</v>
      </c>
      <c r="J56" s="42">
        <v>7477140</v>
      </c>
      <c r="K56" s="270">
        <f>C58+G58</f>
        <v>670000</v>
      </c>
      <c r="L56" s="271"/>
      <c r="M56" s="276">
        <f>D58+E58+F58+H58+I58+J58</f>
        <v>125100</v>
      </c>
      <c r="N56" s="271"/>
      <c r="O56" s="288">
        <f>M56+K56</f>
        <v>795100</v>
      </c>
      <c r="P56" s="289"/>
      <c r="Q56" s="45" t="s">
        <v>6</v>
      </c>
      <c r="R56" s="42">
        <v>1003227368</v>
      </c>
      <c r="S56" s="60"/>
      <c r="T56" s="280">
        <v>0.41</v>
      </c>
      <c r="U56" s="283">
        <v>0.95</v>
      </c>
      <c r="V56" s="60"/>
      <c r="W56" s="121" t="s">
        <v>6</v>
      </c>
      <c r="X56" s="47">
        <v>1254.7</v>
      </c>
      <c r="Y56" s="47">
        <v>1885</v>
      </c>
      <c r="Z56" s="47">
        <v>21.8</v>
      </c>
      <c r="AA56" s="47">
        <v>30.2</v>
      </c>
      <c r="AB56" s="47">
        <v>1319.2</v>
      </c>
      <c r="AC56" s="47">
        <v>2012.9</v>
      </c>
      <c r="AD56" s="47">
        <v>38.6</v>
      </c>
      <c r="AE56" s="93">
        <v>4.5999999999999996</v>
      </c>
      <c r="AF56" s="16"/>
      <c r="AG56" s="121" t="s">
        <v>29</v>
      </c>
      <c r="AH56" s="18">
        <v>1.875</v>
      </c>
      <c r="AI56" s="18">
        <v>9.125</v>
      </c>
      <c r="AJ56" s="18">
        <v>2</v>
      </c>
      <c r="AK56" s="18">
        <v>9</v>
      </c>
      <c r="AL56" s="19">
        <v>0</v>
      </c>
      <c r="AM56" s="70"/>
      <c r="AN56" s="73" t="s">
        <v>40</v>
      </c>
      <c r="AO56" s="23">
        <v>10.4</v>
      </c>
      <c r="AP56" s="24">
        <v>7.58</v>
      </c>
      <c r="AQ56" s="71"/>
      <c r="AR56" s="34" t="s">
        <v>37</v>
      </c>
      <c r="AS56" s="55">
        <v>0</v>
      </c>
      <c r="AT56" s="35" t="s">
        <v>38</v>
      </c>
      <c r="AU56" s="56">
        <v>3.6999999999999998E-2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94078100</v>
      </c>
      <c r="D57" s="83">
        <f t="shared" si="50"/>
        <v>846349</v>
      </c>
      <c r="E57" s="83">
        <f t="shared" si="50"/>
        <v>2002320</v>
      </c>
      <c r="F57" s="84">
        <f t="shared" si="50"/>
        <v>3583560</v>
      </c>
      <c r="G57" s="82">
        <f t="shared" si="50"/>
        <v>137841000</v>
      </c>
      <c r="H57" s="83">
        <f t="shared" si="50"/>
        <v>1432650</v>
      </c>
      <c r="I57" s="83">
        <f t="shared" si="50"/>
        <v>4343610</v>
      </c>
      <c r="J57" s="84">
        <f t="shared" si="50"/>
        <v>7395880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1002544592</v>
      </c>
      <c r="S57" s="60"/>
      <c r="T57" s="281"/>
      <c r="U57" s="284"/>
      <c r="V57" s="60"/>
      <c r="W57" s="123" t="s">
        <v>7</v>
      </c>
      <c r="X57" s="6">
        <f t="shared" ref="X57:AE57" si="51">X52</f>
        <v>1254.7</v>
      </c>
      <c r="Y57" s="6">
        <f t="shared" si="51"/>
        <v>1872.7</v>
      </c>
      <c r="Z57" s="6">
        <f t="shared" si="51"/>
        <v>21.6</v>
      </c>
      <c r="AA57" s="6">
        <f t="shared" si="51"/>
        <v>30.1</v>
      </c>
      <c r="AB57" s="6">
        <f t="shared" si="51"/>
        <v>1319.2</v>
      </c>
      <c r="AC57" s="6">
        <f t="shared" si="51"/>
        <v>1995.5</v>
      </c>
      <c r="AD57" s="6">
        <f t="shared" si="51"/>
        <v>38.4</v>
      </c>
      <c r="AE57" s="92">
        <f t="shared" si="51"/>
        <v>4.5999999999999996</v>
      </c>
      <c r="AF57" s="16"/>
      <c r="AG57" s="123" t="s">
        <v>26</v>
      </c>
      <c r="AH57" s="7">
        <f>(AH56*10.74)</f>
        <v>20.137499999999999</v>
      </c>
      <c r="AI57" s="7">
        <f>(AI56*2.2)</f>
        <v>20.075000000000003</v>
      </c>
      <c r="AJ57" s="7">
        <f>(AJ56*0.25)</f>
        <v>0.5</v>
      </c>
      <c r="AK57" s="294">
        <f>AK56+AL56</f>
        <v>9</v>
      </c>
      <c r="AL57" s="295"/>
      <c r="AM57" s="11"/>
      <c r="AN57" s="25" t="s">
        <v>41</v>
      </c>
      <c r="AO57" s="26">
        <v>8.6999999999999993</v>
      </c>
      <c r="AP57" s="27">
        <v>7.82</v>
      </c>
      <c r="AQ57" s="71"/>
      <c r="AR57" s="36" t="s">
        <v>36</v>
      </c>
      <c r="AS57" s="13">
        <v>0</v>
      </c>
      <c r="AT57" s="2" t="s">
        <v>39</v>
      </c>
      <c r="AU57" s="39">
        <v>0.49099999999999999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0</v>
      </c>
      <c r="D58" s="85">
        <f t="shared" si="52"/>
        <v>0</v>
      </c>
      <c r="E58" s="85">
        <f t="shared" si="52"/>
        <v>0</v>
      </c>
      <c r="F58" s="86">
        <f t="shared" si="52"/>
        <v>0</v>
      </c>
      <c r="G58" s="85">
        <f t="shared" si="52"/>
        <v>670000</v>
      </c>
      <c r="H58" s="85">
        <f t="shared" si="52"/>
        <v>7770</v>
      </c>
      <c r="I58" s="85">
        <f t="shared" si="52"/>
        <v>36070</v>
      </c>
      <c r="J58" s="86">
        <f t="shared" si="52"/>
        <v>81260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682776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53">Y56-Y57</f>
        <v>12.299999999999955</v>
      </c>
      <c r="Z58" s="49">
        <f t="shared" si="53"/>
        <v>0.19999999999999929</v>
      </c>
      <c r="AA58" s="49">
        <f t="shared" si="53"/>
        <v>9.9999999999997868E-2</v>
      </c>
      <c r="AB58" s="49">
        <f t="shared" si="53"/>
        <v>0</v>
      </c>
      <c r="AC58" s="49">
        <f t="shared" si="53"/>
        <v>17.400000000000091</v>
      </c>
      <c r="AD58" s="49">
        <f t="shared" si="53"/>
        <v>0.20000000000000284</v>
      </c>
      <c r="AE58" s="94">
        <f t="shared" si="53"/>
        <v>0</v>
      </c>
      <c r="AF58" s="16"/>
      <c r="AG58" s="124" t="s">
        <v>28</v>
      </c>
      <c r="AH58" s="122">
        <f>(AH57)/((K56/1000000)*8.34)</f>
        <v>3.6038333512294636</v>
      </c>
      <c r="AI58" s="122">
        <f>(AI57)/((K56/1000000)*8.34)</f>
        <v>3.5926482694441462</v>
      </c>
      <c r="AJ58" s="122">
        <f>(AJ57)/((K56/1000000)*8.34)</f>
        <v>8.9480654282544106E-2</v>
      </c>
      <c r="AK58" s="296">
        <f>(AK57)/((K56/1000000)*8.34)</f>
        <v>1.610651777085794</v>
      </c>
      <c r="AL58" s="297"/>
      <c r="AM58" s="11"/>
      <c r="AN58" s="63"/>
      <c r="AO58" s="14"/>
      <c r="AP58" s="14"/>
      <c r="AQ58" s="71"/>
      <c r="AR58" s="126" t="s">
        <v>55</v>
      </c>
      <c r="AS58" s="89">
        <v>1.54</v>
      </c>
      <c r="AT58" s="125" t="s">
        <v>54</v>
      </c>
      <c r="AU58" s="38">
        <v>3.6999999999999998E-2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94078100</v>
      </c>
      <c r="D60" s="40">
        <v>846349</v>
      </c>
      <c r="E60" s="40">
        <v>2002320</v>
      </c>
      <c r="F60" s="42">
        <v>3583560</v>
      </c>
      <c r="G60" s="81">
        <v>139055000</v>
      </c>
      <c r="H60" s="40">
        <v>1440420</v>
      </c>
      <c r="I60" s="40">
        <v>4379680</v>
      </c>
      <c r="J60" s="42">
        <v>7485140</v>
      </c>
      <c r="K60" s="270">
        <f>C62+G62</f>
        <v>544000</v>
      </c>
      <c r="L60" s="271"/>
      <c r="M60" s="276">
        <f>D62+E62+F62+H62+I62+J62</f>
        <v>8000</v>
      </c>
      <c r="N60" s="271"/>
      <c r="O60" s="288">
        <f>M60+K60</f>
        <v>552000</v>
      </c>
      <c r="P60" s="289"/>
      <c r="Q60" s="45" t="s">
        <v>6</v>
      </c>
      <c r="R60" s="42">
        <v>1004073300</v>
      </c>
      <c r="S60" s="60"/>
      <c r="T60" s="280">
        <v>0</v>
      </c>
      <c r="U60" s="283">
        <v>0.97</v>
      </c>
      <c r="V60" s="60"/>
      <c r="W60" s="121" t="s">
        <v>6</v>
      </c>
      <c r="X60" s="47">
        <v>1254.7</v>
      </c>
      <c r="Y60" s="47">
        <v>1892.4</v>
      </c>
      <c r="Z60" s="47">
        <v>21.8</v>
      </c>
      <c r="AA60" s="47">
        <v>30.2</v>
      </c>
      <c r="AB60" s="47">
        <v>1319.2</v>
      </c>
      <c r="AC60" s="47">
        <v>2020.3</v>
      </c>
      <c r="AD60" s="47">
        <v>38.6</v>
      </c>
      <c r="AE60" s="93">
        <v>4.5999999999999996</v>
      </c>
      <c r="AF60" s="16"/>
      <c r="AG60" s="121" t="s">
        <v>29</v>
      </c>
      <c r="AH60" s="18">
        <v>1</v>
      </c>
      <c r="AI60" s="18">
        <v>6</v>
      </c>
      <c r="AJ60" s="18">
        <v>1.25</v>
      </c>
      <c r="AK60" s="18">
        <v>6</v>
      </c>
      <c r="AL60" s="19">
        <v>0</v>
      </c>
      <c r="AM60" s="70"/>
      <c r="AN60" s="73" t="s">
        <v>40</v>
      </c>
      <c r="AO60" s="23">
        <v>9.3000000000000007</v>
      </c>
      <c r="AP60" s="24">
        <v>7.55</v>
      </c>
      <c r="AQ60" s="71"/>
      <c r="AR60" s="34" t="s">
        <v>37</v>
      </c>
      <c r="AS60" s="55">
        <v>0</v>
      </c>
      <c r="AT60" s="35" t="s">
        <v>38</v>
      </c>
      <c r="AU60" s="56">
        <v>3.7999999999999999E-2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94078100</v>
      </c>
      <c r="D61" s="83">
        <f t="shared" si="54"/>
        <v>846349</v>
      </c>
      <c r="E61" s="83">
        <f t="shared" si="54"/>
        <v>2002320</v>
      </c>
      <c r="F61" s="84">
        <f t="shared" si="54"/>
        <v>3583560</v>
      </c>
      <c r="G61" s="82">
        <f t="shared" si="54"/>
        <v>138511000</v>
      </c>
      <c r="H61" s="83">
        <f t="shared" si="54"/>
        <v>1440420</v>
      </c>
      <c r="I61" s="83">
        <f t="shared" si="54"/>
        <v>4379680</v>
      </c>
      <c r="J61" s="84">
        <f t="shared" si="54"/>
        <v>7477140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1003227368</v>
      </c>
      <c r="S61" s="60"/>
      <c r="T61" s="281"/>
      <c r="U61" s="284"/>
      <c r="V61" s="60"/>
      <c r="W61" s="123" t="s">
        <v>7</v>
      </c>
      <c r="X61" s="6">
        <f t="shared" ref="X61:AE61" si="55">X56</f>
        <v>1254.7</v>
      </c>
      <c r="Y61" s="6">
        <f t="shared" si="55"/>
        <v>1885</v>
      </c>
      <c r="Z61" s="6">
        <f t="shared" si="55"/>
        <v>21.8</v>
      </c>
      <c r="AA61" s="6">
        <f t="shared" si="55"/>
        <v>30.2</v>
      </c>
      <c r="AB61" s="6">
        <f t="shared" si="55"/>
        <v>1319.2</v>
      </c>
      <c r="AC61" s="6">
        <f t="shared" si="55"/>
        <v>2012.9</v>
      </c>
      <c r="AD61" s="6">
        <f t="shared" si="55"/>
        <v>38.6</v>
      </c>
      <c r="AE61" s="92">
        <f t="shared" si="55"/>
        <v>4.5999999999999996</v>
      </c>
      <c r="AF61" s="16"/>
      <c r="AG61" s="123" t="s">
        <v>26</v>
      </c>
      <c r="AH61" s="7">
        <f>(AH60*10.74)</f>
        <v>10.74</v>
      </c>
      <c r="AI61" s="7">
        <f>(AI60*2.2)</f>
        <v>13.200000000000001</v>
      </c>
      <c r="AJ61" s="7">
        <f>(AJ60*0.25)</f>
        <v>0.3125</v>
      </c>
      <c r="AK61" s="294">
        <f>AK60+AL60</f>
        <v>6</v>
      </c>
      <c r="AL61" s="295"/>
      <c r="AM61" s="11"/>
      <c r="AN61" s="25" t="s">
        <v>41</v>
      </c>
      <c r="AO61" s="26">
        <v>7.8</v>
      </c>
      <c r="AP61" s="27">
        <v>7.87</v>
      </c>
      <c r="AQ61" s="71"/>
      <c r="AR61" s="36" t="s">
        <v>36</v>
      </c>
      <c r="AS61" s="13">
        <v>0</v>
      </c>
      <c r="AT61" s="2" t="s">
        <v>39</v>
      </c>
      <c r="AU61" s="39">
        <v>0.66200000000000003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0</v>
      </c>
      <c r="D62" s="85">
        <f t="shared" si="56"/>
        <v>0</v>
      </c>
      <c r="E62" s="85">
        <f t="shared" si="56"/>
        <v>0</v>
      </c>
      <c r="F62" s="86">
        <f t="shared" si="56"/>
        <v>0</v>
      </c>
      <c r="G62" s="85">
        <f t="shared" si="56"/>
        <v>544000</v>
      </c>
      <c r="H62" s="85">
        <f t="shared" si="56"/>
        <v>0</v>
      </c>
      <c r="I62" s="85">
        <f t="shared" si="56"/>
        <v>0</v>
      </c>
      <c r="J62" s="86">
        <f t="shared" si="56"/>
        <v>8000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845932</v>
      </c>
      <c r="S62" s="61"/>
      <c r="T62" s="282"/>
      <c r="U62" s="285"/>
      <c r="V62" s="61"/>
      <c r="W62" s="48" t="s">
        <v>3</v>
      </c>
      <c r="X62" s="49">
        <f>X60-X61</f>
        <v>0</v>
      </c>
      <c r="Y62" s="49">
        <f t="shared" ref="Y62:AE62" si="57">Y60-Y61</f>
        <v>7.4000000000000909</v>
      </c>
      <c r="Z62" s="49">
        <f t="shared" si="57"/>
        <v>0</v>
      </c>
      <c r="AA62" s="49">
        <f t="shared" si="57"/>
        <v>0</v>
      </c>
      <c r="AB62" s="49">
        <f t="shared" si="57"/>
        <v>0</v>
      </c>
      <c r="AC62" s="49">
        <f t="shared" si="57"/>
        <v>7.3999999999998636</v>
      </c>
      <c r="AD62" s="49">
        <f t="shared" si="57"/>
        <v>0</v>
      </c>
      <c r="AE62" s="94">
        <f t="shared" si="57"/>
        <v>0</v>
      </c>
      <c r="AF62" s="16"/>
      <c r="AG62" s="124" t="s">
        <v>28</v>
      </c>
      <c r="AH62" s="122">
        <f>(AH61)/((K60/1000000)*8.34)</f>
        <v>2.3672238679644519</v>
      </c>
      <c r="AI62" s="122">
        <f>(AI61)/((K60/1000000)*8.34)</f>
        <v>2.909437156157427</v>
      </c>
      <c r="AJ62" s="122">
        <f>(AJ61)/((K60/1000000)*8.34)</f>
        <v>6.8878720552969383E-2</v>
      </c>
      <c r="AK62" s="296">
        <f>(AK61)/((K60/1000000)*8.34)</f>
        <v>1.3224714346170121</v>
      </c>
      <c r="AL62" s="297"/>
      <c r="AM62" s="11"/>
      <c r="AN62" s="63"/>
      <c r="AO62" s="14"/>
      <c r="AP62" s="14"/>
      <c r="AQ62" s="71"/>
      <c r="AR62" s="126" t="s">
        <v>55</v>
      </c>
      <c r="AS62" s="89">
        <v>1.77</v>
      </c>
      <c r="AT62" s="125" t="s">
        <v>54</v>
      </c>
      <c r="AU62" s="38">
        <v>3.5000000000000003E-2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94078100</v>
      </c>
      <c r="D64" s="40">
        <v>846349</v>
      </c>
      <c r="E64" s="40">
        <v>2002320</v>
      </c>
      <c r="F64" s="42">
        <v>3583560</v>
      </c>
      <c r="G64" s="81">
        <v>139898000</v>
      </c>
      <c r="H64" s="40">
        <v>1447420</v>
      </c>
      <c r="I64" s="40">
        <v>4415670</v>
      </c>
      <c r="J64" s="42">
        <v>7560130</v>
      </c>
      <c r="K64" s="270">
        <f>C66+G66</f>
        <v>843000</v>
      </c>
      <c r="L64" s="271"/>
      <c r="M64" s="276">
        <f>D66+E66+F66+H66+I66+J66</f>
        <v>117980</v>
      </c>
      <c r="N64" s="271"/>
      <c r="O64" s="288">
        <f>M64+K64</f>
        <v>960980</v>
      </c>
      <c r="P64" s="289"/>
      <c r="Q64" s="45" t="s">
        <v>6</v>
      </c>
      <c r="R64" s="42">
        <v>1004895500</v>
      </c>
      <c r="S64" s="60"/>
      <c r="T64" s="280">
        <v>0</v>
      </c>
      <c r="U64" s="283">
        <v>1.05</v>
      </c>
      <c r="V64" s="60"/>
      <c r="W64" s="121" t="s">
        <v>6</v>
      </c>
      <c r="X64" s="47">
        <v>1254.7</v>
      </c>
      <c r="Y64" s="47">
        <v>1902.9</v>
      </c>
      <c r="Z64" s="47">
        <v>21.8</v>
      </c>
      <c r="AA64" s="47">
        <v>30.3</v>
      </c>
      <c r="AB64" s="47">
        <v>1319.2</v>
      </c>
      <c r="AC64" s="47">
        <v>2031.8</v>
      </c>
      <c r="AD64" s="47">
        <v>38.799999999999997</v>
      </c>
      <c r="AE64" s="93">
        <v>4.5999999999999996</v>
      </c>
      <c r="AF64" s="16"/>
      <c r="AG64" s="121" t="s">
        <v>29</v>
      </c>
      <c r="AH64" s="18">
        <v>1.375</v>
      </c>
      <c r="AI64" s="18">
        <v>8.25</v>
      </c>
      <c r="AJ64" s="18">
        <v>1.9375</v>
      </c>
      <c r="AK64" s="18">
        <v>9</v>
      </c>
      <c r="AL64" s="19">
        <v>0</v>
      </c>
      <c r="AM64" s="70"/>
      <c r="AN64" s="73" t="s">
        <v>40</v>
      </c>
      <c r="AO64" s="23">
        <v>8.8000000000000007</v>
      </c>
      <c r="AP64" s="24">
        <v>7.69</v>
      </c>
      <c r="AQ64" s="71"/>
      <c r="AR64" s="34" t="s">
        <v>37</v>
      </c>
      <c r="AS64" s="55">
        <v>0</v>
      </c>
      <c r="AT64" s="35" t="s">
        <v>38</v>
      </c>
      <c r="AU64" s="56">
        <v>3.5999999999999997E-2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94078100</v>
      </c>
      <c r="D65" s="83">
        <f t="shared" si="58"/>
        <v>846349</v>
      </c>
      <c r="E65" s="83">
        <f t="shared" si="58"/>
        <v>2002320</v>
      </c>
      <c r="F65" s="84">
        <f t="shared" si="58"/>
        <v>3583560</v>
      </c>
      <c r="G65" s="82">
        <f t="shared" si="58"/>
        <v>139055000</v>
      </c>
      <c r="H65" s="83">
        <f t="shared" si="58"/>
        <v>1440420</v>
      </c>
      <c r="I65" s="83">
        <f t="shared" si="58"/>
        <v>4379680</v>
      </c>
      <c r="J65" s="84">
        <f t="shared" si="58"/>
        <v>7485140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1004073300</v>
      </c>
      <c r="S65" s="60"/>
      <c r="T65" s="281"/>
      <c r="U65" s="284"/>
      <c r="V65" s="60"/>
      <c r="W65" s="123" t="s">
        <v>7</v>
      </c>
      <c r="X65" s="6">
        <f t="shared" ref="X65:AE65" si="59">X60</f>
        <v>1254.7</v>
      </c>
      <c r="Y65" s="6">
        <f t="shared" si="59"/>
        <v>1892.4</v>
      </c>
      <c r="Z65" s="6">
        <f t="shared" si="59"/>
        <v>21.8</v>
      </c>
      <c r="AA65" s="6">
        <f t="shared" si="59"/>
        <v>30.2</v>
      </c>
      <c r="AB65" s="6">
        <f t="shared" si="59"/>
        <v>1319.2</v>
      </c>
      <c r="AC65" s="6">
        <f t="shared" si="59"/>
        <v>2020.3</v>
      </c>
      <c r="AD65" s="6">
        <f t="shared" si="59"/>
        <v>38.6</v>
      </c>
      <c r="AE65" s="92">
        <f t="shared" si="59"/>
        <v>4.5999999999999996</v>
      </c>
      <c r="AF65" s="16"/>
      <c r="AG65" s="123" t="s">
        <v>26</v>
      </c>
      <c r="AH65" s="7">
        <f>(AH64*10.74)</f>
        <v>14.7675</v>
      </c>
      <c r="AI65" s="7">
        <f>(AI64*2.2)</f>
        <v>18.150000000000002</v>
      </c>
      <c r="AJ65" s="7">
        <f>(AJ64*0.25)</f>
        <v>0.484375</v>
      </c>
      <c r="AK65" s="294">
        <f>AK64+AL64</f>
        <v>9</v>
      </c>
      <c r="AL65" s="295"/>
      <c r="AM65" s="11"/>
      <c r="AN65" s="25" t="s">
        <v>41</v>
      </c>
      <c r="AO65" s="26">
        <v>8.6999999999999993</v>
      </c>
      <c r="AP65" s="27">
        <v>7.59</v>
      </c>
      <c r="AQ65" s="71"/>
      <c r="AR65" s="36" t="s">
        <v>36</v>
      </c>
      <c r="AS65" s="13">
        <v>0</v>
      </c>
      <c r="AT65" s="2" t="s">
        <v>39</v>
      </c>
      <c r="AU65" s="39">
        <v>0.48099999999999998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0</v>
      </c>
      <c r="D66" s="85">
        <f t="shared" si="60"/>
        <v>0</v>
      </c>
      <c r="E66" s="85">
        <f t="shared" si="60"/>
        <v>0</v>
      </c>
      <c r="F66" s="86">
        <f t="shared" si="60"/>
        <v>0</v>
      </c>
      <c r="G66" s="85">
        <f t="shared" si="60"/>
        <v>843000</v>
      </c>
      <c r="H66" s="85">
        <f t="shared" si="60"/>
        <v>7000</v>
      </c>
      <c r="I66" s="85">
        <f t="shared" si="60"/>
        <v>35990</v>
      </c>
      <c r="J66" s="86">
        <f t="shared" si="60"/>
        <v>74990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822200</v>
      </c>
      <c r="S66" s="61"/>
      <c r="T66" s="282"/>
      <c r="U66" s="285"/>
      <c r="V66" s="61"/>
      <c r="W66" s="48" t="s">
        <v>3</v>
      </c>
      <c r="X66" s="49">
        <f>X64-X65</f>
        <v>0</v>
      </c>
      <c r="Y66" s="49">
        <f t="shared" ref="Y66:AE66" si="61">Y64-Y65</f>
        <v>10.5</v>
      </c>
      <c r="Z66" s="49">
        <f t="shared" si="61"/>
        <v>0</v>
      </c>
      <c r="AA66" s="49">
        <f t="shared" si="61"/>
        <v>0.10000000000000142</v>
      </c>
      <c r="AB66" s="49">
        <f t="shared" si="61"/>
        <v>0</v>
      </c>
      <c r="AC66" s="49">
        <f t="shared" si="61"/>
        <v>11.5</v>
      </c>
      <c r="AD66" s="49">
        <f t="shared" si="61"/>
        <v>0.19999999999999574</v>
      </c>
      <c r="AE66" s="94">
        <f t="shared" si="61"/>
        <v>0</v>
      </c>
      <c r="AF66" s="16"/>
      <c r="AG66" s="124" t="s">
        <v>28</v>
      </c>
      <c r="AH66" s="122">
        <f>(AH65)/((K64/1000000)*8.34)</f>
        <v>2.1004548674227879</v>
      </c>
      <c r="AI66" s="122">
        <f>(AI65)/((K64/1000000)*8.34)</f>
        <v>2.5815646415252145</v>
      </c>
      <c r="AJ66" s="122">
        <f>(AJ65)/((K64/1000000)*8.34)</f>
        <v>6.889506188643392E-2</v>
      </c>
      <c r="AK66" s="296">
        <f>(AK65)/((K64/1000000)*8.34)</f>
        <v>1.2801146982769656</v>
      </c>
      <c r="AL66" s="297"/>
      <c r="AM66" s="11"/>
      <c r="AN66" s="63"/>
      <c r="AO66" s="14"/>
      <c r="AP66" s="14"/>
      <c r="AQ66" s="71"/>
      <c r="AR66" s="126" t="s">
        <v>55</v>
      </c>
      <c r="AS66" s="89">
        <v>1.48</v>
      </c>
      <c r="AT66" s="125" t="s">
        <v>54</v>
      </c>
      <c r="AU66" s="38">
        <v>3.3000000000000002E-2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94078100</v>
      </c>
      <c r="D68" s="40">
        <v>846349</v>
      </c>
      <c r="E68" s="40">
        <v>2002320</v>
      </c>
      <c r="F68" s="42">
        <v>3583560</v>
      </c>
      <c r="G68" s="81">
        <v>140600000</v>
      </c>
      <c r="H68" s="40">
        <v>1455420</v>
      </c>
      <c r="I68" s="40">
        <v>4415670</v>
      </c>
      <c r="J68" s="42">
        <v>7577130</v>
      </c>
      <c r="K68" s="270">
        <f>C70+G70</f>
        <v>702000</v>
      </c>
      <c r="L68" s="271"/>
      <c r="M68" s="276">
        <f>D70+E70+F70+H70+I70+J70</f>
        <v>25000</v>
      </c>
      <c r="N68" s="271"/>
      <c r="O68" s="288">
        <f>M68+K68</f>
        <v>727000</v>
      </c>
      <c r="P68" s="289"/>
      <c r="Q68" s="45" t="s">
        <v>6</v>
      </c>
      <c r="R68" s="42">
        <v>1005707400</v>
      </c>
      <c r="S68" s="60"/>
      <c r="T68" s="280">
        <v>0.02</v>
      </c>
      <c r="U68" s="283">
        <v>1.02</v>
      </c>
      <c r="V68" s="60"/>
      <c r="W68" s="121" t="s">
        <v>6</v>
      </c>
      <c r="X68" s="47">
        <v>1254.7</v>
      </c>
      <c r="Y68" s="47">
        <v>1911.6</v>
      </c>
      <c r="Z68" s="47">
        <v>22</v>
      </c>
      <c r="AA68" s="47">
        <v>30.3</v>
      </c>
      <c r="AB68" s="47">
        <v>1319.2</v>
      </c>
      <c r="AC68" s="47">
        <v>2040.8</v>
      </c>
      <c r="AD68" s="47">
        <v>38.799999999999997</v>
      </c>
      <c r="AE68" s="93">
        <v>4.5999999999999996</v>
      </c>
      <c r="AF68" s="16"/>
      <c r="AG68" s="121" t="s">
        <v>29</v>
      </c>
      <c r="AH68" s="18">
        <v>1.125</v>
      </c>
      <c r="AI68" s="18">
        <v>7</v>
      </c>
      <c r="AJ68" s="18">
        <v>1.25</v>
      </c>
      <c r="AK68" s="18">
        <v>7</v>
      </c>
      <c r="AL68" s="19">
        <v>0</v>
      </c>
      <c r="AM68" s="70"/>
      <c r="AN68" s="73" t="s">
        <v>40</v>
      </c>
      <c r="AO68" s="23">
        <v>8.6999999999999993</v>
      </c>
      <c r="AP68" s="24">
        <v>7.61</v>
      </c>
      <c r="AQ68" s="71"/>
      <c r="AR68" s="34" t="s">
        <v>37</v>
      </c>
      <c r="AS68" s="55">
        <v>0</v>
      </c>
      <c r="AT68" s="35" t="s">
        <v>38</v>
      </c>
      <c r="AU68" s="56">
        <v>3.9E-2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94078100</v>
      </c>
      <c r="D69" s="82">
        <f t="shared" si="62"/>
        <v>846349</v>
      </c>
      <c r="E69" s="82">
        <f t="shared" si="62"/>
        <v>2002320</v>
      </c>
      <c r="F69" s="82">
        <f t="shared" si="62"/>
        <v>3583560</v>
      </c>
      <c r="G69" s="82">
        <f t="shared" si="62"/>
        <v>139898000</v>
      </c>
      <c r="H69" s="82">
        <f t="shared" si="62"/>
        <v>1447420</v>
      </c>
      <c r="I69" s="82">
        <f t="shared" si="62"/>
        <v>4415670</v>
      </c>
      <c r="J69" s="82">
        <f t="shared" si="62"/>
        <v>7560130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1004895500</v>
      </c>
      <c r="S69" s="60"/>
      <c r="T69" s="281"/>
      <c r="U69" s="284"/>
      <c r="V69" s="60"/>
      <c r="W69" s="123" t="s">
        <v>7</v>
      </c>
      <c r="X69" s="6">
        <f>X64</f>
        <v>1254.7</v>
      </c>
      <c r="Y69" s="6">
        <f t="shared" ref="Y69:AE69" si="63">Y64</f>
        <v>1902.9</v>
      </c>
      <c r="Z69" s="6">
        <f t="shared" si="63"/>
        <v>21.8</v>
      </c>
      <c r="AA69" s="6">
        <f t="shared" si="63"/>
        <v>30.3</v>
      </c>
      <c r="AB69" s="6">
        <f t="shared" si="63"/>
        <v>1319.2</v>
      </c>
      <c r="AC69" s="6">
        <f t="shared" si="63"/>
        <v>2031.8</v>
      </c>
      <c r="AD69" s="6">
        <f t="shared" si="63"/>
        <v>38.799999999999997</v>
      </c>
      <c r="AE69" s="6">
        <f t="shared" si="63"/>
        <v>4.5999999999999996</v>
      </c>
      <c r="AF69" s="16"/>
      <c r="AG69" s="123" t="s">
        <v>26</v>
      </c>
      <c r="AH69" s="7">
        <f>(AH68*10.74)</f>
        <v>12.0825</v>
      </c>
      <c r="AI69" s="7">
        <f>(AI68*2.2)</f>
        <v>15.400000000000002</v>
      </c>
      <c r="AJ69" s="7">
        <f>(AJ68*0.25)</f>
        <v>0.3125</v>
      </c>
      <c r="AK69" s="294">
        <f>AK68+AL68</f>
        <v>7</v>
      </c>
      <c r="AL69" s="295"/>
      <c r="AM69" s="11"/>
      <c r="AN69" s="25" t="s">
        <v>41</v>
      </c>
      <c r="AO69" s="26">
        <v>9.3000000000000007</v>
      </c>
      <c r="AP69" s="27">
        <v>7.6</v>
      </c>
      <c r="AQ69" s="71"/>
      <c r="AR69" s="36" t="s">
        <v>36</v>
      </c>
      <c r="AS69" s="13">
        <v>0</v>
      </c>
      <c r="AT69" s="2" t="s">
        <v>39</v>
      </c>
      <c r="AU69" s="39">
        <v>0.53600000000000003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0</v>
      </c>
      <c r="D70" s="85">
        <f t="shared" si="64"/>
        <v>0</v>
      </c>
      <c r="E70" s="85">
        <f t="shared" si="64"/>
        <v>0</v>
      </c>
      <c r="F70" s="86">
        <f t="shared" si="64"/>
        <v>0</v>
      </c>
      <c r="G70" s="85">
        <f t="shared" si="64"/>
        <v>702000</v>
      </c>
      <c r="H70" s="85">
        <f t="shared" si="64"/>
        <v>8000</v>
      </c>
      <c r="I70" s="85">
        <f t="shared" si="64"/>
        <v>0</v>
      </c>
      <c r="J70" s="86">
        <f t="shared" si="64"/>
        <v>17000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811900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65">Y68-Y69</f>
        <v>8.6999999999998181</v>
      </c>
      <c r="Z70" s="49">
        <f t="shared" si="65"/>
        <v>0.19999999999999929</v>
      </c>
      <c r="AA70" s="49">
        <f t="shared" si="65"/>
        <v>0</v>
      </c>
      <c r="AB70" s="49">
        <f t="shared" si="65"/>
        <v>0</v>
      </c>
      <c r="AC70" s="49">
        <f t="shared" si="65"/>
        <v>9</v>
      </c>
      <c r="AD70" s="49">
        <f t="shared" si="65"/>
        <v>0</v>
      </c>
      <c r="AE70" s="94">
        <f t="shared" si="65"/>
        <v>0</v>
      </c>
      <c r="AF70" s="16"/>
      <c r="AG70" s="124" t="s">
        <v>28</v>
      </c>
      <c r="AH70" s="122">
        <f>(AH69)/((K68/1000000)*8.34)</f>
        <v>2.0637336284818302</v>
      </c>
      <c r="AI70" s="122">
        <f>(AI69)/((K68/1000000)*8.34)</f>
        <v>2.6303743330122233</v>
      </c>
      <c r="AJ70" s="122">
        <f>(AJ69)/((K68/1000000)*8.34)</f>
        <v>5.3376102536774009E-2</v>
      </c>
      <c r="AK70" s="296">
        <f>(AK69)/((K68/1000000)*8.34)</f>
        <v>1.1956246968237378</v>
      </c>
      <c r="AL70" s="297"/>
      <c r="AM70" s="11"/>
      <c r="AN70" s="63"/>
      <c r="AO70" s="14"/>
      <c r="AP70" s="14"/>
      <c r="AQ70" s="71"/>
      <c r="AR70" s="126" t="s">
        <v>55</v>
      </c>
      <c r="AS70" s="89">
        <v>1.43</v>
      </c>
      <c r="AT70" s="125" t="s">
        <v>54</v>
      </c>
      <c r="AU70" s="38">
        <v>3.6999999999999998E-2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94078100</v>
      </c>
      <c r="D72" s="40">
        <v>846349</v>
      </c>
      <c r="E72" s="40">
        <v>2002320</v>
      </c>
      <c r="F72" s="42">
        <v>3583560</v>
      </c>
      <c r="G72" s="81">
        <v>141400000</v>
      </c>
      <c r="H72" s="40">
        <v>1463420</v>
      </c>
      <c r="I72" s="40">
        <v>4451670</v>
      </c>
      <c r="J72" s="42">
        <v>7661120</v>
      </c>
      <c r="K72" s="270">
        <f>C74+G74</f>
        <v>800000</v>
      </c>
      <c r="L72" s="271"/>
      <c r="M72" s="276">
        <f>D74+E74+F74+H74+I74+J74</f>
        <v>127990</v>
      </c>
      <c r="N72" s="271"/>
      <c r="O72" s="288">
        <f>M72+K72</f>
        <v>927990</v>
      </c>
      <c r="P72" s="289"/>
      <c r="Q72" s="45" t="s">
        <v>6</v>
      </c>
      <c r="R72" s="42">
        <v>1006518900</v>
      </c>
      <c r="S72" s="60"/>
      <c r="T72" s="280">
        <v>0.19</v>
      </c>
      <c r="U72" s="283">
        <v>1</v>
      </c>
      <c r="V72" s="60"/>
      <c r="W72" s="121" t="s">
        <v>6</v>
      </c>
      <c r="X72" s="47">
        <v>1254.7</v>
      </c>
      <c r="Y72" s="47">
        <v>1921.6</v>
      </c>
      <c r="Z72" s="47">
        <v>22</v>
      </c>
      <c r="AA72" s="47">
        <v>30.5</v>
      </c>
      <c r="AB72" s="47">
        <v>1319.2</v>
      </c>
      <c r="AC72" s="47">
        <v>2051.9</v>
      </c>
      <c r="AD72" s="47">
        <v>39</v>
      </c>
      <c r="AE72" s="93">
        <v>4.5999999999999996</v>
      </c>
      <c r="AF72" s="16"/>
      <c r="AG72" s="121" t="s">
        <v>29</v>
      </c>
      <c r="AH72" s="18">
        <v>1.5</v>
      </c>
      <c r="AI72" s="18">
        <v>7.9375</v>
      </c>
      <c r="AJ72" s="18">
        <v>1.875</v>
      </c>
      <c r="AK72" s="18">
        <v>8</v>
      </c>
      <c r="AL72" s="19">
        <v>0</v>
      </c>
      <c r="AM72" s="70"/>
      <c r="AN72" s="73" t="s">
        <v>40</v>
      </c>
      <c r="AO72" s="23">
        <v>10.199999999999999</v>
      </c>
      <c r="AP72" s="24">
        <v>7.61</v>
      </c>
      <c r="AQ72" s="71"/>
      <c r="AR72" s="34" t="s">
        <v>37</v>
      </c>
      <c r="AS72" s="55">
        <v>0</v>
      </c>
      <c r="AT72" s="35" t="s">
        <v>38</v>
      </c>
      <c r="AU72" s="56">
        <v>3.6999999999999998E-2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94078100</v>
      </c>
      <c r="D73" s="83">
        <f t="shared" si="66"/>
        <v>846349</v>
      </c>
      <c r="E73" s="83">
        <f t="shared" si="66"/>
        <v>2002320</v>
      </c>
      <c r="F73" s="84">
        <f t="shared" si="66"/>
        <v>3583560</v>
      </c>
      <c r="G73" s="82">
        <f t="shared" si="66"/>
        <v>140600000</v>
      </c>
      <c r="H73" s="83">
        <f t="shared" si="66"/>
        <v>1455420</v>
      </c>
      <c r="I73" s="83">
        <f t="shared" si="66"/>
        <v>4415670</v>
      </c>
      <c r="J73" s="84">
        <f t="shared" si="66"/>
        <v>7577130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1005707400</v>
      </c>
      <c r="S73" s="60"/>
      <c r="T73" s="281"/>
      <c r="U73" s="284"/>
      <c r="V73" s="60"/>
      <c r="W73" s="123" t="s">
        <v>7</v>
      </c>
      <c r="X73" s="6">
        <f t="shared" ref="X73:AE73" si="67">X68</f>
        <v>1254.7</v>
      </c>
      <c r="Y73" s="6">
        <f t="shared" si="67"/>
        <v>1911.6</v>
      </c>
      <c r="Z73" s="6">
        <f t="shared" si="67"/>
        <v>22</v>
      </c>
      <c r="AA73" s="6">
        <f t="shared" si="67"/>
        <v>30.3</v>
      </c>
      <c r="AB73" s="6">
        <f t="shared" si="67"/>
        <v>1319.2</v>
      </c>
      <c r="AC73" s="6">
        <f t="shared" si="67"/>
        <v>2040.8</v>
      </c>
      <c r="AD73" s="6">
        <f t="shared" si="67"/>
        <v>38.799999999999997</v>
      </c>
      <c r="AE73" s="92">
        <f t="shared" si="67"/>
        <v>4.5999999999999996</v>
      </c>
      <c r="AF73" s="16"/>
      <c r="AG73" s="123" t="s">
        <v>26</v>
      </c>
      <c r="AH73" s="7">
        <f>(AH72*10.74)</f>
        <v>16.11</v>
      </c>
      <c r="AI73" s="7">
        <f>(AI72*2.2)</f>
        <v>17.462500000000002</v>
      </c>
      <c r="AJ73" s="7">
        <f>(AJ72*0.25)</f>
        <v>0.46875</v>
      </c>
      <c r="AK73" s="294">
        <f>AK72+AL72</f>
        <v>8</v>
      </c>
      <c r="AL73" s="295"/>
      <c r="AM73" s="11"/>
      <c r="AN73" s="25" t="s">
        <v>41</v>
      </c>
      <c r="AO73" s="26">
        <v>8.6</v>
      </c>
      <c r="AP73" s="27">
        <v>7.89</v>
      </c>
      <c r="AQ73" s="71"/>
      <c r="AR73" s="36" t="s">
        <v>36</v>
      </c>
      <c r="AS73" s="13">
        <v>0</v>
      </c>
      <c r="AT73" s="2" t="s">
        <v>39</v>
      </c>
      <c r="AU73" s="39">
        <v>0.60499999999999998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0</v>
      </c>
      <c r="D74" s="85">
        <f t="shared" si="68"/>
        <v>0</v>
      </c>
      <c r="E74" s="85">
        <f t="shared" si="68"/>
        <v>0</v>
      </c>
      <c r="F74" s="86">
        <f t="shared" si="68"/>
        <v>0</v>
      </c>
      <c r="G74" s="85">
        <f t="shared" si="68"/>
        <v>800000</v>
      </c>
      <c r="H74" s="85">
        <f t="shared" si="68"/>
        <v>8000</v>
      </c>
      <c r="I74" s="85">
        <f t="shared" si="68"/>
        <v>36000</v>
      </c>
      <c r="J74" s="86">
        <f t="shared" si="68"/>
        <v>83990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811500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69">Y72-Y73</f>
        <v>10</v>
      </c>
      <c r="Z74" s="49">
        <f t="shared" si="69"/>
        <v>0</v>
      </c>
      <c r="AA74" s="49">
        <f t="shared" si="69"/>
        <v>0.19999999999999929</v>
      </c>
      <c r="AB74" s="49">
        <f t="shared" si="69"/>
        <v>0</v>
      </c>
      <c r="AC74" s="49">
        <f t="shared" si="69"/>
        <v>11.100000000000136</v>
      </c>
      <c r="AD74" s="49">
        <f t="shared" si="69"/>
        <v>0.20000000000000284</v>
      </c>
      <c r="AE74" s="94">
        <f t="shared" si="69"/>
        <v>0</v>
      </c>
      <c r="AF74" s="16"/>
      <c r="AG74" s="124" t="s">
        <v>28</v>
      </c>
      <c r="AH74" s="122">
        <f>(AH73)/((K72/1000000)*8.34)</f>
        <v>2.4145683453237408</v>
      </c>
      <c r="AI74" s="122">
        <f>(AI73)/((K72/1000000)*8.34)</f>
        <v>2.6172811750599521</v>
      </c>
      <c r="AJ74" s="122">
        <f>(AJ73)/((K72/1000000)*8.34)</f>
        <v>7.025629496402877E-2</v>
      </c>
      <c r="AK74" s="296">
        <f>(AK73)/((K72/1000000)*8.34)</f>
        <v>1.199040767386091</v>
      </c>
      <c r="AL74" s="297"/>
      <c r="AM74" s="11"/>
      <c r="AN74" s="63"/>
      <c r="AO74" s="14"/>
      <c r="AP74" s="14"/>
      <c r="AQ74" s="71"/>
      <c r="AR74" s="126" t="s">
        <v>55</v>
      </c>
      <c r="AS74" s="89">
        <v>1.39</v>
      </c>
      <c r="AT74" s="125" t="s">
        <v>54</v>
      </c>
      <c r="AU74" s="38">
        <v>3.3000000000000002E-2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94078100</v>
      </c>
      <c r="D76" s="40">
        <v>846349</v>
      </c>
      <c r="E76" s="40">
        <v>2002320</v>
      </c>
      <c r="F76" s="42">
        <v>3583560</v>
      </c>
      <c r="G76" s="81">
        <v>142100000</v>
      </c>
      <c r="H76" s="40">
        <v>1463420</v>
      </c>
      <c r="I76" s="40">
        <v>4487670</v>
      </c>
      <c r="J76" s="42">
        <v>7731120</v>
      </c>
      <c r="K76" s="270">
        <f>C78+G78</f>
        <v>700000</v>
      </c>
      <c r="L76" s="271"/>
      <c r="M76" s="276">
        <f>D78+E78+F78+H78+I78+J78</f>
        <v>106000</v>
      </c>
      <c r="N76" s="271"/>
      <c r="O76" s="288">
        <f>M76+K76</f>
        <v>806000</v>
      </c>
      <c r="P76" s="289"/>
      <c r="Q76" s="45" t="s">
        <v>6</v>
      </c>
      <c r="R76" s="42">
        <v>1007318500</v>
      </c>
      <c r="S76" s="60"/>
      <c r="T76" s="280">
        <v>0.05</v>
      </c>
      <c r="U76" s="283">
        <v>1.02</v>
      </c>
      <c r="V76" s="60"/>
      <c r="W76" s="121" t="s">
        <v>6</v>
      </c>
      <c r="X76" s="47">
        <v>1254.7</v>
      </c>
      <c r="Y76" s="47">
        <v>1930.3</v>
      </c>
      <c r="Z76" s="47">
        <v>22.1</v>
      </c>
      <c r="AA76" s="47">
        <v>30.6</v>
      </c>
      <c r="AB76" s="47">
        <v>1319.2</v>
      </c>
      <c r="AC76" s="47">
        <v>2061.5</v>
      </c>
      <c r="AD76" s="47">
        <v>39.200000000000003</v>
      </c>
      <c r="AE76" s="93">
        <v>4.5999999999999996</v>
      </c>
      <c r="AF76" s="16"/>
      <c r="AG76" s="121" t="s">
        <v>29</v>
      </c>
      <c r="AH76" s="18">
        <v>1.75</v>
      </c>
      <c r="AI76" s="18">
        <v>7</v>
      </c>
      <c r="AJ76" s="18">
        <v>1.75</v>
      </c>
      <c r="AK76" s="18">
        <v>7</v>
      </c>
      <c r="AL76" s="19">
        <v>0</v>
      </c>
      <c r="AM76" s="70"/>
      <c r="AN76" s="73" t="s">
        <v>40</v>
      </c>
      <c r="AO76" s="23">
        <v>10.6</v>
      </c>
      <c r="AP76" s="24">
        <v>7.73</v>
      </c>
      <c r="AQ76" s="71"/>
      <c r="AR76" s="34" t="s">
        <v>37</v>
      </c>
      <c r="AS76" s="55">
        <v>0</v>
      </c>
      <c r="AT76" s="35" t="s">
        <v>38</v>
      </c>
      <c r="AU76" s="56">
        <v>3.5000000000000003E-2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94078100</v>
      </c>
      <c r="D77" s="83">
        <f t="shared" si="70"/>
        <v>846349</v>
      </c>
      <c r="E77" s="83">
        <f t="shared" si="70"/>
        <v>2002320</v>
      </c>
      <c r="F77" s="84">
        <f t="shared" si="70"/>
        <v>3583560</v>
      </c>
      <c r="G77" s="82">
        <f t="shared" si="70"/>
        <v>141400000</v>
      </c>
      <c r="H77" s="83">
        <f t="shared" si="70"/>
        <v>1463420</v>
      </c>
      <c r="I77" s="83">
        <f t="shared" si="70"/>
        <v>4451670</v>
      </c>
      <c r="J77" s="84">
        <f t="shared" si="70"/>
        <v>7661120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1006518900</v>
      </c>
      <c r="S77" s="60"/>
      <c r="T77" s="281"/>
      <c r="U77" s="284"/>
      <c r="V77" s="60"/>
      <c r="W77" s="123" t="s">
        <v>7</v>
      </c>
      <c r="X77" s="6">
        <f t="shared" ref="X77:AE77" si="71">X72</f>
        <v>1254.7</v>
      </c>
      <c r="Y77" s="6">
        <f t="shared" si="71"/>
        <v>1921.6</v>
      </c>
      <c r="Z77" s="6">
        <f t="shared" si="71"/>
        <v>22</v>
      </c>
      <c r="AA77" s="6">
        <f t="shared" si="71"/>
        <v>30.5</v>
      </c>
      <c r="AB77" s="6">
        <f t="shared" si="71"/>
        <v>1319.2</v>
      </c>
      <c r="AC77" s="6">
        <f t="shared" si="71"/>
        <v>2051.9</v>
      </c>
      <c r="AD77" s="6">
        <f t="shared" si="71"/>
        <v>39</v>
      </c>
      <c r="AE77" s="92">
        <f t="shared" si="71"/>
        <v>4.5999999999999996</v>
      </c>
      <c r="AF77" s="16"/>
      <c r="AG77" s="123" t="s">
        <v>26</v>
      </c>
      <c r="AH77" s="7">
        <f>(AH76*10.74)</f>
        <v>18.795000000000002</v>
      </c>
      <c r="AI77" s="7">
        <f>(AI76*2.2)</f>
        <v>15.400000000000002</v>
      </c>
      <c r="AJ77" s="7">
        <f>(AJ76*0.25)</f>
        <v>0.4375</v>
      </c>
      <c r="AK77" s="294">
        <f>AK76+AL76</f>
        <v>7</v>
      </c>
      <c r="AL77" s="295"/>
      <c r="AM77" s="11"/>
      <c r="AN77" s="25" t="s">
        <v>41</v>
      </c>
      <c r="AO77" s="26">
        <v>9</v>
      </c>
      <c r="AP77" s="27">
        <v>7.95</v>
      </c>
      <c r="AQ77" s="71"/>
      <c r="AR77" s="36" t="s">
        <v>36</v>
      </c>
      <c r="AS77" s="13">
        <v>0</v>
      </c>
      <c r="AT77" s="2" t="s">
        <v>39</v>
      </c>
      <c r="AU77" s="39">
        <v>0.53600000000000003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0</v>
      </c>
      <c r="D78" s="85">
        <f t="shared" si="72"/>
        <v>0</v>
      </c>
      <c r="E78" s="85">
        <f t="shared" si="72"/>
        <v>0</v>
      </c>
      <c r="F78" s="86">
        <f t="shared" si="72"/>
        <v>0</v>
      </c>
      <c r="G78" s="85">
        <f t="shared" si="72"/>
        <v>700000</v>
      </c>
      <c r="H78" s="85">
        <f t="shared" si="72"/>
        <v>0</v>
      </c>
      <c r="I78" s="85">
        <f t="shared" si="72"/>
        <v>36000</v>
      </c>
      <c r="J78" s="86">
        <f t="shared" si="72"/>
        <v>70000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799600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73">Y76-Y77</f>
        <v>8.7000000000000455</v>
      </c>
      <c r="Z78" s="49">
        <f t="shared" si="73"/>
        <v>0.10000000000000142</v>
      </c>
      <c r="AA78" s="49">
        <f t="shared" si="73"/>
        <v>0.10000000000000142</v>
      </c>
      <c r="AB78" s="49">
        <f t="shared" si="73"/>
        <v>0</v>
      </c>
      <c r="AC78" s="49">
        <f t="shared" si="73"/>
        <v>9.5999999999999091</v>
      </c>
      <c r="AD78" s="49">
        <f t="shared" si="73"/>
        <v>0.20000000000000284</v>
      </c>
      <c r="AE78" s="94">
        <f t="shared" si="73"/>
        <v>0</v>
      </c>
      <c r="AF78" s="16"/>
      <c r="AG78" s="124" t="s">
        <v>28</v>
      </c>
      <c r="AH78" s="122">
        <f>(AH77)/((K76/1000000)*8.34)</f>
        <v>3.2194244604316555</v>
      </c>
      <c r="AI78" s="122">
        <f>(AI77)/((K76/1000000)*8.34)</f>
        <v>2.6378896882494014</v>
      </c>
      <c r="AJ78" s="122">
        <f>(AJ77)/((K76/1000000)*8.34)</f>
        <v>7.4940047961630701E-2</v>
      </c>
      <c r="AK78" s="296">
        <f>(AK77)/((K76/1000000)*8.34)</f>
        <v>1.1990407673860912</v>
      </c>
      <c r="AL78" s="297"/>
      <c r="AM78" s="11"/>
      <c r="AN78" s="63"/>
      <c r="AO78" s="14"/>
      <c r="AP78" s="14"/>
      <c r="AQ78" s="71"/>
      <c r="AR78" s="126" t="s">
        <v>55</v>
      </c>
      <c r="AS78" s="89">
        <v>1.78</v>
      </c>
      <c r="AT78" s="125" t="s">
        <v>54</v>
      </c>
      <c r="AU78" s="38">
        <v>3.4000000000000002E-2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94078100</v>
      </c>
      <c r="D80" s="40">
        <v>846349</v>
      </c>
      <c r="E80" s="40">
        <v>2002320</v>
      </c>
      <c r="F80" s="42">
        <v>3583560</v>
      </c>
      <c r="G80" s="81">
        <v>142837000</v>
      </c>
      <c r="H80" s="40">
        <v>1471420</v>
      </c>
      <c r="I80" s="40">
        <v>4487670</v>
      </c>
      <c r="J80" s="42">
        <v>7739120</v>
      </c>
      <c r="K80" s="270">
        <f>C82+G82</f>
        <v>737000</v>
      </c>
      <c r="L80" s="271"/>
      <c r="M80" s="276">
        <f>D82+E82+F82+H82+I82+J82</f>
        <v>16000</v>
      </c>
      <c r="N80" s="271"/>
      <c r="O80" s="288">
        <f>M80+K80</f>
        <v>753000</v>
      </c>
      <c r="P80" s="289"/>
      <c r="Q80" s="45" t="s">
        <v>6</v>
      </c>
      <c r="R80" s="42">
        <v>1008130700</v>
      </c>
      <c r="S80" s="60"/>
      <c r="T80" s="280">
        <v>0</v>
      </c>
      <c r="U80" s="283">
        <v>0.97</v>
      </c>
      <c r="V80" s="60"/>
      <c r="W80" s="121" t="s">
        <v>6</v>
      </c>
      <c r="X80" s="47">
        <v>1254.7</v>
      </c>
      <c r="Y80" s="47">
        <v>1939.4</v>
      </c>
      <c r="Z80" s="47">
        <v>22.2</v>
      </c>
      <c r="AA80" s="47">
        <v>30.6</v>
      </c>
      <c r="AB80" s="47">
        <v>1319.2</v>
      </c>
      <c r="AC80" s="47">
        <v>2070.8000000000002</v>
      </c>
      <c r="AD80" s="47">
        <v>39.200000000000003</v>
      </c>
      <c r="AE80" s="93">
        <v>4.5999999999999996</v>
      </c>
      <c r="AF80" s="16"/>
      <c r="AG80" s="121" t="s">
        <v>29</v>
      </c>
      <c r="AH80" s="18">
        <v>1.25</v>
      </c>
      <c r="AI80" s="18">
        <v>7.25</v>
      </c>
      <c r="AJ80" s="18">
        <v>1.75</v>
      </c>
      <c r="AK80" s="18">
        <v>8</v>
      </c>
      <c r="AL80" s="19">
        <v>0</v>
      </c>
      <c r="AM80" s="70"/>
      <c r="AN80" s="73" t="s">
        <v>40</v>
      </c>
      <c r="AO80" s="23">
        <v>9.9</v>
      </c>
      <c r="AP80" s="24">
        <v>7.43</v>
      </c>
      <c r="AQ80" s="71"/>
      <c r="AR80" s="34" t="s">
        <v>37</v>
      </c>
      <c r="AS80" s="55">
        <v>0</v>
      </c>
      <c r="AT80" s="35" t="s">
        <v>38</v>
      </c>
      <c r="AU80" s="56">
        <v>3.7999999999999999E-2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94078100</v>
      </c>
      <c r="D81" s="83">
        <f t="shared" si="74"/>
        <v>846349</v>
      </c>
      <c r="E81" s="83">
        <f t="shared" si="74"/>
        <v>2002320</v>
      </c>
      <c r="F81" s="84">
        <f t="shared" si="74"/>
        <v>3583560</v>
      </c>
      <c r="G81" s="82">
        <f t="shared" si="74"/>
        <v>142100000</v>
      </c>
      <c r="H81" s="83">
        <f t="shared" si="74"/>
        <v>1463420</v>
      </c>
      <c r="I81" s="83">
        <f t="shared" si="74"/>
        <v>4487670</v>
      </c>
      <c r="J81" s="84">
        <f t="shared" si="74"/>
        <v>7731120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1007318500</v>
      </c>
      <c r="S81" s="60"/>
      <c r="T81" s="281"/>
      <c r="U81" s="284"/>
      <c r="V81" s="60"/>
      <c r="W81" s="123" t="s">
        <v>7</v>
      </c>
      <c r="X81" s="6">
        <f t="shared" ref="X81:AE81" si="75">X76</f>
        <v>1254.7</v>
      </c>
      <c r="Y81" s="6">
        <f t="shared" si="75"/>
        <v>1930.3</v>
      </c>
      <c r="Z81" s="6">
        <f t="shared" si="75"/>
        <v>22.1</v>
      </c>
      <c r="AA81" s="6">
        <f t="shared" si="75"/>
        <v>30.6</v>
      </c>
      <c r="AB81" s="6">
        <f t="shared" si="75"/>
        <v>1319.2</v>
      </c>
      <c r="AC81" s="6">
        <f t="shared" si="75"/>
        <v>2061.5</v>
      </c>
      <c r="AD81" s="6">
        <f t="shared" si="75"/>
        <v>39.200000000000003</v>
      </c>
      <c r="AE81" s="92">
        <f t="shared" si="75"/>
        <v>4.5999999999999996</v>
      </c>
      <c r="AF81" s="16"/>
      <c r="AG81" s="123" t="s">
        <v>26</v>
      </c>
      <c r="AH81" s="7">
        <f>(AH80*10.74)</f>
        <v>13.425000000000001</v>
      </c>
      <c r="AI81" s="7">
        <f>(AI80*2.2)</f>
        <v>15.950000000000001</v>
      </c>
      <c r="AJ81" s="7">
        <f>(AJ80*0.25)</f>
        <v>0.4375</v>
      </c>
      <c r="AK81" s="294">
        <f>AK80+AL80</f>
        <v>8</v>
      </c>
      <c r="AL81" s="295"/>
      <c r="AM81" s="11"/>
      <c r="AN81" s="25" t="s">
        <v>41</v>
      </c>
      <c r="AO81" s="26">
        <v>9.1999999999999993</v>
      </c>
      <c r="AP81" s="27">
        <v>7.73</v>
      </c>
      <c r="AQ81" s="71"/>
      <c r="AR81" s="36" t="s">
        <v>36</v>
      </c>
      <c r="AS81" s="13">
        <v>0</v>
      </c>
      <c r="AT81" s="2" t="s">
        <v>39</v>
      </c>
      <c r="AU81" s="39">
        <v>0.49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0</v>
      </c>
      <c r="D82" s="85">
        <f t="shared" si="76"/>
        <v>0</v>
      </c>
      <c r="E82" s="85">
        <f t="shared" si="76"/>
        <v>0</v>
      </c>
      <c r="F82" s="86">
        <f t="shared" si="76"/>
        <v>0</v>
      </c>
      <c r="G82" s="85">
        <f t="shared" si="76"/>
        <v>737000</v>
      </c>
      <c r="H82" s="85">
        <f t="shared" si="76"/>
        <v>8000</v>
      </c>
      <c r="I82" s="85">
        <f t="shared" si="76"/>
        <v>0</v>
      </c>
      <c r="J82" s="86">
        <f t="shared" si="76"/>
        <v>8000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812200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77">Y80-Y81</f>
        <v>9.1000000000001364</v>
      </c>
      <c r="Z82" s="49">
        <f t="shared" si="77"/>
        <v>9.9999999999997868E-2</v>
      </c>
      <c r="AA82" s="49">
        <f t="shared" si="77"/>
        <v>0</v>
      </c>
      <c r="AB82" s="49">
        <f t="shared" si="77"/>
        <v>0</v>
      </c>
      <c r="AC82" s="49">
        <f t="shared" si="77"/>
        <v>9.3000000000001819</v>
      </c>
      <c r="AD82" s="49">
        <f t="shared" si="77"/>
        <v>0</v>
      </c>
      <c r="AE82" s="94">
        <f t="shared" si="77"/>
        <v>0</v>
      </c>
      <c r="AF82" s="16"/>
      <c r="AG82" s="124" t="s">
        <v>28</v>
      </c>
      <c r="AH82" s="122">
        <f>(AH81)/((K80/1000000)*8.34)</f>
        <v>2.1841414249875539</v>
      </c>
      <c r="AI82" s="122">
        <f>(AI81)/((K80/1000000)*8.34)</f>
        <v>2.5949389741937794</v>
      </c>
      <c r="AJ82" s="122">
        <f>(AJ81)/((K80/1000000)*8.34)</f>
        <v>7.1177793179296456E-2</v>
      </c>
      <c r="AK82" s="296">
        <f>(AK81)/((K80/1000000)*8.34)</f>
        <v>1.301536789564278</v>
      </c>
      <c r="AL82" s="297"/>
      <c r="AM82" s="11"/>
      <c r="AN82" s="63"/>
      <c r="AO82" s="14"/>
      <c r="AP82" s="14"/>
      <c r="AQ82" s="71"/>
      <c r="AR82" s="126" t="s">
        <v>55</v>
      </c>
      <c r="AS82" s="89">
        <v>1.48</v>
      </c>
      <c r="AT82" s="125" t="s">
        <v>54</v>
      </c>
      <c r="AU82" s="38">
        <v>3.4000000000000002E-2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94078100</v>
      </c>
      <c r="D84" s="40">
        <v>846349</v>
      </c>
      <c r="E84" s="40">
        <v>2002320</v>
      </c>
      <c r="F84" s="42">
        <v>3583560</v>
      </c>
      <c r="G84" s="81">
        <v>143808000</v>
      </c>
      <c r="H84" s="40">
        <v>1478420</v>
      </c>
      <c r="I84" s="40">
        <v>4524670</v>
      </c>
      <c r="J84" s="42">
        <v>7792110</v>
      </c>
      <c r="K84" s="270">
        <f>C86+G86</f>
        <v>971000</v>
      </c>
      <c r="L84" s="271"/>
      <c r="M84" s="276">
        <f>D86+E86+F86+H86+I86+J86</f>
        <v>96990</v>
      </c>
      <c r="N84" s="271"/>
      <c r="O84" s="288">
        <f>M84+K84</f>
        <v>1067990</v>
      </c>
      <c r="P84" s="289"/>
      <c r="Q84" s="45" t="s">
        <v>6</v>
      </c>
      <c r="R84" s="42">
        <v>1008919200</v>
      </c>
      <c r="S84" s="60"/>
      <c r="T84" s="280">
        <v>0.13</v>
      </c>
      <c r="U84" s="283">
        <v>1.04</v>
      </c>
      <c r="V84" s="60"/>
      <c r="W84" s="121" t="s">
        <v>6</v>
      </c>
      <c r="X84" s="47">
        <v>1254.7</v>
      </c>
      <c r="Y84" s="47">
        <v>1951.5</v>
      </c>
      <c r="Z84" s="47">
        <v>22.3</v>
      </c>
      <c r="AA84" s="47">
        <v>30.8</v>
      </c>
      <c r="AB84" s="47">
        <v>1319.2</v>
      </c>
      <c r="AC84" s="47">
        <v>2083.6999999999998</v>
      </c>
      <c r="AD84" s="47">
        <v>39.4</v>
      </c>
      <c r="AE84" s="93">
        <v>4.5999999999999996</v>
      </c>
      <c r="AF84" s="16"/>
      <c r="AG84" s="121" t="s">
        <v>29</v>
      </c>
      <c r="AH84" s="18">
        <v>1.875</v>
      </c>
      <c r="AI84" s="18">
        <v>9.625</v>
      </c>
      <c r="AJ84" s="18">
        <v>1.875</v>
      </c>
      <c r="AK84" s="18">
        <v>11</v>
      </c>
      <c r="AL84" s="19">
        <v>0</v>
      </c>
      <c r="AM84" s="70"/>
      <c r="AN84" s="73" t="s">
        <v>40</v>
      </c>
      <c r="AO84" s="23">
        <v>10.3</v>
      </c>
      <c r="AP84" s="24">
        <v>7.65</v>
      </c>
      <c r="AQ84" s="71"/>
      <c r="AR84" s="34" t="s">
        <v>37</v>
      </c>
      <c r="AS84" s="55">
        <v>0</v>
      </c>
      <c r="AT84" s="35" t="s">
        <v>38</v>
      </c>
      <c r="AU84" s="56">
        <v>3.6999999999999998E-2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94078100</v>
      </c>
      <c r="D85" s="83">
        <f t="shared" si="78"/>
        <v>846349</v>
      </c>
      <c r="E85" s="83">
        <f t="shared" si="78"/>
        <v>2002320</v>
      </c>
      <c r="F85" s="84">
        <f t="shared" si="78"/>
        <v>3583560</v>
      </c>
      <c r="G85" s="82">
        <f t="shared" si="78"/>
        <v>142837000</v>
      </c>
      <c r="H85" s="83">
        <f t="shared" si="78"/>
        <v>1471420</v>
      </c>
      <c r="I85" s="83">
        <f t="shared" si="78"/>
        <v>4487670</v>
      </c>
      <c r="J85" s="84">
        <f t="shared" si="78"/>
        <v>7739120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1008130700</v>
      </c>
      <c r="S85" s="60"/>
      <c r="T85" s="281"/>
      <c r="U85" s="284"/>
      <c r="V85" s="60"/>
      <c r="W85" s="123" t="s">
        <v>7</v>
      </c>
      <c r="X85" s="6">
        <f t="shared" ref="X85:AE85" si="79">X80</f>
        <v>1254.7</v>
      </c>
      <c r="Y85" s="6">
        <f t="shared" si="79"/>
        <v>1939.4</v>
      </c>
      <c r="Z85" s="6">
        <f t="shared" si="79"/>
        <v>22.2</v>
      </c>
      <c r="AA85" s="6">
        <f t="shared" si="79"/>
        <v>30.6</v>
      </c>
      <c r="AB85" s="6">
        <f t="shared" si="79"/>
        <v>1319.2</v>
      </c>
      <c r="AC85" s="6">
        <f t="shared" si="79"/>
        <v>2070.8000000000002</v>
      </c>
      <c r="AD85" s="6">
        <f t="shared" si="79"/>
        <v>39.200000000000003</v>
      </c>
      <c r="AE85" s="92">
        <f t="shared" si="79"/>
        <v>4.5999999999999996</v>
      </c>
      <c r="AF85" s="16"/>
      <c r="AG85" s="123" t="s">
        <v>26</v>
      </c>
      <c r="AH85" s="7">
        <f>(AH84*10.74)</f>
        <v>20.137499999999999</v>
      </c>
      <c r="AI85" s="7">
        <f>(AI84*2.2)</f>
        <v>21.175000000000001</v>
      </c>
      <c r="AJ85" s="7">
        <f>(AJ84*0.25)</f>
        <v>0.46875</v>
      </c>
      <c r="AK85" s="294">
        <f>AK84+AL84</f>
        <v>11</v>
      </c>
      <c r="AL85" s="295"/>
      <c r="AM85" s="11"/>
      <c r="AN85" s="25" t="s">
        <v>41</v>
      </c>
      <c r="AO85" s="26">
        <v>9.1999999999999993</v>
      </c>
      <c r="AP85" s="27">
        <v>7.79</v>
      </c>
      <c r="AQ85" s="71"/>
      <c r="AR85" s="36" t="s">
        <v>36</v>
      </c>
      <c r="AS85" s="13">
        <v>0</v>
      </c>
      <c r="AT85" s="2" t="s">
        <v>39</v>
      </c>
      <c r="AU85" s="39">
        <v>0.501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0</v>
      </c>
      <c r="D86" s="85">
        <f t="shared" si="80"/>
        <v>0</v>
      </c>
      <c r="E86" s="85">
        <f t="shared" si="80"/>
        <v>0</v>
      </c>
      <c r="F86" s="86">
        <f t="shared" si="80"/>
        <v>0</v>
      </c>
      <c r="G86" s="85">
        <f t="shared" si="80"/>
        <v>971000</v>
      </c>
      <c r="H86" s="85">
        <f t="shared" si="80"/>
        <v>7000</v>
      </c>
      <c r="I86" s="85">
        <f t="shared" si="80"/>
        <v>37000</v>
      </c>
      <c r="J86" s="86">
        <f t="shared" si="80"/>
        <v>52990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788500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81">Y84-Y85</f>
        <v>12.099999999999909</v>
      </c>
      <c r="Z86" s="49">
        <f t="shared" si="81"/>
        <v>0.10000000000000142</v>
      </c>
      <c r="AA86" s="49">
        <f t="shared" si="81"/>
        <v>0.19999999999999929</v>
      </c>
      <c r="AB86" s="49">
        <f t="shared" si="81"/>
        <v>0</v>
      </c>
      <c r="AC86" s="49">
        <f t="shared" si="81"/>
        <v>12.899999999999636</v>
      </c>
      <c r="AD86" s="49">
        <f t="shared" si="81"/>
        <v>0.19999999999999574</v>
      </c>
      <c r="AE86" s="94">
        <f t="shared" si="81"/>
        <v>0</v>
      </c>
      <c r="AF86" s="16"/>
      <c r="AG86" s="124" t="s">
        <v>28</v>
      </c>
      <c r="AH86" s="122">
        <f>(AH85)/((K84/1000000)*8.34)</f>
        <v>2.4866821270069424</v>
      </c>
      <c r="AI86" s="122">
        <f>(AI85)/((K84/1000000)*8.34)</f>
        <v>2.6147979659526759</v>
      </c>
      <c r="AJ86" s="122">
        <f>(AJ85)/((K84/1000000)*8.34)</f>
        <v>5.788366217427706E-2</v>
      </c>
      <c r="AK86" s="296">
        <f>(AK85)/((K84/1000000)*8.34)</f>
        <v>1.3583366056897017</v>
      </c>
      <c r="AL86" s="297"/>
      <c r="AM86" s="11"/>
      <c r="AN86" s="63"/>
      <c r="AO86" s="14"/>
      <c r="AP86" s="14"/>
      <c r="AQ86" s="71"/>
      <c r="AR86" s="126" t="s">
        <v>55</v>
      </c>
      <c r="AS86" s="89">
        <v>1.47</v>
      </c>
      <c r="AT86" s="125" t="s">
        <v>54</v>
      </c>
      <c r="AU86" s="38">
        <v>3.4000000000000002E-2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94078100</v>
      </c>
      <c r="D88" s="40">
        <v>846349</v>
      </c>
      <c r="E88" s="40">
        <v>2002320</v>
      </c>
      <c r="F88" s="42">
        <v>3583560</v>
      </c>
      <c r="G88" s="81">
        <v>144406000</v>
      </c>
      <c r="H88" s="40">
        <v>1486420</v>
      </c>
      <c r="I88" s="40">
        <v>4524670</v>
      </c>
      <c r="J88" s="42">
        <v>7809110</v>
      </c>
      <c r="K88" s="270">
        <f>C90+G90</f>
        <v>598000</v>
      </c>
      <c r="L88" s="271"/>
      <c r="M88" s="276">
        <f>D90+E90+F90+H90+I90+J90</f>
        <v>25000</v>
      </c>
      <c r="N88" s="271"/>
      <c r="O88" s="288">
        <f>M88+K88</f>
        <v>623000</v>
      </c>
      <c r="P88" s="289"/>
      <c r="Q88" s="45" t="s">
        <v>6</v>
      </c>
      <c r="R88" s="42">
        <v>1009743500</v>
      </c>
      <c r="S88" s="60"/>
      <c r="T88" s="280">
        <v>0.08</v>
      </c>
      <c r="U88" s="283">
        <v>1.04</v>
      </c>
      <c r="V88" s="60"/>
      <c r="W88" s="121" t="s">
        <v>6</v>
      </c>
      <c r="X88" s="47">
        <v>1254.7</v>
      </c>
      <c r="Y88" s="47">
        <v>1958.9</v>
      </c>
      <c r="Z88" s="47">
        <v>22.3</v>
      </c>
      <c r="AA88" s="47">
        <v>30.9</v>
      </c>
      <c r="AB88" s="47">
        <v>1319.2</v>
      </c>
      <c r="AC88" s="47">
        <v>2091.4</v>
      </c>
      <c r="AD88" s="47">
        <v>39.4</v>
      </c>
      <c r="AE88" s="93">
        <v>4.5999999999999996</v>
      </c>
      <c r="AF88" s="16"/>
      <c r="AG88" s="121" t="s">
        <v>29</v>
      </c>
      <c r="AH88" s="18">
        <v>1.0625</v>
      </c>
      <c r="AI88" s="18">
        <v>5.9375</v>
      </c>
      <c r="AJ88" s="18">
        <v>1.25</v>
      </c>
      <c r="AK88" s="18">
        <v>6</v>
      </c>
      <c r="AL88" s="19">
        <v>0</v>
      </c>
      <c r="AM88" s="70"/>
      <c r="AN88" s="73" t="s">
        <v>40</v>
      </c>
      <c r="AO88" s="23">
        <v>8.8000000000000007</v>
      </c>
      <c r="AP88" s="24">
        <v>7.56</v>
      </c>
      <c r="AQ88" s="71"/>
      <c r="AR88" s="34" t="s">
        <v>37</v>
      </c>
      <c r="AS88" s="55">
        <v>0</v>
      </c>
      <c r="AT88" s="35" t="s">
        <v>38</v>
      </c>
      <c r="AU88" s="56">
        <v>0.04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94078100</v>
      </c>
      <c r="D89" s="83">
        <f t="shared" si="82"/>
        <v>846349</v>
      </c>
      <c r="E89" s="83">
        <f t="shared" si="82"/>
        <v>2002320</v>
      </c>
      <c r="F89" s="84">
        <f t="shared" si="82"/>
        <v>3583560</v>
      </c>
      <c r="G89" s="82">
        <f t="shared" si="82"/>
        <v>143808000</v>
      </c>
      <c r="H89" s="83">
        <f t="shared" si="82"/>
        <v>1478420</v>
      </c>
      <c r="I89" s="83">
        <f t="shared" si="82"/>
        <v>4524670</v>
      </c>
      <c r="J89" s="84">
        <f t="shared" si="82"/>
        <v>7792110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1008919200</v>
      </c>
      <c r="S89" s="60"/>
      <c r="T89" s="281"/>
      <c r="U89" s="284"/>
      <c r="V89" s="60"/>
      <c r="W89" s="123" t="s">
        <v>7</v>
      </c>
      <c r="X89" s="6">
        <f t="shared" ref="X89:AE89" si="83">X84</f>
        <v>1254.7</v>
      </c>
      <c r="Y89" s="6">
        <f t="shared" si="83"/>
        <v>1951.5</v>
      </c>
      <c r="Z89" s="6">
        <f t="shared" si="83"/>
        <v>22.3</v>
      </c>
      <c r="AA89" s="6">
        <f t="shared" si="83"/>
        <v>30.8</v>
      </c>
      <c r="AB89" s="6">
        <f t="shared" si="83"/>
        <v>1319.2</v>
      </c>
      <c r="AC89" s="6">
        <f t="shared" si="83"/>
        <v>2083.6999999999998</v>
      </c>
      <c r="AD89" s="6">
        <f t="shared" si="83"/>
        <v>39.4</v>
      </c>
      <c r="AE89" s="92">
        <f t="shared" si="83"/>
        <v>4.5999999999999996</v>
      </c>
      <c r="AF89" s="16"/>
      <c r="AG89" s="123" t="s">
        <v>26</v>
      </c>
      <c r="AH89" s="7">
        <f>(AH88*10.74)</f>
        <v>11.411250000000001</v>
      </c>
      <c r="AI89" s="7">
        <f>(AI88*2.2)</f>
        <v>13.062500000000002</v>
      </c>
      <c r="AJ89" s="7">
        <f>(AJ88*0.25)</f>
        <v>0.3125</v>
      </c>
      <c r="AK89" s="294">
        <f>AK88+AL88</f>
        <v>6</v>
      </c>
      <c r="AL89" s="295"/>
      <c r="AM89" s="11"/>
      <c r="AN89" s="25" t="s">
        <v>41</v>
      </c>
      <c r="AO89" s="26">
        <v>8.1</v>
      </c>
      <c r="AP89" s="27">
        <v>7.93</v>
      </c>
      <c r="AQ89" s="71"/>
      <c r="AR89" s="36" t="s">
        <v>36</v>
      </c>
      <c r="AS89" s="13">
        <v>0</v>
      </c>
      <c r="AT89" s="2" t="s">
        <v>39</v>
      </c>
      <c r="AU89" s="39">
        <v>0.66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0</v>
      </c>
      <c r="D90" s="85">
        <f t="shared" si="84"/>
        <v>0</v>
      </c>
      <c r="E90" s="85">
        <f t="shared" si="84"/>
        <v>0</v>
      </c>
      <c r="F90" s="86">
        <f t="shared" si="84"/>
        <v>0</v>
      </c>
      <c r="G90" s="85">
        <f t="shared" si="84"/>
        <v>598000</v>
      </c>
      <c r="H90" s="85">
        <f t="shared" si="84"/>
        <v>8000</v>
      </c>
      <c r="I90" s="85">
        <f t="shared" si="84"/>
        <v>0</v>
      </c>
      <c r="J90" s="86">
        <f t="shared" si="84"/>
        <v>17000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824300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85">Y88-Y89</f>
        <v>7.4000000000000909</v>
      </c>
      <c r="Z90" s="49">
        <f t="shared" si="85"/>
        <v>0</v>
      </c>
      <c r="AA90" s="49">
        <f t="shared" si="85"/>
        <v>9.9999999999997868E-2</v>
      </c>
      <c r="AB90" s="49">
        <f t="shared" si="85"/>
        <v>0</v>
      </c>
      <c r="AC90" s="49">
        <f t="shared" si="85"/>
        <v>7.7000000000002728</v>
      </c>
      <c r="AD90" s="49">
        <f t="shared" si="85"/>
        <v>0</v>
      </c>
      <c r="AE90" s="94">
        <f t="shared" si="85"/>
        <v>0</v>
      </c>
      <c r="AF90" s="16"/>
      <c r="AG90" s="124" t="s">
        <v>28</v>
      </c>
      <c r="AH90" s="122">
        <f>(AH89)/((K88/1000000)*8.34)</f>
        <v>2.2880525011428987</v>
      </c>
      <c r="AI90" s="122">
        <f>(AI89)/((K88/1000000)*8.34)</f>
        <v>2.6191421444783978</v>
      </c>
      <c r="AJ90" s="122">
        <f>(AJ89)/((K88/1000000)*8.34)</f>
        <v>6.2658902977952097E-2</v>
      </c>
      <c r="AK90" s="296">
        <f>(AK89)/((K88/1000000)*8.34)</f>
        <v>1.2030509371766802</v>
      </c>
      <c r="AL90" s="297"/>
      <c r="AM90" s="11"/>
      <c r="AN90" s="63"/>
      <c r="AO90" s="14"/>
      <c r="AP90" s="14"/>
      <c r="AQ90" s="71"/>
      <c r="AR90" s="126" t="s">
        <v>55</v>
      </c>
      <c r="AS90" s="89">
        <v>1.44</v>
      </c>
      <c r="AT90" s="125" t="s">
        <v>54</v>
      </c>
      <c r="AU90" s="38">
        <v>0.03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94078100</v>
      </c>
      <c r="D92" s="40">
        <v>846349</v>
      </c>
      <c r="E92" s="40">
        <v>2002320</v>
      </c>
      <c r="F92" s="42">
        <v>3583560</v>
      </c>
      <c r="G92" s="81">
        <v>145241000</v>
      </c>
      <c r="H92" s="40">
        <v>1486420</v>
      </c>
      <c r="I92" s="40">
        <v>4560660</v>
      </c>
      <c r="J92" s="42">
        <v>7863110</v>
      </c>
      <c r="K92" s="270">
        <f>C94+G94</f>
        <v>835000</v>
      </c>
      <c r="L92" s="271"/>
      <c r="M92" s="276">
        <f>D94+E94+F94+H94+I94+J94</f>
        <v>89990</v>
      </c>
      <c r="N92" s="271"/>
      <c r="O92" s="288">
        <f>M92+K92</f>
        <v>924990</v>
      </c>
      <c r="P92" s="289"/>
      <c r="Q92" s="45" t="s">
        <v>6</v>
      </c>
      <c r="R92" s="42">
        <v>1010562500</v>
      </c>
      <c r="S92" s="60"/>
      <c r="T92" s="280">
        <v>0</v>
      </c>
      <c r="U92" s="283">
        <v>1.07</v>
      </c>
      <c r="V92" s="60"/>
      <c r="W92" s="121" t="s">
        <v>6</v>
      </c>
      <c r="X92" s="47">
        <v>1254.7</v>
      </c>
      <c r="Y92" s="47">
        <v>1969.3</v>
      </c>
      <c r="Z92" s="47">
        <v>22.3</v>
      </c>
      <c r="AA92" s="47">
        <v>30.9</v>
      </c>
      <c r="AB92" s="47">
        <v>1319.2</v>
      </c>
      <c r="AC92" s="47">
        <v>2102.4</v>
      </c>
      <c r="AD92" s="47">
        <v>39.5</v>
      </c>
      <c r="AE92" s="93">
        <v>4.5999999999999996</v>
      </c>
      <c r="AF92" s="16"/>
      <c r="AG92" s="121" t="s">
        <v>29</v>
      </c>
      <c r="AH92" s="18">
        <v>1.9375</v>
      </c>
      <c r="AI92" s="18">
        <v>8.125</v>
      </c>
      <c r="AJ92" s="18">
        <v>1.25</v>
      </c>
      <c r="AK92" s="18">
        <v>9</v>
      </c>
      <c r="AL92" s="19">
        <v>0</v>
      </c>
      <c r="AM92" s="70"/>
      <c r="AN92" s="73" t="s">
        <v>40</v>
      </c>
      <c r="AO92" s="23">
        <v>9.4</v>
      </c>
      <c r="AP92" s="24">
        <v>7.4</v>
      </c>
      <c r="AQ92" s="71"/>
      <c r="AR92" s="34" t="s">
        <v>37</v>
      </c>
      <c r="AS92" s="55">
        <v>0</v>
      </c>
      <c r="AT92" s="35" t="s">
        <v>38</v>
      </c>
      <c r="AU92" s="56">
        <v>5.8999999999999997E-2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94078100</v>
      </c>
      <c r="D93" s="83">
        <f t="shared" si="86"/>
        <v>846349</v>
      </c>
      <c r="E93" s="83">
        <f t="shared" si="86"/>
        <v>2002320</v>
      </c>
      <c r="F93" s="84">
        <f t="shared" si="86"/>
        <v>3583560</v>
      </c>
      <c r="G93" s="82">
        <f t="shared" si="86"/>
        <v>144406000</v>
      </c>
      <c r="H93" s="83">
        <f t="shared" si="86"/>
        <v>1486420</v>
      </c>
      <c r="I93" s="83">
        <f t="shared" si="86"/>
        <v>4524670</v>
      </c>
      <c r="J93" s="84">
        <f t="shared" si="86"/>
        <v>7809110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1009743500</v>
      </c>
      <c r="S93" s="60"/>
      <c r="T93" s="281"/>
      <c r="U93" s="284"/>
      <c r="V93" s="60"/>
      <c r="W93" s="123" t="s">
        <v>7</v>
      </c>
      <c r="X93" s="6">
        <f t="shared" ref="X93:AE93" si="87">X88</f>
        <v>1254.7</v>
      </c>
      <c r="Y93" s="6">
        <f t="shared" si="87"/>
        <v>1958.9</v>
      </c>
      <c r="Z93" s="6">
        <f t="shared" si="87"/>
        <v>22.3</v>
      </c>
      <c r="AA93" s="6">
        <f t="shared" si="87"/>
        <v>30.9</v>
      </c>
      <c r="AB93" s="6">
        <f t="shared" si="87"/>
        <v>1319.2</v>
      </c>
      <c r="AC93" s="6">
        <f t="shared" si="87"/>
        <v>2091.4</v>
      </c>
      <c r="AD93" s="6">
        <f t="shared" si="87"/>
        <v>39.4</v>
      </c>
      <c r="AE93" s="92">
        <f t="shared" si="87"/>
        <v>4.5999999999999996</v>
      </c>
      <c r="AF93" s="16"/>
      <c r="AG93" s="123" t="s">
        <v>26</v>
      </c>
      <c r="AH93" s="7">
        <f>(AH92*10.74)</f>
        <v>20.80875</v>
      </c>
      <c r="AI93" s="7">
        <f>(AI92*2.2)</f>
        <v>17.875</v>
      </c>
      <c r="AJ93" s="7">
        <f>(AJ92*0.25)</f>
        <v>0.3125</v>
      </c>
      <c r="AK93" s="294">
        <f>AK92+AL92</f>
        <v>9</v>
      </c>
      <c r="AL93" s="295"/>
      <c r="AM93" s="11"/>
      <c r="AN93" s="25" t="s">
        <v>41</v>
      </c>
      <c r="AO93" s="26">
        <v>9.6</v>
      </c>
      <c r="AP93" s="27">
        <v>7.71</v>
      </c>
      <c r="AQ93" s="71"/>
      <c r="AR93" s="36" t="s">
        <v>36</v>
      </c>
      <c r="AS93" s="13">
        <v>0</v>
      </c>
      <c r="AT93" s="2" t="s">
        <v>39</v>
      </c>
      <c r="AU93" s="39">
        <v>0.84699999999999998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0</v>
      </c>
      <c r="D94" s="85">
        <f t="shared" si="88"/>
        <v>0</v>
      </c>
      <c r="E94" s="85">
        <f t="shared" si="88"/>
        <v>0</v>
      </c>
      <c r="F94" s="86">
        <f t="shared" si="88"/>
        <v>0</v>
      </c>
      <c r="G94" s="85">
        <f t="shared" si="88"/>
        <v>835000</v>
      </c>
      <c r="H94" s="85">
        <f t="shared" si="88"/>
        <v>0</v>
      </c>
      <c r="I94" s="85">
        <f t="shared" si="88"/>
        <v>35990</v>
      </c>
      <c r="J94" s="86">
        <f t="shared" si="88"/>
        <v>54000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819000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89">Y92-Y93</f>
        <v>10.399999999999864</v>
      </c>
      <c r="Z94" s="49">
        <f t="shared" si="89"/>
        <v>0</v>
      </c>
      <c r="AA94" s="49">
        <f t="shared" si="89"/>
        <v>0</v>
      </c>
      <c r="AB94" s="49">
        <f t="shared" si="89"/>
        <v>0</v>
      </c>
      <c r="AC94" s="49">
        <f t="shared" si="89"/>
        <v>11</v>
      </c>
      <c r="AD94" s="49">
        <f t="shared" si="89"/>
        <v>0.10000000000000142</v>
      </c>
      <c r="AE94" s="94">
        <f t="shared" si="89"/>
        <v>0</v>
      </c>
      <c r="AF94" s="16"/>
      <c r="AG94" s="124" t="s">
        <v>28</v>
      </c>
      <c r="AH94" s="122">
        <f>(AH93)/((K92/1000000)*8.34)</f>
        <v>2.9880885710593201</v>
      </c>
      <c r="AI94" s="122">
        <f>(AI93)/((K92/1000000)*8.34)</f>
        <v>2.5668088283863928</v>
      </c>
      <c r="AJ94" s="122">
        <f>(AJ93)/((K92/1000000)*8.34)</f>
        <v>4.4874280216545326E-2</v>
      </c>
      <c r="AK94" s="296">
        <f>(AK93)/((K92/1000000)*8.34)</f>
        <v>1.2923792702365056</v>
      </c>
      <c r="AL94" s="297"/>
      <c r="AM94" s="11"/>
      <c r="AN94" s="63"/>
      <c r="AO94" s="14"/>
      <c r="AP94" s="14"/>
      <c r="AQ94" s="71"/>
      <c r="AR94" s="126" t="s">
        <v>55</v>
      </c>
      <c r="AS94" s="89">
        <v>1.78</v>
      </c>
      <c r="AT94" s="125" t="s">
        <v>54</v>
      </c>
      <c r="AU94" s="38">
        <v>3.2000000000000001E-2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94078100</v>
      </c>
      <c r="D96" s="40">
        <v>846349</v>
      </c>
      <c r="E96" s="40">
        <v>2002320</v>
      </c>
      <c r="F96" s="42">
        <v>3583560</v>
      </c>
      <c r="G96" s="81">
        <v>146272000</v>
      </c>
      <c r="H96" s="40">
        <v>1494420</v>
      </c>
      <c r="I96" s="40">
        <v>4596660</v>
      </c>
      <c r="J96" s="42">
        <v>7922100</v>
      </c>
      <c r="K96" s="270">
        <f>C98+G98</f>
        <v>1031000</v>
      </c>
      <c r="L96" s="271"/>
      <c r="M96" s="276">
        <f>D98+E98+F98+H98+I98+J98</f>
        <v>102990</v>
      </c>
      <c r="N96" s="271"/>
      <c r="O96" s="288">
        <f>M96+K96</f>
        <v>1133990</v>
      </c>
      <c r="P96" s="289"/>
      <c r="Q96" s="45" t="s">
        <v>6</v>
      </c>
      <c r="R96" s="42">
        <v>1011410000</v>
      </c>
      <c r="S96" s="60"/>
      <c r="T96" s="280">
        <v>0.03</v>
      </c>
      <c r="U96" s="283">
        <v>1.1000000000000001</v>
      </c>
      <c r="V96" s="60"/>
      <c r="W96" s="121" t="s">
        <v>6</v>
      </c>
      <c r="X96" s="47">
        <v>1254.7</v>
      </c>
      <c r="Y96" s="47">
        <v>1982.2</v>
      </c>
      <c r="Z96" s="47">
        <v>22.5</v>
      </c>
      <c r="AA96" s="47">
        <v>31</v>
      </c>
      <c r="AB96" s="47">
        <v>1319.2</v>
      </c>
      <c r="AC96" s="47">
        <v>2116</v>
      </c>
      <c r="AD96" s="47">
        <v>39.700000000000003</v>
      </c>
      <c r="AE96" s="93">
        <v>4.5999999999999996</v>
      </c>
      <c r="AF96" s="16"/>
      <c r="AG96" s="121" t="s">
        <v>29</v>
      </c>
      <c r="AH96" s="18">
        <v>2</v>
      </c>
      <c r="AI96" s="18">
        <v>10</v>
      </c>
      <c r="AJ96" s="18">
        <v>2</v>
      </c>
      <c r="AK96" s="18">
        <v>11</v>
      </c>
      <c r="AL96" s="19">
        <v>0</v>
      </c>
      <c r="AM96" s="70"/>
      <c r="AN96" s="73" t="s">
        <v>40</v>
      </c>
      <c r="AO96" s="23">
        <v>9.6</v>
      </c>
      <c r="AP96" s="24">
        <v>7.57</v>
      </c>
      <c r="AQ96" s="71"/>
      <c r="AR96" s="34" t="s">
        <v>37</v>
      </c>
      <c r="AS96" s="55">
        <v>0</v>
      </c>
      <c r="AT96" s="35" t="s">
        <v>38</v>
      </c>
      <c r="AU96" s="56">
        <v>3.9E-2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94078100</v>
      </c>
      <c r="D97" s="83">
        <f t="shared" si="90"/>
        <v>846349</v>
      </c>
      <c r="E97" s="83">
        <f t="shared" si="90"/>
        <v>2002320</v>
      </c>
      <c r="F97" s="84">
        <f t="shared" si="90"/>
        <v>3583560</v>
      </c>
      <c r="G97" s="82">
        <f t="shared" si="90"/>
        <v>145241000</v>
      </c>
      <c r="H97" s="83">
        <f t="shared" si="90"/>
        <v>1486420</v>
      </c>
      <c r="I97" s="83">
        <f t="shared" si="90"/>
        <v>4560660</v>
      </c>
      <c r="J97" s="84">
        <f t="shared" si="90"/>
        <v>7863110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1010562500</v>
      </c>
      <c r="S97" s="60"/>
      <c r="T97" s="281"/>
      <c r="U97" s="284"/>
      <c r="V97" s="60"/>
      <c r="W97" s="123" t="s">
        <v>7</v>
      </c>
      <c r="X97" s="6">
        <f t="shared" ref="X97:AE97" si="91">X92</f>
        <v>1254.7</v>
      </c>
      <c r="Y97" s="6">
        <f t="shared" si="91"/>
        <v>1969.3</v>
      </c>
      <c r="Z97" s="6">
        <f t="shared" si="91"/>
        <v>22.3</v>
      </c>
      <c r="AA97" s="6">
        <f t="shared" si="91"/>
        <v>30.9</v>
      </c>
      <c r="AB97" s="6">
        <f t="shared" si="91"/>
        <v>1319.2</v>
      </c>
      <c r="AC97" s="6">
        <f t="shared" si="91"/>
        <v>2102.4</v>
      </c>
      <c r="AD97" s="6">
        <f t="shared" si="91"/>
        <v>39.5</v>
      </c>
      <c r="AE97" s="92">
        <f t="shared" si="91"/>
        <v>4.5999999999999996</v>
      </c>
      <c r="AF97" s="16"/>
      <c r="AG97" s="123" t="s">
        <v>26</v>
      </c>
      <c r="AH97" s="7">
        <f>(AH96*10.74)</f>
        <v>21.48</v>
      </c>
      <c r="AI97" s="7">
        <f>(AI96*2.2)</f>
        <v>22</v>
      </c>
      <c r="AJ97" s="7">
        <f>(AJ96*0.25)</f>
        <v>0.5</v>
      </c>
      <c r="AK97" s="294">
        <f>AK96+AL96</f>
        <v>11</v>
      </c>
      <c r="AL97" s="295"/>
      <c r="AM97" s="11"/>
      <c r="AN97" s="25" t="s">
        <v>41</v>
      </c>
      <c r="AO97" s="26">
        <v>10.199999999999999</v>
      </c>
      <c r="AP97" s="27">
        <v>7.65</v>
      </c>
      <c r="AQ97" s="71"/>
      <c r="AR97" s="36" t="s">
        <v>36</v>
      </c>
      <c r="AS97" s="13">
        <v>0</v>
      </c>
      <c r="AT97" s="2" t="s">
        <v>39</v>
      </c>
      <c r="AU97" s="39">
        <v>0.54800000000000004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0</v>
      </c>
      <c r="D98" s="85">
        <f t="shared" si="92"/>
        <v>0</v>
      </c>
      <c r="E98" s="85">
        <f t="shared" si="92"/>
        <v>0</v>
      </c>
      <c r="F98" s="86">
        <f t="shared" si="92"/>
        <v>0</v>
      </c>
      <c r="G98" s="85">
        <f t="shared" si="92"/>
        <v>1031000</v>
      </c>
      <c r="H98" s="85">
        <f t="shared" si="92"/>
        <v>8000</v>
      </c>
      <c r="I98" s="85">
        <f t="shared" si="92"/>
        <v>36000</v>
      </c>
      <c r="J98" s="86">
        <f t="shared" si="92"/>
        <v>58990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847500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93">Y96-Y97</f>
        <v>12.900000000000091</v>
      </c>
      <c r="Z98" s="49">
        <f t="shared" si="93"/>
        <v>0.19999999999999929</v>
      </c>
      <c r="AA98" s="49">
        <f t="shared" si="93"/>
        <v>0.10000000000000142</v>
      </c>
      <c r="AB98" s="49">
        <f t="shared" si="93"/>
        <v>0</v>
      </c>
      <c r="AC98" s="49">
        <f t="shared" si="93"/>
        <v>13.599999999999909</v>
      </c>
      <c r="AD98" s="49">
        <f t="shared" si="93"/>
        <v>0.20000000000000284</v>
      </c>
      <c r="AE98" s="94">
        <f t="shared" si="93"/>
        <v>0</v>
      </c>
      <c r="AF98" s="16"/>
      <c r="AG98" s="124" t="s">
        <v>28</v>
      </c>
      <c r="AH98" s="122">
        <f>(AH97)/((K96/1000000)*8.34)</f>
        <v>2.498098514398956</v>
      </c>
      <c r="AI98" s="122">
        <f>(AI97)/((K96/1000000)*8.34)</f>
        <v>2.5585738974290986</v>
      </c>
      <c r="AJ98" s="122">
        <f>(AJ97)/((K96/1000000)*8.34)</f>
        <v>5.8149406759752241E-2</v>
      </c>
      <c r="AK98" s="296">
        <f>(AK97)/((K96/1000000)*8.34)</f>
        <v>1.2792869487145493</v>
      </c>
      <c r="AL98" s="297"/>
      <c r="AM98" s="11"/>
      <c r="AN98" s="63"/>
      <c r="AO98" s="14"/>
      <c r="AP98" s="14"/>
      <c r="AQ98" s="71"/>
      <c r="AR98" s="126" t="s">
        <v>55</v>
      </c>
      <c r="AS98" s="89">
        <v>1.5</v>
      </c>
      <c r="AT98" s="125" t="s">
        <v>54</v>
      </c>
      <c r="AU98" s="38">
        <v>3.4000000000000002E-2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94078100</v>
      </c>
      <c r="D100" s="40">
        <v>846349</v>
      </c>
      <c r="E100" s="40">
        <v>2002320</v>
      </c>
      <c r="F100" s="42">
        <v>3583560</v>
      </c>
      <c r="G100" s="81">
        <v>146605000</v>
      </c>
      <c r="H100" s="40">
        <v>1494420</v>
      </c>
      <c r="I100" s="40">
        <v>4596660</v>
      </c>
      <c r="J100" s="42">
        <v>7922100</v>
      </c>
      <c r="K100" s="270">
        <f>C102+G102</f>
        <v>333000</v>
      </c>
      <c r="L100" s="271"/>
      <c r="M100" s="276">
        <f>D102+E102+F102+H102+I102+J102</f>
        <v>0</v>
      </c>
      <c r="N100" s="271"/>
      <c r="O100" s="288">
        <f>M100+K100</f>
        <v>333000</v>
      </c>
      <c r="P100" s="289"/>
      <c r="Q100" s="45" t="s">
        <v>6</v>
      </c>
      <c r="R100" s="42">
        <v>1012151800</v>
      </c>
      <c r="S100" s="60"/>
      <c r="T100" s="280">
        <v>0</v>
      </c>
      <c r="U100" s="283">
        <v>1.07</v>
      </c>
      <c r="V100" s="60"/>
      <c r="W100" s="121" t="s">
        <v>6</v>
      </c>
      <c r="X100" s="47">
        <v>1254.7</v>
      </c>
      <c r="Y100" s="47">
        <v>1986.3</v>
      </c>
      <c r="Z100" s="47">
        <v>22.5</v>
      </c>
      <c r="AA100" s="47">
        <v>31</v>
      </c>
      <c r="AB100" s="47">
        <v>1319.2</v>
      </c>
      <c r="AC100" s="47">
        <v>2120.1999999999998</v>
      </c>
      <c r="AD100" s="47">
        <v>39.700000000000003</v>
      </c>
      <c r="AE100" s="93">
        <v>4.5999999999999996</v>
      </c>
      <c r="AF100" s="16"/>
      <c r="AG100" s="121" t="s">
        <v>29</v>
      </c>
      <c r="AH100" s="18">
        <v>0.75</v>
      </c>
      <c r="AI100" s="18">
        <v>3.25</v>
      </c>
      <c r="AJ100" s="18">
        <v>0.75</v>
      </c>
      <c r="AK100" s="18">
        <v>3</v>
      </c>
      <c r="AL100" s="19">
        <v>0</v>
      </c>
      <c r="AM100" s="70"/>
      <c r="AN100" s="73" t="s">
        <v>40</v>
      </c>
      <c r="AO100" s="23">
        <v>10.199999999999999</v>
      </c>
      <c r="AP100" s="24">
        <v>7.5</v>
      </c>
      <c r="AQ100" s="71"/>
      <c r="AR100" s="34" t="s">
        <v>37</v>
      </c>
      <c r="AS100" s="55">
        <v>0</v>
      </c>
      <c r="AT100" s="35" t="s">
        <v>38</v>
      </c>
      <c r="AU100" s="56">
        <v>0.05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94078100</v>
      </c>
      <c r="D101" s="83">
        <f t="shared" si="94"/>
        <v>846349</v>
      </c>
      <c r="E101" s="83">
        <f t="shared" si="94"/>
        <v>2002320</v>
      </c>
      <c r="F101" s="84">
        <f t="shared" si="94"/>
        <v>3583560</v>
      </c>
      <c r="G101" s="82">
        <f t="shared" si="94"/>
        <v>146272000</v>
      </c>
      <c r="H101" s="83">
        <f t="shared" si="94"/>
        <v>1494420</v>
      </c>
      <c r="I101" s="83">
        <f t="shared" si="94"/>
        <v>4596660</v>
      </c>
      <c r="J101" s="84">
        <f t="shared" si="94"/>
        <v>7922100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1011410000</v>
      </c>
      <c r="S101" s="60"/>
      <c r="T101" s="281"/>
      <c r="U101" s="284"/>
      <c r="V101" s="60"/>
      <c r="W101" s="123" t="s">
        <v>7</v>
      </c>
      <c r="X101" s="6">
        <f t="shared" ref="X101:AE101" si="95">X96</f>
        <v>1254.7</v>
      </c>
      <c r="Y101" s="6">
        <f t="shared" si="95"/>
        <v>1982.2</v>
      </c>
      <c r="Z101" s="6">
        <f t="shared" si="95"/>
        <v>22.5</v>
      </c>
      <c r="AA101" s="6">
        <f t="shared" si="95"/>
        <v>31</v>
      </c>
      <c r="AB101" s="6">
        <f t="shared" si="95"/>
        <v>1319.2</v>
      </c>
      <c r="AC101" s="6">
        <f t="shared" si="95"/>
        <v>2116</v>
      </c>
      <c r="AD101" s="6">
        <f t="shared" si="95"/>
        <v>39.700000000000003</v>
      </c>
      <c r="AE101" s="92">
        <f t="shared" si="95"/>
        <v>4.5999999999999996</v>
      </c>
      <c r="AF101" s="16"/>
      <c r="AG101" s="123" t="s">
        <v>26</v>
      </c>
      <c r="AH101" s="7">
        <f>(AH100*10.74)</f>
        <v>8.0549999999999997</v>
      </c>
      <c r="AI101" s="7">
        <f>(AI100*2.2)</f>
        <v>7.15</v>
      </c>
      <c r="AJ101" s="7">
        <f>(AJ100*0.25)</f>
        <v>0.1875</v>
      </c>
      <c r="AK101" s="294">
        <f>AK100+AL100</f>
        <v>3</v>
      </c>
      <c r="AL101" s="295"/>
      <c r="AM101" s="11"/>
      <c r="AN101" s="25" t="s">
        <v>41</v>
      </c>
      <c r="AO101" s="26">
        <v>10.5</v>
      </c>
      <c r="AP101" s="27">
        <v>7.66</v>
      </c>
      <c r="AQ101" s="71"/>
      <c r="AR101" s="36" t="s">
        <v>36</v>
      </c>
      <c r="AS101" s="13">
        <v>0</v>
      </c>
      <c r="AT101" s="2" t="s">
        <v>39</v>
      </c>
      <c r="AU101" s="39">
        <v>0.58899999999999997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0</v>
      </c>
      <c r="D102" s="85">
        <f t="shared" si="96"/>
        <v>0</v>
      </c>
      <c r="E102" s="85">
        <f t="shared" si="96"/>
        <v>0</v>
      </c>
      <c r="F102" s="86">
        <f t="shared" si="96"/>
        <v>0</v>
      </c>
      <c r="G102" s="85">
        <f t="shared" si="96"/>
        <v>333000</v>
      </c>
      <c r="H102" s="85">
        <f t="shared" si="96"/>
        <v>0</v>
      </c>
      <c r="I102" s="85">
        <f t="shared" si="96"/>
        <v>0</v>
      </c>
      <c r="J102" s="86">
        <f t="shared" si="96"/>
        <v>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741800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97">Y100-Y101</f>
        <v>4.0999999999999091</v>
      </c>
      <c r="Z102" s="49">
        <f t="shared" si="97"/>
        <v>0</v>
      </c>
      <c r="AA102" s="49">
        <f t="shared" si="97"/>
        <v>0</v>
      </c>
      <c r="AB102" s="49">
        <f t="shared" si="97"/>
        <v>0</v>
      </c>
      <c r="AC102" s="49">
        <f t="shared" si="97"/>
        <v>4.1999999999998181</v>
      </c>
      <c r="AD102" s="49">
        <f t="shared" si="97"/>
        <v>0</v>
      </c>
      <c r="AE102" s="94">
        <f t="shared" si="97"/>
        <v>0</v>
      </c>
      <c r="AF102" s="16"/>
      <c r="AG102" s="124" t="s">
        <v>28</v>
      </c>
      <c r="AH102" s="122">
        <f>(AH101)/((K100/1000000)*8.34)</f>
        <v>2.900382396785274</v>
      </c>
      <c r="AI102" s="122">
        <f>(AI101)/((K100/1000000)*8.34)</f>
        <v>2.5745169630061717</v>
      </c>
      <c r="AJ102" s="122">
        <f>(AJ101)/((K100/1000000)*8.34)</f>
        <v>6.751355672218981E-2</v>
      </c>
      <c r="AK102" s="296">
        <f>(AK101)/((K100/1000000)*8.34)</f>
        <v>1.080216907555037</v>
      </c>
      <c r="AL102" s="297"/>
      <c r="AM102" s="11"/>
      <c r="AN102" s="63"/>
      <c r="AO102" s="14"/>
      <c r="AP102" s="14"/>
      <c r="AQ102" s="71"/>
      <c r="AR102" s="126" t="s">
        <v>55</v>
      </c>
      <c r="AS102" s="89">
        <v>1.45</v>
      </c>
      <c r="AT102" s="125" t="s">
        <v>54</v>
      </c>
      <c r="AU102" s="38">
        <v>4.8000000000000001E-2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94078100</v>
      </c>
      <c r="D104" s="40">
        <v>846349</v>
      </c>
      <c r="E104" s="40">
        <v>2002320</v>
      </c>
      <c r="F104" s="42">
        <v>3583560</v>
      </c>
      <c r="G104" s="81">
        <v>147354000</v>
      </c>
      <c r="H104" s="40">
        <v>1502420</v>
      </c>
      <c r="I104" s="40">
        <v>4596660</v>
      </c>
      <c r="J104" s="42">
        <v>7938100</v>
      </c>
      <c r="K104" s="270">
        <f>C106+G106</f>
        <v>749000</v>
      </c>
      <c r="L104" s="271"/>
      <c r="M104" s="276">
        <f>D106+E106+F106+H106+I106+J106</f>
        <v>24000</v>
      </c>
      <c r="N104" s="271"/>
      <c r="O104" s="288">
        <f>M104+K104</f>
        <v>773000</v>
      </c>
      <c r="P104" s="289"/>
      <c r="Q104" s="45" t="s">
        <v>6</v>
      </c>
      <c r="R104" s="42">
        <v>1012986800</v>
      </c>
      <c r="S104" s="60"/>
      <c r="T104" s="280">
        <v>0</v>
      </c>
      <c r="U104" s="283">
        <v>1</v>
      </c>
      <c r="V104" s="60"/>
      <c r="W104" s="121" t="s">
        <v>6</v>
      </c>
      <c r="X104" s="47">
        <v>1254.7</v>
      </c>
      <c r="Y104" s="47">
        <v>1995.5</v>
      </c>
      <c r="Z104" s="47">
        <v>22.5</v>
      </c>
      <c r="AA104" s="47">
        <v>31.1</v>
      </c>
      <c r="AB104" s="47">
        <v>1319.2</v>
      </c>
      <c r="AC104" s="47">
        <v>2129.6999999999998</v>
      </c>
      <c r="AD104" s="47">
        <v>39.700000000000003</v>
      </c>
      <c r="AE104" s="93">
        <v>4.5999999999999996</v>
      </c>
      <c r="AF104" s="16"/>
      <c r="AG104" s="121" t="s">
        <v>29</v>
      </c>
      <c r="AH104" s="18">
        <v>1.375</v>
      </c>
      <c r="AI104" s="18">
        <v>7.375</v>
      </c>
      <c r="AJ104" s="18">
        <v>2</v>
      </c>
      <c r="AK104" s="18">
        <v>8</v>
      </c>
      <c r="AL104" s="19">
        <v>0</v>
      </c>
      <c r="AM104" s="70"/>
      <c r="AN104" s="73" t="s">
        <v>40</v>
      </c>
      <c r="AO104" s="23">
        <v>10.3</v>
      </c>
      <c r="AP104" s="24">
        <v>7.67</v>
      </c>
      <c r="AQ104" s="71"/>
      <c r="AR104" s="34" t="s">
        <v>37</v>
      </c>
      <c r="AS104" s="55">
        <v>0</v>
      </c>
      <c r="AT104" s="35" t="s">
        <v>38</v>
      </c>
      <c r="AU104" s="56">
        <v>4.2999999999999997E-2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94078100</v>
      </c>
      <c r="D105" s="83">
        <f t="shared" si="98"/>
        <v>846349</v>
      </c>
      <c r="E105" s="83">
        <f t="shared" si="98"/>
        <v>2002320</v>
      </c>
      <c r="F105" s="84">
        <f t="shared" si="98"/>
        <v>3583560</v>
      </c>
      <c r="G105" s="82">
        <f t="shared" si="98"/>
        <v>146605000</v>
      </c>
      <c r="H105" s="83">
        <f t="shared" si="98"/>
        <v>1494420</v>
      </c>
      <c r="I105" s="83">
        <f t="shared" si="98"/>
        <v>4596660</v>
      </c>
      <c r="J105" s="84">
        <f t="shared" si="98"/>
        <v>7922100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1012151800</v>
      </c>
      <c r="S105" s="60"/>
      <c r="T105" s="281"/>
      <c r="U105" s="284"/>
      <c r="V105" s="60"/>
      <c r="W105" s="123" t="s">
        <v>7</v>
      </c>
      <c r="X105" s="6">
        <f t="shared" ref="X105:AE105" si="99">X100</f>
        <v>1254.7</v>
      </c>
      <c r="Y105" s="6">
        <f t="shared" si="99"/>
        <v>1986.3</v>
      </c>
      <c r="Z105" s="6">
        <f t="shared" si="99"/>
        <v>22.5</v>
      </c>
      <c r="AA105" s="6">
        <f t="shared" si="99"/>
        <v>31</v>
      </c>
      <c r="AB105" s="6">
        <f t="shared" si="99"/>
        <v>1319.2</v>
      </c>
      <c r="AC105" s="6">
        <f t="shared" si="99"/>
        <v>2120.1999999999998</v>
      </c>
      <c r="AD105" s="6">
        <f t="shared" si="99"/>
        <v>39.700000000000003</v>
      </c>
      <c r="AE105" s="92">
        <f t="shared" si="99"/>
        <v>4.5999999999999996</v>
      </c>
      <c r="AF105" s="16"/>
      <c r="AG105" s="123" t="s">
        <v>26</v>
      </c>
      <c r="AH105" s="7">
        <f>(AH104*10.74)</f>
        <v>14.7675</v>
      </c>
      <c r="AI105" s="7">
        <f>(AI104*2.2)</f>
        <v>16.225000000000001</v>
      </c>
      <c r="AJ105" s="7">
        <f>(AJ104*0.25)</f>
        <v>0.5</v>
      </c>
      <c r="AK105" s="294">
        <f>AK104+AL104</f>
        <v>8</v>
      </c>
      <c r="AL105" s="295"/>
      <c r="AM105" s="11"/>
      <c r="AN105" s="25" t="s">
        <v>41</v>
      </c>
      <c r="AO105" s="26">
        <v>10.4</v>
      </c>
      <c r="AP105" s="27">
        <v>7.73</v>
      </c>
      <c r="AQ105" s="71"/>
      <c r="AR105" s="36" t="s">
        <v>36</v>
      </c>
      <c r="AS105" s="13">
        <v>0</v>
      </c>
      <c r="AT105" s="2" t="s">
        <v>39</v>
      </c>
      <c r="AU105" s="39">
        <v>0.45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0</v>
      </c>
      <c r="D106" s="85">
        <f t="shared" si="100"/>
        <v>0</v>
      </c>
      <c r="E106" s="85">
        <f t="shared" si="100"/>
        <v>0</v>
      </c>
      <c r="F106" s="86">
        <f t="shared" si="100"/>
        <v>0</v>
      </c>
      <c r="G106" s="85">
        <f t="shared" si="100"/>
        <v>749000</v>
      </c>
      <c r="H106" s="85">
        <f t="shared" si="100"/>
        <v>8000</v>
      </c>
      <c r="I106" s="85">
        <f t="shared" si="100"/>
        <v>0</v>
      </c>
      <c r="J106" s="86">
        <f t="shared" si="100"/>
        <v>16000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835000</v>
      </c>
      <c r="S106" s="61"/>
      <c r="T106" s="282"/>
      <c r="U106" s="285"/>
      <c r="V106" s="61"/>
      <c r="W106" s="48" t="s">
        <v>3</v>
      </c>
      <c r="X106" s="49">
        <f>X104-X105</f>
        <v>0</v>
      </c>
      <c r="Y106" s="49">
        <f t="shared" ref="Y106:AE106" si="101">Y104-Y105</f>
        <v>9.2000000000000455</v>
      </c>
      <c r="Z106" s="49">
        <f t="shared" si="101"/>
        <v>0</v>
      </c>
      <c r="AA106" s="49">
        <f t="shared" si="101"/>
        <v>0.10000000000000142</v>
      </c>
      <c r="AB106" s="49">
        <f t="shared" si="101"/>
        <v>0</v>
      </c>
      <c r="AC106" s="49">
        <f t="shared" si="101"/>
        <v>9.5</v>
      </c>
      <c r="AD106" s="49">
        <f t="shared" si="101"/>
        <v>0</v>
      </c>
      <c r="AE106" s="94">
        <f t="shared" si="101"/>
        <v>0</v>
      </c>
      <c r="AF106" s="16"/>
      <c r="AG106" s="124" t="s">
        <v>28</v>
      </c>
      <c r="AH106" s="122">
        <f>(AH105)/((K104/1000000)*8.34)</f>
        <v>2.3640633554571564</v>
      </c>
      <c r="AI106" s="122">
        <f>(AI105)/((K104/1000000)*8.34)</f>
        <v>2.5973880441708048</v>
      </c>
      <c r="AJ106" s="122">
        <f>(AJ105)/((K104/1000000)*8.34)</f>
        <v>8.0042774858884586E-2</v>
      </c>
      <c r="AK106" s="296">
        <f>(AK105)/((K104/1000000)*8.34)</f>
        <v>1.2806843977421534</v>
      </c>
      <c r="AL106" s="297"/>
      <c r="AM106" s="11"/>
      <c r="AN106" s="63"/>
      <c r="AO106" s="14"/>
      <c r="AP106" s="14"/>
      <c r="AQ106" s="71"/>
      <c r="AR106" s="126" t="s">
        <v>55</v>
      </c>
      <c r="AS106" s="89">
        <v>1.47</v>
      </c>
      <c r="AT106" s="125" t="s">
        <v>54</v>
      </c>
      <c r="AU106" s="38">
        <v>0.04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94078100</v>
      </c>
      <c r="D108" s="40">
        <v>846349</v>
      </c>
      <c r="E108" s="40">
        <v>2002320</v>
      </c>
      <c r="F108" s="42">
        <v>3583560</v>
      </c>
      <c r="G108" s="81">
        <v>148324000</v>
      </c>
      <c r="H108" s="40">
        <v>1509420</v>
      </c>
      <c r="I108" s="40">
        <v>4632660</v>
      </c>
      <c r="J108" s="42">
        <v>8011100</v>
      </c>
      <c r="K108" s="270">
        <f>C110+G110</f>
        <v>970000</v>
      </c>
      <c r="L108" s="271"/>
      <c r="M108" s="276">
        <f>D110+E110+F110+H110+I110+J110</f>
        <v>116000</v>
      </c>
      <c r="N108" s="271"/>
      <c r="O108" s="288">
        <f>M108+K108</f>
        <v>1086000</v>
      </c>
      <c r="P108" s="289"/>
      <c r="Q108" s="45" t="s">
        <v>6</v>
      </c>
      <c r="R108" s="42">
        <v>1013873000</v>
      </c>
      <c r="S108" s="60"/>
      <c r="T108" s="280">
        <v>0</v>
      </c>
      <c r="U108" s="283">
        <v>0.97</v>
      </c>
      <c r="V108" s="60"/>
      <c r="W108" s="121" t="s">
        <v>6</v>
      </c>
      <c r="X108" s="47">
        <v>1254.7</v>
      </c>
      <c r="Y108" s="47">
        <v>2007.6</v>
      </c>
      <c r="Z108" s="47">
        <v>22.7</v>
      </c>
      <c r="AA108" s="47">
        <v>31.2</v>
      </c>
      <c r="AB108" s="47">
        <v>1319.2</v>
      </c>
      <c r="AC108" s="47">
        <v>2142.6999999999998</v>
      </c>
      <c r="AD108" s="47">
        <v>39.9</v>
      </c>
      <c r="AE108" s="93">
        <v>4.5999999999999996</v>
      </c>
      <c r="AF108" s="16"/>
      <c r="AG108" s="121" t="s">
        <v>29</v>
      </c>
      <c r="AH108" s="18">
        <v>1.875</v>
      </c>
      <c r="AI108" s="18">
        <v>9.75</v>
      </c>
      <c r="AJ108" s="18">
        <v>2</v>
      </c>
      <c r="AK108" s="18">
        <v>10</v>
      </c>
      <c r="AL108" s="19">
        <v>0</v>
      </c>
      <c r="AM108" s="70"/>
      <c r="AN108" s="73" t="s">
        <v>40</v>
      </c>
      <c r="AO108" s="23">
        <v>9.6</v>
      </c>
      <c r="AP108" s="24">
        <v>7.62</v>
      </c>
      <c r="AQ108" s="71"/>
      <c r="AR108" s="34" t="s">
        <v>37</v>
      </c>
      <c r="AS108" s="55">
        <v>0</v>
      </c>
      <c r="AT108" s="35" t="s">
        <v>38</v>
      </c>
      <c r="AU108" s="56">
        <v>0.06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94078100</v>
      </c>
      <c r="D109" s="83">
        <f t="shared" si="102"/>
        <v>846349</v>
      </c>
      <c r="E109" s="83">
        <f t="shared" si="102"/>
        <v>2002320</v>
      </c>
      <c r="F109" s="84">
        <f t="shared" si="102"/>
        <v>3583560</v>
      </c>
      <c r="G109" s="82">
        <f t="shared" si="102"/>
        <v>147354000</v>
      </c>
      <c r="H109" s="83">
        <f t="shared" si="102"/>
        <v>1502420</v>
      </c>
      <c r="I109" s="83">
        <f t="shared" si="102"/>
        <v>4596660</v>
      </c>
      <c r="J109" s="84">
        <f t="shared" si="102"/>
        <v>7938100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1012986800</v>
      </c>
      <c r="S109" s="60"/>
      <c r="T109" s="281"/>
      <c r="U109" s="284"/>
      <c r="V109" s="60"/>
      <c r="W109" s="123" t="s">
        <v>7</v>
      </c>
      <c r="X109" s="6">
        <f t="shared" ref="X109:AE109" si="103">X104</f>
        <v>1254.7</v>
      </c>
      <c r="Y109" s="6">
        <f t="shared" si="103"/>
        <v>1995.5</v>
      </c>
      <c r="Z109" s="6">
        <f t="shared" si="103"/>
        <v>22.5</v>
      </c>
      <c r="AA109" s="6">
        <f t="shared" si="103"/>
        <v>31.1</v>
      </c>
      <c r="AB109" s="6">
        <f t="shared" si="103"/>
        <v>1319.2</v>
      </c>
      <c r="AC109" s="6">
        <f t="shared" si="103"/>
        <v>2129.6999999999998</v>
      </c>
      <c r="AD109" s="6">
        <f t="shared" si="103"/>
        <v>39.700000000000003</v>
      </c>
      <c r="AE109" s="92">
        <f t="shared" si="103"/>
        <v>4.5999999999999996</v>
      </c>
      <c r="AF109" s="16"/>
      <c r="AG109" s="123" t="s">
        <v>26</v>
      </c>
      <c r="AH109" s="7">
        <f>(AH108*10.74)</f>
        <v>20.137499999999999</v>
      </c>
      <c r="AI109" s="7">
        <f>(AI108*2.2)</f>
        <v>21.450000000000003</v>
      </c>
      <c r="AJ109" s="7">
        <f>(AJ108*0.25)</f>
        <v>0.5</v>
      </c>
      <c r="AK109" s="294">
        <f>AK108+AL108</f>
        <v>10</v>
      </c>
      <c r="AL109" s="295"/>
      <c r="AM109" s="11"/>
      <c r="AN109" s="25" t="s">
        <v>41</v>
      </c>
      <c r="AO109" s="26">
        <v>8.3000000000000007</v>
      </c>
      <c r="AP109" s="27">
        <v>7.94</v>
      </c>
      <c r="AQ109" s="71"/>
      <c r="AR109" s="36" t="s">
        <v>36</v>
      </c>
      <c r="AS109" s="13">
        <v>0</v>
      </c>
      <c r="AT109" s="2" t="s">
        <v>39</v>
      </c>
      <c r="AU109" s="39">
        <v>0.43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0</v>
      </c>
      <c r="D110" s="85">
        <f t="shared" si="104"/>
        <v>0</v>
      </c>
      <c r="E110" s="85">
        <f t="shared" si="104"/>
        <v>0</v>
      </c>
      <c r="F110" s="86">
        <f t="shared" si="104"/>
        <v>0</v>
      </c>
      <c r="G110" s="85">
        <f t="shared" si="104"/>
        <v>970000</v>
      </c>
      <c r="H110" s="85">
        <f t="shared" si="104"/>
        <v>7000</v>
      </c>
      <c r="I110" s="85">
        <f t="shared" si="104"/>
        <v>36000</v>
      </c>
      <c r="J110" s="86">
        <f t="shared" si="104"/>
        <v>73000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886200</v>
      </c>
      <c r="S110" s="61"/>
      <c r="T110" s="282"/>
      <c r="U110" s="285"/>
      <c r="V110" s="61"/>
      <c r="W110" s="48" t="s">
        <v>3</v>
      </c>
      <c r="X110" s="49">
        <f>X108-X109</f>
        <v>0</v>
      </c>
      <c r="Y110" s="49">
        <f t="shared" ref="Y110:AE110" si="105">Y108-Y109</f>
        <v>12.099999999999909</v>
      </c>
      <c r="Z110" s="49">
        <f t="shared" si="105"/>
        <v>0.19999999999999929</v>
      </c>
      <c r="AA110" s="49">
        <f t="shared" si="105"/>
        <v>9.9999999999997868E-2</v>
      </c>
      <c r="AB110" s="49">
        <f t="shared" si="105"/>
        <v>0</v>
      </c>
      <c r="AC110" s="49">
        <f t="shared" si="105"/>
        <v>13</v>
      </c>
      <c r="AD110" s="49">
        <f t="shared" si="105"/>
        <v>0.19999999999999574</v>
      </c>
      <c r="AE110" s="94">
        <f t="shared" si="105"/>
        <v>0</v>
      </c>
      <c r="AF110" s="16"/>
      <c r="AG110" s="124" t="s">
        <v>28</v>
      </c>
      <c r="AH110" s="122">
        <f>(AH109)/((K108/1000000)*8.34)</f>
        <v>2.4892457168285986</v>
      </c>
      <c r="AI110" s="122">
        <f>(AI109)/((K108/1000000)*8.34)</f>
        <v>2.6514870577764595</v>
      </c>
      <c r="AJ110" s="122">
        <f>(AJ109)/((K108/1000000)*8.34)</f>
        <v>6.1806225122994385E-2</v>
      </c>
      <c r="AK110" s="296">
        <f>(AK109)/((K108/1000000)*8.34)</f>
        <v>1.2361245024598877</v>
      </c>
      <c r="AL110" s="297"/>
      <c r="AM110" s="11"/>
      <c r="AN110" s="63"/>
      <c r="AO110" s="14"/>
      <c r="AP110" s="14"/>
      <c r="AQ110" s="71"/>
      <c r="AR110" s="126" t="s">
        <v>55</v>
      </c>
      <c r="AS110" s="89">
        <v>1.33</v>
      </c>
      <c r="AT110" s="125" t="s">
        <v>54</v>
      </c>
      <c r="AU110" s="38">
        <v>0.03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94078100</v>
      </c>
      <c r="D112" s="40">
        <v>846349</v>
      </c>
      <c r="E112" s="40">
        <v>2002320</v>
      </c>
      <c r="F112" s="42">
        <v>3583560</v>
      </c>
      <c r="G112" s="81">
        <v>149182000</v>
      </c>
      <c r="H112" s="40">
        <v>1509420</v>
      </c>
      <c r="I112" s="40">
        <v>4632660</v>
      </c>
      <c r="J112" s="42">
        <v>8019110</v>
      </c>
      <c r="K112" s="270">
        <f>C114+G114</f>
        <v>858000</v>
      </c>
      <c r="L112" s="271"/>
      <c r="M112" s="276">
        <f>D114+E114+F114+H114+I114+J114</f>
        <v>8010</v>
      </c>
      <c r="N112" s="271"/>
      <c r="O112" s="288">
        <f>M112+K112</f>
        <v>866010</v>
      </c>
      <c r="P112" s="289"/>
      <c r="Q112" s="45" t="s">
        <v>6</v>
      </c>
      <c r="R112" s="42">
        <v>1014622800</v>
      </c>
      <c r="S112" s="60"/>
      <c r="T112" s="280">
        <v>0.13</v>
      </c>
      <c r="U112" s="283">
        <v>0.98</v>
      </c>
      <c r="V112" s="60"/>
      <c r="W112" s="121" t="s">
        <v>6</v>
      </c>
      <c r="X112" s="47">
        <v>1254.7</v>
      </c>
      <c r="Y112" s="47">
        <v>2018.3</v>
      </c>
      <c r="Z112" s="47">
        <v>22.7</v>
      </c>
      <c r="AA112" s="47">
        <v>31.2</v>
      </c>
      <c r="AB112" s="47">
        <v>1319.2</v>
      </c>
      <c r="AC112" s="47">
        <v>2153.6</v>
      </c>
      <c r="AD112" s="47">
        <v>39.9</v>
      </c>
      <c r="AE112" s="93">
        <v>4.5999999999999996</v>
      </c>
      <c r="AF112" s="16"/>
      <c r="AG112" s="121" t="s">
        <v>29</v>
      </c>
      <c r="AH112" s="18">
        <v>1.5</v>
      </c>
      <c r="AI112" s="18">
        <v>8.5</v>
      </c>
      <c r="AJ112" s="18">
        <v>1.5</v>
      </c>
      <c r="AK112" s="18">
        <v>9</v>
      </c>
      <c r="AL112" s="19">
        <v>0</v>
      </c>
      <c r="AM112" s="70"/>
      <c r="AN112" s="73" t="s">
        <v>40</v>
      </c>
      <c r="AO112" s="23">
        <v>10.4</v>
      </c>
      <c r="AP112" s="24">
        <v>7.53</v>
      </c>
      <c r="AQ112" s="71"/>
      <c r="AR112" s="34" t="s">
        <v>37</v>
      </c>
      <c r="AS112" s="55">
        <v>0</v>
      </c>
      <c r="AT112" s="35" t="s">
        <v>38</v>
      </c>
      <c r="AU112" s="56">
        <v>0.04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94078100</v>
      </c>
      <c r="D113" s="83">
        <f t="shared" si="106"/>
        <v>846349</v>
      </c>
      <c r="E113" s="83">
        <f t="shared" si="106"/>
        <v>2002320</v>
      </c>
      <c r="F113" s="84">
        <f t="shared" si="106"/>
        <v>3583560</v>
      </c>
      <c r="G113" s="82">
        <f t="shared" si="106"/>
        <v>148324000</v>
      </c>
      <c r="H113" s="83">
        <f t="shared" si="106"/>
        <v>1509420</v>
      </c>
      <c r="I113" s="83">
        <f t="shared" si="106"/>
        <v>4632660</v>
      </c>
      <c r="J113" s="84">
        <f t="shared" si="106"/>
        <v>8011100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1013873000</v>
      </c>
      <c r="S113" s="60"/>
      <c r="T113" s="281"/>
      <c r="U113" s="284"/>
      <c r="V113" s="60"/>
      <c r="W113" s="123" t="s">
        <v>7</v>
      </c>
      <c r="X113" s="6">
        <f t="shared" ref="X113:AE113" si="107">X108</f>
        <v>1254.7</v>
      </c>
      <c r="Y113" s="6">
        <f t="shared" si="107"/>
        <v>2007.6</v>
      </c>
      <c r="Z113" s="6">
        <f t="shared" si="107"/>
        <v>22.7</v>
      </c>
      <c r="AA113" s="6">
        <f t="shared" si="107"/>
        <v>31.2</v>
      </c>
      <c r="AB113" s="6">
        <f t="shared" si="107"/>
        <v>1319.2</v>
      </c>
      <c r="AC113" s="6">
        <f t="shared" si="107"/>
        <v>2142.6999999999998</v>
      </c>
      <c r="AD113" s="6">
        <f t="shared" si="107"/>
        <v>39.9</v>
      </c>
      <c r="AE113" s="92">
        <f t="shared" si="107"/>
        <v>4.5999999999999996</v>
      </c>
      <c r="AF113" s="16"/>
      <c r="AG113" s="123" t="s">
        <v>26</v>
      </c>
      <c r="AH113" s="7">
        <f>(AH112*10.74)</f>
        <v>16.11</v>
      </c>
      <c r="AI113" s="7">
        <f>(AI112*2.2)</f>
        <v>18.700000000000003</v>
      </c>
      <c r="AJ113" s="7">
        <f>(AJ112*0.25)</f>
        <v>0.375</v>
      </c>
      <c r="AK113" s="294">
        <f>AK112+AL112</f>
        <v>9</v>
      </c>
      <c r="AL113" s="295"/>
      <c r="AM113" s="11"/>
      <c r="AN113" s="25" t="s">
        <v>41</v>
      </c>
      <c r="AO113" s="26">
        <v>8.9</v>
      </c>
      <c r="AP113" s="27">
        <v>7.87</v>
      </c>
      <c r="AQ113" s="71"/>
      <c r="AR113" s="36" t="s">
        <v>36</v>
      </c>
      <c r="AS113" s="13">
        <v>0</v>
      </c>
      <c r="AT113" s="2" t="s">
        <v>39</v>
      </c>
      <c r="AU113" s="39">
        <v>0.59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0</v>
      </c>
      <c r="D114" s="85">
        <f t="shared" si="108"/>
        <v>0</v>
      </c>
      <c r="E114" s="85">
        <f t="shared" si="108"/>
        <v>0</v>
      </c>
      <c r="F114" s="86">
        <f t="shared" si="108"/>
        <v>0</v>
      </c>
      <c r="G114" s="85">
        <f t="shared" si="108"/>
        <v>858000</v>
      </c>
      <c r="H114" s="85">
        <f t="shared" si="108"/>
        <v>0</v>
      </c>
      <c r="I114" s="85">
        <f t="shared" si="108"/>
        <v>0</v>
      </c>
      <c r="J114" s="86">
        <f t="shared" si="108"/>
        <v>8010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749800</v>
      </c>
      <c r="S114" s="61"/>
      <c r="T114" s="282"/>
      <c r="U114" s="285"/>
      <c r="V114" s="61"/>
      <c r="W114" s="48" t="s">
        <v>3</v>
      </c>
      <c r="X114" s="49">
        <f>X112-X113</f>
        <v>0</v>
      </c>
      <c r="Y114" s="49">
        <f t="shared" ref="Y114:AE114" si="109">Y112-Y113</f>
        <v>10.700000000000045</v>
      </c>
      <c r="Z114" s="49">
        <f t="shared" si="109"/>
        <v>0</v>
      </c>
      <c r="AA114" s="49">
        <f t="shared" si="109"/>
        <v>0</v>
      </c>
      <c r="AB114" s="49">
        <f t="shared" si="109"/>
        <v>0</v>
      </c>
      <c r="AC114" s="49">
        <f t="shared" si="109"/>
        <v>10.900000000000091</v>
      </c>
      <c r="AD114" s="49">
        <f t="shared" si="109"/>
        <v>0</v>
      </c>
      <c r="AE114" s="94">
        <f t="shared" si="109"/>
        <v>0</v>
      </c>
      <c r="AF114" s="16"/>
      <c r="AG114" s="124" t="s">
        <v>28</v>
      </c>
      <c r="AH114" s="122">
        <f>(AH113)/((K112/1000000)*8.34)</f>
        <v>2.2513457765256328</v>
      </c>
      <c r="AI114" s="122">
        <f>(AI113)/((K112/1000000)*8.34)</f>
        <v>2.6132939802004556</v>
      </c>
      <c r="AJ114" s="122">
        <f>(AJ113)/((K112/1000000)*8.34)</f>
        <v>5.2405627945196293E-2</v>
      </c>
      <c r="AK114" s="296">
        <f>(AK113)/((K112/1000000)*8.34)</f>
        <v>1.257735070684711</v>
      </c>
      <c r="AL114" s="297"/>
      <c r="AM114" s="11"/>
      <c r="AN114" s="63"/>
      <c r="AO114" s="14"/>
      <c r="AP114" s="14"/>
      <c r="AQ114" s="71"/>
      <c r="AR114" s="126" t="s">
        <v>55</v>
      </c>
      <c r="AS114" s="89">
        <v>1.43</v>
      </c>
      <c r="AT114" s="125" t="s">
        <v>54</v>
      </c>
      <c r="AU114" s="38">
        <v>0.04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94078100</v>
      </c>
      <c r="D116" s="40">
        <v>846349</v>
      </c>
      <c r="E116" s="40">
        <v>2002320</v>
      </c>
      <c r="F116" s="42">
        <v>3583560</v>
      </c>
      <c r="G116" s="81">
        <v>149701000</v>
      </c>
      <c r="H116" s="40">
        <v>1517420</v>
      </c>
      <c r="I116" s="40">
        <v>4668650</v>
      </c>
      <c r="J116" s="42">
        <v>8079130</v>
      </c>
      <c r="K116" s="270">
        <f>C118+G118</f>
        <v>519000</v>
      </c>
      <c r="L116" s="271"/>
      <c r="M116" s="276">
        <f>D118+E118+F118+H118+I118+J118</f>
        <v>104010</v>
      </c>
      <c r="N116" s="271"/>
      <c r="O116" s="288">
        <f>M116+K116</f>
        <v>623010</v>
      </c>
      <c r="P116" s="289"/>
      <c r="Q116" s="45" t="s">
        <v>6</v>
      </c>
      <c r="R116" s="42">
        <v>1015435900</v>
      </c>
      <c r="S116" s="60"/>
      <c r="T116" s="280">
        <v>0.01</v>
      </c>
      <c r="U116" s="283">
        <v>1.01</v>
      </c>
      <c r="V116" s="60"/>
      <c r="W116" s="121" t="s">
        <v>6</v>
      </c>
      <c r="X116" s="47">
        <v>1254.7</v>
      </c>
      <c r="Y116" s="47">
        <v>2025</v>
      </c>
      <c r="Z116" s="47">
        <v>22.9</v>
      </c>
      <c r="AA116" s="47">
        <v>31.3</v>
      </c>
      <c r="AB116" s="47">
        <v>1319.2</v>
      </c>
      <c r="AC116" s="47">
        <v>2160.9</v>
      </c>
      <c r="AD116" s="47">
        <v>40.1</v>
      </c>
      <c r="AE116" s="93">
        <v>4.5999999999999996</v>
      </c>
      <c r="AF116" s="16"/>
      <c r="AG116" s="121" t="s">
        <v>29</v>
      </c>
      <c r="AH116" s="18">
        <v>0.875</v>
      </c>
      <c r="AI116" s="18">
        <v>5.125</v>
      </c>
      <c r="AJ116" s="18">
        <v>1.25</v>
      </c>
      <c r="AK116" s="18">
        <v>5</v>
      </c>
      <c r="AL116" s="19">
        <v>0</v>
      </c>
      <c r="AM116" s="70"/>
      <c r="AN116" s="73" t="s">
        <v>40</v>
      </c>
      <c r="AO116" s="23">
        <v>8.5</v>
      </c>
      <c r="AP116" s="24">
        <v>7.39</v>
      </c>
      <c r="AQ116" s="71"/>
      <c r="AR116" s="34" t="s">
        <v>37</v>
      </c>
      <c r="AS116" s="55">
        <v>0</v>
      </c>
      <c r="AT116" s="35" t="s">
        <v>38</v>
      </c>
      <c r="AU116" s="56">
        <v>0.04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94078100</v>
      </c>
      <c r="D117" s="83">
        <f t="shared" si="110"/>
        <v>846349</v>
      </c>
      <c r="E117" s="83">
        <f t="shared" si="110"/>
        <v>2002320</v>
      </c>
      <c r="F117" s="84">
        <f t="shared" si="110"/>
        <v>3583560</v>
      </c>
      <c r="G117" s="82">
        <f t="shared" si="110"/>
        <v>149182000</v>
      </c>
      <c r="H117" s="83">
        <f t="shared" si="110"/>
        <v>1509420</v>
      </c>
      <c r="I117" s="83">
        <f t="shared" si="110"/>
        <v>4632660</v>
      </c>
      <c r="J117" s="84">
        <f t="shared" si="110"/>
        <v>8019110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1014622800</v>
      </c>
      <c r="S117" s="60"/>
      <c r="T117" s="281"/>
      <c r="U117" s="284"/>
      <c r="V117" s="60"/>
      <c r="W117" s="123" t="s">
        <v>7</v>
      </c>
      <c r="X117" s="6">
        <f t="shared" ref="X117:AE117" si="111">X112</f>
        <v>1254.7</v>
      </c>
      <c r="Y117" s="6">
        <f t="shared" si="111"/>
        <v>2018.3</v>
      </c>
      <c r="Z117" s="6">
        <f t="shared" si="111"/>
        <v>22.7</v>
      </c>
      <c r="AA117" s="6">
        <f t="shared" si="111"/>
        <v>31.2</v>
      </c>
      <c r="AB117" s="6">
        <f t="shared" si="111"/>
        <v>1319.2</v>
      </c>
      <c r="AC117" s="6">
        <f t="shared" si="111"/>
        <v>2153.6</v>
      </c>
      <c r="AD117" s="6">
        <f t="shared" si="111"/>
        <v>39.9</v>
      </c>
      <c r="AE117" s="92">
        <f t="shared" si="111"/>
        <v>4.5999999999999996</v>
      </c>
      <c r="AF117" s="16"/>
      <c r="AG117" s="123" t="s">
        <v>26</v>
      </c>
      <c r="AH117" s="7">
        <f>(AH116*10.74)</f>
        <v>9.3975000000000009</v>
      </c>
      <c r="AI117" s="7">
        <f>(AI116*2.2)</f>
        <v>11.275</v>
      </c>
      <c r="AJ117" s="7">
        <f>(AJ116*0.25)</f>
        <v>0.3125</v>
      </c>
      <c r="AK117" s="294">
        <f>AK116+AL116</f>
        <v>5</v>
      </c>
      <c r="AL117" s="295"/>
      <c r="AM117" s="11"/>
      <c r="AN117" s="25" t="s">
        <v>41</v>
      </c>
      <c r="AO117" s="26">
        <v>8.4</v>
      </c>
      <c r="AP117" s="27">
        <v>7.94</v>
      </c>
      <c r="AQ117" s="71"/>
      <c r="AR117" s="36" t="s">
        <v>36</v>
      </c>
      <c r="AS117" s="13">
        <v>0</v>
      </c>
      <c r="AT117" s="2" t="s">
        <v>39</v>
      </c>
      <c r="AU117" s="39">
        <v>0.54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0</v>
      </c>
      <c r="D118" s="85">
        <f t="shared" si="112"/>
        <v>0</v>
      </c>
      <c r="E118" s="85">
        <f t="shared" si="112"/>
        <v>0</v>
      </c>
      <c r="F118" s="86">
        <f t="shared" si="112"/>
        <v>0</v>
      </c>
      <c r="G118" s="85">
        <f t="shared" si="112"/>
        <v>519000</v>
      </c>
      <c r="H118" s="85">
        <f t="shared" si="112"/>
        <v>8000</v>
      </c>
      <c r="I118" s="85">
        <f t="shared" si="112"/>
        <v>35990</v>
      </c>
      <c r="J118" s="86">
        <f t="shared" si="112"/>
        <v>60020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813100</v>
      </c>
      <c r="S118" s="61"/>
      <c r="T118" s="282"/>
      <c r="U118" s="285"/>
      <c r="V118" s="61"/>
      <c r="W118" s="48" t="s">
        <v>3</v>
      </c>
      <c r="X118" s="49">
        <f>X116-X117</f>
        <v>0</v>
      </c>
      <c r="Y118" s="49">
        <f t="shared" ref="Y118:AE118" si="113">Y116-Y117</f>
        <v>6.7000000000000455</v>
      </c>
      <c r="Z118" s="49">
        <f t="shared" si="113"/>
        <v>0.19999999999999929</v>
      </c>
      <c r="AA118" s="49">
        <f t="shared" si="113"/>
        <v>0.10000000000000142</v>
      </c>
      <c r="AB118" s="49">
        <f t="shared" si="113"/>
        <v>0</v>
      </c>
      <c r="AC118" s="49">
        <f t="shared" si="113"/>
        <v>7.3000000000001819</v>
      </c>
      <c r="AD118" s="49">
        <f t="shared" si="113"/>
        <v>0.20000000000000284</v>
      </c>
      <c r="AE118" s="94">
        <f t="shared" si="113"/>
        <v>0</v>
      </c>
      <c r="AF118" s="16"/>
      <c r="AG118" s="124" t="s">
        <v>28</v>
      </c>
      <c r="AH118" s="122">
        <f>(AH117)/((K116/1000000)*8.34)</f>
        <v>2.1710954935473588</v>
      </c>
      <c r="AI118" s="122">
        <f>(AI117)/((K116/1000000)*8.34)</f>
        <v>2.6048525341576454</v>
      </c>
      <c r="AJ118" s="122">
        <f>(AJ117)/((K116/1000000)*8.34)</f>
        <v>7.2196577997717434E-2</v>
      </c>
      <c r="AK118" s="296">
        <f>(AK117)/((K116/1000000)*8.34)</f>
        <v>1.1551452479634789</v>
      </c>
      <c r="AL118" s="297"/>
      <c r="AM118" s="11"/>
      <c r="AN118" s="63"/>
      <c r="AO118" s="14"/>
      <c r="AP118" s="14"/>
      <c r="AQ118" s="71"/>
      <c r="AR118" s="126" t="s">
        <v>55</v>
      </c>
      <c r="AS118" s="89">
        <v>1.71</v>
      </c>
      <c r="AT118" s="125" t="s">
        <v>54</v>
      </c>
      <c r="AU118" s="38">
        <v>0.03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94878700</v>
      </c>
      <c r="D120" s="40">
        <v>846349</v>
      </c>
      <c r="E120" s="40">
        <v>2038320</v>
      </c>
      <c r="F120" s="42">
        <v>3605550</v>
      </c>
      <c r="G120" s="81">
        <v>149838000</v>
      </c>
      <c r="H120" s="40">
        <v>1517420</v>
      </c>
      <c r="I120" s="40">
        <v>4668650</v>
      </c>
      <c r="J120" s="42">
        <v>8079130</v>
      </c>
      <c r="K120" s="270">
        <f>C122+G122</f>
        <v>937600</v>
      </c>
      <c r="L120" s="271"/>
      <c r="M120" s="276">
        <f>D122+E122+F122+H122+I122+J122</f>
        <v>57990</v>
      </c>
      <c r="N120" s="271"/>
      <c r="O120" s="288">
        <f>M120+K120</f>
        <v>995590</v>
      </c>
      <c r="P120" s="289"/>
      <c r="Q120" s="45" t="s">
        <v>6</v>
      </c>
      <c r="R120" s="42">
        <v>1016261000</v>
      </c>
      <c r="S120" s="60"/>
      <c r="T120" s="280">
        <v>0</v>
      </c>
      <c r="U120" s="283">
        <v>0.96</v>
      </c>
      <c r="V120" s="60"/>
      <c r="W120" s="121" t="s">
        <v>6</v>
      </c>
      <c r="X120" s="47">
        <v>1265</v>
      </c>
      <c r="Y120" s="47">
        <v>2026.5</v>
      </c>
      <c r="Z120" s="47">
        <v>22.9</v>
      </c>
      <c r="AA120" s="47">
        <v>31.3</v>
      </c>
      <c r="AB120" s="47">
        <v>1329.8</v>
      </c>
      <c r="AC120" s="47">
        <v>2162.6</v>
      </c>
      <c r="AD120" s="47">
        <v>40.299999999999997</v>
      </c>
      <c r="AE120" s="93">
        <v>4.7</v>
      </c>
      <c r="AF120" s="16"/>
      <c r="AG120" s="121" t="s">
        <v>29</v>
      </c>
      <c r="AH120" s="18">
        <v>1.75</v>
      </c>
      <c r="AI120" s="18">
        <v>9.9375</v>
      </c>
      <c r="AJ120" s="18">
        <v>1.9375</v>
      </c>
      <c r="AK120" s="18">
        <v>9</v>
      </c>
      <c r="AL120" s="19">
        <v>1</v>
      </c>
      <c r="AM120" s="70"/>
      <c r="AN120" s="73" t="s">
        <v>40</v>
      </c>
      <c r="AO120" s="23">
        <v>8.8000000000000007</v>
      </c>
      <c r="AP120" s="24">
        <v>7.21</v>
      </c>
      <c r="AQ120" s="71"/>
      <c r="AR120" s="34" t="s">
        <v>37</v>
      </c>
      <c r="AS120" s="55">
        <v>0</v>
      </c>
      <c r="AT120" s="35" t="s">
        <v>38</v>
      </c>
      <c r="AU120" s="56">
        <v>0.04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94078100</v>
      </c>
      <c r="D121" s="83">
        <f t="shared" si="114"/>
        <v>846349</v>
      </c>
      <c r="E121" s="83">
        <f t="shared" si="114"/>
        <v>2002320</v>
      </c>
      <c r="F121" s="84">
        <f t="shared" si="114"/>
        <v>3583560</v>
      </c>
      <c r="G121" s="82">
        <f t="shared" si="114"/>
        <v>149701000</v>
      </c>
      <c r="H121" s="83">
        <f t="shared" si="114"/>
        <v>1517420</v>
      </c>
      <c r="I121" s="83">
        <f t="shared" si="114"/>
        <v>4668650</v>
      </c>
      <c r="J121" s="84">
        <f t="shared" si="114"/>
        <v>8079130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1015435900</v>
      </c>
      <c r="S121" s="60"/>
      <c r="T121" s="281"/>
      <c r="U121" s="284"/>
      <c r="V121" s="60"/>
      <c r="W121" s="123" t="s">
        <v>7</v>
      </c>
      <c r="X121" s="6">
        <f t="shared" ref="X121:AE121" si="115">X116</f>
        <v>1254.7</v>
      </c>
      <c r="Y121" s="6">
        <f t="shared" si="115"/>
        <v>2025</v>
      </c>
      <c r="Z121" s="6">
        <f t="shared" si="115"/>
        <v>22.9</v>
      </c>
      <c r="AA121" s="6">
        <f t="shared" si="115"/>
        <v>31.3</v>
      </c>
      <c r="AB121" s="6">
        <f t="shared" si="115"/>
        <v>1319.2</v>
      </c>
      <c r="AC121" s="6">
        <f t="shared" si="115"/>
        <v>2160.9</v>
      </c>
      <c r="AD121" s="6">
        <f t="shared" si="115"/>
        <v>40.1</v>
      </c>
      <c r="AE121" s="92">
        <f t="shared" si="115"/>
        <v>4.5999999999999996</v>
      </c>
      <c r="AF121" s="16"/>
      <c r="AG121" s="123" t="s">
        <v>26</v>
      </c>
      <c r="AH121" s="7">
        <f>(AH120*10.74)</f>
        <v>18.795000000000002</v>
      </c>
      <c r="AI121" s="7">
        <f>(AI120*2.2)</f>
        <v>21.862500000000001</v>
      </c>
      <c r="AJ121" s="7">
        <f>(AJ120*0.25)</f>
        <v>0.484375</v>
      </c>
      <c r="AK121" s="294">
        <f>AK120+AL120</f>
        <v>10</v>
      </c>
      <c r="AL121" s="295"/>
      <c r="AM121" s="11"/>
      <c r="AN121" s="25" t="s">
        <v>41</v>
      </c>
      <c r="AO121" s="26">
        <v>8.5</v>
      </c>
      <c r="AP121" s="27">
        <v>7.68</v>
      </c>
      <c r="AQ121" s="71"/>
      <c r="AR121" s="36" t="s">
        <v>36</v>
      </c>
      <c r="AS121" s="13">
        <v>0</v>
      </c>
      <c r="AT121" s="2" t="s">
        <v>39</v>
      </c>
      <c r="AU121" s="39">
        <v>0.49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800600</v>
      </c>
      <c r="D122" s="85">
        <f t="shared" si="116"/>
        <v>0</v>
      </c>
      <c r="E122" s="85">
        <f t="shared" si="116"/>
        <v>36000</v>
      </c>
      <c r="F122" s="86">
        <f t="shared" si="116"/>
        <v>21990</v>
      </c>
      <c r="G122" s="85">
        <f t="shared" si="116"/>
        <v>137000</v>
      </c>
      <c r="H122" s="85">
        <f t="shared" si="116"/>
        <v>0</v>
      </c>
      <c r="I122" s="85">
        <f t="shared" si="116"/>
        <v>0</v>
      </c>
      <c r="J122" s="86">
        <f t="shared" si="116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825100</v>
      </c>
      <c r="S122" s="61"/>
      <c r="T122" s="282"/>
      <c r="U122" s="285"/>
      <c r="V122" s="61"/>
      <c r="W122" s="48" t="s">
        <v>3</v>
      </c>
      <c r="X122" s="49">
        <f>X120-X121</f>
        <v>10.299999999999955</v>
      </c>
      <c r="Y122" s="49">
        <f t="shared" ref="Y122:AE122" si="117">Y120-Y121</f>
        <v>1.5</v>
      </c>
      <c r="Z122" s="49">
        <f t="shared" si="117"/>
        <v>0</v>
      </c>
      <c r="AA122" s="49">
        <f t="shared" si="117"/>
        <v>0</v>
      </c>
      <c r="AB122" s="49">
        <f t="shared" si="117"/>
        <v>10.599999999999909</v>
      </c>
      <c r="AC122" s="49">
        <f t="shared" si="117"/>
        <v>1.6999999999998181</v>
      </c>
      <c r="AD122" s="49">
        <f t="shared" si="117"/>
        <v>0.19999999999999574</v>
      </c>
      <c r="AE122" s="94">
        <f t="shared" si="117"/>
        <v>0.10000000000000053</v>
      </c>
      <c r="AF122" s="16"/>
      <c r="AG122" s="124" t="s">
        <v>28</v>
      </c>
      <c r="AH122" s="122">
        <f>(AH121)/((K120/1000000)*8.34)</f>
        <v>2.4035805485304591</v>
      </c>
      <c r="AI122" s="122">
        <f>(AI121)/((K120/1000000)*8.34)</f>
        <v>2.795864843961009</v>
      </c>
      <c r="AJ122" s="122">
        <f>(AJ121)/((K120/1000000)*8.34)</f>
        <v>6.194383230616872E-2</v>
      </c>
      <c r="AK122" s="296">
        <f>(AK121)/((K120/1000000)*8.34)</f>
        <v>1.2788404089015477</v>
      </c>
      <c r="AL122" s="297"/>
      <c r="AM122" s="11"/>
      <c r="AN122" s="63"/>
      <c r="AO122" s="14"/>
      <c r="AP122" s="14"/>
      <c r="AQ122" s="71"/>
      <c r="AR122" s="126" t="s">
        <v>55</v>
      </c>
      <c r="AS122" s="89">
        <v>1.51</v>
      </c>
      <c r="AT122" s="125" t="s">
        <v>54</v>
      </c>
      <c r="AU122" s="38">
        <v>0.04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267">
        <v>31</v>
      </c>
      <c r="B124" s="76" t="s">
        <v>45</v>
      </c>
      <c r="C124" s="81">
        <v>95220500</v>
      </c>
      <c r="D124" s="40">
        <v>853349</v>
      </c>
      <c r="E124" s="40">
        <v>2038320</v>
      </c>
      <c r="F124" s="42">
        <v>3605550</v>
      </c>
      <c r="G124" s="81">
        <v>150250000</v>
      </c>
      <c r="H124" s="40">
        <v>1517420</v>
      </c>
      <c r="I124" s="40">
        <v>4668650</v>
      </c>
      <c r="J124" s="42">
        <v>8095140</v>
      </c>
      <c r="K124" s="270">
        <f>C126+G126</f>
        <v>753800</v>
      </c>
      <c r="L124" s="271"/>
      <c r="M124" s="276">
        <f>D126+E126+F126+H126+I126+J126</f>
        <v>23010</v>
      </c>
      <c r="N124" s="271"/>
      <c r="O124" s="288">
        <f>M124+K124</f>
        <v>776810</v>
      </c>
      <c r="P124" s="289"/>
      <c r="Q124" s="45" t="s">
        <v>6</v>
      </c>
      <c r="R124" s="42">
        <v>1017069700</v>
      </c>
      <c r="S124" s="60"/>
      <c r="T124" s="280">
        <v>0</v>
      </c>
      <c r="U124" s="283">
        <v>0.99</v>
      </c>
      <c r="V124" s="60"/>
      <c r="W124" s="121" t="s">
        <v>6</v>
      </c>
      <c r="X124" s="47">
        <v>1269.4000000000001</v>
      </c>
      <c r="Y124" s="47">
        <v>2031.5</v>
      </c>
      <c r="Z124" s="47">
        <v>22.9</v>
      </c>
      <c r="AA124" s="47">
        <v>31.4</v>
      </c>
      <c r="AB124" s="47">
        <v>1334.3</v>
      </c>
      <c r="AC124" s="47">
        <v>2167.9</v>
      </c>
      <c r="AD124" s="47">
        <v>40.299999999999997</v>
      </c>
      <c r="AE124" s="93">
        <v>4.7</v>
      </c>
      <c r="AF124" s="16"/>
      <c r="AG124" s="121" t="s">
        <v>29</v>
      </c>
      <c r="AH124" s="18">
        <v>1.25</v>
      </c>
      <c r="AI124" s="18">
        <v>7.5</v>
      </c>
      <c r="AJ124" s="18">
        <v>1.5</v>
      </c>
      <c r="AK124" s="18">
        <v>8</v>
      </c>
      <c r="AL124" s="19">
        <v>0</v>
      </c>
      <c r="AM124" s="70"/>
      <c r="AN124" s="73" t="s">
        <v>40</v>
      </c>
      <c r="AO124" s="23">
        <v>9</v>
      </c>
      <c r="AP124" s="24">
        <v>7.27</v>
      </c>
      <c r="AQ124" s="71"/>
      <c r="AR124" s="34" t="s">
        <v>37</v>
      </c>
      <c r="AS124" s="55">
        <v>3.7999999999999999E-2</v>
      </c>
      <c r="AT124" s="35" t="s">
        <v>38</v>
      </c>
      <c r="AU124" s="56"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86"/>
      <c r="B125" s="77" t="s">
        <v>44</v>
      </c>
      <c r="C125" s="82">
        <f t="shared" ref="C125:J125" si="118">C120</f>
        <v>94878700</v>
      </c>
      <c r="D125" s="83">
        <f t="shared" si="118"/>
        <v>846349</v>
      </c>
      <c r="E125" s="83">
        <f t="shared" si="118"/>
        <v>2038320</v>
      </c>
      <c r="F125" s="84">
        <f t="shared" si="118"/>
        <v>3605550</v>
      </c>
      <c r="G125" s="82">
        <f t="shared" si="118"/>
        <v>149838000</v>
      </c>
      <c r="H125" s="83">
        <f t="shared" si="118"/>
        <v>1517420</v>
      </c>
      <c r="I125" s="83">
        <f t="shared" si="118"/>
        <v>4668650</v>
      </c>
      <c r="J125" s="84">
        <f t="shared" si="118"/>
        <v>8079130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1016261000</v>
      </c>
      <c r="S125" s="60"/>
      <c r="T125" s="281"/>
      <c r="U125" s="284"/>
      <c r="V125" s="60"/>
      <c r="W125" s="123" t="s">
        <v>7</v>
      </c>
      <c r="X125" s="6">
        <f t="shared" ref="X125:AE125" si="119">X120</f>
        <v>1265</v>
      </c>
      <c r="Y125" s="6">
        <f t="shared" si="119"/>
        <v>2026.5</v>
      </c>
      <c r="Z125" s="6">
        <f t="shared" si="119"/>
        <v>22.9</v>
      </c>
      <c r="AA125" s="6">
        <f t="shared" si="119"/>
        <v>31.3</v>
      </c>
      <c r="AB125" s="6">
        <f t="shared" si="119"/>
        <v>1329.8</v>
      </c>
      <c r="AC125" s="6">
        <f t="shared" si="119"/>
        <v>2162.6</v>
      </c>
      <c r="AD125" s="6">
        <f t="shared" si="119"/>
        <v>40.299999999999997</v>
      </c>
      <c r="AE125" s="92">
        <f t="shared" si="119"/>
        <v>4.7</v>
      </c>
      <c r="AF125" s="16"/>
      <c r="AG125" s="123" t="s">
        <v>26</v>
      </c>
      <c r="AH125" s="7">
        <f>(AH124*10.74)</f>
        <v>13.425000000000001</v>
      </c>
      <c r="AI125" s="7">
        <f>(AI124*2.2)</f>
        <v>16.5</v>
      </c>
      <c r="AJ125" s="7">
        <f>(AJ124*0.25)</f>
        <v>0.375</v>
      </c>
      <c r="AK125" s="294">
        <f>AK124+AL124</f>
        <v>8</v>
      </c>
      <c r="AL125" s="295"/>
      <c r="AM125" s="11"/>
      <c r="AN125" s="25" t="s">
        <v>41</v>
      </c>
      <c r="AO125" s="26">
        <v>9.8000000000000007</v>
      </c>
      <c r="AP125" s="27">
        <v>7.56</v>
      </c>
      <c r="AQ125" s="71"/>
      <c r="AR125" s="36" t="s">
        <v>36</v>
      </c>
      <c r="AS125" s="13">
        <v>0.38500000000000001</v>
      </c>
      <c r="AT125" s="2" t="s">
        <v>39</v>
      </c>
      <c r="AU125" s="39"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87"/>
      <c r="B126" s="75" t="s">
        <v>3</v>
      </c>
      <c r="C126" s="85">
        <f t="shared" ref="C126:J126" si="120">C124-C125</f>
        <v>341800</v>
      </c>
      <c r="D126" s="85">
        <f t="shared" si="120"/>
        <v>7000</v>
      </c>
      <c r="E126" s="85">
        <f t="shared" si="120"/>
        <v>0</v>
      </c>
      <c r="F126" s="86">
        <f t="shared" si="120"/>
        <v>0</v>
      </c>
      <c r="G126" s="85">
        <f t="shared" si="120"/>
        <v>412000</v>
      </c>
      <c r="H126" s="85">
        <f t="shared" si="120"/>
        <v>0</v>
      </c>
      <c r="I126" s="85">
        <f t="shared" si="120"/>
        <v>0</v>
      </c>
      <c r="J126" s="86">
        <f t="shared" si="120"/>
        <v>16010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808700</v>
      </c>
      <c r="S126" s="61"/>
      <c r="T126" s="281"/>
      <c r="U126" s="284"/>
      <c r="V126" s="61"/>
      <c r="W126" s="48" t="s">
        <v>3</v>
      </c>
      <c r="X126" s="49">
        <f>X124-X125</f>
        <v>4.4000000000000909</v>
      </c>
      <c r="Y126" s="49">
        <f t="shared" ref="Y126:AE126" si="121">Y124-Y125</f>
        <v>5</v>
      </c>
      <c r="Z126" s="49">
        <f t="shared" si="121"/>
        <v>0</v>
      </c>
      <c r="AA126" s="49">
        <f t="shared" si="121"/>
        <v>9.9999999999997868E-2</v>
      </c>
      <c r="AB126" s="49">
        <f t="shared" si="121"/>
        <v>4.5</v>
      </c>
      <c r="AC126" s="49">
        <f t="shared" si="121"/>
        <v>5.3000000000001819</v>
      </c>
      <c r="AD126" s="49">
        <f t="shared" si="121"/>
        <v>0</v>
      </c>
      <c r="AE126" s="94">
        <f t="shared" si="121"/>
        <v>0</v>
      </c>
      <c r="AF126" s="16"/>
      <c r="AG126" s="124" t="s">
        <v>28</v>
      </c>
      <c r="AH126" s="119">
        <f>(AH125)/((K124/1000000)*8.34)</f>
        <v>2.1354632929368895</v>
      </c>
      <c r="AI126" s="119">
        <f>(AI125)/((K124/1000000)*8.34)</f>
        <v>2.6245917566822103</v>
      </c>
      <c r="AJ126" s="119">
        <f>(AJ125)/((K124/1000000)*8.34)</f>
        <v>5.9649812651868417E-2</v>
      </c>
      <c r="AK126" s="298">
        <f>(AK125)/((K124/1000000)*8.34)</f>
        <v>1.2725293365731929</v>
      </c>
      <c r="AL126" s="299"/>
      <c r="AM126" s="11"/>
      <c r="AN126" s="63"/>
      <c r="AO126" s="14"/>
      <c r="AP126" s="14"/>
      <c r="AQ126" s="71"/>
      <c r="AR126" s="126" t="s">
        <v>55</v>
      </c>
      <c r="AS126" s="89">
        <v>1.38</v>
      </c>
      <c r="AT126" s="125" t="s">
        <v>54</v>
      </c>
      <c r="AU126" s="38">
        <v>3.5000000000000003E-2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27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23784900</v>
      </c>
      <c r="L128" s="242"/>
      <c r="M128" s="243">
        <f t="shared" ref="M128" si="122">SUM(M4:N126)</f>
        <v>2072570</v>
      </c>
      <c r="N128" s="244"/>
      <c r="O128" s="243">
        <f t="shared" ref="O128" si="123">SUM(O4:P126)</f>
        <v>25857470</v>
      </c>
      <c r="P128" s="244"/>
      <c r="Q128" s="1"/>
      <c r="R128" s="118">
        <f>R124-R5</f>
        <v>25456740</v>
      </c>
      <c r="S128" s="64"/>
      <c r="T128" s="111">
        <f>SUM(T4:T126)</f>
        <v>1.7900000000000003</v>
      </c>
      <c r="U128" s="115">
        <f>AVERAGE(U4:U126)</f>
        <v>1.0206451612903225</v>
      </c>
      <c r="V128" s="67"/>
      <c r="W128" s="3"/>
      <c r="X128" s="96"/>
      <c r="Y128" s="96"/>
      <c r="Z128" s="96"/>
      <c r="AA128" s="96"/>
      <c r="AB128" s="96">
        <f t="shared" ref="AB128:AC128" si="124">AB124-AB5</f>
        <v>125.59999999999991</v>
      </c>
      <c r="AC128" s="96">
        <f t="shared" si="124"/>
        <v>200.90000000000009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473.90250000000003</v>
      </c>
      <c r="AI128" s="111">
        <f t="shared" ref="AI128:AJ128" si="125">SUM(AI125,AI121,AI117,AI113,AI109,AI105,AI101,AI97,AI93,AI89,AI85,AI81,AI77,AI73,AI69,AI65,AI61,AI57,AI53,AI49,AI45,AI41,AI37,AI33,AI29,AI25,AI21,AI17,AI13,AI9,AI5)</f>
        <v>541.75</v>
      </c>
      <c r="AJ128" s="111">
        <f t="shared" si="125"/>
        <v>13.3125</v>
      </c>
      <c r="AK128" s="245">
        <f>SUM(AK125,AK121,AK117,AK113,AK109,AK105,AK101,AK97,AK93,AK89,AK85,AK81,AK77,AK73,AK69,AK65,AK61,AK57,AK53,AK49,AK45,AK41,AK37,AK33,AK29,AK25,AK21,AK17,AK13,AK9,AK5)</f>
        <v>247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9.1064516129032285</v>
      </c>
      <c r="AP128" s="114">
        <f>AVERAGE(AP125,AP121,AP117,AP113,AP109,AP105,AP101,AP97,AP93,AP89,AP85,AP81,AP77,AP73,AP69,AP65,AP61,AP57,AP53,AP49,AP45,AP41,AP37,AP33,AP29,AP25,AP21,AP17,AP13,AP9,AP5)</f>
        <v>7.765483870967743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3.6129032258064533E-2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128" t="s">
        <v>62</v>
      </c>
      <c r="AB129" s="248">
        <f>AB128+AC128</f>
        <v>326.5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TTIS9/zS439NHuac+CgjTBRbseVCHiD+IdhQzLODzITPOp+AdjieMKrtGapNg1CCncm3a7pK8pYAmhBMGwbO+Q==" saltValue="0DhAL+A/nJDz2Bji2E+T/w==" spinCount="100000" sheet="1" selectLockedCells="1" selectUnlockedCells="1"/>
  <mergeCells count="270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2A8E-3958-4859-B6D7-5DFD1C614EEC}">
  <dimension ref="A1:CC5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1" max="42" width="10.1406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71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39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43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43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43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95220500</v>
      </c>
      <c r="D4" s="40">
        <v>853349</v>
      </c>
      <c r="E4" s="40">
        <v>2038320</v>
      </c>
      <c r="F4" s="42">
        <v>3605550</v>
      </c>
      <c r="G4" s="81">
        <v>151024000</v>
      </c>
      <c r="H4" s="40">
        <v>1525430</v>
      </c>
      <c r="I4" s="40">
        <v>4668650</v>
      </c>
      <c r="J4" s="42">
        <v>8112140</v>
      </c>
      <c r="K4" s="270">
        <f>C6+G6</f>
        <v>774000</v>
      </c>
      <c r="L4" s="271"/>
      <c r="M4" s="276">
        <f>D6+E6+F6+H6+I6+J6</f>
        <v>25010</v>
      </c>
      <c r="N4" s="271"/>
      <c r="O4" s="276">
        <f>M4+K4</f>
        <v>799010</v>
      </c>
      <c r="P4" s="271"/>
      <c r="Q4" s="41" t="s">
        <v>6</v>
      </c>
      <c r="R4" s="42">
        <v>1017910400</v>
      </c>
      <c r="S4" s="60"/>
      <c r="T4" s="280">
        <v>0</v>
      </c>
      <c r="U4" s="283">
        <v>1.08</v>
      </c>
      <c r="V4" s="60"/>
      <c r="W4" s="141" t="s">
        <v>6</v>
      </c>
      <c r="X4" s="47">
        <v>1269.4000000000001</v>
      </c>
      <c r="Y4" s="47">
        <v>2041</v>
      </c>
      <c r="Z4" s="47">
        <v>22.9</v>
      </c>
      <c r="AA4" s="47">
        <v>31.5</v>
      </c>
      <c r="AB4" s="47">
        <v>1334.3</v>
      </c>
      <c r="AC4" s="47">
        <v>2177.8000000000002</v>
      </c>
      <c r="AD4" s="47">
        <v>40.299999999999997</v>
      </c>
      <c r="AE4" s="93">
        <v>4.7</v>
      </c>
      <c r="AF4" s="16"/>
      <c r="AG4" s="20" t="s">
        <v>29</v>
      </c>
      <c r="AH4" s="21">
        <v>1.4375</v>
      </c>
      <c r="AI4" s="21">
        <v>7.25</v>
      </c>
      <c r="AJ4" s="21">
        <v>1.5</v>
      </c>
      <c r="AK4" s="21">
        <v>0</v>
      </c>
      <c r="AL4" s="22">
        <v>8</v>
      </c>
      <c r="AM4" s="70"/>
      <c r="AN4" s="72" t="s">
        <v>40</v>
      </c>
      <c r="AO4" s="28">
        <v>10.8</v>
      </c>
      <c r="AP4" s="24">
        <v>7.31</v>
      </c>
      <c r="AQ4" s="71"/>
      <c r="AR4" s="34" t="s">
        <v>37</v>
      </c>
      <c r="AS4" s="55">
        <v>0</v>
      </c>
      <c r="AT4" s="35" t="s">
        <v>38</v>
      </c>
      <c r="AU4" s="56">
        <v>4.1000000000000002E-2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'Mar, 2021'!C124</f>
        <v>95220500</v>
      </c>
      <c r="D5" s="82">
        <f>'Mar, 2021'!D124</f>
        <v>853349</v>
      </c>
      <c r="E5" s="82">
        <f>'Mar, 2021'!E124</f>
        <v>2038320</v>
      </c>
      <c r="F5" s="82">
        <f>'Mar, 2021'!F124</f>
        <v>3605550</v>
      </c>
      <c r="G5" s="82">
        <f>'Mar, 2021'!G124</f>
        <v>150250000</v>
      </c>
      <c r="H5" s="82">
        <f>'Mar, 2021'!H124</f>
        <v>1517420</v>
      </c>
      <c r="I5" s="82">
        <f>'Mar, 2021'!I124</f>
        <v>4668650</v>
      </c>
      <c r="J5" s="82">
        <f>'Mar, 2021'!J124</f>
        <v>8095140</v>
      </c>
      <c r="K5" s="272"/>
      <c r="L5" s="273"/>
      <c r="M5" s="273"/>
      <c r="N5" s="273"/>
      <c r="O5" s="273"/>
      <c r="P5" s="273"/>
      <c r="Q5" s="10" t="s">
        <v>7</v>
      </c>
      <c r="R5" s="82">
        <f>'Mar, 2021'!R124</f>
        <v>1017069700</v>
      </c>
      <c r="S5" s="60"/>
      <c r="T5" s="281"/>
      <c r="U5" s="284"/>
      <c r="V5" s="60"/>
      <c r="W5" s="142" t="s">
        <v>7</v>
      </c>
      <c r="X5" s="130">
        <f>'Mar, 2021'!X124</f>
        <v>1269.4000000000001</v>
      </c>
      <c r="Y5" s="130">
        <f>'Mar, 2021'!Y124</f>
        <v>2031.5</v>
      </c>
      <c r="Z5" s="130">
        <f>'Mar, 2021'!Z124</f>
        <v>22.9</v>
      </c>
      <c r="AA5" s="130">
        <f>'Mar, 2021'!AA124</f>
        <v>31.4</v>
      </c>
      <c r="AB5" s="130">
        <f>'Mar, 2021'!AB124</f>
        <v>1334.3</v>
      </c>
      <c r="AC5" s="130">
        <f>'Mar, 2021'!AC124</f>
        <v>2167.9</v>
      </c>
      <c r="AD5" s="130">
        <f>'Mar, 2021'!AD124</f>
        <v>40.299999999999997</v>
      </c>
      <c r="AE5" s="130">
        <f>'Mar, 2021'!AE124</f>
        <v>4.7</v>
      </c>
      <c r="AF5" s="16"/>
      <c r="AG5" s="142" t="s">
        <v>26</v>
      </c>
      <c r="AH5" s="7">
        <f>(AH4*10.74)</f>
        <v>15.438750000000001</v>
      </c>
      <c r="AI5" s="7">
        <f>(AI4*2.2)</f>
        <v>15.950000000000001</v>
      </c>
      <c r="AJ5" s="7">
        <f>(AJ4*0.25)</f>
        <v>0.375</v>
      </c>
      <c r="AK5" s="263">
        <f>AK4+AL4</f>
        <v>8</v>
      </c>
      <c r="AL5" s="264"/>
      <c r="AM5" s="11"/>
      <c r="AN5" s="30" t="s">
        <v>41</v>
      </c>
      <c r="AO5" s="29">
        <v>10.5</v>
      </c>
      <c r="AP5" s="27">
        <v>7.64</v>
      </c>
      <c r="AQ5" s="71"/>
      <c r="AR5" s="36" t="s">
        <v>36</v>
      </c>
      <c r="AS5" s="13">
        <v>0</v>
      </c>
      <c r="AT5" s="2" t="s">
        <v>39</v>
      </c>
      <c r="AU5" s="39">
        <v>0.438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0</v>
      </c>
      <c r="D6" s="85">
        <f t="shared" ref="D6:J6" si="0">D4-D5</f>
        <v>0</v>
      </c>
      <c r="E6" s="85">
        <f t="shared" si="0"/>
        <v>0</v>
      </c>
      <c r="F6" s="85">
        <f t="shared" si="0"/>
        <v>0</v>
      </c>
      <c r="G6" s="85">
        <f t="shared" si="0"/>
        <v>774000</v>
      </c>
      <c r="H6" s="85">
        <f t="shared" si="0"/>
        <v>8010</v>
      </c>
      <c r="I6" s="85">
        <f t="shared" si="0"/>
        <v>0</v>
      </c>
      <c r="J6" s="85">
        <f t="shared" si="0"/>
        <v>17000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840700</v>
      </c>
      <c r="S6" s="61"/>
      <c r="T6" s="282"/>
      <c r="U6" s="285"/>
      <c r="V6" s="61"/>
      <c r="W6" s="48" t="s">
        <v>3</v>
      </c>
      <c r="X6" s="49">
        <f>X4-X5</f>
        <v>0</v>
      </c>
      <c r="Y6" s="49">
        <f t="shared" ref="Y6:AE6" si="1">Y4-Y5</f>
        <v>9.5</v>
      </c>
      <c r="Z6" s="49">
        <f t="shared" si="1"/>
        <v>0</v>
      </c>
      <c r="AA6" s="49">
        <f t="shared" si="1"/>
        <v>0.10000000000000142</v>
      </c>
      <c r="AB6" s="49">
        <f t="shared" si="1"/>
        <v>0</v>
      </c>
      <c r="AC6" s="49">
        <f t="shared" si="1"/>
        <v>9.9000000000000909</v>
      </c>
      <c r="AD6" s="49">
        <f t="shared" si="1"/>
        <v>0</v>
      </c>
      <c r="AE6" s="94">
        <f t="shared" si="1"/>
        <v>0</v>
      </c>
      <c r="AF6" s="16"/>
      <c r="AG6" s="143" t="s">
        <v>28</v>
      </c>
      <c r="AH6" s="140">
        <f>(AH5)/((K4/1000000)*8.34)</f>
        <v>2.3916912981242913</v>
      </c>
      <c r="AI6" s="140">
        <f>(AI5)/((K4/1000000)*8.34)</f>
        <v>2.4708915038511825</v>
      </c>
      <c r="AJ6" s="140">
        <f>(AJ5)/((K4/1000000)*8.34)</f>
        <v>5.8093060435372629E-2</v>
      </c>
      <c r="AK6" s="265">
        <f>(AK5)/((K4/1000000)*8.34)</f>
        <v>1.2393186226212827</v>
      </c>
      <c r="AL6" s="266"/>
      <c r="AM6" s="11"/>
      <c r="AN6" s="63"/>
      <c r="AO6" s="14"/>
      <c r="AP6" s="14"/>
      <c r="AQ6" s="71"/>
      <c r="AR6" s="139" t="s">
        <v>55</v>
      </c>
      <c r="AS6" s="89">
        <v>1.1200000000000001</v>
      </c>
      <c r="AT6" s="138" t="s">
        <v>54</v>
      </c>
      <c r="AU6" s="38">
        <v>3.5999999999999997E-2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95220500</v>
      </c>
      <c r="D8" s="40">
        <v>853349</v>
      </c>
      <c r="E8" s="40">
        <v>2038320</v>
      </c>
      <c r="F8" s="42">
        <v>3605550</v>
      </c>
      <c r="G8" s="81">
        <v>151807000</v>
      </c>
      <c r="H8" s="40">
        <v>1533430</v>
      </c>
      <c r="I8" s="40">
        <v>4704650</v>
      </c>
      <c r="J8" s="42">
        <v>8155160</v>
      </c>
      <c r="K8" s="270">
        <f>C10+G10</f>
        <v>783000</v>
      </c>
      <c r="L8" s="271"/>
      <c r="M8" s="276">
        <f>D10+E10+F10+H10+I10+J10</f>
        <v>87020</v>
      </c>
      <c r="N8" s="271"/>
      <c r="O8" s="277">
        <f>M8+K8</f>
        <v>870020</v>
      </c>
      <c r="P8" s="277"/>
      <c r="Q8" s="45" t="s">
        <v>6</v>
      </c>
      <c r="R8" s="42">
        <v>1018705900</v>
      </c>
      <c r="S8" s="60"/>
      <c r="T8" s="280">
        <v>0</v>
      </c>
      <c r="U8" s="283">
        <v>1.01</v>
      </c>
      <c r="V8" s="60"/>
      <c r="W8" s="141" t="s">
        <v>6</v>
      </c>
      <c r="X8" s="47">
        <v>1269.4000000000001</v>
      </c>
      <c r="Y8" s="47">
        <v>2050.8000000000002</v>
      </c>
      <c r="Z8" s="47">
        <v>23.1</v>
      </c>
      <c r="AA8" s="47">
        <v>31.6</v>
      </c>
      <c r="AB8" s="47">
        <v>1334.3</v>
      </c>
      <c r="AC8" s="47">
        <v>2188.1</v>
      </c>
      <c r="AD8" s="47">
        <v>40.5</v>
      </c>
      <c r="AE8" s="93">
        <v>4.7</v>
      </c>
      <c r="AF8" s="16"/>
      <c r="AG8" s="141" t="s">
        <v>29</v>
      </c>
      <c r="AH8" s="18">
        <v>1.5</v>
      </c>
      <c r="AI8" s="18">
        <v>7.9375</v>
      </c>
      <c r="AJ8" s="18">
        <v>2</v>
      </c>
      <c r="AK8" s="18">
        <v>0</v>
      </c>
      <c r="AL8" s="19">
        <v>8</v>
      </c>
      <c r="AM8" s="70"/>
      <c r="AN8" s="73" t="s">
        <v>40</v>
      </c>
      <c r="AO8" s="23">
        <v>10.9</v>
      </c>
      <c r="AP8" s="24">
        <v>7.29</v>
      </c>
      <c r="AQ8" s="71"/>
      <c r="AR8" s="34" t="s">
        <v>37</v>
      </c>
      <c r="AS8" s="55">
        <v>0</v>
      </c>
      <c r="AT8" s="35" t="s">
        <v>38</v>
      </c>
      <c r="AU8" s="56">
        <v>3.7999999999999999E-2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95220500</v>
      </c>
      <c r="D9" s="83">
        <f t="shared" ref="D9:J9" si="2">D4</f>
        <v>853349</v>
      </c>
      <c r="E9" s="83">
        <f t="shared" si="2"/>
        <v>2038320</v>
      </c>
      <c r="F9" s="84">
        <f t="shared" si="2"/>
        <v>3605550</v>
      </c>
      <c r="G9" s="82">
        <f t="shared" si="2"/>
        <v>151024000</v>
      </c>
      <c r="H9" s="83">
        <f t="shared" si="2"/>
        <v>1525430</v>
      </c>
      <c r="I9" s="83">
        <f t="shared" si="2"/>
        <v>4668650</v>
      </c>
      <c r="J9" s="84">
        <f t="shared" si="2"/>
        <v>8112140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1017910400</v>
      </c>
      <c r="S9" s="60"/>
      <c r="T9" s="281"/>
      <c r="U9" s="284"/>
      <c r="V9" s="60"/>
      <c r="W9" s="142" t="s">
        <v>7</v>
      </c>
      <c r="X9" s="6">
        <f>X4</f>
        <v>1269.4000000000001</v>
      </c>
      <c r="Y9" s="6">
        <f t="shared" ref="Y9:AE9" si="3">Y4</f>
        <v>2041</v>
      </c>
      <c r="Z9" s="6">
        <f t="shared" si="3"/>
        <v>22.9</v>
      </c>
      <c r="AA9" s="6">
        <f t="shared" si="3"/>
        <v>31.5</v>
      </c>
      <c r="AB9" s="6">
        <f>AB4</f>
        <v>1334.3</v>
      </c>
      <c r="AC9" s="6">
        <f t="shared" si="3"/>
        <v>2177.8000000000002</v>
      </c>
      <c r="AD9" s="6">
        <f t="shared" si="3"/>
        <v>40.299999999999997</v>
      </c>
      <c r="AE9" s="92">
        <f t="shared" si="3"/>
        <v>4.7</v>
      </c>
      <c r="AF9" s="16"/>
      <c r="AG9" s="142" t="s">
        <v>26</v>
      </c>
      <c r="AH9" s="7">
        <f>(AH8*10.74)</f>
        <v>16.11</v>
      </c>
      <c r="AI9" s="7">
        <f>(AI8*2.2)</f>
        <v>17.462500000000002</v>
      </c>
      <c r="AJ9" s="7">
        <f>(AJ8*0.25)</f>
        <v>0.5</v>
      </c>
      <c r="AK9" s="263">
        <f>AK8+AL8</f>
        <v>8</v>
      </c>
      <c r="AL9" s="264"/>
      <c r="AM9" s="11"/>
      <c r="AN9" s="25" t="s">
        <v>41</v>
      </c>
      <c r="AO9" s="26">
        <v>10.3</v>
      </c>
      <c r="AP9" s="27">
        <v>7.78</v>
      </c>
      <c r="AQ9" s="71"/>
      <c r="AR9" s="36" t="s">
        <v>36</v>
      </c>
      <c r="AS9" s="13">
        <v>0</v>
      </c>
      <c r="AT9" s="2" t="s">
        <v>39</v>
      </c>
      <c r="AU9" s="39">
        <v>0.48399999999999999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0</v>
      </c>
      <c r="D10" s="85">
        <f t="shared" si="4"/>
        <v>0</v>
      </c>
      <c r="E10" s="85">
        <f t="shared" si="4"/>
        <v>0</v>
      </c>
      <c r="F10" s="86">
        <f t="shared" si="4"/>
        <v>0</v>
      </c>
      <c r="G10" s="85">
        <f t="shared" si="4"/>
        <v>783000</v>
      </c>
      <c r="H10" s="85">
        <f t="shared" si="4"/>
        <v>8000</v>
      </c>
      <c r="I10" s="85">
        <f t="shared" si="4"/>
        <v>36000</v>
      </c>
      <c r="J10" s="86">
        <f t="shared" si="4"/>
        <v>43020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795500</v>
      </c>
      <c r="S10" s="61"/>
      <c r="T10" s="282"/>
      <c r="U10" s="285"/>
      <c r="V10" s="61"/>
      <c r="W10" s="48" t="s">
        <v>3</v>
      </c>
      <c r="X10" s="49">
        <f>X8-X9</f>
        <v>0</v>
      </c>
      <c r="Y10" s="49">
        <f t="shared" ref="Y10:AE10" si="5">Y8-Y9</f>
        <v>9.8000000000001819</v>
      </c>
      <c r="Z10" s="49">
        <f t="shared" si="5"/>
        <v>0.20000000000000284</v>
      </c>
      <c r="AA10" s="49">
        <f t="shared" si="5"/>
        <v>0.10000000000000142</v>
      </c>
      <c r="AB10" s="49">
        <f t="shared" si="5"/>
        <v>0</v>
      </c>
      <c r="AC10" s="49">
        <f t="shared" si="5"/>
        <v>10.299999999999727</v>
      </c>
      <c r="AD10" s="49">
        <f t="shared" si="5"/>
        <v>0.20000000000000284</v>
      </c>
      <c r="AE10" s="94">
        <f t="shared" si="5"/>
        <v>0</v>
      </c>
      <c r="AF10" s="16"/>
      <c r="AG10" s="143" t="s">
        <v>28</v>
      </c>
      <c r="AH10" s="140">
        <f>(AH9)/((K8/1000000)*8.34)</f>
        <v>2.4669919237024174</v>
      </c>
      <c r="AI10" s="140">
        <f>(AI9)/((K8/1000000)*8.34)</f>
        <v>2.6741059259871798</v>
      </c>
      <c r="AJ10" s="140">
        <f>(AJ9)/((K8/1000000)*8.34)</f>
        <v>7.6567098811372358E-2</v>
      </c>
      <c r="AK10" s="265">
        <f>(AK9)/((K8/1000000)*8.34)</f>
        <v>1.2250735809819577</v>
      </c>
      <c r="AL10" s="266"/>
      <c r="AM10" s="11"/>
      <c r="AN10" s="63"/>
      <c r="AO10" s="14"/>
      <c r="AP10" s="14"/>
      <c r="AQ10" s="71"/>
      <c r="AR10" s="139" t="s">
        <v>55</v>
      </c>
      <c r="AS10" s="89">
        <v>1.27</v>
      </c>
      <c r="AT10" s="138" t="s">
        <v>54</v>
      </c>
      <c r="AU10" s="38">
        <v>3.2000000000000001E-2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95220500</v>
      </c>
      <c r="D12" s="40">
        <v>853349</v>
      </c>
      <c r="E12" s="40">
        <v>2038320</v>
      </c>
      <c r="F12" s="42">
        <v>3605550</v>
      </c>
      <c r="G12" s="81">
        <v>152503000</v>
      </c>
      <c r="H12" s="40">
        <v>1533430</v>
      </c>
      <c r="I12" s="40">
        <v>4704650</v>
      </c>
      <c r="J12" s="42">
        <v>8163170</v>
      </c>
      <c r="K12" s="270">
        <f>C14+G14</f>
        <v>696000</v>
      </c>
      <c r="L12" s="271"/>
      <c r="M12" s="276">
        <f>D14+E14+F14+H14+I14+J14</f>
        <v>8010</v>
      </c>
      <c r="N12" s="271"/>
      <c r="O12" s="277">
        <f>M12+K12</f>
        <v>704010</v>
      </c>
      <c r="P12" s="277"/>
      <c r="Q12" s="45" t="s">
        <v>6</v>
      </c>
      <c r="R12" s="42">
        <v>1019474600</v>
      </c>
      <c r="S12" s="60"/>
      <c r="T12" s="280">
        <v>0</v>
      </c>
      <c r="U12" s="283">
        <v>1</v>
      </c>
      <c r="V12" s="60"/>
      <c r="W12" s="141" t="s">
        <v>6</v>
      </c>
      <c r="X12" s="47">
        <v>1269.4000000000001</v>
      </c>
      <c r="Y12" s="47">
        <v>2059.5</v>
      </c>
      <c r="Z12" s="47">
        <v>23.1</v>
      </c>
      <c r="AA12" s="47">
        <v>31.6</v>
      </c>
      <c r="AB12" s="47">
        <v>1334.3</v>
      </c>
      <c r="AC12" s="47">
        <v>2196.8000000000002</v>
      </c>
      <c r="AD12" s="47">
        <v>40.5</v>
      </c>
      <c r="AE12" s="93">
        <v>4.7</v>
      </c>
      <c r="AF12" s="16"/>
      <c r="AG12" s="141" t="s">
        <v>29</v>
      </c>
      <c r="AH12" s="18">
        <v>1.5</v>
      </c>
      <c r="AI12" s="18">
        <v>6.875</v>
      </c>
      <c r="AJ12" s="18">
        <v>1.375</v>
      </c>
      <c r="AK12" s="18">
        <v>0</v>
      </c>
      <c r="AL12" s="19">
        <v>8</v>
      </c>
      <c r="AM12" s="70"/>
      <c r="AN12" s="73" t="s">
        <v>40</v>
      </c>
      <c r="AO12" s="23">
        <v>9.9</v>
      </c>
      <c r="AP12" s="24">
        <v>7.38</v>
      </c>
      <c r="AQ12" s="71"/>
      <c r="AR12" s="34" t="s">
        <v>37</v>
      </c>
      <c r="AS12" s="55">
        <v>0</v>
      </c>
      <c r="AT12" s="35" t="s">
        <v>38</v>
      </c>
      <c r="AU12" s="56">
        <v>3.9E-2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95220500</v>
      </c>
      <c r="D13" s="83">
        <f t="shared" ref="D13:J13" si="6">D8</f>
        <v>853349</v>
      </c>
      <c r="E13" s="83">
        <f t="shared" si="6"/>
        <v>2038320</v>
      </c>
      <c r="F13" s="84">
        <f t="shared" si="6"/>
        <v>3605550</v>
      </c>
      <c r="G13" s="82">
        <f t="shared" si="6"/>
        <v>151807000</v>
      </c>
      <c r="H13" s="83">
        <f t="shared" si="6"/>
        <v>1533430</v>
      </c>
      <c r="I13" s="83">
        <f t="shared" si="6"/>
        <v>4704650</v>
      </c>
      <c r="J13" s="84">
        <f t="shared" si="6"/>
        <v>8155160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1018705900</v>
      </c>
      <c r="S13" s="60"/>
      <c r="T13" s="281"/>
      <c r="U13" s="284"/>
      <c r="V13" s="60"/>
      <c r="W13" s="142" t="s">
        <v>7</v>
      </c>
      <c r="X13" s="6">
        <f t="shared" ref="X13:AE13" si="7">X8</f>
        <v>1269.4000000000001</v>
      </c>
      <c r="Y13" s="6">
        <f t="shared" si="7"/>
        <v>2050.8000000000002</v>
      </c>
      <c r="Z13" s="6">
        <f t="shared" si="7"/>
        <v>23.1</v>
      </c>
      <c r="AA13" s="6">
        <f t="shared" si="7"/>
        <v>31.6</v>
      </c>
      <c r="AB13" s="6">
        <f t="shared" si="7"/>
        <v>1334.3</v>
      </c>
      <c r="AC13" s="6">
        <f t="shared" si="7"/>
        <v>2188.1</v>
      </c>
      <c r="AD13" s="6">
        <f t="shared" si="7"/>
        <v>40.5</v>
      </c>
      <c r="AE13" s="92">
        <f t="shared" si="7"/>
        <v>4.7</v>
      </c>
      <c r="AF13" s="16"/>
      <c r="AG13" s="142" t="s">
        <v>26</v>
      </c>
      <c r="AH13" s="7">
        <f>(AH12*10.74)</f>
        <v>16.11</v>
      </c>
      <c r="AI13" s="7">
        <f>(AI12*2.2)</f>
        <v>15.125000000000002</v>
      </c>
      <c r="AJ13" s="7">
        <f>(AJ12*0.25)</f>
        <v>0.34375</v>
      </c>
      <c r="AK13" s="263">
        <f>AK12+AL12</f>
        <v>8</v>
      </c>
      <c r="AL13" s="264"/>
      <c r="AM13" s="11"/>
      <c r="AN13" s="25" t="s">
        <v>41</v>
      </c>
      <c r="AO13" s="26">
        <v>10</v>
      </c>
      <c r="AP13" s="27">
        <v>7.96</v>
      </c>
      <c r="AQ13" s="71"/>
      <c r="AR13" s="36" t="s">
        <v>36</v>
      </c>
      <c r="AS13" s="13">
        <v>0</v>
      </c>
      <c r="AT13" s="2" t="s">
        <v>39</v>
      </c>
      <c r="AU13" s="39">
        <v>0.33200000000000002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0</v>
      </c>
      <c r="D14" s="85">
        <f t="shared" si="8"/>
        <v>0</v>
      </c>
      <c r="E14" s="85">
        <f t="shared" si="8"/>
        <v>0</v>
      </c>
      <c r="F14" s="86">
        <f t="shared" si="8"/>
        <v>0</v>
      </c>
      <c r="G14" s="85">
        <f t="shared" si="8"/>
        <v>696000</v>
      </c>
      <c r="H14" s="85">
        <f t="shared" si="8"/>
        <v>0</v>
      </c>
      <c r="I14" s="85">
        <f t="shared" si="8"/>
        <v>0</v>
      </c>
      <c r="J14" s="86">
        <f t="shared" si="8"/>
        <v>8010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768700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9">Y12-Y13</f>
        <v>8.6999999999998181</v>
      </c>
      <c r="Z14" s="49">
        <f t="shared" si="9"/>
        <v>0</v>
      </c>
      <c r="AA14" s="49">
        <f t="shared" si="9"/>
        <v>0</v>
      </c>
      <c r="AB14" s="49">
        <f t="shared" si="9"/>
        <v>0</v>
      </c>
      <c r="AC14" s="49">
        <f t="shared" si="9"/>
        <v>8.7000000000002728</v>
      </c>
      <c r="AD14" s="49">
        <f t="shared" si="9"/>
        <v>0</v>
      </c>
      <c r="AE14" s="94">
        <f t="shared" si="9"/>
        <v>0</v>
      </c>
      <c r="AF14" s="16"/>
      <c r="AG14" s="143" t="s">
        <v>28</v>
      </c>
      <c r="AH14" s="140">
        <f>(AH13)/((K12/1000000)*8.34)</f>
        <v>2.7753659141652198</v>
      </c>
      <c r="AI14" s="140">
        <f>(AI13)/((K12/1000000)*8.34)</f>
        <v>2.6056740814245161</v>
      </c>
      <c r="AJ14" s="140">
        <f>(AJ13)/((K12/1000000)*8.34)</f>
        <v>5.921986548692082E-2</v>
      </c>
      <c r="AK14" s="265">
        <f>(AK13)/((K12/1000000)*8.34)</f>
        <v>1.3782077786047027</v>
      </c>
      <c r="AL14" s="266"/>
      <c r="AM14" s="11"/>
      <c r="AN14" s="63"/>
      <c r="AO14" s="14"/>
      <c r="AP14" s="14"/>
      <c r="AQ14" s="71"/>
      <c r="AR14" s="139" t="s">
        <v>55</v>
      </c>
      <c r="AS14" s="89">
        <v>1.21</v>
      </c>
      <c r="AT14" s="138" t="s">
        <v>54</v>
      </c>
      <c r="AU14" s="38">
        <v>3.3000000000000002E-2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95220500</v>
      </c>
      <c r="D16" s="40">
        <v>853349</v>
      </c>
      <c r="E16" s="40">
        <v>2038320</v>
      </c>
      <c r="F16" s="42">
        <v>3605550</v>
      </c>
      <c r="G16" s="81">
        <v>153297000</v>
      </c>
      <c r="H16" s="40">
        <v>1533430</v>
      </c>
      <c r="I16" s="40">
        <v>4740650</v>
      </c>
      <c r="J16" s="42">
        <v>8186170</v>
      </c>
      <c r="K16" s="270">
        <f>C18+G18</f>
        <v>794000</v>
      </c>
      <c r="L16" s="271"/>
      <c r="M16" s="276">
        <f>D18+E18+F18+H18+I18+J18</f>
        <v>59000</v>
      </c>
      <c r="N16" s="271"/>
      <c r="O16" s="277">
        <f>M16+K16</f>
        <v>853000</v>
      </c>
      <c r="P16" s="277"/>
      <c r="Q16" s="45" t="s">
        <v>6</v>
      </c>
      <c r="R16" s="42">
        <v>1020152500</v>
      </c>
      <c r="S16" s="60"/>
      <c r="T16" s="280">
        <v>0</v>
      </c>
      <c r="U16" s="283">
        <v>1.05</v>
      </c>
      <c r="V16" s="60"/>
      <c r="W16" s="141" t="s">
        <v>6</v>
      </c>
      <c r="X16" s="47">
        <v>1269.4000000000001</v>
      </c>
      <c r="Y16" s="47">
        <v>2069.4</v>
      </c>
      <c r="Z16" s="47">
        <v>23.1</v>
      </c>
      <c r="AA16" s="47">
        <v>31.6</v>
      </c>
      <c r="AB16" s="47">
        <v>1334.3</v>
      </c>
      <c r="AC16" s="47">
        <v>2206</v>
      </c>
      <c r="AD16" s="47">
        <v>40.700000000000003</v>
      </c>
      <c r="AE16" s="93">
        <v>4.7</v>
      </c>
      <c r="AF16" s="16"/>
      <c r="AG16" s="141" t="s">
        <v>29</v>
      </c>
      <c r="AH16" s="18">
        <v>1.25</v>
      </c>
      <c r="AI16" s="18">
        <v>7.625</v>
      </c>
      <c r="AJ16" s="18">
        <v>1.75</v>
      </c>
      <c r="AK16" s="18">
        <v>8</v>
      </c>
      <c r="AL16" s="19">
        <v>0</v>
      </c>
      <c r="AM16" s="70"/>
      <c r="AN16" s="73" t="s">
        <v>40</v>
      </c>
      <c r="AO16" s="23">
        <v>11.7</v>
      </c>
      <c r="AP16" s="24">
        <v>7.4</v>
      </c>
      <c r="AQ16" s="71"/>
      <c r="AR16" s="2" t="s">
        <v>37</v>
      </c>
      <c r="AS16" s="13">
        <v>0</v>
      </c>
      <c r="AT16" s="2" t="s">
        <v>38</v>
      </c>
      <c r="AU16" s="13">
        <v>3.5999999999999997E-2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95220500</v>
      </c>
      <c r="D17" s="83">
        <f t="shared" ref="D17:J17" si="10">D12</f>
        <v>853349</v>
      </c>
      <c r="E17" s="83">
        <f t="shared" si="10"/>
        <v>2038320</v>
      </c>
      <c r="F17" s="84">
        <f t="shared" si="10"/>
        <v>3605550</v>
      </c>
      <c r="G17" s="82">
        <f t="shared" si="10"/>
        <v>152503000</v>
      </c>
      <c r="H17" s="83">
        <f t="shared" si="10"/>
        <v>1533430</v>
      </c>
      <c r="I17" s="83">
        <f t="shared" si="10"/>
        <v>4704650</v>
      </c>
      <c r="J17" s="84">
        <f t="shared" si="10"/>
        <v>8163170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1019474600</v>
      </c>
      <c r="S17" s="60"/>
      <c r="T17" s="281"/>
      <c r="U17" s="284"/>
      <c r="V17" s="60"/>
      <c r="W17" s="142" t="s">
        <v>7</v>
      </c>
      <c r="X17" s="6">
        <f t="shared" ref="X17:AE17" si="11">X12</f>
        <v>1269.4000000000001</v>
      </c>
      <c r="Y17" s="6">
        <f t="shared" si="11"/>
        <v>2059.5</v>
      </c>
      <c r="Z17" s="6">
        <f t="shared" si="11"/>
        <v>23.1</v>
      </c>
      <c r="AA17" s="6">
        <f t="shared" si="11"/>
        <v>31.6</v>
      </c>
      <c r="AB17" s="6">
        <f t="shared" si="11"/>
        <v>1334.3</v>
      </c>
      <c r="AC17" s="6">
        <f t="shared" si="11"/>
        <v>2196.8000000000002</v>
      </c>
      <c r="AD17" s="6">
        <f t="shared" si="11"/>
        <v>40.5</v>
      </c>
      <c r="AE17" s="92">
        <f t="shared" si="11"/>
        <v>4.7</v>
      </c>
      <c r="AF17" s="16"/>
      <c r="AG17" s="142" t="s">
        <v>26</v>
      </c>
      <c r="AH17" s="7">
        <f>(AH16*10.74)</f>
        <v>13.425000000000001</v>
      </c>
      <c r="AI17" s="7">
        <f>(AI16*2.2)</f>
        <v>16.775000000000002</v>
      </c>
      <c r="AJ17" s="7">
        <f>(AJ16*0.25)</f>
        <v>0.4375</v>
      </c>
      <c r="AK17" s="263">
        <f>AK16+AL16</f>
        <v>8</v>
      </c>
      <c r="AL17" s="264"/>
      <c r="AM17" s="11"/>
      <c r="AN17" s="25" t="s">
        <v>41</v>
      </c>
      <c r="AO17" s="26">
        <v>10.3</v>
      </c>
      <c r="AP17" s="27">
        <v>7.79</v>
      </c>
      <c r="AQ17" s="71"/>
      <c r="AR17" s="2" t="s">
        <v>36</v>
      </c>
      <c r="AS17" s="13">
        <v>0</v>
      </c>
      <c r="AT17" s="2" t="s">
        <v>39</v>
      </c>
      <c r="AU17" s="13">
        <v>0.38700000000000001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0</v>
      </c>
      <c r="D18" s="85">
        <f t="shared" si="12"/>
        <v>0</v>
      </c>
      <c r="E18" s="85">
        <f t="shared" si="12"/>
        <v>0</v>
      </c>
      <c r="F18" s="86">
        <f t="shared" si="12"/>
        <v>0</v>
      </c>
      <c r="G18" s="85">
        <f t="shared" si="12"/>
        <v>794000</v>
      </c>
      <c r="H18" s="85">
        <f t="shared" si="12"/>
        <v>0</v>
      </c>
      <c r="I18" s="85">
        <f t="shared" si="12"/>
        <v>36000</v>
      </c>
      <c r="J18" s="86">
        <f t="shared" si="12"/>
        <v>23000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677900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3">Y16-Y17</f>
        <v>9.9000000000000909</v>
      </c>
      <c r="Z18" s="49">
        <f t="shared" si="13"/>
        <v>0</v>
      </c>
      <c r="AA18" s="49">
        <f t="shared" si="13"/>
        <v>0</v>
      </c>
      <c r="AB18" s="49">
        <f t="shared" si="13"/>
        <v>0</v>
      </c>
      <c r="AC18" s="49">
        <f t="shared" si="13"/>
        <v>9.1999999999998181</v>
      </c>
      <c r="AD18" s="49">
        <f t="shared" si="13"/>
        <v>0.20000000000000284</v>
      </c>
      <c r="AE18" s="94">
        <f t="shared" si="13"/>
        <v>0</v>
      </c>
      <c r="AF18" s="16"/>
      <c r="AG18" s="143" t="s">
        <v>28</v>
      </c>
      <c r="AH18" s="140">
        <f>(AH17)/((K16/1000000)*8.34)</f>
        <v>2.0273453781055761</v>
      </c>
      <c r="AI18" s="140">
        <f>(AI17)/((K16/1000000)*8.34)</f>
        <v>2.5332378933125543</v>
      </c>
      <c r="AJ18" s="140">
        <f>(AJ17)/((K16/1000000)*8.34)</f>
        <v>6.606805235912025E-2</v>
      </c>
      <c r="AK18" s="265">
        <f>(AK17)/((K16/1000000)*8.34)</f>
        <v>1.2081015288524846</v>
      </c>
      <c r="AL18" s="266"/>
      <c r="AM18" s="11"/>
      <c r="AN18" s="63"/>
      <c r="AO18" s="14"/>
      <c r="AP18" s="14"/>
      <c r="AQ18" s="71"/>
      <c r="AR18" s="139" t="s">
        <v>55</v>
      </c>
      <c r="AS18" s="89">
        <v>1.17</v>
      </c>
      <c r="AT18" s="138" t="s">
        <v>54</v>
      </c>
      <c r="AU18" s="12">
        <v>3.2000000000000001E-2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95220500</v>
      </c>
      <c r="D20" s="40">
        <v>853349</v>
      </c>
      <c r="E20" s="40">
        <v>2038320</v>
      </c>
      <c r="F20" s="42">
        <v>3605550</v>
      </c>
      <c r="G20" s="81">
        <v>153914000</v>
      </c>
      <c r="H20" s="40">
        <v>1540430</v>
      </c>
      <c r="I20" s="40">
        <v>4740650</v>
      </c>
      <c r="J20" s="42">
        <v>8202180</v>
      </c>
      <c r="K20" s="270">
        <f>C22+G22</f>
        <v>617000</v>
      </c>
      <c r="L20" s="271"/>
      <c r="M20" s="276">
        <f>D22+E22+F22+H22+I22+J22</f>
        <v>23010</v>
      </c>
      <c r="N20" s="271"/>
      <c r="O20" s="277">
        <f>M20+K20</f>
        <v>640010</v>
      </c>
      <c r="P20" s="277"/>
      <c r="Q20" s="45" t="s">
        <v>6</v>
      </c>
      <c r="R20" s="42">
        <v>1020983650</v>
      </c>
      <c r="S20" s="60">
        <v>0</v>
      </c>
      <c r="T20" s="280">
        <v>0</v>
      </c>
      <c r="U20" s="283">
        <v>1.05</v>
      </c>
      <c r="V20" s="60"/>
      <c r="W20" s="141" t="s">
        <v>6</v>
      </c>
      <c r="X20" s="47">
        <v>1269.4000000000001</v>
      </c>
      <c r="Y20" s="47">
        <v>2077.1</v>
      </c>
      <c r="Z20" s="47">
        <v>23.1</v>
      </c>
      <c r="AA20" s="47">
        <v>31.7</v>
      </c>
      <c r="AB20" s="47">
        <v>1334.3</v>
      </c>
      <c r="AC20" s="47">
        <v>2214.9</v>
      </c>
      <c r="AD20" s="47">
        <v>40.700000000000003</v>
      </c>
      <c r="AE20" s="93">
        <v>4.7</v>
      </c>
      <c r="AF20" s="16"/>
      <c r="AG20" s="141" t="s">
        <v>29</v>
      </c>
      <c r="AH20" s="18">
        <v>1.25</v>
      </c>
      <c r="AI20" s="18">
        <v>6.3125</v>
      </c>
      <c r="AJ20" s="18">
        <v>1.25</v>
      </c>
      <c r="AK20" s="18">
        <v>6</v>
      </c>
      <c r="AL20" s="19">
        <v>0</v>
      </c>
      <c r="AM20" s="70"/>
      <c r="AN20" s="73" t="s">
        <v>40</v>
      </c>
      <c r="AO20" s="23">
        <v>9.8000000000000007</v>
      </c>
      <c r="AP20" s="24">
        <v>7.49</v>
      </c>
      <c r="AQ20" s="71"/>
      <c r="AR20" s="34" t="s">
        <v>37</v>
      </c>
      <c r="AS20" s="55">
        <v>0</v>
      </c>
      <c r="AT20" s="35" t="s">
        <v>38</v>
      </c>
      <c r="AU20" s="56">
        <v>0.04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95220500</v>
      </c>
      <c r="D21" s="83">
        <f t="shared" ref="D21:J21" si="14">D16</f>
        <v>853349</v>
      </c>
      <c r="E21" s="83">
        <f t="shared" si="14"/>
        <v>2038320</v>
      </c>
      <c r="F21" s="84">
        <f t="shared" si="14"/>
        <v>3605550</v>
      </c>
      <c r="G21" s="82">
        <f t="shared" si="14"/>
        <v>153297000</v>
      </c>
      <c r="H21" s="83">
        <f t="shared" si="14"/>
        <v>1533430</v>
      </c>
      <c r="I21" s="83">
        <f t="shared" si="14"/>
        <v>4740650</v>
      </c>
      <c r="J21" s="84">
        <f t="shared" si="14"/>
        <v>8186170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1020152500</v>
      </c>
      <c r="S21" s="60"/>
      <c r="T21" s="281"/>
      <c r="U21" s="284"/>
      <c r="V21" s="60"/>
      <c r="W21" s="142" t="s">
        <v>7</v>
      </c>
      <c r="X21" s="6">
        <f t="shared" ref="X21:AE21" si="15">X16</f>
        <v>1269.4000000000001</v>
      </c>
      <c r="Y21" s="6">
        <f t="shared" si="15"/>
        <v>2069.4</v>
      </c>
      <c r="Z21" s="6">
        <f t="shared" si="15"/>
        <v>23.1</v>
      </c>
      <c r="AA21" s="6">
        <f t="shared" si="15"/>
        <v>31.6</v>
      </c>
      <c r="AB21" s="6">
        <f t="shared" si="15"/>
        <v>1334.3</v>
      </c>
      <c r="AC21" s="6">
        <f t="shared" si="15"/>
        <v>2206</v>
      </c>
      <c r="AD21" s="6">
        <f t="shared" si="15"/>
        <v>40.700000000000003</v>
      </c>
      <c r="AE21" s="92">
        <f t="shared" si="15"/>
        <v>4.7</v>
      </c>
      <c r="AF21" s="16"/>
      <c r="AG21" s="142" t="s">
        <v>26</v>
      </c>
      <c r="AH21" s="7">
        <f>(AH20*10.74)</f>
        <v>13.425000000000001</v>
      </c>
      <c r="AI21" s="7">
        <f>(AI20*2.2)</f>
        <v>13.887500000000001</v>
      </c>
      <c r="AJ21" s="7">
        <f>(AJ20*0.25)</f>
        <v>0.3125</v>
      </c>
      <c r="AK21" s="263">
        <f>AK20+AL20</f>
        <v>6</v>
      </c>
      <c r="AL21" s="264"/>
      <c r="AM21" s="11"/>
      <c r="AN21" s="25" t="s">
        <v>41</v>
      </c>
      <c r="AO21" s="26">
        <v>9.1999999999999993</v>
      </c>
      <c r="AP21" s="27">
        <v>8.0399999999999991</v>
      </c>
      <c r="AQ21" s="71"/>
      <c r="AR21" s="36" t="s">
        <v>36</v>
      </c>
      <c r="AS21" s="13">
        <v>0</v>
      </c>
      <c r="AT21" s="2" t="s">
        <v>39</v>
      </c>
      <c r="AU21" s="39">
        <v>0.30599999999999999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0</v>
      </c>
      <c r="D22" s="85">
        <f t="shared" si="16"/>
        <v>0</v>
      </c>
      <c r="E22" s="85">
        <f t="shared" si="16"/>
        <v>0</v>
      </c>
      <c r="F22" s="86">
        <f t="shared" si="16"/>
        <v>0</v>
      </c>
      <c r="G22" s="85">
        <f t="shared" si="16"/>
        <v>617000</v>
      </c>
      <c r="H22" s="85">
        <f t="shared" si="16"/>
        <v>7000</v>
      </c>
      <c r="I22" s="85">
        <f t="shared" si="16"/>
        <v>0</v>
      </c>
      <c r="J22" s="86">
        <f t="shared" si="16"/>
        <v>16010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831150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17">Y20-Y21</f>
        <v>7.6999999999998181</v>
      </c>
      <c r="Z22" s="49">
        <f t="shared" si="17"/>
        <v>0</v>
      </c>
      <c r="AA22" s="49">
        <f t="shared" si="17"/>
        <v>9.9999999999997868E-2</v>
      </c>
      <c r="AB22" s="49">
        <f t="shared" si="17"/>
        <v>0</v>
      </c>
      <c r="AC22" s="49">
        <f t="shared" si="17"/>
        <v>8.9000000000000909</v>
      </c>
      <c r="AD22" s="49">
        <f t="shared" si="17"/>
        <v>0</v>
      </c>
      <c r="AE22" s="94">
        <f t="shared" si="17"/>
        <v>0</v>
      </c>
      <c r="AF22" s="16"/>
      <c r="AG22" s="143" t="s">
        <v>28</v>
      </c>
      <c r="AH22" s="140">
        <f>(AH21)/((K20/1000000)*8.34)</f>
        <v>2.6089339225540153</v>
      </c>
      <c r="AI22" s="140">
        <f>(AI21)/((K20/1000000)*8.34)</f>
        <v>2.6988133966084833</v>
      </c>
      <c r="AJ22" s="140">
        <f>(AJ21)/((K20/1000000)*8.34)</f>
        <v>6.0729374361126978E-2</v>
      </c>
      <c r="AK22" s="265">
        <f>(AK21)/((K20/1000000)*8.34)</f>
        <v>1.1660039877336379</v>
      </c>
      <c r="AL22" s="266"/>
      <c r="AM22" s="11"/>
      <c r="AN22" s="63"/>
      <c r="AO22" s="14"/>
      <c r="AP22" s="14"/>
      <c r="AQ22" s="71"/>
      <c r="AR22" s="139" t="s">
        <v>55</v>
      </c>
      <c r="AS22" s="89">
        <v>1.18</v>
      </c>
      <c r="AT22" s="138" t="s">
        <v>54</v>
      </c>
      <c r="AU22" s="38">
        <v>0.03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95220500</v>
      </c>
      <c r="D24" s="40">
        <v>853349</v>
      </c>
      <c r="E24" s="40">
        <v>2038320</v>
      </c>
      <c r="F24" s="42">
        <v>3605550</v>
      </c>
      <c r="G24" s="81">
        <v>154781000</v>
      </c>
      <c r="H24" s="40">
        <v>1540430</v>
      </c>
      <c r="I24" s="40">
        <v>4776650</v>
      </c>
      <c r="J24" s="42">
        <v>8225190</v>
      </c>
      <c r="K24" s="270">
        <f>C26+G26</f>
        <v>867000</v>
      </c>
      <c r="L24" s="271"/>
      <c r="M24" s="276">
        <f>D26+E26+F26+H26+I26+J26</f>
        <v>59010</v>
      </c>
      <c r="N24" s="271"/>
      <c r="O24" s="277">
        <f>M24+K24</f>
        <v>926010</v>
      </c>
      <c r="P24" s="277"/>
      <c r="Q24" s="45" t="s">
        <v>6</v>
      </c>
      <c r="R24" s="42">
        <v>1021817800</v>
      </c>
      <c r="S24" s="60"/>
      <c r="T24" s="280">
        <v>0</v>
      </c>
      <c r="U24" s="283">
        <v>0.98</v>
      </c>
      <c r="V24" s="60"/>
      <c r="W24" s="141" t="s">
        <v>6</v>
      </c>
      <c r="X24" s="47">
        <v>1269.4000000000001</v>
      </c>
      <c r="Y24" s="47">
        <v>2087.9</v>
      </c>
      <c r="Z24" s="47">
        <v>23.2</v>
      </c>
      <c r="AA24" s="47">
        <v>31.8</v>
      </c>
      <c r="AB24" s="47">
        <v>1334.3</v>
      </c>
      <c r="AC24" s="47">
        <v>2226</v>
      </c>
      <c r="AD24" s="47">
        <v>40.9</v>
      </c>
      <c r="AE24" s="93">
        <v>4.7</v>
      </c>
      <c r="AF24" s="16"/>
      <c r="AG24" s="141" t="s">
        <v>29</v>
      </c>
      <c r="AH24" s="18">
        <v>1.5</v>
      </c>
      <c r="AI24" s="18">
        <v>7.125</v>
      </c>
      <c r="AJ24" s="18">
        <v>1.75</v>
      </c>
      <c r="AK24" s="18">
        <v>0</v>
      </c>
      <c r="AL24" s="19">
        <v>9</v>
      </c>
      <c r="AM24" s="70"/>
      <c r="AN24" s="73" t="s">
        <v>40</v>
      </c>
      <c r="AO24" s="23">
        <v>10</v>
      </c>
      <c r="AP24" s="24">
        <v>7.41</v>
      </c>
      <c r="AQ24" s="71"/>
      <c r="AR24" s="34" t="s">
        <v>37</v>
      </c>
      <c r="AS24" s="55">
        <v>0</v>
      </c>
      <c r="AT24" s="35" t="s">
        <v>38</v>
      </c>
      <c r="AU24" s="56">
        <v>0.04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95220500</v>
      </c>
      <c r="D25" s="83">
        <f t="shared" si="18"/>
        <v>853349</v>
      </c>
      <c r="E25" s="83">
        <f t="shared" si="18"/>
        <v>2038320</v>
      </c>
      <c r="F25" s="84">
        <f t="shared" si="18"/>
        <v>3605550</v>
      </c>
      <c r="G25" s="82">
        <f t="shared" si="18"/>
        <v>153914000</v>
      </c>
      <c r="H25" s="83">
        <f t="shared" si="18"/>
        <v>1540430</v>
      </c>
      <c r="I25" s="83">
        <f t="shared" si="18"/>
        <v>4740650</v>
      </c>
      <c r="J25" s="84">
        <f t="shared" si="18"/>
        <v>8202180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1020983650</v>
      </c>
      <c r="S25" s="60"/>
      <c r="T25" s="281"/>
      <c r="U25" s="284"/>
      <c r="V25" s="60"/>
      <c r="W25" s="142" t="s">
        <v>7</v>
      </c>
      <c r="X25" s="6">
        <f t="shared" ref="X25:AE25" si="19">X20</f>
        <v>1269.4000000000001</v>
      </c>
      <c r="Y25" s="6">
        <f t="shared" si="19"/>
        <v>2077.1</v>
      </c>
      <c r="Z25" s="6">
        <f t="shared" si="19"/>
        <v>23.1</v>
      </c>
      <c r="AA25" s="6">
        <f t="shared" si="19"/>
        <v>31.7</v>
      </c>
      <c r="AB25" s="6">
        <f t="shared" si="19"/>
        <v>1334.3</v>
      </c>
      <c r="AC25" s="6">
        <f t="shared" si="19"/>
        <v>2214.9</v>
      </c>
      <c r="AD25" s="6">
        <f t="shared" si="19"/>
        <v>40.700000000000003</v>
      </c>
      <c r="AE25" s="92">
        <f t="shared" si="19"/>
        <v>4.7</v>
      </c>
      <c r="AF25" s="16"/>
      <c r="AG25" s="142" t="s">
        <v>26</v>
      </c>
      <c r="AH25" s="7">
        <f>(AH24*10.74)</f>
        <v>16.11</v>
      </c>
      <c r="AI25" s="7">
        <f>(AI24*2.2)</f>
        <v>15.675000000000001</v>
      </c>
      <c r="AJ25" s="7">
        <f>(AJ24*0.25)</f>
        <v>0.4375</v>
      </c>
      <c r="AK25" s="263">
        <f>AK24+AL24</f>
        <v>9</v>
      </c>
      <c r="AL25" s="264"/>
      <c r="AM25" s="11"/>
      <c r="AN25" s="25" t="s">
        <v>41</v>
      </c>
      <c r="AO25" s="26">
        <v>9.1999999999999993</v>
      </c>
      <c r="AP25" s="27">
        <v>7.99</v>
      </c>
      <c r="AQ25" s="71"/>
      <c r="AR25" s="36" t="s">
        <v>36</v>
      </c>
      <c r="AS25" s="13">
        <v>0</v>
      </c>
      <c r="AT25" s="2" t="s">
        <v>39</v>
      </c>
      <c r="AU25" s="39">
        <v>0.38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0</v>
      </c>
      <c r="D26" s="85">
        <f t="shared" si="20"/>
        <v>0</v>
      </c>
      <c r="E26" s="85">
        <f t="shared" si="20"/>
        <v>0</v>
      </c>
      <c r="F26" s="86">
        <f t="shared" si="20"/>
        <v>0</v>
      </c>
      <c r="G26" s="85">
        <f t="shared" si="20"/>
        <v>867000</v>
      </c>
      <c r="H26" s="85">
        <f t="shared" si="20"/>
        <v>0</v>
      </c>
      <c r="I26" s="85">
        <f t="shared" si="20"/>
        <v>36000</v>
      </c>
      <c r="J26" s="86">
        <f t="shared" si="20"/>
        <v>23010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834150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1">Y24-Y25</f>
        <v>10.800000000000182</v>
      </c>
      <c r="Z26" s="49">
        <f t="shared" si="21"/>
        <v>9.9999999999997868E-2</v>
      </c>
      <c r="AA26" s="49">
        <f t="shared" si="21"/>
        <v>0.10000000000000142</v>
      </c>
      <c r="AB26" s="49">
        <f t="shared" si="21"/>
        <v>0</v>
      </c>
      <c r="AC26" s="49">
        <f t="shared" si="21"/>
        <v>11.099999999999909</v>
      </c>
      <c r="AD26" s="49">
        <f t="shared" si="21"/>
        <v>0.19999999999999574</v>
      </c>
      <c r="AE26" s="94">
        <f t="shared" si="21"/>
        <v>0</v>
      </c>
      <c r="AF26" s="16"/>
      <c r="AG26" s="143" t="s">
        <v>28</v>
      </c>
      <c r="AH26" s="140">
        <f>(AH25)/((K24/1000000)*8.34)</f>
        <v>2.2279754051430136</v>
      </c>
      <c r="AI26" s="140">
        <f>(AI25)/((K24/1000000)*8.34)</f>
        <v>2.1678159202741614</v>
      </c>
      <c r="AJ26" s="140">
        <f>(AJ25)/((K24/1000000)*8.34)</f>
        <v>6.0505229034765268E-2</v>
      </c>
      <c r="AK26" s="265">
        <f>(AK25)/((K24/1000000)*8.34)</f>
        <v>1.2446789972865997</v>
      </c>
      <c r="AL26" s="266"/>
      <c r="AM26" s="11"/>
      <c r="AN26" s="63"/>
      <c r="AO26" s="14"/>
      <c r="AP26" s="14"/>
      <c r="AQ26" s="71"/>
      <c r="AR26" s="139" t="s">
        <v>55</v>
      </c>
      <c r="AS26" s="89">
        <v>1.31</v>
      </c>
      <c r="AT26" s="138" t="s">
        <v>54</v>
      </c>
      <c r="AU26" s="38">
        <v>0.04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95220500</v>
      </c>
      <c r="D28" s="40">
        <v>853349</v>
      </c>
      <c r="E28" s="40">
        <v>2038320</v>
      </c>
      <c r="F28" s="42">
        <v>3605550</v>
      </c>
      <c r="G28" s="81">
        <v>155491000</v>
      </c>
      <c r="H28" s="40">
        <v>1548430</v>
      </c>
      <c r="I28" s="40">
        <v>4776650</v>
      </c>
      <c r="J28" s="42">
        <v>8233190</v>
      </c>
      <c r="K28" s="270">
        <f>C30+G30</f>
        <v>710000</v>
      </c>
      <c r="L28" s="271"/>
      <c r="M28" s="276">
        <f>D30+E30+F30+H30+I30+J30</f>
        <v>16000</v>
      </c>
      <c r="N28" s="271"/>
      <c r="O28" s="277">
        <f>M28+K28</f>
        <v>726000</v>
      </c>
      <c r="P28" s="277"/>
      <c r="Q28" s="45" t="s">
        <v>6</v>
      </c>
      <c r="R28" s="42">
        <v>1022623800</v>
      </c>
      <c r="S28" s="60"/>
      <c r="T28" s="280">
        <v>0.11</v>
      </c>
      <c r="U28" s="283">
        <v>1</v>
      </c>
      <c r="V28" s="60"/>
      <c r="W28" s="141" t="s">
        <v>6</v>
      </c>
      <c r="X28" s="47">
        <v>1269.4000000000001</v>
      </c>
      <c r="Y28" s="47">
        <v>2096.6999999999998</v>
      </c>
      <c r="Z28" s="47">
        <v>23.3</v>
      </c>
      <c r="AA28" s="47">
        <v>31.8</v>
      </c>
      <c r="AB28" s="47">
        <v>1334.3</v>
      </c>
      <c r="AC28" s="47">
        <v>2235</v>
      </c>
      <c r="AD28" s="47">
        <v>40.9</v>
      </c>
      <c r="AE28" s="93">
        <v>4.7</v>
      </c>
      <c r="AF28" s="16"/>
      <c r="AG28" s="141" t="s">
        <v>29</v>
      </c>
      <c r="AH28" s="18">
        <v>1.5</v>
      </c>
      <c r="AI28" s="18">
        <v>6.9375</v>
      </c>
      <c r="AJ28" s="18">
        <v>1.625</v>
      </c>
      <c r="AK28" s="18">
        <v>0</v>
      </c>
      <c r="AL28" s="19">
        <v>7</v>
      </c>
      <c r="AM28" s="70"/>
      <c r="AN28" s="73" t="s">
        <v>40</v>
      </c>
      <c r="AO28" s="23">
        <v>10.1</v>
      </c>
      <c r="AP28" s="24">
        <v>7.43</v>
      </c>
      <c r="AQ28" s="71"/>
      <c r="AR28" s="34" t="s">
        <v>37</v>
      </c>
      <c r="AS28" s="55">
        <v>0</v>
      </c>
      <c r="AT28" s="35" t="s">
        <v>38</v>
      </c>
      <c r="AU28" s="56">
        <v>4.2000000000000003E-2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95220500</v>
      </c>
      <c r="D29" s="83">
        <f t="shared" si="22"/>
        <v>853349</v>
      </c>
      <c r="E29" s="83">
        <f t="shared" si="22"/>
        <v>2038320</v>
      </c>
      <c r="F29" s="84">
        <f t="shared" si="22"/>
        <v>3605550</v>
      </c>
      <c r="G29" s="82">
        <f t="shared" si="22"/>
        <v>154781000</v>
      </c>
      <c r="H29" s="83">
        <f t="shared" si="22"/>
        <v>1540430</v>
      </c>
      <c r="I29" s="83">
        <f t="shared" si="22"/>
        <v>4776650</v>
      </c>
      <c r="J29" s="84">
        <f t="shared" si="22"/>
        <v>8225190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1021817800</v>
      </c>
      <c r="S29" s="60"/>
      <c r="T29" s="281"/>
      <c r="U29" s="284"/>
      <c r="V29" s="60"/>
      <c r="W29" s="142" t="s">
        <v>7</v>
      </c>
      <c r="X29" s="6">
        <f t="shared" ref="X29:AE29" si="23">X24</f>
        <v>1269.4000000000001</v>
      </c>
      <c r="Y29" s="6">
        <f t="shared" si="23"/>
        <v>2087.9</v>
      </c>
      <c r="Z29" s="6">
        <f t="shared" si="23"/>
        <v>23.2</v>
      </c>
      <c r="AA29" s="6">
        <f t="shared" si="23"/>
        <v>31.8</v>
      </c>
      <c r="AB29" s="6">
        <f t="shared" si="23"/>
        <v>1334.3</v>
      </c>
      <c r="AC29" s="6">
        <f t="shared" si="23"/>
        <v>2226</v>
      </c>
      <c r="AD29" s="6">
        <f t="shared" si="23"/>
        <v>40.9</v>
      </c>
      <c r="AE29" s="92">
        <f t="shared" si="23"/>
        <v>4.7</v>
      </c>
      <c r="AF29" s="16"/>
      <c r="AG29" s="142" t="s">
        <v>26</v>
      </c>
      <c r="AH29" s="7">
        <f>(AH28*10.74)</f>
        <v>16.11</v>
      </c>
      <c r="AI29" s="7">
        <f>(AI28*2.2)</f>
        <v>15.262500000000001</v>
      </c>
      <c r="AJ29" s="7">
        <f>(AJ28*0.25)</f>
        <v>0.40625</v>
      </c>
      <c r="AK29" s="263">
        <f>AK28+AL28</f>
        <v>7</v>
      </c>
      <c r="AL29" s="264"/>
      <c r="AM29" s="11"/>
      <c r="AN29" s="25" t="s">
        <v>41</v>
      </c>
      <c r="AO29" s="26">
        <v>10.6</v>
      </c>
      <c r="AP29" s="27">
        <v>7.73</v>
      </c>
      <c r="AQ29" s="71"/>
      <c r="AR29" s="36" t="s">
        <v>36</v>
      </c>
      <c r="AS29" s="13">
        <v>0</v>
      </c>
      <c r="AT29" s="2" t="s">
        <v>39</v>
      </c>
      <c r="AU29" s="39">
        <v>0.33600000000000002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0</v>
      </c>
      <c r="D30" s="85">
        <f t="shared" si="24"/>
        <v>0</v>
      </c>
      <c r="E30" s="85">
        <f t="shared" si="24"/>
        <v>0</v>
      </c>
      <c r="F30" s="86">
        <f t="shared" si="24"/>
        <v>0</v>
      </c>
      <c r="G30" s="85">
        <f t="shared" si="24"/>
        <v>710000</v>
      </c>
      <c r="H30" s="85">
        <f t="shared" si="24"/>
        <v>8000</v>
      </c>
      <c r="I30" s="85">
        <f t="shared" si="24"/>
        <v>0</v>
      </c>
      <c r="J30" s="86">
        <f t="shared" si="24"/>
        <v>8000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806000</v>
      </c>
      <c r="S30" s="61"/>
      <c r="T30" s="282"/>
      <c r="U30" s="285"/>
      <c r="V30" s="61"/>
      <c r="W30" s="48" t="s">
        <v>3</v>
      </c>
      <c r="X30" s="49">
        <f>X28-X29</f>
        <v>0</v>
      </c>
      <c r="Y30" s="49">
        <f t="shared" ref="Y30:AE30" si="25">Y28-Y29</f>
        <v>8.7999999999997272</v>
      </c>
      <c r="Z30" s="49">
        <f t="shared" si="25"/>
        <v>0.10000000000000142</v>
      </c>
      <c r="AA30" s="49">
        <f t="shared" si="25"/>
        <v>0</v>
      </c>
      <c r="AB30" s="49">
        <f t="shared" si="25"/>
        <v>0</v>
      </c>
      <c r="AC30" s="49">
        <f t="shared" si="25"/>
        <v>9</v>
      </c>
      <c r="AD30" s="49">
        <f t="shared" si="25"/>
        <v>0</v>
      </c>
      <c r="AE30" s="94">
        <f t="shared" si="25"/>
        <v>0</v>
      </c>
      <c r="AF30" s="16"/>
      <c r="AG30" s="143" t="s">
        <v>28</v>
      </c>
      <c r="AH30" s="140">
        <f>(AH29)/((K28/1000000)*8.34)</f>
        <v>2.7206403890971731</v>
      </c>
      <c r="AI30" s="140">
        <f>(AI29)/((K28/1000000)*8.34)</f>
        <v>2.5775154524267916</v>
      </c>
      <c r="AJ30" s="140">
        <f>(AJ29)/((K28/1000000)*8.34)</f>
        <v>6.8607086162056283E-2</v>
      </c>
      <c r="AK30" s="265">
        <f>(AK29)/((K28/1000000)*8.34)</f>
        <v>1.1821528692538927</v>
      </c>
      <c r="AL30" s="266"/>
      <c r="AM30" s="11"/>
      <c r="AN30" s="63"/>
      <c r="AO30" s="14"/>
      <c r="AP30" s="14"/>
      <c r="AQ30" s="71"/>
      <c r="AR30" s="139" t="s">
        <v>55</v>
      </c>
      <c r="AS30" s="89">
        <v>1.29</v>
      </c>
      <c r="AT30" s="138" t="s">
        <v>54</v>
      </c>
      <c r="AU30" s="38">
        <v>3.9E-2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95220500</v>
      </c>
      <c r="D32" s="40">
        <v>853349</v>
      </c>
      <c r="E32" s="40">
        <v>2038320</v>
      </c>
      <c r="F32" s="42">
        <v>3605550</v>
      </c>
      <c r="G32" s="81">
        <v>156212000</v>
      </c>
      <c r="H32" s="40">
        <v>1548430</v>
      </c>
      <c r="I32" s="40">
        <v>4816640</v>
      </c>
      <c r="J32" s="42">
        <v>8255200</v>
      </c>
      <c r="K32" s="270">
        <f>C34+G34</f>
        <v>721000</v>
      </c>
      <c r="L32" s="271"/>
      <c r="M32" s="276">
        <f>D34+E34+F34+H34+I34+J34</f>
        <v>62000</v>
      </c>
      <c r="N32" s="271"/>
      <c r="O32" s="277">
        <f>M32+K32</f>
        <v>783000</v>
      </c>
      <c r="P32" s="277"/>
      <c r="Q32" s="45" t="s">
        <v>6</v>
      </c>
      <c r="R32" s="42">
        <v>1023377200</v>
      </c>
      <c r="S32" s="60"/>
      <c r="T32" s="280">
        <v>0</v>
      </c>
      <c r="U32" s="283">
        <v>1.02</v>
      </c>
      <c r="V32" s="60"/>
      <c r="W32" s="141" t="s">
        <v>6</v>
      </c>
      <c r="X32" s="47">
        <v>1269.4000000000001</v>
      </c>
      <c r="Y32" s="47">
        <v>2105.6999999999998</v>
      </c>
      <c r="Z32" s="47">
        <v>23.4</v>
      </c>
      <c r="AA32" s="47">
        <v>31.9</v>
      </c>
      <c r="AB32" s="47">
        <v>1334.3</v>
      </c>
      <c r="AC32" s="47">
        <v>2244.1999999999998</v>
      </c>
      <c r="AD32" s="47">
        <v>41.1</v>
      </c>
      <c r="AE32" s="93">
        <v>4.7</v>
      </c>
      <c r="AF32" s="16"/>
      <c r="AG32" s="141" t="s">
        <v>29</v>
      </c>
      <c r="AH32" s="18">
        <v>1.25</v>
      </c>
      <c r="AI32" s="18">
        <v>6.5</v>
      </c>
      <c r="AJ32" s="18">
        <v>1.75</v>
      </c>
      <c r="AK32" s="18">
        <v>0</v>
      </c>
      <c r="AL32" s="19">
        <v>8</v>
      </c>
      <c r="AM32" s="70"/>
      <c r="AN32" s="73" t="s">
        <v>40</v>
      </c>
      <c r="AO32" s="23">
        <v>10.8</v>
      </c>
      <c r="AP32" s="24">
        <v>7.48</v>
      </c>
      <c r="AQ32" s="71"/>
      <c r="AR32" s="34" t="s">
        <v>37</v>
      </c>
      <c r="AS32" s="55">
        <v>0</v>
      </c>
      <c r="AT32" s="35" t="s">
        <v>38</v>
      </c>
      <c r="AU32" s="56">
        <v>0.04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95220500</v>
      </c>
      <c r="D33" s="83">
        <f t="shared" si="26"/>
        <v>853349</v>
      </c>
      <c r="E33" s="83">
        <f t="shared" si="26"/>
        <v>2038320</v>
      </c>
      <c r="F33" s="84">
        <f t="shared" si="26"/>
        <v>3605550</v>
      </c>
      <c r="G33" s="82">
        <f t="shared" si="26"/>
        <v>155491000</v>
      </c>
      <c r="H33" s="83">
        <f t="shared" si="26"/>
        <v>1548430</v>
      </c>
      <c r="I33" s="83">
        <f t="shared" si="26"/>
        <v>4776650</v>
      </c>
      <c r="J33" s="84">
        <f t="shared" si="26"/>
        <v>8233190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1022623800</v>
      </c>
      <c r="S33" s="60"/>
      <c r="T33" s="281"/>
      <c r="U33" s="284"/>
      <c r="V33" s="60"/>
      <c r="W33" s="142" t="s">
        <v>7</v>
      </c>
      <c r="X33" s="6">
        <f t="shared" ref="X33:AE33" si="27">X28</f>
        <v>1269.4000000000001</v>
      </c>
      <c r="Y33" s="6">
        <f t="shared" si="27"/>
        <v>2096.6999999999998</v>
      </c>
      <c r="Z33" s="6">
        <f t="shared" si="27"/>
        <v>23.3</v>
      </c>
      <c r="AA33" s="6">
        <f t="shared" si="27"/>
        <v>31.8</v>
      </c>
      <c r="AB33" s="6">
        <f t="shared" si="27"/>
        <v>1334.3</v>
      </c>
      <c r="AC33" s="6">
        <f t="shared" si="27"/>
        <v>2235</v>
      </c>
      <c r="AD33" s="6">
        <f t="shared" si="27"/>
        <v>40.9</v>
      </c>
      <c r="AE33" s="92">
        <f t="shared" si="27"/>
        <v>4.7</v>
      </c>
      <c r="AF33" s="16"/>
      <c r="AG33" s="142" t="s">
        <v>26</v>
      </c>
      <c r="AH33" s="7">
        <f>(AH32*10.74)</f>
        <v>13.425000000000001</v>
      </c>
      <c r="AI33" s="7">
        <f>(AI32*2.2)</f>
        <v>14.3</v>
      </c>
      <c r="AJ33" s="7">
        <f>(AJ32*0.25)</f>
        <v>0.4375</v>
      </c>
      <c r="AK33" s="263">
        <f>AK32+AL32</f>
        <v>8</v>
      </c>
      <c r="AL33" s="264"/>
      <c r="AM33" s="11"/>
      <c r="AN33" s="25" t="s">
        <v>41</v>
      </c>
      <c r="AO33" s="26">
        <v>10.6</v>
      </c>
      <c r="AP33" s="27">
        <v>7.66</v>
      </c>
      <c r="AQ33" s="71"/>
      <c r="AR33" s="36" t="s">
        <v>36</v>
      </c>
      <c r="AS33" s="13">
        <v>0</v>
      </c>
      <c r="AT33" s="2" t="s">
        <v>39</v>
      </c>
      <c r="AU33" s="39">
        <v>0.39600000000000002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0</v>
      </c>
      <c r="D34" s="85">
        <f t="shared" si="28"/>
        <v>0</v>
      </c>
      <c r="E34" s="85">
        <f t="shared" si="28"/>
        <v>0</v>
      </c>
      <c r="F34" s="86">
        <f t="shared" si="28"/>
        <v>0</v>
      </c>
      <c r="G34" s="85">
        <f t="shared" si="28"/>
        <v>721000</v>
      </c>
      <c r="H34" s="85">
        <f t="shared" si="28"/>
        <v>0</v>
      </c>
      <c r="I34" s="85">
        <f t="shared" si="28"/>
        <v>39990</v>
      </c>
      <c r="J34" s="86">
        <f t="shared" si="28"/>
        <v>22010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753400</v>
      </c>
      <c r="S34" s="61"/>
      <c r="T34" s="282"/>
      <c r="U34" s="285"/>
      <c r="V34" s="61"/>
      <c r="W34" s="48" t="s">
        <v>3</v>
      </c>
      <c r="X34" s="49">
        <f>X32-X33</f>
        <v>0</v>
      </c>
      <c r="Y34" s="49">
        <f t="shared" ref="Y34:AE34" si="29">Y32-Y33</f>
        <v>9</v>
      </c>
      <c r="Z34" s="49">
        <f t="shared" si="29"/>
        <v>9.9999999999997868E-2</v>
      </c>
      <c r="AA34" s="49">
        <f t="shared" si="29"/>
        <v>9.9999999999997868E-2</v>
      </c>
      <c r="AB34" s="49">
        <f t="shared" si="29"/>
        <v>0</v>
      </c>
      <c r="AC34" s="49">
        <f t="shared" si="29"/>
        <v>9.1999999999998181</v>
      </c>
      <c r="AD34" s="49">
        <f t="shared" si="29"/>
        <v>0.20000000000000284</v>
      </c>
      <c r="AE34" s="94">
        <f t="shared" si="29"/>
        <v>0</v>
      </c>
      <c r="AF34" s="16"/>
      <c r="AG34" s="143" t="s">
        <v>28</v>
      </c>
      <c r="AH34" s="140">
        <f>(AH33)/((K32/1000000)*8.34)</f>
        <v>2.2326105828236162</v>
      </c>
      <c r="AI34" s="140">
        <f>(AI33)/((K32/1000000)*8.34)</f>
        <v>2.3781252390597927</v>
      </c>
      <c r="AJ34" s="140">
        <f>(AJ33)/((K32/1000000)*8.34)</f>
        <v>7.2757328118088049E-2</v>
      </c>
      <c r="AK34" s="265">
        <f>(AK33)/((K32/1000000)*8.34)</f>
        <v>1.3304197141593244</v>
      </c>
      <c r="AL34" s="266"/>
      <c r="AM34" s="11"/>
      <c r="AN34" s="63"/>
      <c r="AO34" s="14"/>
      <c r="AP34" s="14"/>
      <c r="AQ34" s="71"/>
      <c r="AR34" s="139" t="s">
        <v>55</v>
      </c>
      <c r="AS34" s="89">
        <v>1.25</v>
      </c>
      <c r="AT34" s="138" t="s">
        <v>54</v>
      </c>
      <c r="AU34" s="38">
        <v>3.5000000000000003E-2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95220500</v>
      </c>
      <c r="D36" s="40">
        <v>853349</v>
      </c>
      <c r="E36" s="40">
        <v>2038320</v>
      </c>
      <c r="F36" s="42">
        <v>3605550</v>
      </c>
      <c r="G36" s="81">
        <v>156889000</v>
      </c>
      <c r="H36" s="40">
        <v>1556430</v>
      </c>
      <c r="I36" s="40">
        <v>4816640</v>
      </c>
      <c r="J36" s="42">
        <v>8264210</v>
      </c>
      <c r="K36" s="270">
        <f>C38+G38</f>
        <v>677000</v>
      </c>
      <c r="L36" s="271"/>
      <c r="M36" s="276">
        <f>D38+E38+F38+H38+I38+J38</f>
        <v>17010</v>
      </c>
      <c r="N36" s="271"/>
      <c r="O36" s="277">
        <f>M36+K36</f>
        <v>694010</v>
      </c>
      <c r="P36" s="277"/>
      <c r="Q36" s="45" t="s">
        <v>6</v>
      </c>
      <c r="R36" s="42">
        <v>1024197900</v>
      </c>
      <c r="S36" s="60"/>
      <c r="T36" s="280">
        <v>0.05</v>
      </c>
      <c r="U36" s="283">
        <v>1.01</v>
      </c>
      <c r="V36" s="60"/>
      <c r="W36" s="141" t="s">
        <v>6</v>
      </c>
      <c r="X36" s="47">
        <v>1269.4000000000001</v>
      </c>
      <c r="Y36" s="47">
        <v>2114</v>
      </c>
      <c r="Z36" s="47">
        <v>23.4</v>
      </c>
      <c r="AA36" s="47">
        <v>32</v>
      </c>
      <c r="AB36" s="47">
        <v>1334.3</v>
      </c>
      <c r="AC36" s="47">
        <v>2252.8000000000002</v>
      </c>
      <c r="AD36" s="47">
        <v>41.1</v>
      </c>
      <c r="AE36" s="93">
        <v>4.7</v>
      </c>
      <c r="AF36" s="16"/>
      <c r="AG36" s="141" t="s">
        <v>29</v>
      </c>
      <c r="AH36" s="18">
        <v>1.375</v>
      </c>
      <c r="AI36" s="18">
        <v>5.5</v>
      </c>
      <c r="AJ36" s="18">
        <v>1.75</v>
      </c>
      <c r="AK36" s="18">
        <v>0</v>
      </c>
      <c r="AL36" s="19">
        <v>7</v>
      </c>
      <c r="AM36" s="70"/>
      <c r="AN36" s="73" t="s">
        <v>40</v>
      </c>
      <c r="AO36" s="23">
        <v>11.1</v>
      </c>
      <c r="AP36" s="24">
        <v>7.52</v>
      </c>
      <c r="AQ36" s="71"/>
      <c r="AR36" s="34" t="s">
        <v>37</v>
      </c>
      <c r="AS36" s="55">
        <v>0</v>
      </c>
      <c r="AT36" s="35" t="s">
        <v>38</v>
      </c>
      <c r="AU36" s="56">
        <v>6.3E-2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95220500</v>
      </c>
      <c r="D37" s="83">
        <f t="shared" si="30"/>
        <v>853349</v>
      </c>
      <c r="E37" s="83">
        <f t="shared" si="30"/>
        <v>2038320</v>
      </c>
      <c r="F37" s="84">
        <f t="shared" si="30"/>
        <v>3605550</v>
      </c>
      <c r="G37" s="82">
        <f t="shared" si="30"/>
        <v>156212000</v>
      </c>
      <c r="H37" s="83">
        <f t="shared" si="30"/>
        <v>1548430</v>
      </c>
      <c r="I37" s="83">
        <f t="shared" si="30"/>
        <v>4816640</v>
      </c>
      <c r="J37" s="84">
        <f t="shared" si="30"/>
        <v>8255200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1023377200</v>
      </c>
      <c r="S37" s="60"/>
      <c r="T37" s="281"/>
      <c r="U37" s="284"/>
      <c r="V37" s="60"/>
      <c r="W37" s="142" t="s">
        <v>7</v>
      </c>
      <c r="X37" s="6">
        <f t="shared" ref="X37:AE37" si="31">X32</f>
        <v>1269.4000000000001</v>
      </c>
      <c r="Y37" s="6">
        <f t="shared" si="31"/>
        <v>2105.6999999999998</v>
      </c>
      <c r="Z37" s="6">
        <f t="shared" si="31"/>
        <v>23.4</v>
      </c>
      <c r="AA37" s="6">
        <f t="shared" si="31"/>
        <v>31.9</v>
      </c>
      <c r="AB37" s="6">
        <f t="shared" si="31"/>
        <v>1334.3</v>
      </c>
      <c r="AC37" s="6">
        <f t="shared" si="31"/>
        <v>2244.1999999999998</v>
      </c>
      <c r="AD37" s="6">
        <f t="shared" si="31"/>
        <v>41.1</v>
      </c>
      <c r="AE37" s="92">
        <f t="shared" si="31"/>
        <v>4.7</v>
      </c>
      <c r="AF37" s="16"/>
      <c r="AG37" s="142" t="s">
        <v>26</v>
      </c>
      <c r="AH37" s="7">
        <f>(AH36*10.74)</f>
        <v>14.7675</v>
      </c>
      <c r="AI37" s="7">
        <f>(AI36*2.2)</f>
        <v>12.100000000000001</v>
      </c>
      <c r="AJ37" s="7">
        <f>(AJ36*0.25)</f>
        <v>0.4375</v>
      </c>
      <c r="AK37" s="263">
        <f>AK36+AL36</f>
        <v>7</v>
      </c>
      <c r="AL37" s="264"/>
      <c r="AM37" s="11"/>
      <c r="AN37" s="25" t="s">
        <v>41</v>
      </c>
      <c r="AO37" s="26">
        <v>11.4</v>
      </c>
      <c r="AP37" s="27">
        <v>7.9</v>
      </c>
      <c r="AQ37" s="71"/>
      <c r="AR37" s="36" t="s">
        <v>36</v>
      </c>
      <c r="AS37" s="13">
        <v>0</v>
      </c>
      <c r="AT37" s="2" t="s">
        <v>39</v>
      </c>
      <c r="AU37" s="39">
        <v>0.30099999999999999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0</v>
      </c>
      <c r="D38" s="85">
        <f t="shared" si="32"/>
        <v>0</v>
      </c>
      <c r="E38" s="85">
        <f t="shared" si="32"/>
        <v>0</v>
      </c>
      <c r="F38" s="86">
        <f t="shared" si="32"/>
        <v>0</v>
      </c>
      <c r="G38" s="85">
        <f t="shared" si="32"/>
        <v>677000</v>
      </c>
      <c r="H38" s="85">
        <f t="shared" si="32"/>
        <v>8000</v>
      </c>
      <c r="I38" s="85">
        <f t="shared" si="32"/>
        <v>0</v>
      </c>
      <c r="J38" s="86">
        <f t="shared" si="32"/>
        <v>9010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820700</v>
      </c>
      <c r="S38" s="61"/>
      <c r="T38" s="282"/>
      <c r="U38" s="285"/>
      <c r="V38" s="61"/>
      <c r="W38" s="48" t="s">
        <v>3</v>
      </c>
      <c r="X38" s="49">
        <f t="shared" ref="X38:AE38" si="33">X36-X37</f>
        <v>0</v>
      </c>
      <c r="Y38" s="49">
        <f t="shared" si="33"/>
        <v>8.3000000000001819</v>
      </c>
      <c r="Z38" s="49">
        <f t="shared" si="33"/>
        <v>0</v>
      </c>
      <c r="AA38" s="49">
        <f t="shared" si="33"/>
        <v>0.10000000000000142</v>
      </c>
      <c r="AB38" s="49">
        <f t="shared" si="33"/>
        <v>0</v>
      </c>
      <c r="AC38" s="49">
        <f t="shared" si="33"/>
        <v>8.6000000000003638</v>
      </c>
      <c r="AD38" s="49">
        <f t="shared" si="33"/>
        <v>0</v>
      </c>
      <c r="AE38" s="94">
        <f t="shared" si="33"/>
        <v>0</v>
      </c>
      <c r="AF38" s="16"/>
      <c r="AG38" s="143" t="s">
        <v>28</v>
      </c>
      <c r="AH38" s="140">
        <f>(AH37)/((K36/1000000)*8.34)</f>
        <v>2.615485159878006</v>
      </c>
      <c r="AI38" s="140">
        <f>(AI37)/((K36/1000000)*8.34)</f>
        <v>2.1430418442203405</v>
      </c>
      <c r="AJ38" s="140">
        <f>(AJ37)/((K36/1000000)*8.34)</f>
        <v>7.7486017094743703E-2</v>
      </c>
      <c r="AK38" s="265">
        <f>(AK37)/((K36/1000000)*8.34)</f>
        <v>1.2397762735158993</v>
      </c>
      <c r="AL38" s="266"/>
      <c r="AM38" s="11"/>
      <c r="AN38" s="63"/>
      <c r="AO38" s="14"/>
      <c r="AP38" s="14"/>
      <c r="AQ38" s="71"/>
      <c r="AR38" s="139" t="s">
        <v>55</v>
      </c>
      <c r="AS38" s="89">
        <v>1.4</v>
      </c>
      <c r="AT38" s="138" t="s">
        <v>54</v>
      </c>
      <c r="AU38" s="38">
        <v>0.06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95220500</v>
      </c>
      <c r="D40" s="40">
        <v>853349</v>
      </c>
      <c r="E40" s="40">
        <v>2038320</v>
      </c>
      <c r="F40" s="42">
        <v>3605550</v>
      </c>
      <c r="G40" s="81">
        <v>157633000</v>
      </c>
      <c r="H40" s="40">
        <v>1556430</v>
      </c>
      <c r="I40" s="40">
        <v>4816640</v>
      </c>
      <c r="J40" s="42">
        <v>8267210</v>
      </c>
      <c r="K40" s="270">
        <f>C42+G42</f>
        <v>744000</v>
      </c>
      <c r="L40" s="271"/>
      <c r="M40" s="276">
        <f>D42+E42+F42+H42+I42+J42</f>
        <v>3000</v>
      </c>
      <c r="N40" s="271"/>
      <c r="O40" s="277">
        <f>M40+K40</f>
        <v>747000</v>
      </c>
      <c r="P40" s="277"/>
      <c r="Q40" s="45" t="s">
        <v>6</v>
      </c>
      <c r="R40" s="42">
        <v>1024978400</v>
      </c>
      <c r="S40" s="60"/>
      <c r="T40" s="280">
        <v>0</v>
      </c>
      <c r="U40" s="283">
        <v>0.97</v>
      </c>
      <c r="V40" s="60"/>
      <c r="W40" s="141" t="s">
        <v>6</v>
      </c>
      <c r="X40" s="47">
        <v>1269.4000000000001</v>
      </c>
      <c r="Y40" s="47">
        <v>2123.1999999999998</v>
      </c>
      <c r="Z40" s="47">
        <v>23.4</v>
      </c>
      <c r="AA40" s="47">
        <v>32</v>
      </c>
      <c r="AB40" s="47">
        <v>1334.3</v>
      </c>
      <c r="AC40" s="47">
        <v>2262.1</v>
      </c>
      <c r="AD40" s="47">
        <v>41.1</v>
      </c>
      <c r="AE40" s="93">
        <v>4.7</v>
      </c>
      <c r="AF40" s="16"/>
      <c r="AG40" s="141" t="s">
        <v>29</v>
      </c>
      <c r="AH40" s="18">
        <v>1.375</v>
      </c>
      <c r="AI40" s="18">
        <v>7.625</v>
      </c>
      <c r="AJ40" s="18">
        <v>1.5</v>
      </c>
      <c r="AK40" s="18">
        <v>0</v>
      </c>
      <c r="AL40" s="19">
        <v>8</v>
      </c>
      <c r="AM40" s="70"/>
      <c r="AN40" s="73" t="s">
        <v>40</v>
      </c>
      <c r="AO40" s="23">
        <v>10.8</v>
      </c>
      <c r="AP40" s="24">
        <v>7.58</v>
      </c>
      <c r="AQ40" s="71"/>
      <c r="AR40" s="34" t="s">
        <v>37</v>
      </c>
      <c r="AS40" s="55">
        <v>0</v>
      </c>
      <c r="AT40" s="35" t="s">
        <v>38</v>
      </c>
      <c r="AU40" s="56">
        <v>0.04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95220500</v>
      </c>
      <c r="D41" s="83">
        <f t="shared" si="34"/>
        <v>853349</v>
      </c>
      <c r="E41" s="83">
        <f t="shared" si="34"/>
        <v>2038320</v>
      </c>
      <c r="F41" s="84">
        <f t="shared" si="34"/>
        <v>3605550</v>
      </c>
      <c r="G41" s="82">
        <f t="shared" si="34"/>
        <v>156889000</v>
      </c>
      <c r="H41" s="83">
        <f t="shared" si="34"/>
        <v>1556430</v>
      </c>
      <c r="I41" s="83">
        <f t="shared" si="34"/>
        <v>4816640</v>
      </c>
      <c r="J41" s="84">
        <f t="shared" si="34"/>
        <v>8264210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1024197900</v>
      </c>
      <c r="S41" s="60"/>
      <c r="T41" s="281"/>
      <c r="U41" s="284"/>
      <c r="V41" s="60"/>
      <c r="W41" s="142" t="s">
        <v>7</v>
      </c>
      <c r="X41" s="6">
        <f t="shared" ref="X41:AE41" si="35">X36</f>
        <v>1269.4000000000001</v>
      </c>
      <c r="Y41" s="6">
        <f t="shared" si="35"/>
        <v>2114</v>
      </c>
      <c r="Z41" s="6">
        <f t="shared" si="35"/>
        <v>23.4</v>
      </c>
      <c r="AA41" s="6">
        <f t="shared" si="35"/>
        <v>32</v>
      </c>
      <c r="AB41" s="6">
        <f t="shared" si="35"/>
        <v>1334.3</v>
      </c>
      <c r="AC41" s="6">
        <f t="shared" si="35"/>
        <v>2252.8000000000002</v>
      </c>
      <c r="AD41" s="6">
        <f t="shared" si="35"/>
        <v>41.1</v>
      </c>
      <c r="AE41" s="92">
        <f t="shared" si="35"/>
        <v>4.7</v>
      </c>
      <c r="AF41" s="16"/>
      <c r="AG41" s="142" t="s">
        <v>26</v>
      </c>
      <c r="AH41" s="7">
        <f>(AH40*10.74)</f>
        <v>14.7675</v>
      </c>
      <c r="AI41" s="7">
        <f>(AI40*2.2)</f>
        <v>16.775000000000002</v>
      </c>
      <c r="AJ41" s="7">
        <f>(AJ40*0.25)</f>
        <v>0.375</v>
      </c>
      <c r="AK41" s="263">
        <f>AK40+AL40</f>
        <v>8</v>
      </c>
      <c r="AL41" s="264"/>
      <c r="AM41" s="11"/>
      <c r="AN41" s="25" t="s">
        <v>41</v>
      </c>
      <c r="AO41" s="26">
        <v>9.5</v>
      </c>
      <c r="AP41" s="27">
        <v>8.02</v>
      </c>
      <c r="AQ41" s="71"/>
      <c r="AR41" s="36" t="s">
        <v>36</v>
      </c>
      <c r="AS41" s="13">
        <v>0</v>
      </c>
      <c r="AT41" s="2" t="s">
        <v>39</v>
      </c>
      <c r="AU41" s="39">
        <v>0.36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0</v>
      </c>
      <c r="D42" s="85">
        <f t="shared" si="36"/>
        <v>0</v>
      </c>
      <c r="E42" s="85">
        <f t="shared" si="36"/>
        <v>0</v>
      </c>
      <c r="F42" s="86">
        <f t="shared" si="36"/>
        <v>0</v>
      </c>
      <c r="G42" s="85">
        <f t="shared" si="36"/>
        <v>744000</v>
      </c>
      <c r="H42" s="85">
        <f t="shared" si="36"/>
        <v>0</v>
      </c>
      <c r="I42" s="85">
        <f t="shared" si="36"/>
        <v>0</v>
      </c>
      <c r="J42" s="86">
        <f t="shared" si="36"/>
        <v>3000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780500</v>
      </c>
      <c r="S42" s="61"/>
      <c r="T42" s="282"/>
      <c r="U42" s="285"/>
      <c r="V42" s="61"/>
      <c r="W42" s="48" t="s">
        <v>3</v>
      </c>
      <c r="X42" s="49">
        <f t="shared" ref="X42:AE42" si="37">X40-X41</f>
        <v>0</v>
      </c>
      <c r="Y42" s="49">
        <f t="shared" si="37"/>
        <v>9.1999999999998181</v>
      </c>
      <c r="Z42" s="49">
        <f t="shared" si="37"/>
        <v>0</v>
      </c>
      <c r="AA42" s="49">
        <f t="shared" si="37"/>
        <v>0</v>
      </c>
      <c r="AB42" s="49">
        <f t="shared" si="37"/>
        <v>0</v>
      </c>
      <c r="AC42" s="49">
        <f t="shared" si="37"/>
        <v>9.2999999999997272</v>
      </c>
      <c r="AD42" s="49">
        <f t="shared" si="37"/>
        <v>0</v>
      </c>
      <c r="AE42" s="94">
        <f t="shared" si="37"/>
        <v>0</v>
      </c>
      <c r="AF42" s="16"/>
      <c r="AG42" s="143" t="s">
        <v>28</v>
      </c>
      <c r="AH42" s="140">
        <f>(AH41)/((K40/1000000)*8.34)</f>
        <v>2.3799508780072718</v>
      </c>
      <c r="AI42" s="140">
        <f>(AI41)/((K40/1000000)*8.34)</f>
        <v>2.7034823753900108</v>
      </c>
      <c r="AJ42" s="140">
        <f>(AJ41)/((K40/1000000)*8.34)</f>
        <v>6.0435522549702178E-2</v>
      </c>
      <c r="AK42" s="265">
        <f>(AK41)/((K40/1000000)*8.34)</f>
        <v>1.2892911477269797</v>
      </c>
      <c r="AL42" s="266"/>
      <c r="AM42" s="11"/>
      <c r="AN42" s="63"/>
      <c r="AO42" s="14"/>
      <c r="AP42" s="14"/>
      <c r="AQ42" s="71"/>
      <c r="AR42" s="139" t="s">
        <v>55</v>
      </c>
      <c r="AS42" s="89">
        <v>1.32</v>
      </c>
      <c r="AT42" s="138" t="s">
        <v>54</v>
      </c>
      <c r="AU42" s="38">
        <v>0.03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95220500</v>
      </c>
      <c r="D44" s="40">
        <v>853349</v>
      </c>
      <c r="E44" s="40">
        <v>2038320</v>
      </c>
      <c r="F44" s="42">
        <v>3605550</v>
      </c>
      <c r="G44" s="81">
        <v>158637000</v>
      </c>
      <c r="H44" s="40">
        <v>1564430</v>
      </c>
      <c r="I44" s="40">
        <v>4849640</v>
      </c>
      <c r="J44" s="42">
        <v>8328230</v>
      </c>
      <c r="K44" s="270">
        <f>C46+G46</f>
        <v>1004000</v>
      </c>
      <c r="L44" s="271"/>
      <c r="M44" s="276">
        <f>D46+E46+F46+H46+I46+J46</f>
        <v>102020</v>
      </c>
      <c r="N44" s="271"/>
      <c r="O44" s="277">
        <f>M44+K44</f>
        <v>1106020</v>
      </c>
      <c r="P44" s="277"/>
      <c r="Q44" s="45" t="s">
        <v>6</v>
      </c>
      <c r="R44" s="42">
        <v>1025744200</v>
      </c>
      <c r="S44" s="60"/>
      <c r="T44" s="280">
        <v>0</v>
      </c>
      <c r="U44" s="283">
        <v>0.97</v>
      </c>
      <c r="V44" s="60"/>
      <c r="W44" s="141" t="s">
        <v>6</v>
      </c>
      <c r="X44" s="47">
        <v>1269.4000000000001</v>
      </c>
      <c r="Y44" s="47">
        <v>2135.8000000000002</v>
      </c>
      <c r="Z44" s="47">
        <v>23.4</v>
      </c>
      <c r="AA44" s="47">
        <v>32.200000000000003</v>
      </c>
      <c r="AB44" s="47">
        <v>1334.3</v>
      </c>
      <c r="AC44" s="47">
        <v>2275.5</v>
      </c>
      <c r="AD44" s="47">
        <v>41.1</v>
      </c>
      <c r="AE44" s="93">
        <v>4.7</v>
      </c>
      <c r="AF44" s="16"/>
      <c r="AG44" s="141" t="s">
        <v>29</v>
      </c>
      <c r="AH44" s="18">
        <v>1.75</v>
      </c>
      <c r="AI44" s="18">
        <v>8.875</v>
      </c>
      <c r="AJ44" s="18">
        <v>2</v>
      </c>
      <c r="AK44" s="18">
        <v>11</v>
      </c>
      <c r="AL44" s="19">
        <v>0</v>
      </c>
      <c r="AM44" s="70"/>
      <c r="AN44" s="73" t="s">
        <v>40</v>
      </c>
      <c r="AO44" s="23">
        <v>11.2</v>
      </c>
      <c r="AP44" s="24">
        <v>7.5</v>
      </c>
      <c r="AQ44" s="71"/>
      <c r="AR44" s="34" t="s">
        <v>37</v>
      </c>
      <c r="AS44" s="55">
        <v>0</v>
      </c>
      <c r="AT44" s="35" t="s">
        <v>38</v>
      </c>
      <c r="AU44" s="56">
        <v>0.04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95220500</v>
      </c>
      <c r="D45" s="83">
        <f t="shared" si="38"/>
        <v>853349</v>
      </c>
      <c r="E45" s="83">
        <f t="shared" si="38"/>
        <v>2038320</v>
      </c>
      <c r="F45" s="84">
        <f t="shared" si="38"/>
        <v>3605550</v>
      </c>
      <c r="G45" s="82">
        <f t="shared" si="38"/>
        <v>157633000</v>
      </c>
      <c r="H45" s="83">
        <f t="shared" si="38"/>
        <v>1556430</v>
      </c>
      <c r="I45" s="83">
        <f t="shared" si="38"/>
        <v>4816640</v>
      </c>
      <c r="J45" s="84">
        <f t="shared" si="38"/>
        <v>8267210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1024978400</v>
      </c>
      <c r="S45" s="60"/>
      <c r="T45" s="281"/>
      <c r="U45" s="284"/>
      <c r="V45" s="60"/>
      <c r="W45" s="142" t="s">
        <v>7</v>
      </c>
      <c r="X45" s="6">
        <f t="shared" ref="X45:AE45" si="39">X40</f>
        <v>1269.4000000000001</v>
      </c>
      <c r="Y45" s="6">
        <f t="shared" si="39"/>
        <v>2123.1999999999998</v>
      </c>
      <c r="Z45" s="6">
        <f t="shared" si="39"/>
        <v>23.4</v>
      </c>
      <c r="AA45" s="6">
        <f t="shared" si="39"/>
        <v>32</v>
      </c>
      <c r="AB45" s="6">
        <f t="shared" si="39"/>
        <v>1334.3</v>
      </c>
      <c r="AC45" s="6">
        <f t="shared" si="39"/>
        <v>2262.1</v>
      </c>
      <c r="AD45" s="6">
        <f t="shared" si="39"/>
        <v>41.1</v>
      </c>
      <c r="AE45" s="92">
        <f t="shared" si="39"/>
        <v>4.7</v>
      </c>
      <c r="AF45" s="16"/>
      <c r="AG45" s="142" t="s">
        <v>26</v>
      </c>
      <c r="AH45" s="7">
        <f>(AH44*10.74)</f>
        <v>18.795000000000002</v>
      </c>
      <c r="AI45" s="7">
        <f>(AI44*2.2)</f>
        <v>19.525000000000002</v>
      </c>
      <c r="AJ45" s="7">
        <f>(AJ44*0.25)</f>
        <v>0.5</v>
      </c>
      <c r="AK45" s="263">
        <f>AK44+AL44</f>
        <v>11</v>
      </c>
      <c r="AL45" s="264"/>
      <c r="AM45" s="11"/>
      <c r="AN45" s="25" t="s">
        <v>41</v>
      </c>
      <c r="AO45" s="26">
        <v>9.6</v>
      </c>
      <c r="AP45" s="27">
        <v>7.97</v>
      </c>
      <c r="AQ45" s="71"/>
      <c r="AR45" s="36" t="s">
        <v>36</v>
      </c>
      <c r="AS45" s="13">
        <v>0</v>
      </c>
      <c r="AT45" s="2" t="s">
        <v>39</v>
      </c>
      <c r="AU45" s="39">
        <v>0.44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0</v>
      </c>
      <c r="D46" s="85">
        <f t="shared" si="40"/>
        <v>0</v>
      </c>
      <c r="E46" s="85">
        <f t="shared" si="40"/>
        <v>0</v>
      </c>
      <c r="F46" s="86">
        <f t="shared" si="40"/>
        <v>0</v>
      </c>
      <c r="G46" s="85">
        <f t="shared" si="40"/>
        <v>1004000</v>
      </c>
      <c r="H46" s="85">
        <f t="shared" si="40"/>
        <v>8000</v>
      </c>
      <c r="I46" s="85">
        <f t="shared" si="40"/>
        <v>33000</v>
      </c>
      <c r="J46" s="86">
        <f t="shared" si="40"/>
        <v>61020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765800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41">Y44-Y45</f>
        <v>12.600000000000364</v>
      </c>
      <c r="Z46" s="49">
        <f t="shared" si="41"/>
        <v>0</v>
      </c>
      <c r="AA46" s="49">
        <f t="shared" si="41"/>
        <v>0.20000000000000284</v>
      </c>
      <c r="AB46" s="49">
        <f t="shared" si="41"/>
        <v>0</v>
      </c>
      <c r="AC46" s="49">
        <f t="shared" si="41"/>
        <v>13.400000000000091</v>
      </c>
      <c r="AD46" s="49">
        <f t="shared" si="41"/>
        <v>0</v>
      </c>
      <c r="AE46" s="94">
        <f t="shared" si="41"/>
        <v>0</v>
      </c>
      <c r="AF46" s="16"/>
      <c r="AG46" s="143" t="s">
        <v>28</v>
      </c>
      <c r="AH46" s="140">
        <f>(AH45)/((K44/1000000)*8.34)</f>
        <v>2.244618647711313</v>
      </c>
      <c r="AI46" s="140">
        <f>(AI45)/((K44/1000000)*8.34)</f>
        <v>2.3317998987264374</v>
      </c>
      <c r="AJ46" s="140">
        <f>(AJ45)/((K44/1000000)*8.34)</f>
        <v>5.9713185626797366E-2</v>
      </c>
      <c r="AK46" s="265">
        <f>(AK45)/((K44/1000000)*8.34)</f>
        <v>1.313690083789542</v>
      </c>
      <c r="AL46" s="266"/>
      <c r="AM46" s="11"/>
      <c r="AN46" s="63"/>
      <c r="AO46" s="14"/>
      <c r="AP46" s="14"/>
      <c r="AQ46" s="71"/>
      <c r="AR46" s="139" t="s">
        <v>55</v>
      </c>
      <c r="AS46" s="89">
        <v>1.35</v>
      </c>
      <c r="AT46" s="138" t="s">
        <v>54</v>
      </c>
      <c r="AU46" s="38">
        <v>0.03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95220500</v>
      </c>
      <c r="D48" s="40">
        <v>853349</v>
      </c>
      <c r="E48" s="40">
        <v>2038320</v>
      </c>
      <c r="F48" s="42">
        <v>3605550</v>
      </c>
      <c r="G48" s="81">
        <v>159165000</v>
      </c>
      <c r="H48" s="40">
        <v>1571430</v>
      </c>
      <c r="I48" s="40">
        <v>4849640</v>
      </c>
      <c r="J48" s="42">
        <v>8344240</v>
      </c>
      <c r="K48" s="270">
        <f>C50+G50</f>
        <v>528000</v>
      </c>
      <c r="L48" s="271"/>
      <c r="M48" s="276">
        <f>D50+E50+F50+H50+I50+J50</f>
        <v>23010</v>
      </c>
      <c r="N48" s="271"/>
      <c r="O48" s="288">
        <f>M48+K48</f>
        <v>551010</v>
      </c>
      <c r="P48" s="289"/>
      <c r="Q48" s="45" t="s">
        <v>6</v>
      </c>
      <c r="R48" s="42">
        <v>1026574100</v>
      </c>
      <c r="S48" s="60"/>
      <c r="T48" s="280">
        <v>0</v>
      </c>
      <c r="U48" s="283">
        <v>1.05</v>
      </c>
      <c r="V48" s="60"/>
      <c r="W48" s="141" t="s">
        <v>6</v>
      </c>
      <c r="X48" s="47">
        <v>1269.4000000000001</v>
      </c>
      <c r="Y48" s="47">
        <v>2142.4</v>
      </c>
      <c r="Z48" s="47">
        <v>23.6</v>
      </c>
      <c r="AA48" s="47">
        <v>32.200000000000003</v>
      </c>
      <c r="AB48" s="47">
        <v>1334.3</v>
      </c>
      <c r="AC48" s="47">
        <v>2282.4</v>
      </c>
      <c r="AD48" s="47">
        <v>41.3</v>
      </c>
      <c r="AE48" s="93">
        <v>4.7</v>
      </c>
      <c r="AF48" s="16"/>
      <c r="AG48" s="141" t="s">
        <v>29</v>
      </c>
      <c r="AH48" s="18">
        <v>1</v>
      </c>
      <c r="AI48" s="18">
        <v>5.125</v>
      </c>
      <c r="AJ48" s="18">
        <v>0.875</v>
      </c>
      <c r="AK48" s="18">
        <v>0</v>
      </c>
      <c r="AL48" s="19">
        <v>6</v>
      </c>
      <c r="AM48" s="70"/>
      <c r="AN48" s="73" t="s">
        <v>40</v>
      </c>
      <c r="AO48" s="23">
        <v>8.6999999999999993</v>
      </c>
      <c r="AP48" s="24">
        <v>7.45</v>
      </c>
      <c r="AQ48" s="71"/>
      <c r="AR48" s="34" t="s">
        <v>37</v>
      </c>
      <c r="AS48" s="55">
        <v>0</v>
      </c>
      <c r="AT48" s="35" t="s">
        <v>38</v>
      </c>
      <c r="AU48" s="56">
        <v>0.05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95220500</v>
      </c>
      <c r="D49" s="83">
        <f t="shared" si="42"/>
        <v>853349</v>
      </c>
      <c r="E49" s="83">
        <f t="shared" si="42"/>
        <v>2038320</v>
      </c>
      <c r="F49" s="84">
        <f t="shared" si="42"/>
        <v>3605550</v>
      </c>
      <c r="G49" s="82">
        <f t="shared" si="42"/>
        <v>158637000</v>
      </c>
      <c r="H49" s="83">
        <f t="shared" si="42"/>
        <v>1564430</v>
      </c>
      <c r="I49" s="83">
        <f t="shared" si="42"/>
        <v>4849640</v>
      </c>
      <c r="J49" s="84">
        <f t="shared" si="42"/>
        <v>8328230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1025744200</v>
      </c>
      <c r="S49" s="60"/>
      <c r="T49" s="281"/>
      <c r="U49" s="284"/>
      <c r="V49" s="60"/>
      <c r="W49" s="142" t="s">
        <v>7</v>
      </c>
      <c r="X49" s="6">
        <f t="shared" ref="X49:AE49" si="43">X44</f>
        <v>1269.4000000000001</v>
      </c>
      <c r="Y49" s="6">
        <f t="shared" si="43"/>
        <v>2135.8000000000002</v>
      </c>
      <c r="Z49" s="6">
        <f t="shared" si="43"/>
        <v>23.4</v>
      </c>
      <c r="AA49" s="6">
        <f t="shared" si="43"/>
        <v>32.200000000000003</v>
      </c>
      <c r="AB49" s="6">
        <f t="shared" si="43"/>
        <v>1334.3</v>
      </c>
      <c r="AC49" s="6">
        <f t="shared" si="43"/>
        <v>2275.5</v>
      </c>
      <c r="AD49" s="6">
        <f t="shared" si="43"/>
        <v>41.1</v>
      </c>
      <c r="AE49" s="92">
        <f t="shared" si="43"/>
        <v>4.7</v>
      </c>
      <c r="AF49" s="16"/>
      <c r="AG49" s="142" t="s">
        <v>26</v>
      </c>
      <c r="AH49" s="7">
        <f>(AH48*10.74)</f>
        <v>10.74</v>
      </c>
      <c r="AI49" s="7">
        <f>(AI48*2.2)</f>
        <v>11.275</v>
      </c>
      <c r="AJ49" s="7">
        <f>(AJ48*0.25)</f>
        <v>0.21875</v>
      </c>
      <c r="AK49" s="294">
        <f>AK48+AL48</f>
        <v>6</v>
      </c>
      <c r="AL49" s="295"/>
      <c r="AM49" s="11"/>
      <c r="AN49" s="25" t="s">
        <v>41</v>
      </c>
      <c r="AO49" s="26">
        <v>8.6999999999999993</v>
      </c>
      <c r="AP49" s="27">
        <v>7.89</v>
      </c>
      <c r="AQ49" s="71"/>
      <c r="AR49" s="36" t="s">
        <v>36</v>
      </c>
      <c r="AS49" s="13">
        <v>0</v>
      </c>
      <c r="AT49" s="2" t="s">
        <v>39</v>
      </c>
      <c r="AU49" s="39">
        <v>0.39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0</v>
      </c>
      <c r="D50" s="85">
        <f t="shared" si="44"/>
        <v>0</v>
      </c>
      <c r="E50" s="85">
        <f t="shared" si="44"/>
        <v>0</v>
      </c>
      <c r="F50" s="86">
        <f t="shared" si="44"/>
        <v>0</v>
      </c>
      <c r="G50" s="85">
        <f t="shared" si="44"/>
        <v>528000</v>
      </c>
      <c r="H50" s="85">
        <f t="shared" si="44"/>
        <v>7000</v>
      </c>
      <c r="I50" s="85">
        <f t="shared" si="44"/>
        <v>0</v>
      </c>
      <c r="J50" s="86">
        <f t="shared" si="44"/>
        <v>16010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829900</v>
      </c>
      <c r="S50" s="61"/>
      <c r="T50" s="282"/>
      <c r="U50" s="285"/>
      <c r="V50" s="61"/>
      <c r="W50" s="48" t="s">
        <v>3</v>
      </c>
      <c r="X50" s="49">
        <f>X48-X49</f>
        <v>0</v>
      </c>
      <c r="Y50" s="49">
        <f t="shared" ref="Y50:AE50" si="45">Y48-Y49</f>
        <v>6.5999999999999091</v>
      </c>
      <c r="Z50" s="49">
        <f t="shared" si="45"/>
        <v>0.20000000000000284</v>
      </c>
      <c r="AA50" s="49">
        <f t="shared" si="45"/>
        <v>0</v>
      </c>
      <c r="AB50" s="49">
        <f t="shared" si="45"/>
        <v>0</v>
      </c>
      <c r="AC50" s="49">
        <f t="shared" si="45"/>
        <v>6.9000000000000909</v>
      </c>
      <c r="AD50" s="49">
        <f t="shared" si="45"/>
        <v>0.19999999999999574</v>
      </c>
      <c r="AE50" s="94">
        <f t="shared" si="45"/>
        <v>0</v>
      </c>
      <c r="AF50" s="16"/>
      <c r="AG50" s="143" t="s">
        <v>28</v>
      </c>
      <c r="AH50" s="140">
        <f>(AH49)/((K48/1000000)*8.34)</f>
        <v>2.4389579245694351</v>
      </c>
      <c r="AI50" s="140">
        <f>(AI49)/((K48/1000000)*8.34)</f>
        <v>2.5604516386890488</v>
      </c>
      <c r="AJ50" s="140">
        <f>(AJ49)/((K48/1000000)*8.34)</f>
        <v>4.9676168156383982E-2</v>
      </c>
      <c r="AK50" s="296">
        <f>(AK49)/((K48/1000000)*8.34)</f>
        <v>1.3625463265751034</v>
      </c>
      <c r="AL50" s="297"/>
      <c r="AM50" s="11"/>
      <c r="AN50" s="63"/>
      <c r="AO50" s="14"/>
      <c r="AP50" s="14"/>
      <c r="AQ50" s="71"/>
      <c r="AR50" s="139" t="s">
        <v>55</v>
      </c>
      <c r="AS50" s="89">
        <v>1.37</v>
      </c>
      <c r="AT50" s="138" t="s">
        <v>54</v>
      </c>
      <c r="AU50" s="38">
        <v>0.04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95220500</v>
      </c>
      <c r="D52" s="40">
        <v>853349</v>
      </c>
      <c r="E52" s="40">
        <v>2038320</v>
      </c>
      <c r="F52" s="42">
        <v>3605550</v>
      </c>
      <c r="G52" s="81">
        <v>160115000</v>
      </c>
      <c r="H52" s="40">
        <v>1579430</v>
      </c>
      <c r="I52" s="40">
        <v>4881640</v>
      </c>
      <c r="J52" s="42">
        <v>8398260</v>
      </c>
      <c r="K52" s="270">
        <f>C54+G54</f>
        <v>950000</v>
      </c>
      <c r="L52" s="271"/>
      <c r="M52" s="276">
        <f>D54+E54+F54+H54+I54+J54</f>
        <v>94020</v>
      </c>
      <c r="N52" s="271"/>
      <c r="O52" s="288">
        <f>M52+K52</f>
        <v>1044020</v>
      </c>
      <c r="P52" s="289"/>
      <c r="Q52" s="45" t="s">
        <v>6</v>
      </c>
      <c r="R52" s="42">
        <v>1027429000</v>
      </c>
      <c r="S52" s="60"/>
      <c r="T52" s="280">
        <v>0</v>
      </c>
      <c r="U52" s="283">
        <v>1.05</v>
      </c>
      <c r="V52" s="60"/>
      <c r="W52" s="141" t="s">
        <v>6</v>
      </c>
      <c r="X52" s="47">
        <v>1269.4000000000001</v>
      </c>
      <c r="Y52" s="47">
        <v>2154.3000000000002</v>
      </c>
      <c r="Z52" s="47">
        <v>23.7</v>
      </c>
      <c r="AA52" s="47">
        <v>32.200000000000003</v>
      </c>
      <c r="AB52" s="47">
        <v>1334.3</v>
      </c>
      <c r="AC52" s="47">
        <v>2295</v>
      </c>
      <c r="AD52" s="47">
        <v>41.5</v>
      </c>
      <c r="AE52" s="93">
        <v>4.7</v>
      </c>
      <c r="AF52" s="16"/>
      <c r="AG52" s="141" t="s">
        <v>29</v>
      </c>
      <c r="AH52" s="18">
        <v>1.75</v>
      </c>
      <c r="AI52" s="18">
        <v>9</v>
      </c>
      <c r="AJ52" s="18">
        <v>1.875</v>
      </c>
      <c r="AK52" s="18">
        <v>0</v>
      </c>
      <c r="AL52" s="19">
        <v>11</v>
      </c>
      <c r="AM52" s="70"/>
      <c r="AN52" s="73" t="s">
        <v>40</v>
      </c>
      <c r="AO52" s="23">
        <v>9.8000000000000007</v>
      </c>
      <c r="AP52" s="24">
        <v>7.28</v>
      </c>
      <c r="AQ52" s="71"/>
      <c r="AR52" s="34" t="s">
        <v>37</v>
      </c>
      <c r="AS52" s="55">
        <v>0</v>
      </c>
      <c r="AT52" s="35" t="s">
        <v>38</v>
      </c>
      <c r="AU52" s="56">
        <v>4.9000000000000002E-2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95220500</v>
      </c>
      <c r="D53" s="83">
        <f t="shared" si="46"/>
        <v>853349</v>
      </c>
      <c r="E53" s="83">
        <f t="shared" si="46"/>
        <v>2038320</v>
      </c>
      <c r="F53" s="84">
        <f t="shared" si="46"/>
        <v>3605550</v>
      </c>
      <c r="G53" s="82">
        <f t="shared" si="46"/>
        <v>159165000</v>
      </c>
      <c r="H53" s="83">
        <f t="shared" si="46"/>
        <v>1571430</v>
      </c>
      <c r="I53" s="83">
        <f t="shared" si="46"/>
        <v>4849640</v>
      </c>
      <c r="J53" s="84">
        <f t="shared" si="46"/>
        <v>8344240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1026574100</v>
      </c>
      <c r="S53" s="60"/>
      <c r="T53" s="281"/>
      <c r="U53" s="284"/>
      <c r="V53" s="60"/>
      <c r="W53" s="142" t="s">
        <v>7</v>
      </c>
      <c r="X53" s="6">
        <f t="shared" ref="X53:AE53" si="47">X48</f>
        <v>1269.4000000000001</v>
      </c>
      <c r="Y53" s="6">
        <f t="shared" si="47"/>
        <v>2142.4</v>
      </c>
      <c r="Z53" s="6">
        <f t="shared" si="47"/>
        <v>23.6</v>
      </c>
      <c r="AA53" s="6">
        <f t="shared" si="47"/>
        <v>32.200000000000003</v>
      </c>
      <c r="AB53" s="6">
        <f t="shared" si="47"/>
        <v>1334.3</v>
      </c>
      <c r="AC53" s="6">
        <f t="shared" si="47"/>
        <v>2282.4</v>
      </c>
      <c r="AD53" s="6">
        <f t="shared" si="47"/>
        <v>41.3</v>
      </c>
      <c r="AE53" s="92">
        <f t="shared" si="47"/>
        <v>4.7</v>
      </c>
      <c r="AF53" s="16"/>
      <c r="AG53" s="142" t="s">
        <v>26</v>
      </c>
      <c r="AH53" s="7">
        <f>(AH52*10.74)</f>
        <v>18.795000000000002</v>
      </c>
      <c r="AI53" s="7">
        <f>(AI52*2.2)</f>
        <v>19.8</v>
      </c>
      <c r="AJ53" s="7">
        <f>(AJ52*0.25)</f>
        <v>0.46875</v>
      </c>
      <c r="AK53" s="294">
        <f>AK52+AL52</f>
        <v>11</v>
      </c>
      <c r="AL53" s="295"/>
      <c r="AM53" s="11"/>
      <c r="AN53" s="25" t="s">
        <v>41</v>
      </c>
      <c r="AO53" s="26">
        <v>9.8000000000000007</v>
      </c>
      <c r="AP53" s="27">
        <v>7.68</v>
      </c>
      <c r="AQ53" s="71"/>
      <c r="AR53" s="36" t="s">
        <v>36</v>
      </c>
      <c r="AS53" s="13">
        <v>0</v>
      </c>
      <c r="AT53" s="2" t="s">
        <v>39</v>
      </c>
      <c r="AU53" s="39">
        <v>0.47799999999999998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0</v>
      </c>
      <c r="D54" s="85">
        <f t="shared" si="48"/>
        <v>0</v>
      </c>
      <c r="E54" s="85">
        <f t="shared" si="48"/>
        <v>0</v>
      </c>
      <c r="F54" s="86">
        <f t="shared" si="48"/>
        <v>0</v>
      </c>
      <c r="G54" s="85">
        <f t="shared" si="48"/>
        <v>950000</v>
      </c>
      <c r="H54" s="85">
        <f t="shared" si="48"/>
        <v>8000</v>
      </c>
      <c r="I54" s="85">
        <f t="shared" si="48"/>
        <v>32000</v>
      </c>
      <c r="J54" s="86">
        <f t="shared" si="48"/>
        <v>54020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854900</v>
      </c>
      <c r="S54" s="61"/>
      <c r="T54" s="282"/>
      <c r="U54" s="285"/>
      <c r="V54" s="61"/>
      <c r="W54" s="48" t="s">
        <v>3</v>
      </c>
      <c r="X54" s="49">
        <f>X52-X53</f>
        <v>0</v>
      </c>
      <c r="Y54" s="49">
        <f t="shared" ref="Y54:AE54" si="49">Y52-Y53</f>
        <v>11.900000000000091</v>
      </c>
      <c r="Z54" s="49">
        <f t="shared" si="49"/>
        <v>9.9999999999997868E-2</v>
      </c>
      <c r="AA54" s="49">
        <f t="shared" si="49"/>
        <v>0</v>
      </c>
      <c r="AB54" s="49">
        <f t="shared" si="49"/>
        <v>0</v>
      </c>
      <c r="AC54" s="49">
        <f t="shared" si="49"/>
        <v>12.599999999999909</v>
      </c>
      <c r="AD54" s="49">
        <f t="shared" si="49"/>
        <v>0.20000000000000284</v>
      </c>
      <c r="AE54" s="94">
        <f t="shared" si="49"/>
        <v>0</v>
      </c>
      <c r="AF54" s="16"/>
      <c r="AG54" s="143" t="s">
        <v>28</v>
      </c>
      <c r="AH54" s="140">
        <f>(AH53)/((K52/1000000)*8.34)</f>
        <v>2.3722074971601672</v>
      </c>
      <c r="AI54" s="140">
        <f>(AI53)/((K52/1000000)*8.34)</f>
        <v>2.4990533888678534</v>
      </c>
      <c r="AJ54" s="140">
        <f>(AJ53)/((K52/1000000)*8.34)</f>
        <v>5.9163195759182136E-2</v>
      </c>
      <c r="AK54" s="296">
        <f>(AK53)/((K52/1000000)*8.34)</f>
        <v>1.388362993815474</v>
      </c>
      <c r="AL54" s="297"/>
      <c r="AM54" s="11"/>
      <c r="AN54" s="63"/>
      <c r="AO54" s="14"/>
      <c r="AP54" s="14"/>
      <c r="AQ54" s="71"/>
      <c r="AR54" s="139" t="s">
        <v>55</v>
      </c>
      <c r="AS54" s="89">
        <v>1.32</v>
      </c>
      <c r="AT54" s="138" t="s">
        <v>54</v>
      </c>
      <c r="AU54" s="38">
        <v>2.8000000000000001E-2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95220500</v>
      </c>
      <c r="D56" s="40">
        <v>853349</v>
      </c>
      <c r="E56" s="40">
        <v>2038320</v>
      </c>
      <c r="F56" s="42">
        <v>3605550</v>
      </c>
      <c r="G56" s="81">
        <v>160972000</v>
      </c>
      <c r="H56" s="40">
        <v>1587430</v>
      </c>
      <c r="I56" s="40">
        <v>4914640</v>
      </c>
      <c r="J56" s="42">
        <v>8451280</v>
      </c>
      <c r="K56" s="270">
        <f>C58+G58</f>
        <v>857000</v>
      </c>
      <c r="L56" s="271"/>
      <c r="M56" s="276">
        <f>D58+E58+F58+H58+I58+J58</f>
        <v>94020</v>
      </c>
      <c r="N56" s="271"/>
      <c r="O56" s="288">
        <f>M56+K56</f>
        <v>951020</v>
      </c>
      <c r="P56" s="289"/>
      <c r="Q56" s="45" t="s">
        <v>6</v>
      </c>
      <c r="R56" s="42">
        <v>1028295400</v>
      </c>
      <c r="S56" s="60"/>
      <c r="T56" s="280">
        <v>0</v>
      </c>
      <c r="U56" s="283">
        <v>1.03</v>
      </c>
      <c r="V56" s="60"/>
      <c r="W56" s="141" t="s">
        <v>6</v>
      </c>
      <c r="X56" s="47">
        <v>1269.4000000000001</v>
      </c>
      <c r="Y56" s="47">
        <v>2165</v>
      </c>
      <c r="Z56" s="47">
        <v>23.8</v>
      </c>
      <c r="AA56" s="47">
        <v>32.4</v>
      </c>
      <c r="AB56" s="47">
        <v>1334.3</v>
      </c>
      <c r="AC56" s="47">
        <v>2306.4</v>
      </c>
      <c r="AD56" s="47">
        <v>41.7</v>
      </c>
      <c r="AE56" s="93">
        <v>4.7</v>
      </c>
      <c r="AF56" s="16"/>
      <c r="AG56" s="141" t="s">
        <v>29</v>
      </c>
      <c r="AH56" s="18">
        <v>1.75</v>
      </c>
      <c r="AI56" s="18">
        <v>7.9375</v>
      </c>
      <c r="AJ56" s="18">
        <v>1.5</v>
      </c>
      <c r="AK56" s="18">
        <v>0</v>
      </c>
      <c r="AL56" s="19">
        <v>10</v>
      </c>
      <c r="AM56" s="70"/>
      <c r="AN56" s="73" t="s">
        <v>40</v>
      </c>
      <c r="AO56" s="23">
        <v>11</v>
      </c>
      <c r="AP56" s="24">
        <v>7.25</v>
      </c>
      <c r="AQ56" s="71"/>
      <c r="AR56" s="34" t="s">
        <v>37</v>
      </c>
      <c r="AS56" s="55">
        <v>0</v>
      </c>
      <c r="AT56" s="35" t="s">
        <v>38</v>
      </c>
      <c r="AU56" s="56">
        <v>0.05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95220500</v>
      </c>
      <c r="D57" s="83">
        <f t="shared" si="50"/>
        <v>853349</v>
      </c>
      <c r="E57" s="83">
        <f t="shared" si="50"/>
        <v>2038320</v>
      </c>
      <c r="F57" s="84">
        <f t="shared" si="50"/>
        <v>3605550</v>
      </c>
      <c r="G57" s="82">
        <f t="shared" si="50"/>
        <v>160115000</v>
      </c>
      <c r="H57" s="83">
        <f t="shared" si="50"/>
        <v>1579430</v>
      </c>
      <c r="I57" s="83">
        <f t="shared" si="50"/>
        <v>4881640</v>
      </c>
      <c r="J57" s="84">
        <f t="shared" si="50"/>
        <v>8398260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1027429000</v>
      </c>
      <c r="S57" s="60"/>
      <c r="T57" s="281"/>
      <c r="U57" s="284"/>
      <c r="V57" s="60"/>
      <c r="W57" s="142" t="s">
        <v>7</v>
      </c>
      <c r="X57" s="6">
        <f t="shared" ref="X57:AE57" si="51">X52</f>
        <v>1269.4000000000001</v>
      </c>
      <c r="Y57" s="6">
        <f t="shared" si="51"/>
        <v>2154.3000000000002</v>
      </c>
      <c r="Z57" s="6">
        <f t="shared" si="51"/>
        <v>23.7</v>
      </c>
      <c r="AA57" s="6">
        <f t="shared" si="51"/>
        <v>32.200000000000003</v>
      </c>
      <c r="AB57" s="6">
        <f t="shared" si="51"/>
        <v>1334.3</v>
      </c>
      <c r="AC57" s="6">
        <f t="shared" si="51"/>
        <v>2295</v>
      </c>
      <c r="AD57" s="6">
        <f t="shared" si="51"/>
        <v>41.5</v>
      </c>
      <c r="AE57" s="92">
        <f t="shared" si="51"/>
        <v>4.7</v>
      </c>
      <c r="AF57" s="16"/>
      <c r="AG57" s="142" t="s">
        <v>26</v>
      </c>
      <c r="AH57" s="7">
        <f>(AH56*10.74)</f>
        <v>18.795000000000002</v>
      </c>
      <c r="AI57" s="7">
        <f>(AI56*2.2)</f>
        <v>17.462500000000002</v>
      </c>
      <c r="AJ57" s="7">
        <f>(AJ56*0.25)</f>
        <v>0.375</v>
      </c>
      <c r="AK57" s="294">
        <f>AK56+AL56</f>
        <v>10</v>
      </c>
      <c r="AL57" s="295"/>
      <c r="AM57" s="11"/>
      <c r="AN57" s="25" t="s">
        <v>41</v>
      </c>
      <c r="AO57" s="26">
        <v>10.4</v>
      </c>
      <c r="AP57" s="27">
        <v>7.79</v>
      </c>
      <c r="AQ57" s="71"/>
      <c r="AR57" s="36" t="s">
        <v>36</v>
      </c>
      <c r="AS57" s="13">
        <v>0</v>
      </c>
      <c r="AT57" s="2" t="s">
        <v>39</v>
      </c>
      <c r="AU57" s="39">
        <v>0.41099999999999998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0</v>
      </c>
      <c r="D58" s="85">
        <f t="shared" si="52"/>
        <v>0</v>
      </c>
      <c r="E58" s="85">
        <f t="shared" si="52"/>
        <v>0</v>
      </c>
      <c r="F58" s="86">
        <f t="shared" si="52"/>
        <v>0</v>
      </c>
      <c r="G58" s="85">
        <f t="shared" si="52"/>
        <v>857000</v>
      </c>
      <c r="H58" s="85">
        <f t="shared" si="52"/>
        <v>8000</v>
      </c>
      <c r="I58" s="85">
        <f t="shared" si="52"/>
        <v>33000</v>
      </c>
      <c r="J58" s="86">
        <f t="shared" si="52"/>
        <v>53020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866400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53">Y56-Y57</f>
        <v>10.699999999999818</v>
      </c>
      <c r="Z58" s="49">
        <f t="shared" si="53"/>
        <v>0.10000000000000142</v>
      </c>
      <c r="AA58" s="49">
        <f t="shared" si="53"/>
        <v>0.19999999999999574</v>
      </c>
      <c r="AB58" s="49">
        <f t="shared" si="53"/>
        <v>0</v>
      </c>
      <c r="AC58" s="49">
        <f t="shared" si="53"/>
        <v>11.400000000000091</v>
      </c>
      <c r="AD58" s="49">
        <f t="shared" si="53"/>
        <v>0.20000000000000284</v>
      </c>
      <c r="AE58" s="94">
        <f t="shared" si="53"/>
        <v>0</v>
      </c>
      <c r="AF58" s="16"/>
      <c r="AG58" s="143" t="s">
        <v>28</v>
      </c>
      <c r="AH58" s="140">
        <f>(AH57)/((K56/1000000)*8.34)</f>
        <v>2.6296349151717133</v>
      </c>
      <c r="AI58" s="140">
        <f>(AI57)/((K56/1000000)*8.34)</f>
        <v>2.4432029638832695</v>
      </c>
      <c r="AJ58" s="140">
        <f>(AJ57)/((K56/1000000)*8.34)</f>
        <v>5.2466778036147514E-2</v>
      </c>
      <c r="AK58" s="296">
        <f>(AK57)/((K56/1000000)*8.34)</f>
        <v>1.3991140809639335</v>
      </c>
      <c r="AL58" s="297"/>
      <c r="AM58" s="11"/>
      <c r="AN58" s="63"/>
      <c r="AO58" s="14"/>
      <c r="AP58" s="14"/>
      <c r="AQ58" s="71"/>
      <c r="AR58" s="139" t="s">
        <v>55</v>
      </c>
      <c r="AS58" s="89">
        <v>1.19</v>
      </c>
      <c r="AT58" s="138" t="s">
        <v>54</v>
      </c>
      <c r="AU58" s="38">
        <v>2.9000000000000001E-2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95220500</v>
      </c>
      <c r="D60" s="40">
        <v>853349</v>
      </c>
      <c r="E60" s="40">
        <v>2038320</v>
      </c>
      <c r="F60" s="42">
        <v>3605550</v>
      </c>
      <c r="G60" s="81">
        <v>161715000</v>
      </c>
      <c r="H60" s="40">
        <v>1595430</v>
      </c>
      <c r="I60" s="40">
        <v>4914640</v>
      </c>
      <c r="J60" s="42">
        <v>8468290</v>
      </c>
      <c r="K60" s="270">
        <f>C62+G62</f>
        <v>743000</v>
      </c>
      <c r="L60" s="271"/>
      <c r="M60" s="276">
        <f>D62+E62+F62+H62+I62+J62</f>
        <v>25010</v>
      </c>
      <c r="N60" s="271"/>
      <c r="O60" s="288">
        <f>M60+K60</f>
        <v>768010</v>
      </c>
      <c r="P60" s="289"/>
      <c r="Q60" s="45" t="s">
        <v>6</v>
      </c>
      <c r="R60" s="42">
        <v>1029186800</v>
      </c>
      <c r="S60" s="60"/>
      <c r="T60" s="280">
        <v>0</v>
      </c>
      <c r="U60" s="283">
        <v>1</v>
      </c>
      <c r="V60" s="60"/>
      <c r="W60" s="141" t="s">
        <v>6</v>
      </c>
      <c r="X60" s="47">
        <v>1269.4000000000001</v>
      </c>
      <c r="Y60" s="47">
        <v>2174.1999999999998</v>
      </c>
      <c r="Z60" s="47">
        <v>23.9</v>
      </c>
      <c r="AA60" s="47">
        <v>32.4</v>
      </c>
      <c r="AB60" s="47">
        <v>1334.3</v>
      </c>
      <c r="AC60" s="47">
        <v>2315.9</v>
      </c>
      <c r="AD60" s="47">
        <v>41.7</v>
      </c>
      <c r="AE60" s="93">
        <v>4.7</v>
      </c>
      <c r="AF60" s="16"/>
      <c r="AG60" s="141" t="s">
        <v>29</v>
      </c>
      <c r="AH60" s="18">
        <v>1.5</v>
      </c>
      <c r="AI60" s="18">
        <v>6.5</v>
      </c>
      <c r="AJ60" s="18">
        <v>1.25</v>
      </c>
      <c r="AK60" s="18">
        <v>0</v>
      </c>
      <c r="AL60" s="19">
        <v>8</v>
      </c>
      <c r="AM60" s="70"/>
      <c r="AN60" s="73" t="s">
        <v>40</v>
      </c>
      <c r="AO60" s="23">
        <v>12</v>
      </c>
      <c r="AP60" s="24">
        <v>7.47</v>
      </c>
      <c r="AQ60" s="71"/>
      <c r="AR60" s="34" t="s">
        <v>37</v>
      </c>
      <c r="AS60" s="55">
        <v>0</v>
      </c>
      <c r="AT60" s="35" t="s">
        <v>38</v>
      </c>
      <c r="AU60" s="56">
        <v>0.04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95220500</v>
      </c>
      <c r="D61" s="83">
        <f t="shared" si="54"/>
        <v>853349</v>
      </c>
      <c r="E61" s="83">
        <f t="shared" si="54"/>
        <v>2038320</v>
      </c>
      <c r="F61" s="84">
        <f t="shared" si="54"/>
        <v>3605550</v>
      </c>
      <c r="G61" s="82">
        <f t="shared" si="54"/>
        <v>160972000</v>
      </c>
      <c r="H61" s="83">
        <f t="shared" si="54"/>
        <v>1587430</v>
      </c>
      <c r="I61" s="83">
        <f t="shared" si="54"/>
        <v>4914640</v>
      </c>
      <c r="J61" s="84">
        <f t="shared" si="54"/>
        <v>8451280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1028295400</v>
      </c>
      <c r="S61" s="60"/>
      <c r="T61" s="281"/>
      <c r="U61" s="284"/>
      <c r="V61" s="60"/>
      <c r="W61" s="142" t="s">
        <v>7</v>
      </c>
      <c r="X61" s="6">
        <f t="shared" ref="X61:AE61" si="55">X56</f>
        <v>1269.4000000000001</v>
      </c>
      <c r="Y61" s="6">
        <f t="shared" si="55"/>
        <v>2165</v>
      </c>
      <c r="Z61" s="6">
        <f t="shared" si="55"/>
        <v>23.8</v>
      </c>
      <c r="AA61" s="6">
        <f t="shared" si="55"/>
        <v>32.4</v>
      </c>
      <c r="AB61" s="6">
        <f t="shared" si="55"/>
        <v>1334.3</v>
      </c>
      <c r="AC61" s="6">
        <f t="shared" si="55"/>
        <v>2306.4</v>
      </c>
      <c r="AD61" s="6">
        <f t="shared" si="55"/>
        <v>41.7</v>
      </c>
      <c r="AE61" s="92">
        <f t="shared" si="55"/>
        <v>4.7</v>
      </c>
      <c r="AF61" s="16"/>
      <c r="AG61" s="142" t="s">
        <v>26</v>
      </c>
      <c r="AH61" s="7">
        <f>(AH60*10.74)</f>
        <v>16.11</v>
      </c>
      <c r="AI61" s="7">
        <f>(AI60*2.2)</f>
        <v>14.3</v>
      </c>
      <c r="AJ61" s="7">
        <f>(AJ60*0.25)</f>
        <v>0.3125</v>
      </c>
      <c r="AK61" s="294">
        <f>AK60+AL60</f>
        <v>8</v>
      </c>
      <c r="AL61" s="295"/>
      <c r="AM61" s="11"/>
      <c r="AN61" s="25" t="s">
        <v>41</v>
      </c>
      <c r="AO61" s="26">
        <v>11.2</v>
      </c>
      <c r="AP61" s="27">
        <v>7.7</v>
      </c>
      <c r="AQ61" s="71"/>
      <c r="AR61" s="36" t="s">
        <v>36</v>
      </c>
      <c r="AS61" s="13">
        <v>0</v>
      </c>
      <c r="AT61" s="2" t="s">
        <v>39</v>
      </c>
      <c r="AU61" s="39">
        <v>0.377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0</v>
      </c>
      <c r="D62" s="85">
        <f t="shared" si="56"/>
        <v>0</v>
      </c>
      <c r="E62" s="85">
        <f t="shared" si="56"/>
        <v>0</v>
      </c>
      <c r="F62" s="86">
        <f t="shared" si="56"/>
        <v>0</v>
      </c>
      <c r="G62" s="85">
        <f t="shared" si="56"/>
        <v>743000</v>
      </c>
      <c r="H62" s="85">
        <f t="shared" si="56"/>
        <v>8000</v>
      </c>
      <c r="I62" s="85">
        <f t="shared" si="56"/>
        <v>0</v>
      </c>
      <c r="J62" s="86">
        <f t="shared" si="56"/>
        <v>17010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891400</v>
      </c>
      <c r="S62" s="61"/>
      <c r="T62" s="282"/>
      <c r="U62" s="285"/>
      <c r="V62" s="61"/>
      <c r="W62" s="48" t="s">
        <v>3</v>
      </c>
      <c r="X62" s="49">
        <f>X60-X61</f>
        <v>0</v>
      </c>
      <c r="Y62" s="49">
        <f t="shared" ref="Y62:AE62" si="57">Y60-Y61</f>
        <v>9.1999999999998181</v>
      </c>
      <c r="Z62" s="49">
        <f t="shared" si="57"/>
        <v>9.9999999999997868E-2</v>
      </c>
      <c r="AA62" s="49">
        <f t="shared" si="57"/>
        <v>0</v>
      </c>
      <c r="AB62" s="49">
        <f t="shared" si="57"/>
        <v>0</v>
      </c>
      <c r="AC62" s="49">
        <f t="shared" si="57"/>
        <v>9.5</v>
      </c>
      <c r="AD62" s="49">
        <f t="shared" si="57"/>
        <v>0</v>
      </c>
      <c r="AE62" s="94">
        <f t="shared" si="57"/>
        <v>0</v>
      </c>
      <c r="AF62" s="16"/>
      <c r="AG62" s="143" t="s">
        <v>28</v>
      </c>
      <c r="AH62" s="140">
        <f>(AH61)/((K60/1000000)*8.34)</f>
        <v>2.5998044095006629</v>
      </c>
      <c r="AI62" s="140">
        <f>(AI61)/((K60/1000000)*8.34)</f>
        <v>2.3077096868938227</v>
      </c>
      <c r="AJ62" s="140">
        <f>(AJ61)/((K60/1000000)*8.34)</f>
        <v>5.0430718682120249E-2</v>
      </c>
      <c r="AK62" s="296">
        <f>(AK61)/((K60/1000000)*8.34)</f>
        <v>1.2910263982622785</v>
      </c>
      <c r="AL62" s="297"/>
      <c r="AM62" s="11"/>
      <c r="AN62" s="63"/>
      <c r="AO62" s="14"/>
      <c r="AP62" s="14"/>
      <c r="AQ62" s="71"/>
      <c r="AR62" s="139" t="s">
        <v>55</v>
      </c>
      <c r="AS62" s="89">
        <v>2.17</v>
      </c>
      <c r="AT62" s="138" t="s">
        <v>54</v>
      </c>
      <c r="AU62" s="38">
        <v>2.3E-2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95220500</v>
      </c>
      <c r="D64" s="40">
        <v>853349</v>
      </c>
      <c r="E64" s="40">
        <v>2038320</v>
      </c>
      <c r="F64" s="42">
        <v>3605550</v>
      </c>
      <c r="G64" s="81">
        <v>162743000</v>
      </c>
      <c r="H64" s="40">
        <v>1595430</v>
      </c>
      <c r="I64" s="40">
        <v>4946630</v>
      </c>
      <c r="J64" s="42">
        <v>8529310</v>
      </c>
      <c r="K64" s="270">
        <f>C66+G66</f>
        <v>1028000</v>
      </c>
      <c r="L64" s="271"/>
      <c r="M64" s="276">
        <f>D66+E66+F66+H66+I66+J66</f>
        <v>93010</v>
      </c>
      <c r="N64" s="271"/>
      <c r="O64" s="288">
        <f>M64+K64</f>
        <v>1121010</v>
      </c>
      <c r="P64" s="289"/>
      <c r="Q64" s="45" t="s">
        <v>6</v>
      </c>
      <c r="R64" s="42">
        <v>1030169500</v>
      </c>
      <c r="S64" s="60"/>
      <c r="T64" s="280">
        <v>0</v>
      </c>
      <c r="U64" s="283">
        <v>1.01</v>
      </c>
      <c r="V64" s="60"/>
      <c r="W64" s="141" t="s">
        <v>6</v>
      </c>
      <c r="X64" s="47">
        <v>1269.4000000000001</v>
      </c>
      <c r="Y64" s="47">
        <v>2187</v>
      </c>
      <c r="Z64" s="47">
        <v>24</v>
      </c>
      <c r="AA64" s="47">
        <v>32.5</v>
      </c>
      <c r="AB64" s="47">
        <v>1334.3</v>
      </c>
      <c r="AC64" s="47">
        <v>2329.4</v>
      </c>
      <c r="AD64" s="47">
        <v>41.8</v>
      </c>
      <c r="AE64" s="93">
        <v>4.7</v>
      </c>
      <c r="AF64" s="16"/>
      <c r="AG64" s="141" t="s">
        <v>29</v>
      </c>
      <c r="AH64" s="18">
        <v>2.125</v>
      </c>
      <c r="AI64" s="18">
        <v>10.125</v>
      </c>
      <c r="AJ64" s="18">
        <v>2.125</v>
      </c>
      <c r="AK64" s="18">
        <v>0</v>
      </c>
      <c r="AL64" s="19">
        <v>15</v>
      </c>
      <c r="AM64" s="70"/>
      <c r="AN64" s="73" t="s">
        <v>40</v>
      </c>
      <c r="AO64" s="23">
        <v>11.6</v>
      </c>
      <c r="AP64" s="24">
        <v>7.77</v>
      </c>
      <c r="AQ64" s="71"/>
      <c r="AR64" s="34" t="s">
        <v>37</v>
      </c>
      <c r="AS64" s="55">
        <v>0</v>
      </c>
      <c r="AT64" s="35" t="s">
        <v>38</v>
      </c>
      <c r="AU64" s="56">
        <v>4.2000000000000003E-2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95220500</v>
      </c>
      <c r="D65" s="83">
        <f t="shared" si="58"/>
        <v>853349</v>
      </c>
      <c r="E65" s="83">
        <f t="shared" si="58"/>
        <v>2038320</v>
      </c>
      <c r="F65" s="84">
        <f t="shared" si="58"/>
        <v>3605550</v>
      </c>
      <c r="G65" s="82">
        <f t="shared" si="58"/>
        <v>161715000</v>
      </c>
      <c r="H65" s="83">
        <f t="shared" si="58"/>
        <v>1595430</v>
      </c>
      <c r="I65" s="83">
        <f t="shared" si="58"/>
        <v>4914640</v>
      </c>
      <c r="J65" s="84">
        <f t="shared" si="58"/>
        <v>8468290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1029186800</v>
      </c>
      <c r="S65" s="60"/>
      <c r="T65" s="281"/>
      <c r="U65" s="284"/>
      <c r="V65" s="60"/>
      <c r="W65" s="142" t="s">
        <v>7</v>
      </c>
      <c r="X65" s="6">
        <f t="shared" ref="X65:AE65" si="59">X60</f>
        <v>1269.4000000000001</v>
      </c>
      <c r="Y65" s="6">
        <f t="shared" si="59"/>
        <v>2174.1999999999998</v>
      </c>
      <c r="Z65" s="6">
        <f t="shared" si="59"/>
        <v>23.9</v>
      </c>
      <c r="AA65" s="6">
        <f t="shared" si="59"/>
        <v>32.4</v>
      </c>
      <c r="AB65" s="6">
        <f t="shared" si="59"/>
        <v>1334.3</v>
      </c>
      <c r="AC65" s="6">
        <f t="shared" si="59"/>
        <v>2315.9</v>
      </c>
      <c r="AD65" s="6">
        <f t="shared" si="59"/>
        <v>41.7</v>
      </c>
      <c r="AE65" s="92">
        <f t="shared" si="59"/>
        <v>4.7</v>
      </c>
      <c r="AF65" s="16"/>
      <c r="AG65" s="142" t="s">
        <v>26</v>
      </c>
      <c r="AH65" s="7">
        <f>(AH64*10.74)</f>
        <v>22.822500000000002</v>
      </c>
      <c r="AI65" s="7">
        <f>(AI64*2.2)</f>
        <v>22.275000000000002</v>
      </c>
      <c r="AJ65" s="7">
        <f>(AJ64*0.25)</f>
        <v>0.53125</v>
      </c>
      <c r="AK65" s="294">
        <f>AK64+AL64</f>
        <v>15</v>
      </c>
      <c r="AL65" s="295"/>
      <c r="AM65" s="11"/>
      <c r="AN65" s="25" t="s">
        <v>41</v>
      </c>
      <c r="AO65" s="26">
        <v>10.6</v>
      </c>
      <c r="AP65" s="27">
        <v>7.49</v>
      </c>
      <c r="AQ65" s="71"/>
      <c r="AR65" s="36" t="s">
        <v>36</v>
      </c>
      <c r="AS65" s="13">
        <v>0</v>
      </c>
      <c r="AT65" s="2" t="s">
        <v>39</v>
      </c>
      <c r="AU65" s="39">
        <v>0.39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0</v>
      </c>
      <c r="D66" s="85">
        <f t="shared" si="60"/>
        <v>0</v>
      </c>
      <c r="E66" s="85">
        <f t="shared" si="60"/>
        <v>0</v>
      </c>
      <c r="F66" s="86">
        <f t="shared" si="60"/>
        <v>0</v>
      </c>
      <c r="G66" s="85">
        <f t="shared" si="60"/>
        <v>1028000</v>
      </c>
      <c r="H66" s="85">
        <f t="shared" si="60"/>
        <v>0</v>
      </c>
      <c r="I66" s="85">
        <f t="shared" si="60"/>
        <v>31990</v>
      </c>
      <c r="J66" s="86">
        <f t="shared" si="60"/>
        <v>61020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982700</v>
      </c>
      <c r="S66" s="61"/>
      <c r="T66" s="282"/>
      <c r="U66" s="285"/>
      <c r="V66" s="61"/>
      <c r="W66" s="48" t="s">
        <v>3</v>
      </c>
      <c r="X66" s="49">
        <f>X64-X65</f>
        <v>0</v>
      </c>
      <c r="Y66" s="49">
        <f t="shared" ref="Y66:AE66" si="61">Y64-Y65</f>
        <v>12.800000000000182</v>
      </c>
      <c r="Z66" s="49">
        <f t="shared" si="61"/>
        <v>0.10000000000000142</v>
      </c>
      <c r="AA66" s="49">
        <f t="shared" si="61"/>
        <v>0.10000000000000142</v>
      </c>
      <c r="AB66" s="49">
        <f t="shared" si="61"/>
        <v>0</v>
      </c>
      <c r="AC66" s="49">
        <f t="shared" si="61"/>
        <v>13.5</v>
      </c>
      <c r="AD66" s="49">
        <f t="shared" si="61"/>
        <v>9.9999999999994316E-2</v>
      </c>
      <c r="AE66" s="94">
        <f t="shared" si="61"/>
        <v>0</v>
      </c>
      <c r="AF66" s="16"/>
      <c r="AG66" s="143" t="s">
        <v>28</v>
      </c>
      <c r="AH66" s="140">
        <f>(AH65)/((K64/1000000)*8.34)</f>
        <v>2.661975477983372</v>
      </c>
      <c r="AI66" s="140">
        <f>(AI65)/((K64/1000000)*8.34)</f>
        <v>2.5981160596814381</v>
      </c>
      <c r="AJ66" s="140">
        <f>(AJ65)/((K64/1000000)*8.34)</f>
        <v>6.1964047439091528E-2</v>
      </c>
      <c r="AK66" s="296">
        <f>(AK65)/((K64/1000000)*8.34)</f>
        <v>1.7495731041625844</v>
      </c>
      <c r="AL66" s="297"/>
      <c r="AM66" s="11"/>
      <c r="AN66" s="63"/>
      <c r="AO66" s="14"/>
      <c r="AP66" s="14"/>
      <c r="AQ66" s="71"/>
      <c r="AR66" s="139" t="s">
        <v>55</v>
      </c>
      <c r="AS66" s="89">
        <v>1.33</v>
      </c>
      <c r="AT66" s="138" t="s">
        <v>54</v>
      </c>
      <c r="AU66" s="38">
        <v>2.5999999999999999E-2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95220500</v>
      </c>
      <c r="D68" s="40">
        <v>853349</v>
      </c>
      <c r="E68" s="40">
        <v>2038320</v>
      </c>
      <c r="F68" s="42">
        <v>3605550</v>
      </c>
      <c r="G68" s="81">
        <v>163572000</v>
      </c>
      <c r="H68" s="40">
        <v>1603430</v>
      </c>
      <c r="I68" s="40">
        <v>4946630</v>
      </c>
      <c r="J68" s="42">
        <v>8537320</v>
      </c>
      <c r="K68" s="270">
        <f>C70+G70</f>
        <v>829000</v>
      </c>
      <c r="L68" s="271"/>
      <c r="M68" s="276">
        <f>D70+E70+F70+H70+I70+J70</f>
        <v>16010</v>
      </c>
      <c r="N68" s="271"/>
      <c r="O68" s="288">
        <f>M68+K68</f>
        <v>845010</v>
      </c>
      <c r="P68" s="289"/>
      <c r="Q68" s="45" t="s">
        <v>6</v>
      </c>
      <c r="R68" s="42">
        <v>1031114800</v>
      </c>
      <c r="S68" s="60"/>
      <c r="T68" s="280">
        <v>0</v>
      </c>
      <c r="U68" s="283">
        <v>1.1000000000000001</v>
      </c>
      <c r="V68" s="60"/>
      <c r="W68" s="141" t="s">
        <v>6</v>
      </c>
      <c r="X68" s="47">
        <v>1269.4000000000001</v>
      </c>
      <c r="Y68" s="47">
        <v>2197.3000000000002</v>
      </c>
      <c r="Z68" s="47">
        <v>24</v>
      </c>
      <c r="AA68" s="47">
        <v>32.6</v>
      </c>
      <c r="AB68" s="47">
        <v>1334.3</v>
      </c>
      <c r="AC68" s="47">
        <v>2339.8000000000002</v>
      </c>
      <c r="AD68" s="47">
        <v>41.8</v>
      </c>
      <c r="AE68" s="93">
        <v>4.7</v>
      </c>
      <c r="AF68" s="16"/>
      <c r="AG68" s="141" t="s">
        <v>29</v>
      </c>
      <c r="AH68" s="18">
        <v>1.5</v>
      </c>
      <c r="AI68" s="18">
        <v>8</v>
      </c>
      <c r="AJ68" s="18">
        <v>1.5</v>
      </c>
      <c r="AK68" s="18">
        <v>0</v>
      </c>
      <c r="AL68" s="19">
        <v>11</v>
      </c>
      <c r="AM68" s="70"/>
      <c r="AN68" s="73" t="s">
        <v>40</v>
      </c>
      <c r="AO68" s="23">
        <v>12.4</v>
      </c>
      <c r="AP68" s="24">
        <v>7.55</v>
      </c>
      <c r="AQ68" s="71"/>
      <c r="AR68" s="34" t="s">
        <v>37</v>
      </c>
      <c r="AS68" s="55">
        <v>0</v>
      </c>
      <c r="AT68" s="35" t="s">
        <v>38</v>
      </c>
      <c r="AU68" s="56">
        <v>3.9E-2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95220500</v>
      </c>
      <c r="D69" s="82">
        <f t="shared" si="62"/>
        <v>853349</v>
      </c>
      <c r="E69" s="82">
        <f t="shared" si="62"/>
        <v>2038320</v>
      </c>
      <c r="F69" s="82">
        <f t="shared" si="62"/>
        <v>3605550</v>
      </c>
      <c r="G69" s="82">
        <f t="shared" si="62"/>
        <v>162743000</v>
      </c>
      <c r="H69" s="82">
        <f t="shared" si="62"/>
        <v>1595430</v>
      </c>
      <c r="I69" s="82">
        <f t="shared" si="62"/>
        <v>4946630</v>
      </c>
      <c r="J69" s="82">
        <f t="shared" si="62"/>
        <v>8529310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1030169500</v>
      </c>
      <c r="S69" s="60"/>
      <c r="T69" s="281"/>
      <c r="U69" s="284"/>
      <c r="V69" s="60"/>
      <c r="W69" s="142" t="s">
        <v>7</v>
      </c>
      <c r="X69" s="6">
        <f>X64</f>
        <v>1269.4000000000001</v>
      </c>
      <c r="Y69" s="6">
        <f t="shared" ref="Y69:AE69" si="63">Y64</f>
        <v>2187</v>
      </c>
      <c r="Z69" s="6">
        <f t="shared" si="63"/>
        <v>24</v>
      </c>
      <c r="AA69" s="6">
        <f t="shared" si="63"/>
        <v>32.5</v>
      </c>
      <c r="AB69" s="6">
        <f t="shared" si="63"/>
        <v>1334.3</v>
      </c>
      <c r="AC69" s="6">
        <f t="shared" si="63"/>
        <v>2329.4</v>
      </c>
      <c r="AD69" s="6">
        <f t="shared" si="63"/>
        <v>41.8</v>
      </c>
      <c r="AE69" s="6">
        <f t="shared" si="63"/>
        <v>4.7</v>
      </c>
      <c r="AF69" s="16"/>
      <c r="AG69" s="142" t="s">
        <v>26</v>
      </c>
      <c r="AH69" s="7">
        <f>(AH68*10.74)</f>
        <v>16.11</v>
      </c>
      <c r="AI69" s="7">
        <f>(AI68*2.2)</f>
        <v>17.600000000000001</v>
      </c>
      <c r="AJ69" s="7">
        <f>(AJ68*0.25)</f>
        <v>0.375</v>
      </c>
      <c r="AK69" s="294">
        <f>AK68+AL68</f>
        <v>11</v>
      </c>
      <c r="AL69" s="295"/>
      <c r="AM69" s="11"/>
      <c r="AN69" s="25" t="s">
        <v>41</v>
      </c>
      <c r="AO69" s="26">
        <v>11.4</v>
      </c>
      <c r="AP69" s="27">
        <v>7.89</v>
      </c>
      <c r="AQ69" s="71"/>
      <c r="AR69" s="36" t="s">
        <v>36</v>
      </c>
      <c r="AS69" s="13">
        <v>0</v>
      </c>
      <c r="AT69" s="2" t="s">
        <v>39</v>
      </c>
      <c r="AU69" s="39">
        <v>0.27900000000000003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0</v>
      </c>
      <c r="D70" s="85">
        <f t="shared" si="64"/>
        <v>0</v>
      </c>
      <c r="E70" s="85">
        <f t="shared" si="64"/>
        <v>0</v>
      </c>
      <c r="F70" s="86">
        <f t="shared" si="64"/>
        <v>0</v>
      </c>
      <c r="G70" s="85">
        <f t="shared" si="64"/>
        <v>829000</v>
      </c>
      <c r="H70" s="85">
        <f t="shared" si="64"/>
        <v>8000</v>
      </c>
      <c r="I70" s="85">
        <f t="shared" si="64"/>
        <v>0</v>
      </c>
      <c r="J70" s="86">
        <f t="shared" si="64"/>
        <v>8010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945300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65">Y68-Y69</f>
        <v>10.300000000000182</v>
      </c>
      <c r="Z70" s="49">
        <f t="shared" si="65"/>
        <v>0</v>
      </c>
      <c r="AA70" s="49">
        <f t="shared" si="65"/>
        <v>0.10000000000000142</v>
      </c>
      <c r="AB70" s="49">
        <f t="shared" si="65"/>
        <v>0</v>
      </c>
      <c r="AC70" s="49">
        <f t="shared" si="65"/>
        <v>10.400000000000091</v>
      </c>
      <c r="AD70" s="49">
        <f t="shared" si="65"/>
        <v>0</v>
      </c>
      <c r="AE70" s="94">
        <f t="shared" si="65"/>
        <v>0</v>
      </c>
      <c r="AF70" s="16"/>
      <c r="AG70" s="143" t="s">
        <v>28</v>
      </c>
      <c r="AH70" s="140">
        <f>(AH69)/((K68/1000000)*8.34)</f>
        <v>2.330102142652585</v>
      </c>
      <c r="AI70" s="140">
        <f>(AI69)/((K68/1000000)*8.34)</f>
        <v>2.5456112793721601</v>
      </c>
      <c r="AJ70" s="140">
        <f>(AJ69)/((K68/1000000)*8.34)</f>
        <v>5.4238876691168177E-2</v>
      </c>
      <c r="AK70" s="296">
        <f>(AK69)/((K68/1000000)*8.34)</f>
        <v>1.5910070496075999</v>
      </c>
      <c r="AL70" s="297"/>
      <c r="AM70" s="11"/>
      <c r="AN70" s="63"/>
      <c r="AO70" s="14"/>
      <c r="AP70" s="14"/>
      <c r="AQ70" s="71"/>
      <c r="AR70" s="139" t="s">
        <v>55</v>
      </c>
      <c r="AS70" s="89">
        <v>1.49</v>
      </c>
      <c r="AT70" s="138" t="s">
        <v>54</v>
      </c>
      <c r="AU70" s="38">
        <v>2.4E-2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95220500</v>
      </c>
      <c r="D72" s="40">
        <v>853349</v>
      </c>
      <c r="E72" s="40">
        <v>2038320</v>
      </c>
      <c r="F72" s="42">
        <v>3605550</v>
      </c>
      <c r="G72" s="81">
        <v>164642000</v>
      </c>
      <c r="H72" s="40">
        <v>1610430</v>
      </c>
      <c r="I72" s="40">
        <v>4979630</v>
      </c>
      <c r="J72" s="42">
        <v>8586340</v>
      </c>
      <c r="K72" s="270">
        <f>C74+G74</f>
        <v>1070000</v>
      </c>
      <c r="L72" s="271"/>
      <c r="M72" s="276">
        <f>D74+E74+F74+H74+I74+J74</f>
        <v>89020</v>
      </c>
      <c r="N72" s="271"/>
      <c r="O72" s="288">
        <f>M72+K72</f>
        <v>1159020</v>
      </c>
      <c r="P72" s="289"/>
      <c r="Q72" s="45" t="s">
        <v>6</v>
      </c>
      <c r="R72" s="42">
        <v>1032135300</v>
      </c>
      <c r="S72" s="60"/>
      <c r="T72" s="280">
        <v>0</v>
      </c>
      <c r="U72" s="283">
        <v>1.1100000000000001</v>
      </c>
      <c r="V72" s="60"/>
      <c r="W72" s="141" t="s">
        <v>6</v>
      </c>
      <c r="X72" s="47">
        <v>1269.4000000000001</v>
      </c>
      <c r="Y72" s="47">
        <v>2210.5</v>
      </c>
      <c r="Z72" s="47">
        <v>24.2</v>
      </c>
      <c r="AA72" s="47">
        <v>32.700000000000003</v>
      </c>
      <c r="AB72" s="47">
        <v>1334.3</v>
      </c>
      <c r="AC72" s="47">
        <v>2353.9</v>
      </c>
      <c r="AD72" s="47">
        <v>42</v>
      </c>
      <c r="AE72" s="93">
        <v>4.7</v>
      </c>
      <c r="AF72" s="16"/>
      <c r="AG72" s="141" t="s">
        <v>29</v>
      </c>
      <c r="AH72" s="18">
        <v>1.375</v>
      </c>
      <c r="AI72" s="18">
        <v>9.75</v>
      </c>
      <c r="AJ72" s="18">
        <v>1.34</v>
      </c>
      <c r="AK72" s="18">
        <v>0</v>
      </c>
      <c r="AL72" s="19">
        <v>14</v>
      </c>
      <c r="AM72" s="70"/>
      <c r="AN72" s="73" t="s">
        <v>40</v>
      </c>
      <c r="AO72" s="23">
        <v>12</v>
      </c>
      <c r="AP72" s="24">
        <v>7.53</v>
      </c>
      <c r="AQ72" s="71"/>
      <c r="AR72" s="34" t="s">
        <v>37</v>
      </c>
      <c r="AS72" s="55">
        <v>0</v>
      </c>
      <c r="AT72" s="35" t="s">
        <v>38</v>
      </c>
      <c r="AU72" s="56">
        <v>3.6999999999999998E-2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95220500</v>
      </c>
      <c r="D73" s="83">
        <f t="shared" si="66"/>
        <v>853349</v>
      </c>
      <c r="E73" s="83">
        <f t="shared" si="66"/>
        <v>2038320</v>
      </c>
      <c r="F73" s="84">
        <f t="shared" si="66"/>
        <v>3605550</v>
      </c>
      <c r="G73" s="82">
        <f t="shared" si="66"/>
        <v>163572000</v>
      </c>
      <c r="H73" s="83">
        <f t="shared" si="66"/>
        <v>1603430</v>
      </c>
      <c r="I73" s="83">
        <f t="shared" si="66"/>
        <v>4946630</v>
      </c>
      <c r="J73" s="84">
        <f t="shared" si="66"/>
        <v>8537320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1031114800</v>
      </c>
      <c r="S73" s="60"/>
      <c r="T73" s="281"/>
      <c r="U73" s="284"/>
      <c r="V73" s="60"/>
      <c r="W73" s="142" t="s">
        <v>7</v>
      </c>
      <c r="X73" s="6">
        <f t="shared" ref="X73:AE73" si="67">X68</f>
        <v>1269.4000000000001</v>
      </c>
      <c r="Y73" s="6">
        <f t="shared" si="67"/>
        <v>2197.3000000000002</v>
      </c>
      <c r="Z73" s="6">
        <f t="shared" si="67"/>
        <v>24</v>
      </c>
      <c r="AA73" s="6">
        <f t="shared" si="67"/>
        <v>32.6</v>
      </c>
      <c r="AB73" s="6">
        <f t="shared" si="67"/>
        <v>1334.3</v>
      </c>
      <c r="AC73" s="6">
        <f t="shared" si="67"/>
        <v>2339.8000000000002</v>
      </c>
      <c r="AD73" s="6">
        <f t="shared" si="67"/>
        <v>41.8</v>
      </c>
      <c r="AE73" s="92">
        <f t="shared" si="67"/>
        <v>4.7</v>
      </c>
      <c r="AF73" s="16"/>
      <c r="AG73" s="142" t="s">
        <v>26</v>
      </c>
      <c r="AH73" s="7">
        <f>(AH72*10.74)</f>
        <v>14.7675</v>
      </c>
      <c r="AI73" s="7">
        <f>(AI72*2.2)</f>
        <v>21.450000000000003</v>
      </c>
      <c r="AJ73" s="7">
        <f>(AJ72*0.25)</f>
        <v>0.33500000000000002</v>
      </c>
      <c r="AK73" s="294">
        <f>AK72+AL72</f>
        <v>14</v>
      </c>
      <c r="AL73" s="295"/>
      <c r="AM73" s="11"/>
      <c r="AN73" s="25" t="s">
        <v>41</v>
      </c>
      <c r="AO73" s="26">
        <v>11.6</v>
      </c>
      <c r="AP73" s="27">
        <v>8.01</v>
      </c>
      <c r="AQ73" s="71"/>
      <c r="AR73" s="36" t="s">
        <v>36</v>
      </c>
      <c r="AS73" s="13">
        <v>0</v>
      </c>
      <c r="AT73" s="2" t="s">
        <v>39</v>
      </c>
      <c r="AU73" s="39">
        <v>0.34599999999999997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0</v>
      </c>
      <c r="D74" s="85">
        <f t="shared" si="68"/>
        <v>0</v>
      </c>
      <c r="E74" s="85">
        <f t="shared" si="68"/>
        <v>0</v>
      </c>
      <c r="F74" s="86">
        <f t="shared" si="68"/>
        <v>0</v>
      </c>
      <c r="G74" s="85">
        <f t="shared" si="68"/>
        <v>1070000</v>
      </c>
      <c r="H74" s="85">
        <f t="shared" si="68"/>
        <v>7000</v>
      </c>
      <c r="I74" s="85">
        <f t="shared" si="68"/>
        <v>33000</v>
      </c>
      <c r="J74" s="86">
        <f t="shared" si="68"/>
        <v>49020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1020500</v>
      </c>
      <c r="S74" s="61"/>
      <c r="T74" s="282"/>
      <c r="U74" s="285"/>
      <c r="V74" s="61"/>
      <c r="W74" s="48" t="s">
        <v>3</v>
      </c>
      <c r="X74" s="49">
        <f>X72-X73</f>
        <v>0</v>
      </c>
      <c r="Y74" s="49">
        <f t="shared" ref="Y74:AE74" si="69">Y72-Y73</f>
        <v>13.199999999999818</v>
      </c>
      <c r="Z74" s="49">
        <f t="shared" si="69"/>
        <v>0.19999999999999929</v>
      </c>
      <c r="AA74" s="49">
        <f t="shared" si="69"/>
        <v>0.10000000000000142</v>
      </c>
      <c r="AB74" s="49">
        <f t="shared" si="69"/>
        <v>0</v>
      </c>
      <c r="AC74" s="49">
        <f t="shared" si="69"/>
        <v>14.099999999999909</v>
      </c>
      <c r="AD74" s="49">
        <f t="shared" si="69"/>
        <v>0.20000000000000284</v>
      </c>
      <c r="AE74" s="94">
        <f t="shared" si="69"/>
        <v>0</v>
      </c>
      <c r="AF74" s="16"/>
      <c r="AG74" s="143" t="s">
        <v>28</v>
      </c>
      <c r="AH74" s="140">
        <f>(AH73)/((K72/1000000)*8.34)</f>
        <v>1.6548443488200095</v>
      </c>
      <c r="AI74" s="140">
        <f>(AI73)/((K72/1000000)*8.34)</f>
        <v>2.4036845290123043</v>
      </c>
      <c r="AJ74" s="140">
        <f>(AJ73)/((K72/1000000)*8.34)</f>
        <v>3.7540061408816876E-2</v>
      </c>
      <c r="AK74" s="296">
        <f>(AK73)/((K72/1000000)*8.34)</f>
        <v>1.5688383872341378</v>
      </c>
      <c r="AL74" s="297"/>
      <c r="AM74" s="11"/>
      <c r="AN74" s="63"/>
      <c r="AO74" s="14"/>
      <c r="AP74" s="14"/>
      <c r="AQ74" s="71"/>
      <c r="AR74" s="139" t="s">
        <v>55</v>
      </c>
      <c r="AS74" s="89">
        <v>1.69</v>
      </c>
      <c r="AT74" s="138" t="s">
        <v>54</v>
      </c>
      <c r="AU74" s="38">
        <v>2.1999999999999999E-2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95220500</v>
      </c>
      <c r="D76" s="40">
        <v>853349</v>
      </c>
      <c r="E76" s="40">
        <v>2038320</v>
      </c>
      <c r="F76" s="42">
        <v>3605550</v>
      </c>
      <c r="G76" s="81">
        <v>165614000</v>
      </c>
      <c r="H76" s="40">
        <v>1610430</v>
      </c>
      <c r="I76" s="40">
        <v>5007630</v>
      </c>
      <c r="J76" s="42">
        <v>8611350</v>
      </c>
      <c r="K76" s="270">
        <f>C78+G78</f>
        <v>972000</v>
      </c>
      <c r="L76" s="271"/>
      <c r="M76" s="276">
        <f>D78+E78+F78+H78+I78+J78</f>
        <v>53010</v>
      </c>
      <c r="N76" s="271"/>
      <c r="O76" s="288">
        <f>M76+K76</f>
        <v>1025010</v>
      </c>
      <c r="P76" s="289"/>
      <c r="Q76" s="45" t="s">
        <v>6</v>
      </c>
      <c r="R76" s="42">
        <v>1033142300</v>
      </c>
      <c r="S76" s="60"/>
      <c r="T76" s="280">
        <v>0</v>
      </c>
      <c r="U76" s="283">
        <v>1.1000000000000001</v>
      </c>
      <c r="V76" s="60"/>
      <c r="W76" s="141" t="s">
        <v>6</v>
      </c>
      <c r="X76" s="47">
        <v>1269.4000000000001</v>
      </c>
      <c r="Y76" s="47">
        <v>2222.8000000000002</v>
      </c>
      <c r="Z76" s="47">
        <v>24.2</v>
      </c>
      <c r="AA76" s="47">
        <v>32.700000000000003</v>
      </c>
      <c r="AB76" s="47">
        <v>1334.3</v>
      </c>
      <c r="AC76" s="47">
        <v>2366.3000000000002</v>
      </c>
      <c r="AD76" s="47">
        <v>42.2</v>
      </c>
      <c r="AE76" s="93">
        <v>4.7</v>
      </c>
      <c r="AF76" s="16"/>
      <c r="AG76" s="141" t="s">
        <v>29</v>
      </c>
      <c r="AH76" s="18">
        <v>2</v>
      </c>
      <c r="AI76" s="18">
        <v>9</v>
      </c>
      <c r="AJ76" s="18">
        <v>1.625</v>
      </c>
      <c r="AK76" s="18">
        <v>0</v>
      </c>
      <c r="AL76" s="19">
        <v>12</v>
      </c>
      <c r="AM76" s="70"/>
      <c r="AN76" s="73" t="s">
        <v>40</v>
      </c>
      <c r="AO76" s="23">
        <v>11.9</v>
      </c>
      <c r="AP76" s="24">
        <v>7.43</v>
      </c>
      <c r="AQ76" s="71"/>
      <c r="AR76" s="34" t="s">
        <v>37</v>
      </c>
      <c r="AS76" s="55">
        <v>0</v>
      </c>
      <c r="AT76" s="35" t="s">
        <v>38</v>
      </c>
      <c r="AU76" s="56">
        <v>0.04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95220500</v>
      </c>
      <c r="D77" s="83">
        <f t="shared" si="70"/>
        <v>853349</v>
      </c>
      <c r="E77" s="83">
        <f t="shared" si="70"/>
        <v>2038320</v>
      </c>
      <c r="F77" s="84">
        <f t="shared" si="70"/>
        <v>3605550</v>
      </c>
      <c r="G77" s="82">
        <f t="shared" si="70"/>
        <v>164642000</v>
      </c>
      <c r="H77" s="83">
        <f t="shared" si="70"/>
        <v>1610430</v>
      </c>
      <c r="I77" s="83">
        <f t="shared" si="70"/>
        <v>4979630</v>
      </c>
      <c r="J77" s="84">
        <f t="shared" si="70"/>
        <v>8586340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1032135300</v>
      </c>
      <c r="S77" s="60"/>
      <c r="T77" s="281"/>
      <c r="U77" s="284"/>
      <c r="V77" s="60"/>
      <c r="W77" s="142" t="s">
        <v>7</v>
      </c>
      <c r="X77" s="6">
        <f t="shared" ref="X77:AE77" si="71">X72</f>
        <v>1269.4000000000001</v>
      </c>
      <c r="Y77" s="6">
        <f t="shared" si="71"/>
        <v>2210.5</v>
      </c>
      <c r="Z77" s="6">
        <f t="shared" si="71"/>
        <v>24.2</v>
      </c>
      <c r="AA77" s="6">
        <f t="shared" si="71"/>
        <v>32.700000000000003</v>
      </c>
      <c r="AB77" s="6">
        <f t="shared" si="71"/>
        <v>1334.3</v>
      </c>
      <c r="AC77" s="6">
        <f t="shared" si="71"/>
        <v>2353.9</v>
      </c>
      <c r="AD77" s="6">
        <f t="shared" si="71"/>
        <v>42</v>
      </c>
      <c r="AE77" s="92">
        <f t="shared" si="71"/>
        <v>4.7</v>
      </c>
      <c r="AF77" s="16"/>
      <c r="AG77" s="142" t="s">
        <v>26</v>
      </c>
      <c r="AH77" s="7">
        <f>(AH76*10.74)</f>
        <v>21.48</v>
      </c>
      <c r="AI77" s="7">
        <f>(AI76*2.2)</f>
        <v>19.8</v>
      </c>
      <c r="AJ77" s="7">
        <f>(AJ76*0.25)</f>
        <v>0.40625</v>
      </c>
      <c r="AK77" s="294">
        <f>AK76+AL76</f>
        <v>12</v>
      </c>
      <c r="AL77" s="295"/>
      <c r="AM77" s="11"/>
      <c r="AN77" s="25" t="s">
        <v>41</v>
      </c>
      <c r="AO77" s="26">
        <v>11.7</v>
      </c>
      <c r="AP77" s="27">
        <v>7.85</v>
      </c>
      <c r="AQ77" s="71"/>
      <c r="AR77" s="36" t="s">
        <v>36</v>
      </c>
      <c r="AS77" s="13">
        <v>0</v>
      </c>
      <c r="AT77" s="2" t="s">
        <v>39</v>
      </c>
      <c r="AU77" s="39">
        <v>0.37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0</v>
      </c>
      <c r="D78" s="85">
        <f t="shared" si="72"/>
        <v>0</v>
      </c>
      <c r="E78" s="85">
        <f t="shared" si="72"/>
        <v>0</v>
      </c>
      <c r="F78" s="86">
        <f t="shared" si="72"/>
        <v>0</v>
      </c>
      <c r="G78" s="85">
        <f t="shared" si="72"/>
        <v>972000</v>
      </c>
      <c r="H78" s="85">
        <f t="shared" si="72"/>
        <v>0</v>
      </c>
      <c r="I78" s="85">
        <f t="shared" si="72"/>
        <v>28000</v>
      </c>
      <c r="J78" s="86">
        <f t="shared" si="72"/>
        <v>25010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1007000</v>
      </c>
      <c r="S78" s="61"/>
      <c r="T78" s="282"/>
      <c r="U78" s="285"/>
      <c r="V78" s="61"/>
      <c r="W78" s="48" t="s">
        <v>3</v>
      </c>
      <c r="X78" s="49">
        <f>X76-X77</f>
        <v>0</v>
      </c>
      <c r="Y78" s="49">
        <f t="shared" ref="Y78:AE78" si="73">Y76-Y77</f>
        <v>12.300000000000182</v>
      </c>
      <c r="Z78" s="49">
        <f t="shared" si="73"/>
        <v>0</v>
      </c>
      <c r="AA78" s="49">
        <f t="shared" si="73"/>
        <v>0</v>
      </c>
      <c r="AB78" s="49">
        <f t="shared" si="73"/>
        <v>0</v>
      </c>
      <c r="AC78" s="49">
        <f t="shared" si="73"/>
        <v>12.400000000000091</v>
      </c>
      <c r="AD78" s="49">
        <f t="shared" si="73"/>
        <v>0.20000000000000284</v>
      </c>
      <c r="AE78" s="94">
        <f t="shared" si="73"/>
        <v>0</v>
      </c>
      <c r="AF78" s="16"/>
      <c r="AG78" s="143" t="s">
        <v>28</v>
      </c>
      <c r="AH78" s="140">
        <f>(AH77)/((K76/1000000)*8.34)</f>
        <v>2.6497320661988928</v>
      </c>
      <c r="AI78" s="140">
        <f>(AI77)/((K76/1000000)*8.34)</f>
        <v>2.4424904520827786</v>
      </c>
      <c r="AJ78" s="140">
        <f>(AJ77)/((K76/1000000)*8.34)</f>
        <v>5.0114229603971147E-2</v>
      </c>
      <c r="AK78" s="296">
        <f>(AK77)/((K76/1000000)*8.34)</f>
        <v>1.4802972436865323</v>
      </c>
      <c r="AL78" s="297"/>
      <c r="AM78" s="11"/>
      <c r="AN78" s="63"/>
      <c r="AO78" s="14"/>
      <c r="AP78" s="14"/>
      <c r="AQ78" s="71"/>
      <c r="AR78" s="139" t="s">
        <v>55</v>
      </c>
      <c r="AS78" s="89">
        <v>1.94</v>
      </c>
      <c r="AT78" s="138" t="s">
        <v>54</v>
      </c>
      <c r="AU78" s="38">
        <v>2.4E-2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95220500</v>
      </c>
      <c r="D80" s="40">
        <v>853349</v>
      </c>
      <c r="E80" s="40">
        <v>2038320</v>
      </c>
      <c r="F80" s="42">
        <v>3605550</v>
      </c>
      <c r="G80" s="81">
        <v>166362000</v>
      </c>
      <c r="H80" s="40">
        <v>1618430</v>
      </c>
      <c r="I80" s="40">
        <v>5007630</v>
      </c>
      <c r="J80" s="42">
        <v>8627350</v>
      </c>
      <c r="K80" s="270">
        <f>C82+G82</f>
        <v>748000</v>
      </c>
      <c r="L80" s="271"/>
      <c r="M80" s="276">
        <f>D82+E82+F82+H82+I82+J82</f>
        <v>24000</v>
      </c>
      <c r="N80" s="271"/>
      <c r="O80" s="288">
        <f>M80+K80</f>
        <v>772000</v>
      </c>
      <c r="P80" s="289"/>
      <c r="Q80" s="45" t="s">
        <v>6</v>
      </c>
      <c r="R80" s="42">
        <v>1034041900</v>
      </c>
      <c r="S80" s="60"/>
      <c r="T80" s="280">
        <v>0</v>
      </c>
      <c r="U80" s="283">
        <v>1.07</v>
      </c>
      <c r="V80" s="60"/>
      <c r="W80" s="141" t="s">
        <v>6</v>
      </c>
      <c r="X80" s="47">
        <v>1269.4000000000001</v>
      </c>
      <c r="Y80" s="47">
        <v>2232</v>
      </c>
      <c r="Z80" s="47">
        <v>24.2</v>
      </c>
      <c r="AA80" s="47">
        <v>32.799999999999997</v>
      </c>
      <c r="AB80" s="47">
        <v>1334.3</v>
      </c>
      <c r="AC80" s="47">
        <v>2375.9</v>
      </c>
      <c r="AD80" s="47">
        <v>42.2</v>
      </c>
      <c r="AE80" s="93">
        <v>4.7</v>
      </c>
      <c r="AF80" s="16"/>
      <c r="AG80" s="141" t="s">
        <v>29</v>
      </c>
      <c r="AH80" s="18">
        <v>1.75</v>
      </c>
      <c r="AI80" s="18">
        <v>6.5</v>
      </c>
      <c r="AJ80" s="18">
        <v>1.25</v>
      </c>
      <c r="AK80" s="18">
        <v>0</v>
      </c>
      <c r="AL80" s="19">
        <v>9</v>
      </c>
      <c r="AM80" s="70"/>
      <c r="AN80" s="73" t="s">
        <v>40</v>
      </c>
      <c r="AO80" s="23">
        <v>11.7</v>
      </c>
      <c r="AP80" s="24">
        <v>7.31</v>
      </c>
      <c r="AQ80" s="71"/>
      <c r="AR80" s="34" t="s">
        <v>37</v>
      </c>
      <c r="AS80" s="55">
        <v>0</v>
      </c>
      <c r="AT80" s="35" t="s">
        <v>38</v>
      </c>
      <c r="AU80" s="56">
        <v>0.04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95220500</v>
      </c>
      <c r="D81" s="83">
        <f t="shared" si="74"/>
        <v>853349</v>
      </c>
      <c r="E81" s="83">
        <f t="shared" si="74"/>
        <v>2038320</v>
      </c>
      <c r="F81" s="84">
        <f t="shared" si="74"/>
        <v>3605550</v>
      </c>
      <c r="G81" s="82">
        <f t="shared" si="74"/>
        <v>165614000</v>
      </c>
      <c r="H81" s="83">
        <f t="shared" si="74"/>
        <v>1610430</v>
      </c>
      <c r="I81" s="83">
        <f t="shared" si="74"/>
        <v>5007630</v>
      </c>
      <c r="J81" s="84">
        <f t="shared" si="74"/>
        <v>8611350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1033142300</v>
      </c>
      <c r="S81" s="60"/>
      <c r="T81" s="281"/>
      <c r="U81" s="284"/>
      <c r="V81" s="60"/>
      <c r="W81" s="142" t="s">
        <v>7</v>
      </c>
      <c r="X81" s="6">
        <f t="shared" ref="X81:AE81" si="75">X76</f>
        <v>1269.4000000000001</v>
      </c>
      <c r="Y81" s="6">
        <f t="shared" si="75"/>
        <v>2222.8000000000002</v>
      </c>
      <c r="Z81" s="6">
        <f t="shared" si="75"/>
        <v>24.2</v>
      </c>
      <c r="AA81" s="6">
        <f t="shared" si="75"/>
        <v>32.700000000000003</v>
      </c>
      <c r="AB81" s="6">
        <f t="shared" si="75"/>
        <v>1334.3</v>
      </c>
      <c r="AC81" s="6">
        <f t="shared" si="75"/>
        <v>2366.3000000000002</v>
      </c>
      <c r="AD81" s="6">
        <f t="shared" si="75"/>
        <v>42.2</v>
      </c>
      <c r="AE81" s="92">
        <f t="shared" si="75"/>
        <v>4.7</v>
      </c>
      <c r="AF81" s="16"/>
      <c r="AG81" s="142" t="s">
        <v>26</v>
      </c>
      <c r="AH81" s="7">
        <f>(AH80*10.74)</f>
        <v>18.795000000000002</v>
      </c>
      <c r="AI81" s="7">
        <f>(AI80*2.2)</f>
        <v>14.3</v>
      </c>
      <c r="AJ81" s="7">
        <f>(AJ80*0.25)</f>
        <v>0.3125</v>
      </c>
      <c r="AK81" s="294">
        <f>AK80+AL80</f>
        <v>9</v>
      </c>
      <c r="AL81" s="295"/>
      <c r="AM81" s="11"/>
      <c r="AN81" s="25" t="s">
        <v>41</v>
      </c>
      <c r="AO81" s="26">
        <v>11.5</v>
      </c>
      <c r="AP81" s="27">
        <v>7.88</v>
      </c>
      <c r="AQ81" s="71"/>
      <c r="AR81" s="36" t="s">
        <v>36</v>
      </c>
      <c r="AS81" s="13">
        <v>0</v>
      </c>
      <c r="AT81" s="2" t="s">
        <v>39</v>
      </c>
      <c r="AU81" s="39">
        <v>0.27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0</v>
      </c>
      <c r="D82" s="85">
        <f t="shared" si="76"/>
        <v>0</v>
      </c>
      <c r="E82" s="85">
        <f t="shared" si="76"/>
        <v>0</v>
      </c>
      <c r="F82" s="86">
        <f t="shared" si="76"/>
        <v>0</v>
      </c>
      <c r="G82" s="85">
        <f t="shared" si="76"/>
        <v>748000</v>
      </c>
      <c r="H82" s="85">
        <f t="shared" si="76"/>
        <v>8000</v>
      </c>
      <c r="I82" s="85">
        <f t="shared" si="76"/>
        <v>0</v>
      </c>
      <c r="J82" s="86">
        <f t="shared" si="76"/>
        <v>16000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899600</v>
      </c>
      <c r="S82" s="61"/>
      <c r="T82" s="282"/>
      <c r="U82" s="285"/>
      <c r="V82" s="61"/>
      <c r="W82" s="48" t="s">
        <v>3</v>
      </c>
      <c r="X82" s="49">
        <f>X80-X81</f>
        <v>0</v>
      </c>
      <c r="Y82" s="49">
        <f t="shared" ref="Y82:AE82" si="77">Y80-Y81</f>
        <v>9.1999999999998181</v>
      </c>
      <c r="Z82" s="49">
        <f t="shared" si="77"/>
        <v>0</v>
      </c>
      <c r="AA82" s="49">
        <f t="shared" si="77"/>
        <v>9.9999999999994316E-2</v>
      </c>
      <c r="AB82" s="49">
        <f t="shared" si="77"/>
        <v>0</v>
      </c>
      <c r="AC82" s="49">
        <f t="shared" si="77"/>
        <v>9.5999999999999091</v>
      </c>
      <c r="AD82" s="49">
        <f t="shared" si="77"/>
        <v>0</v>
      </c>
      <c r="AE82" s="94">
        <f t="shared" si="77"/>
        <v>0</v>
      </c>
      <c r="AF82" s="16"/>
      <c r="AG82" s="143" t="s">
        <v>28</v>
      </c>
      <c r="AH82" s="140">
        <f>(AH81)/((K80/1000000)*8.34)</f>
        <v>3.012830377409303</v>
      </c>
      <c r="AI82" s="140">
        <f>(AI81)/((K80/1000000)*8.34)</f>
        <v>2.2922838200028215</v>
      </c>
      <c r="AJ82" s="140">
        <f>(AJ81)/((K80/1000000)*8.34)</f>
        <v>5.00936149476141E-2</v>
      </c>
      <c r="AK82" s="296">
        <f>(AK81)/((K80/1000000)*8.34)</f>
        <v>1.4426961104912861</v>
      </c>
      <c r="AL82" s="297"/>
      <c r="AM82" s="11"/>
      <c r="AN82" s="63"/>
      <c r="AO82" s="14"/>
      <c r="AP82" s="14"/>
      <c r="AQ82" s="71"/>
      <c r="AR82" s="139" t="s">
        <v>55</v>
      </c>
      <c r="AS82" s="89">
        <v>1.6</v>
      </c>
      <c r="AT82" s="138" t="s">
        <v>54</v>
      </c>
      <c r="AU82" s="38">
        <v>0.03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95220500</v>
      </c>
      <c r="D84" s="40">
        <v>853349</v>
      </c>
      <c r="E84" s="40">
        <v>2038320</v>
      </c>
      <c r="F84" s="42">
        <v>3605550</v>
      </c>
      <c r="G84" s="81">
        <v>167499000</v>
      </c>
      <c r="H84" s="40">
        <v>1626430</v>
      </c>
      <c r="I84" s="40">
        <v>5036630</v>
      </c>
      <c r="J84" s="42">
        <v>8676370</v>
      </c>
      <c r="K84" s="270">
        <f>C86+G86</f>
        <v>1137000</v>
      </c>
      <c r="L84" s="271"/>
      <c r="M84" s="276">
        <f>D86+E86+F86+H86+I86+J86</f>
        <v>86020</v>
      </c>
      <c r="N84" s="271"/>
      <c r="O84" s="288">
        <f>M84+K84</f>
        <v>1223020</v>
      </c>
      <c r="P84" s="289"/>
      <c r="Q84" s="45" t="s">
        <v>6</v>
      </c>
      <c r="R84" s="42">
        <v>1035093000</v>
      </c>
      <c r="S84" s="60"/>
      <c r="T84" s="280">
        <v>0</v>
      </c>
      <c r="U84" s="283">
        <v>1.06</v>
      </c>
      <c r="V84" s="60"/>
      <c r="W84" s="141" t="s">
        <v>6</v>
      </c>
      <c r="X84" s="47">
        <v>1269.4000000000001</v>
      </c>
      <c r="Y84" s="47">
        <v>2246.6</v>
      </c>
      <c r="Z84" s="47">
        <v>24.3</v>
      </c>
      <c r="AA84" s="47">
        <v>33</v>
      </c>
      <c r="AB84" s="47">
        <v>1334.3</v>
      </c>
      <c r="AC84" s="47">
        <v>2391.1</v>
      </c>
      <c r="AD84" s="47">
        <v>42.3</v>
      </c>
      <c r="AE84" s="93">
        <v>4.7</v>
      </c>
      <c r="AF84" s="16"/>
      <c r="AG84" s="141" t="s">
        <v>29</v>
      </c>
      <c r="AH84" s="18">
        <v>2.25</v>
      </c>
      <c r="AI84" s="18">
        <v>10.25</v>
      </c>
      <c r="AJ84" s="18">
        <v>2</v>
      </c>
      <c r="AK84" s="18">
        <v>0</v>
      </c>
      <c r="AL84" s="19">
        <v>14</v>
      </c>
      <c r="AM84" s="70"/>
      <c r="AN84" s="73" t="s">
        <v>40</v>
      </c>
      <c r="AO84" s="23">
        <v>10.6</v>
      </c>
      <c r="AP84" s="24">
        <v>7.36</v>
      </c>
      <c r="AQ84" s="71"/>
      <c r="AR84" s="34" t="s">
        <v>37</v>
      </c>
      <c r="AS84" s="55">
        <v>0</v>
      </c>
      <c r="AT84" s="35" t="s">
        <v>38</v>
      </c>
      <c r="AU84" s="56">
        <v>0.04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95220500</v>
      </c>
      <c r="D85" s="83">
        <f t="shared" si="78"/>
        <v>853349</v>
      </c>
      <c r="E85" s="83">
        <f t="shared" si="78"/>
        <v>2038320</v>
      </c>
      <c r="F85" s="84">
        <f t="shared" si="78"/>
        <v>3605550</v>
      </c>
      <c r="G85" s="82">
        <f t="shared" si="78"/>
        <v>166362000</v>
      </c>
      <c r="H85" s="83">
        <f t="shared" si="78"/>
        <v>1618430</v>
      </c>
      <c r="I85" s="83">
        <f t="shared" si="78"/>
        <v>5007630</v>
      </c>
      <c r="J85" s="84">
        <f t="shared" si="78"/>
        <v>8627350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1034041900</v>
      </c>
      <c r="S85" s="60"/>
      <c r="T85" s="281"/>
      <c r="U85" s="284"/>
      <c r="V85" s="60"/>
      <c r="W85" s="142" t="s">
        <v>7</v>
      </c>
      <c r="X85" s="6">
        <f t="shared" ref="X85:AE85" si="79">X80</f>
        <v>1269.4000000000001</v>
      </c>
      <c r="Y85" s="6">
        <f t="shared" si="79"/>
        <v>2232</v>
      </c>
      <c r="Z85" s="6">
        <f t="shared" si="79"/>
        <v>24.2</v>
      </c>
      <c r="AA85" s="6">
        <f t="shared" si="79"/>
        <v>32.799999999999997</v>
      </c>
      <c r="AB85" s="6">
        <f t="shared" si="79"/>
        <v>1334.3</v>
      </c>
      <c r="AC85" s="6">
        <f t="shared" si="79"/>
        <v>2375.9</v>
      </c>
      <c r="AD85" s="6">
        <f t="shared" si="79"/>
        <v>42.2</v>
      </c>
      <c r="AE85" s="92">
        <f t="shared" si="79"/>
        <v>4.7</v>
      </c>
      <c r="AF85" s="16"/>
      <c r="AG85" s="142" t="s">
        <v>26</v>
      </c>
      <c r="AH85" s="7">
        <f>(AH84*10.74)</f>
        <v>24.164999999999999</v>
      </c>
      <c r="AI85" s="7">
        <f>(AI84*2.2)</f>
        <v>22.55</v>
      </c>
      <c r="AJ85" s="7">
        <f>(AJ84*0.25)</f>
        <v>0.5</v>
      </c>
      <c r="AK85" s="294">
        <f>AK84+AL84</f>
        <v>14</v>
      </c>
      <c r="AL85" s="295"/>
      <c r="AM85" s="11"/>
      <c r="AN85" s="25" t="s">
        <v>41</v>
      </c>
      <c r="AO85" s="26">
        <v>12.2</v>
      </c>
      <c r="AP85" s="27">
        <v>7.51</v>
      </c>
      <c r="AQ85" s="71"/>
      <c r="AR85" s="36" t="s">
        <v>36</v>
      </c>
      <c r="AS85" s="13">
        <v>0</v>
      </c>
      <c r="AT85" s="2" t="s">
        <v>39</v>
      </c>
      <c r="AU85" s="39">
        <v>0.29899999999999999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0</v>
      </c>
      <c r="D86" s="85">
        <f t="shared" si="80"/>
        <v>0</v>
      </c>
      <c r="E86" s="85">
        <f t="shared" si="80"/>
        <v>0</v>
      </c>
      <c r="F86" s="86">
        <f t="shared" si="80"/>
        <v>0</v>
      </c>
      <c r="G86" s="85">
        <f t="shared" si="80"/>
        <v>1137000</v>
      </c>
      <c r="H86" s="85">
        <f t="shared" si="80"/>
        <v>8000</v>
      </c>
      <c r="I86" s="85">
        <f t="shared" si="80"/>
        <v>29000</v>
      </c>
      <c r="J86" s="86">
        <f t="shared" si="80"/>
        <v>49020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1051100</v>
      </c>
      <c r="S86" s="61"/>
      <c r="T86" s="282"/>
      <c r="U86" s="285"/>
      <c r="V86" s="61"/>
      <c r="W86" s="48" t="s">
        <v>3</v>
      </c>
      <c r="X86" s="49">
        <f>X84-X85</f>
        <v>0</v>
      </c>
      <c r="Y86" s="49">
        <f t="shared" ref="Y86:AE86" si="81">Y84-Y85</f>
        <v>14.599999999999909</v>
      </c>
      <c r="Z86" s="49">
        <f t="shared" si="81"/>
        <v>0.10000000000000142</v>
      </c>
      <c r="AA86" s="49">
        <f t="shared" si="81"/>
        <v>0.20000000000000284</v>
      </c>
      <c r="AB86" s="49">
        <f t="shared" si="81"/>
        <v>0</v>
      </c>
      <c r="AC86" s="49">
        <f t="shared" si="81"/>
        <v>15.199999999999818</v>
      </c>
      <c r="AD86" s="49">
        <f t="shared" si="81"/>
        <v>9.9999999999994316E-2</v>
      </c>
      <c r="AE86" s="94">
        <f t="shared" si="81"/>
        <v>0</v>
      </c>
      <c r="AF86" s="16"/>
      <c r="AG86" s="143" t="s">
        <v>28</v>
      </c>
      <c r="AH86" s="140">
        <f>(AH85)/((K84/1000000)*8.34)</f>
        <v>2.5483570926899639</v>
      </c>
      <c r="AI86" s="140">
        <f>(AI85)/((K84/1000000)*8.34)</f>
        <v>2.3780447937164779</v>
      </c>
      <c r="AJ86" s="140">
        <f>(AJ85)/((K84/1000000)*8.34)</f>
        <v>5.2728265936063813E-2</v>
      </c>
      <c r="AK86" s="296">
        <f>(AK85)/((K84/1000000)*8.34)</f>
        <v>1.4763914462097867</v>
      </c>
      <c r="AL86" s="297"/>
      <c r="AM86" s="11"/>
      <c r="AN86" s="63"/>
      <c r="AO86" s="14"/>
      <c r="AP86" s="14"/>
      <c r="AQ86" s="71"/>
      <c r="AR86" s="139" t="s">
        <v>55</v>
      </c>
      <c r="AS86" s="89">
        <v>2.4700000000000002</v>
      </c>
      <c r="AT86" s="138" t="s">
        <v>54</v>
      </c>
      <c r="AU86" s="38">
        <v>0.03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95220500</v>
      </c>
      <c r="D88" s="40">
        <v>853349</v>
      </c>
      <c r="E88" s="40">
        <v>2038320</v>
      </c>
      <c r="F88" s="42">
        <v>3605550</v>
      </c>
      <c r="G88" s="81">
        <v>168295000</v>
      </c>
      <c r="H88" s="40">
        <v>1633430</v>
      </c>
      <c r="I88" s="40">
        <v>5064630</v>
      </c>
      <c r="J88" s="42">
        <v>8727390</v>
      </c>
      <c r="K88" s="270">
        <f>C90+G90</f>
        <v>796000</v>
      </c>
      <c r="L88" s="271"/>
      <c r="M88" s="276">
        <f>D90+E90+F90+H90+I90+J90</f>
        <v>86020</v>
      </c>
      <c r="N88" s="271"/>
      <c r="O88" s="288">
        <f>M88+K88</f>
        <v>882020</v>
      </c>
      <c r="P88" s="289"/>
      <c r="Q88" s="45" t="s">
        <v>6</v>
      </c>
      <c r="R88" s="42">
        <v>1035945500</v>
      </c>
      <c r="S88" s="60"/>
      <c r="T88" s="280">
        <v>0</v>
      </c>
      <c r="U88" s="283">
        <v>1.04</v>
      </c>
      <c r="V88" s="60"/>
      <c r="W88" s="141" t="s">
        <v>6</v>
      </c>
      <c r="X88" s="47">
        <v>1269.4000000000001</v>
      </c>
      <c r="Y88" s="47">
        <v>2256.8000000000002</v>
      </c>
      <c r="Z88" s="47">
        <v>24.5</v>
      </c>
      <c r="AA88" s="47">
        <v>33.1</v>
      </c>
      <c r="AB88" s="47">
        <v>1334.3</v>
      </c>
      <c r="AC88" s="47">
        <v>2402.1</v>
      </c>
      <c r="AD88" s="47">
        <v>42.5</v>
      </c>
      <c r="AE88" s="93">
        <v>4.7</v>
      </c>
      <c r="AF88" s="16"/>
      <c r="AG88" s="141" t="s">
        <v>29</v>
      </c>
      <c r="AH88" s="18">
        <v>1.5</v>
      </c>
      <c r="AI88" s="18">
        <v>7.25</v>
      </c>
      <c r="AJ88" s="18">
        <v>1.5</v>
      </c>
      <c r="AK88" s="18">
        <v>0</v>
      </c>
      <c r="AL88" s="19">
        <v>10</v>
      </c>
      <c r="AM88" s="70"/>
      <c r="AN88" s="73" t="s">
        <v>40</v>
      </c>
      <c r="AO88" s="23">
        <v>11.7</v>
      </c>
      <c r="AP88" s="24">
        <v>7.49</v>
      </c>
      <c r="AQ88" s="71"/>
      <c r="AR88" s="34" t="s">
        <v>37</v>
      </c>
      <c r="AS88" s="55">
        <v>0</v>
      </c>
      <c r="AT88" s="35" t="s">
        <v>38</v>
      </c>
      <c r="AU88" s="56">
        <v>4.2999999999999997E-2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95220500</v>
      </c>
      <c r="D89" s="83">
        <f t="shared" si="82"/>
        <v>853349</v>
      </c>
      <c r="E89" s="83">
        <f t="shared" si="82"/>
        <v>2038320</v>
      </c>
      <c r="F89" s="84">
        <f t="shared" si="82"/>
        <v>3605550</v>
      </c>
      <c r="G89" s="82">
        <f t="shared" si="82"/>
        <v>167499000</v>
      </c>
      <c r="H89" s="83">
        <f t="shared" si="82"/>
        <v>1626430</v>
      </c>
      <c r="I89" s="83">
        <f t="shared" si="82"/>
        <v>5036630</v>
      </c>
      <c r="J89" s="84">
        <f t="shared" si="82"/>
        <v>8676370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1035093000</v>
      </c>
      <c r="S89" s="60"/>
      <c r="T89" s="281"/>
      <c r="U89" s="284"/>
      <c r="V89" s="60"/>
      <c r="W89" s="142" t="s">
        <v>7</v>
      </c>
      <c r="X89" s="6">
        <f t="shared" ref="X89:AE89" si="83">X84</f>
        <v>1269.4000000000001</v>
      </c>
      <c r="Y89" s="6">
        <f t="shared" si="83"/>
        <v>2246.6</v>
      </c>
      <c r="Z89" s="6">
        <f t="shared" si="83"/>
        <v>24.3</v>
      </c>
      <c r="AA89" s="6">
        <f t="shared" si="83"/>
        <v>33</v>
      </c>
      <c r="AB89" s="6">
        <f t="shared" si="83"/>
        <v>1334.3</v>
      </c>
      <c r="AC89" s="6">
        <f t="shared" si="83"/>
        <v>2391.1</v>
      </c>
      <c r="AD89" s="6">
        <f t="shared" si="83"/>
        <v>42.3</v>
      </c>
      <c r="AE89" s="92">
        <f t="shared" si="83"/>
        <v>4.7</v>
      </c>
      <c r="AF89" s="16"/>
      <c r="AG89" s="142" t="s">
        <v>26</v>
      </c>
      <c r="AH89" s="7">
        <f>(AH88*10.74)</f>
        <v>16.11</v>
      </c>
      <c r="AI89" s="7">
        <f>(AI88*2.2)</f>
        <v>15.950000000000001</v>
      </c>
      <c r="AJ89" s="7">
        <f>(AJ88*0.25)</f>
        <v>0.375</v>
      </c>
      <c r="AK89" s="294">
        <f>AK88+AL88</f>
        <v>10</v>
      </c>
      <c r="AL89" s="295"/>
      <c r="AM89" s="11"/>
      <c r="AN89" s="25" t="s">
        <v>41</v>
      </c>
      <c r="AO89" s="26">
        <v>12.5</v>
      </c>
      <c r="AP89" s="27">
        <v>7.77</v>
      </c>
      <c r="AQ89" s="71"/>
      <c r="AR89" s="36" t="s">
        <v>36</v>
      </c>
      <c r="AS89" s="13">
        <v>0</v>
      </c>
      <c r="AT89" s="2" t="s">
        <v>39</v>
      </c>
      <c r="AU89" s="39">
        <v>0.29299999999999998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0</v>
      </c>
      <c r="D90" s="85">
        <f t="shared" si="84"/>
        <v>0</v>
      </c>
      <c r="E90" s="85">
        <f t="shared" si="84"/>
        <v>0</v>
      </c>
      <c r="F90" s="86">
        <f t="shared" si="84"/>
        <v>0</v>
      </c>
      <c r="G90" s="85">
        <f t="shared" si="84"/>
        <v>796000</v>
      </c>
      <c r="H90" s="85">
        <f t="shared" si="84"/>
        <v>7000</v>
      </c>
      <c r="I90" s="85">
        <f t="shared" si="84"/>
        <v>28000</v>
      </c>
      <c r="J90" s="86">
        <f t="shared" si="84"/>
        <v>51020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852500</v>
      </c>
      <c r="S90" s="61"/>
      <c r="T90" s="282"/>
      <c r="U90" s="285"/>
      <c r="V90" s="61"/>
      <c r="W90" s="48" t="s">
        <v>3</v>
      </c>
      <c r="X90" s="49">
        <f>X88-X89</f>
        <v>0</v>
      </c>
      <c r="Y90" s="49">
        <f t="shared" ref="Y90:AE90" si="85">Y88-Y89</f>
        <v>10.200000000000273</v>
      </c>
      <c r="Z90" s="49">
        <f t="shared" si="85"/>
        <v>0.19999999999999929</v>
      </c>
      <c r="AA90" s="49">
        <f t="shared" si="85"/>
        <v>0.10000000000000142</v>
      </c>
      <c r="AB90" s="49">
        <f t="shared" si="85"/>
        <v>0</v>
      </c>
      <c r="AC90" s="49">
        <f t="shared" si="85"/>
        <v>11</v>
      </c>
      <c r="AD90" s="49">
        <f t="shared" si="85"/>
        <v>0.20000000000000284</v>
      </c>
      <c r="AE90" s="94">
        <f t="shared" si="85"/>
        <v>0</v>
      </c>
      <c r="AF90" s="16"/>
      <c r="AG90" s="143" t="s">
        <v>28</v>
      </c>
      <c r="AH90" s="140">
        <f>(AH89)/((K88/1000000)*8.34)</f>
        <v>2.4267018545967245</v>
      </c>
      <c r="AI90" s="140">
        <f>(AI89)/((K88/1000000)*8.34)</f>
        <v>2.402600532639215</v>
      </c>
      <c r="AJ90" s="140">
        <f>(AJ89)/((K88/1000000)*8.34)</f>
        <v>5.6487473337912583E-2</v>
      </c>
      <c r="AK90" s="296">
        <f>(AK89)/((K88/1000000)*8.34)</f>
        <v>1.5063326223443354</v>
      </c>
      <c r="AL90" s="297"/>
      <c r="AM90" s="11"/>
      <c r="AN90" s="63"/>
      <c r="AO90" s="14"/>
      <c r="AP90" s="14"/>
      <c r="AQ90" s="71"/>
      <c r="AR90" s="139" t="s">
        <v>55</v>
      </c>
      <c r="AS90" s="89">
        <v>1.25</v>
      </c>
      <c r="AT90" s="138" t="s">
        <v>54</v>
      </c>
      <c r="AU90" s="38">
        <v>3.5000000000000003E-2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95220500</v>
      </c>
      <c r="D92" s="40">
        <v>853349</v>
      </c>
      <c r="E92" s="40">
        <v>2038320</v>
      </c>
      <c r="F92" s="42">
        <v>3605550</v>
      </c>
      <c r="G92" s="81">
        <v>169415000</v>
      </c>
      <c r="H92" s="40">
        <v>1641430</v>
      </c>
      <c r="I92" s="40">
        <v>5064630</v>
      </c>
      <c r="J92" s="42">
        <v>8735400</v>
      </c>
      <c r="K92" s="270">
        <f>C94+G94</f>
        <v>1120000</v>
      </c>
      <c r="L92" s="271"/>
      <c r="M92" s="276">
        <f>D94+E94+F94+H94+I94+J94</f>
        <v>16010</v>
      </c>
      <c r="N92" s="271"/>
      <c r="O92" s="288">
        <f>M92+K92</f>
        <v>1136010</v>
      </c>
      <c r="P92" s="289"/>
      <c r="Q92" s="45" t="s">
        <v>6</v>
      </c>
      <c r="R92" s="42">
        <v>1036903900</v>
      </c>
      <c r="S92" s="60"/>
      <c r="T92" s="280">
        <v>7.0000000000000007E-2</v>
      </c>
      <c r="U92" s="283">
        <v>1.06</v>
      </c>
      <c r="V92" s="60"/>
      <c r="W92" s="141" t="s">
        <v>6</v>
      </c>
      <c r="X92" s="47">
        <v>1269.4000000000001</v>
      </c>
      <c r="Y92" s="47">
        <v>2271.1999999999998</v>
      </c>
      <c r="Z92" s="47">
        <v>24.5</v>
      </c>
      <c r="AA92" s="47">
        <v>33.200000000000003</v>
      </c>
      <c r="AB92" s="47">
        <v>1334.3</v>
      </c>
      <c r="AC92" s="47">
        <v>2416.6</v>
      </c>
      <c r="AD92" s="47">
        <v>42.5</v>
      </c>
      <c r="AE92" s="93">
        <v>4.7</v>
      </c>
      <c r="AF92" s="16"/>
      <c r="AG92" s="141" t="s">
        <v>29</v>
      </c>
      <c r="AH92" s="18">
        <v>1.875</v>
      </c>
      <c r="AI92" s="18">
        <v>10.25</v>
      </c>
      <c r="AJ92" s="18">
        <v>1.5</v>
      </c>
      <c r="AK92" s="18">
        <v>15</v>
      </c>
      <c r="AL92" s="19">
        <v>0</v>
      </c>
      <c r="AM92" s="70"/>
      <c r="AN92" s="73" t="s">
        <v>40</v>
      </c>
      <c r="AO92" s="23">
        <v>11.9</v>
      </c>
      <c r="AP92" s="24">
        <v>7.41</v>
      </c>
      <c r="AQ92" s="71"/>
      <c r="AR92" s="34" t="s">
        <v>37</v>
      </c>
      <c r="AS92" s="55">
        <v>0</v>
      </c>
      <c r="AT92" s="35" t="s">
        <v>38</v>
      </c>
      <c r="AU92" s="56">
        <v>4.2000000000000003E-2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95220500</v>
      </c>
      <c r="D93" s="83">
        <f t="shared" si="86"/>
        <v>853349</v>
      </c>
      <c r="E93" s="83">
        <f t="shared" si="86"/>
        <v>2038320</v>
      </c>
      <c r="F93" s="84">
        <f t="shared" si="86"/>
        <v>3605550</v>
      </c>
      <c r="G93" s="82">
        <f t="shared" si="86"/>
        <v>168295000</v>
      </c>
      <c r="H93" s="83">
        <f t="shared" si="86"/>
        <v>1633430</v>
      </c>
      <c r="I93" s="83">
        <f t="shared" si="86"/>
        <v>5064630</v>
      </c>
      <c r="J93" s="84">
        <f t="shared" si="86"/>
        <v>8727390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1035945500</v>
      </c>
      <c r="S93" s="60"/>
      <c r="T93" s="281"/>
      <c r="U93" s="284"/>
      <c r="V93" s="60"/>
      <c r="W93" s="142" t="s">
        <v>7</v>
      </c>
      <c r="X93" s="6">
        <f t="shared" ref="X93:AE93" si="87">X88</f>
        <v>1269.4000000000001</v>
      </c>
      <c r="Y93" s="6">
        <f t="shared" si="87"/>
        <v>2256.8000000000002</v>
      </c>
      <c r="Z93" s="6">
        <f t="shared" si="87"/>
        <v>24.5</v>
      </c>
      <c r="AA93" s="6">
        <f t="shared" si="87"/>
        <v>33.1</v>
      </c>
      <c r="AB93" s="6">
        <f t="shared" si="87"/>
        <v>1334.3</v>
      </c>
      <c r="AC93" s="6">
        <f t="shared" si="87"/>
        <v>2402.1</v>
      </c>
      <c r="AD93" s="6">
        <f t="shared" si="87"/>
        <v>42.5</v>
      </c>
      <c r="AE93" s="92">
        <f t="shared" si="87"/>
        <v>4.7</v>
      </c>
      <c r="AF93" s="16"/>
      <c r="AG93" s="142" t="s">
        <v>26</v>
      </c>
      <c r="AH93" s="7">
        <f>(AH92*10.74)</f>
        <v>20.137499999999999</v>
      </c>
      <c r="AI93" s="7">
        <f>(AI92*2.2)</f>
        <v>22.55</v>
      </c>
      <c r="AJ93" s="7">
        <f>(AJ92*0.25)</f>
        <v>0.375</v>
      </c>
      <c r="AK93" s="294">
        <f>AK92+AL92</f>
        <v>15</v>
      </c>
      <c r="AL93" s="295"/>
      <c r="AM93" s="11"/>
      <c r="AN93" s="25" t="s">
        <v>41</v>
      </c>
      <c r="AO93" s="26">
        <v>12.5</v>
      </c>
      <c r="AP93" s="27">
        <v>7.75</v>
      </c>
      <c r="AQ93" s="71"/>
      <c r="AR93" s="36" t="s">
        <v>36</v>
      </c>
      <c r="AS93" s="13">
        <v>0</v>
      </c>
      <c r="AT93" s="2" t="s">
        <v>39</v>
      </c>
      <c r="AU93" s="39">
        <v>0.32100000000000001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0</v>
      </c>
      <c r="D94" s="85">
        <f t="shared" si="88"/>
        <v>0</v>
      </c>
      <c r="E94" s="85">
        <f t="shared" si="88"/>
        <v>0</v>
      </c>
      <c r="F94" s="86">
        <f t="shared" si="88"/>
        <v>0</v>
      </c>
      <c r="G94" s="85">
        <f t="shared" si="88"/>
        <v>1120000</v>
      </c>
      <c r="H94" s="85">
        <f t="shared" si="88"/>
        <v>8000</v>
      </c>
      <c r="I94" s="85">
        <f t="shared" si="88"/>
        <v>0</v>
      </c>
      <c r="J94" s="86">
        <f t="shared" si="88"/>
        <v>8010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958400</v>
      </c>
      <c r="S94" s="61"/>
      <c r="T94" s="282"/>
      <c r="U94" s="285"/>
      <c r="V94" s="61"/>
      <c r="W94" s="48" t="s">
        <v>3</v>
      </c>
      <c r="X94" s="49">
        <f>X92-X93</f>
        <v>0</v>
      </c>
      <c r="Y94" s="49">
        <f t="shared" ref="Y94:AE94" si="89">Y92-Y93</f>
        <v>14.399999999999636</v>
      </c>
      <c r="Z94" s="49">
        <f t="shared" si="89"/>
        <v>0</v>
      </c>
      <c r="AA94" s="49">
        <f t="shared" si="89"/>
        <v>0.10000000000000142</v>
      </c>
      <c r="AB94" s="49">
        <f t="shared" si="89"/>
        <v>0</v>
      </c>
      <c r="AC94" s="49">
        <f t="shared" si="89"/>
        <v>14.5</v>
      </c>
      <c r="AD94" s="49">
        <f t="shared" si="89"/>
        <v>0</v>
      </c>
      <c r="AE94" s="94">
        <f t="shared" si="89"/>
        <v>0</v>
      </c>
      <c r="AF94" s="16"/>
      <c r="AG94" s="143" t="s">
        <v>28</v>
      </c>
      <c r="AH94" s="140">
        <f>(AH93)/((K92/1000000)*8.34)</f>
        <v>2.1558645940390542</v>
      </c>
      <c r="AI94" s="140">
        <f>(AI93)/((K92/1000000)*8.34)</f>
        <v>2.4141401164782454</v>
      </c>
      <c r="AJ94" s="140">
        <f>(AJ93)/((K92/1000000)*8.34)</f>
        <v>4.0146454265159295E-2</v>
      </c>
      <c r="AK94" s="296">
        <f>(AK93)/((K92/1000000)*8.34)</f>
        <v>1.6058581706063717</v>
      </c>
      <c r="AL94" s="297"/>
      <c r="AM94" s="11"/>
      <c r="AN94" s="63"/>
      <c r="AO94" s="14"/>
      <c r="AP94" s="14"/>
      <c r="AQ94" s="71"/>
      <c r="AR94" s="139" t="s">
        <v>55</v>
      </c>
      <c r="AS94" s="89">
        <v>1.17</v>
      </c>
      <c r="AT94" s="138" t="s">
        <v>54</v>
      </c>
      <c r="AU94" s="38">
        <v>3.4000000000000002E-2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95220500</v>
      </c>
      <c r="D96" s="40">
        <v>853349</v>
      </c>
      <c r="E96" s="40">
        <v>2038320</v>
      </c>
      <c r="F96" s="42">
        <v>3605550</v>
      </c>
      <c r="G96" s="81">
        <v>169992000</v>
      </c>
      <c r="H96" s="40">
        <v>1649430</v>
      </c>
      <c r="I96" s="40">
        <v>5093620</v>
      </c>
      <c r="J96" s="42">
        <v>8769410</v>
      </c>
      <c r="K96" s="270">
        <f>C98+G98</f>
        <v>577000</v>
      </c>
      <c r="L96" s="271"/>
      <c r="M96" s="276">
        <f>D98+E98+F98+H98+I98+J98</f>
        <v>71000</v>
      </c>
      <c r="N96" s="271"/>
      <c r="O96" s="288">
        <f>M96+K96</f>
        <v>648000</v>
      </c>
      <c r="P96" s="289"/>
      <c r="Q96" s="45" t="s">
        <v>6</v>
      </c>
      <c r="R96" s="42">
        <v>1037707400</v>
      </c>
      <c r="S96" s="60"/>
      <c r="T96" s="280">
        <v>0.14000000000000001</v>
      </c>
      <c r="U96" s="283">
        <v>1.1000000000000001</v>
      </c>
      <c r="V96" s="60"/>
      <c r="W96" s="141" t="s">
        <v>6</v>
      </c>
      <c r="X96" s="47">
        <v>1269.4000000000001</v>
      </c>
      <c r="Y96" s="47">
        <v>2278.6999999999998</v>
      </c>
      <c r="Z96" s="47">
        <v>24.7</v>
      </c>
      <c r="AA96" s="47">
        <v>33.299999999999997</v>
      </c>
      <c r="AB96" s="47">
        <v>1334.3</v>
      </c>
      <c r="AC96" s="47">
        <v>2424.5</v>
      </c>
      <c r="AD96" s="47">
        <v>42.7</v>
      </c>
      <c r="AE96" s="93">
        <v>4.7</v>
      </c>
      <c r="AF96" s="16"/>
      <c r="AG96" s="141" t="s">
        <v>29</v>
      </c>
      <c r="AH96" s="18">
        <v>1.25</v>
      </c>
      <c r="AI96" s="18">
        <v>5</v>
      </c>
      <c r="AJ96" s="18">
        <v>1.125</v>
      </c>
      <c r="AK96" s="18">
        <v>7</v>
      </c>
      <c r="AL96" s="19">
        <v>0</v>
      </c>
      <c r="AM96" s="70"/>
      <c r="AN96" s="73" t="s">
        <v>40</v>
      </c>
      <c r="AO96" s="23">
        <v>11.5</v>
      </c>
      <c r="AP96" s="24">
        <v>7.56</v>
      </c>
      <c r="AQ96" s="71"/>
      <c r="AR96" s="34" t="s">
        <v>37</v>
      </c>
      <c r="AS96" s="55">
        <v>0</v>
      </c>
      <c r="AT96" s="35" t="s">
        <v>38</v>
      </c>
      <c r="AU96" s="56">
        <v>0.04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95220500</v>
      </c>
      <c r="D97" s="83">
        <f t="shared" si="90"/>
        <v>853349</v>
      </c>
      <c r="E97" s="83">
        <f t="shared" si="90"/>
        <v>2038320</v>
      </c>
      <c r="F97" s="84">
        <f t="shared" si="90"/>
        <v>3605550</v>
      </c>
      <c r="G97" s="82">
        <f t="shared" si="90"/>
        <v>169415000</v>
      </c>
      <c r="H97" s="83">
        <f t="shared" si="90"/>
        <v>1641430</v>
      </c>
      <c r="I97" s="83">
        <f t="shared" si="90"/>
        <v>5064630</v>
      </c>
      <c r="J97" s="84">
        <f t="shared" si="90"/>
        <v>8735400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1036903900</v>
      </c>
      <c r="S97" s="60"/>
      <c r="T97" s="281"/>
      <c r="U97" s="284"/>
      <c r="V97" s="60"/>
      <c r="W97" s="142" t="s">
        <v>7</v>
      </c>
      <c r="X97" s="6">
        <f t="shared" ref="X97:AE97" si="91">X92</f>
        <v>1269.4000000000001</v>
      </c>
      <c r="Y97" s="6">
        <f t="shared" si="91"/>
        <v>2271.1999999999998</v>
      </c>
      <c r="Z97" s="6">
        <f t="shared" si="91"/>
        <v>24.5</v>
      </c>
      <c r="AA97" s="6">
        <f t="shared" si="91"/>
        <v>33.200000000000003</v>
      </c>
      <c r="AB97" s="6">
        <f t="shared" si="91"/>
        <v>1334.3</v>
      </c>
      <c r="AC97" s="6">
        <f t="shared" si="91"/>
        <v>2416.6</v>
      </c>
      <c r="AD97" s="6">
        <f t="shared" si="91"/>
        <v>42.5</v>
      </c>
      <c r="AE97" s="92">
        <f t="shared" si="91"/>
        <v>4.7</v>
      </c>
      <c r="AF97" s="16"/>
      <c r="AG97" s="142" t="s">
        <v>26</v>
      </c>
      <c r="AH97" s="7">
        <f>(AH96*10.74)</f>
        <v>13.425000000000001</v>
      </c>
      <c r="AI97" s="7">
        <f>(AI96*2.2)</f>
        <v>11</v>
      </c>
      <c r="AJ97" s="7">
        <f>(AJ96*0.25)</f>
        <v>0.28125</v>
      </c>
      <c r="AK97" s="294">
        <f>AK96+AL96</f>
        <v>7</v>
      </c>
      <c r="AL97" s="295"/>
      <c r="AM97" s="11"/>
      <c r="AN97" s="25" t="s">
        <v>41</v>
      </c>
      <c r="AO97" s="26">
        <v>10.1</v>
      </c>
      <c r="AP97" s="27">
        <v>7.8</v>
      </c>
      <c r="AQ97" s="71"/>
      <c r="AR97" s="36" t="s">
        <v>36</v>
      </c>
      <c r="AS97" s="13">
        <v>0</v>
      </c>
      <c r="AT97" s="2" t="s">
        <v>39</v>
      </c>
      <c r="AU97" s="39">
        <v>0.32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0</v>
      </c>
      <c r="D98" s="85">
        <f t="shared" si="92"/>
        <v>0</v>
      </c>
      <c r="E98" s="85">
        <f t="shared" si="92"/>
        <v>0</v>
      </c>
      <c r="F98" s="86">
        <f t="shared" si="92"/>
        <v>0</v>
      </c>
      <c r="G98" s="85">
        <f t="shared" si="92"/>
        <v>577000</v>
      </c>
      <c r="H98" s="85">
        <f t="shared" si="92"/>
        <v>8000</v>
      </c>
      <c r="I98" s="85">
        <f t="shared" si="92"/>
        <v>28990</v>
      </c>
      <c r="J98" s="86">
        <f t="shared" si="92"/>
        <v>34010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803500</v>
      </c>
      <c r="S98" s="61"/>
      <c r="T98" s="282"/>
      <c r="U98" s="285"/>
      <c r="V98" s="61"/>
      <c r="W98" s="48" t="s">
        <v>3</v>
      </c>
      <c r="X98" s="49">
        <f>X96-X97</f>
        <v>0</v>
      </c>
      <c r="Y98" s="49">
        <f t="shared" ref="Y98:AE98" si="93">Y96-Y97</f>
        <v>7.5</v>
      </c>
      <c r="Z98" s="49">
        <f t="shared" si="93"/>
        <v>0.19999999999999929</v>
      </c>
      <c r="AA98" s="49">
        <f t="shared" si="93"/>
        <v>9.9999999999994316E-2</v>
      </c>
      <c r="AB98" s="49">
        <f t="shared" si="93"/>
        <v>0</v>
      </c>
      <c r="AC98" s="49">
        <f t="shared" si="93"/>
        <v>7.9000000000000909</v>
      </c>
      <c r="AD98" s="49">
        <f t="shared" si="93"/>
        <v>0.20000000000000284</v>
      </c>
      <c r="AE98" s="94">
        <f t="shared" si="93"/>
        <v>0</v>
      </c>
      <c r="AF98" s="16"/>
      <c r="AG98" s="143" t="s">
        <v>28</v>
      </c>
      <c r="AH98" s="140">
        <f>(AH97)/((K96/1000000)*8.34)</f>
        <v>2.7897958929217115</v>
      </c>
      <c r="AI98" s="140">
        <f>(AI97)/((K96/1000000)*8.34)</f>
        <v>2.2858662809786834</v>
      </c>
      <c r="AJ98" s="140">
        <f>(AJ97)/((K96/1000000)*8.34)</f>
        <v>5.8445444684114063E-2</v>
      </c>
      <c r="AK98" s="296">
        <f>(AK97)/((K96/1000000)*8.34)</f>
        <v>1.4546421788046167</v>
      </c>
      <c r="AL98" s="297"/>
      <c r="AM98" s="11"/>
      <c r="AN98" s="63"/>
      <c r="AO98" s="14"/>
      <c r="AP98" s="14"/>
      <c r="AQ98" s="71"/>
      <c r="AR98" s="139" t="s">
        <v>55</v>
      </c>
      <c r="AS98" s="89">
        <v>1.1599999999999999</v>
      </c>
      <c r="AT98" s="138" t="s">
        <v>54</v>
      </c>
      <c r="AU98" s="38">
        <v>0.03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95220500</v>
      </c>
      <c r="D100" s="40">
        <v>853349</v>
      </c>
      <c r="E100" s="40">
        <v>2038320</v>
      </c>
      <c r="F100" s="42">
        <v>3605550</v>
      </c>
      <c r="G100" s="81">
        <v>170772000</v>
      </c>
      <c r="H100" s="40">
        <v>1649430</v>
      </c>
      <c r="I100" s="40">
        <v>5093620</v>
      </c>
      <c r="J100" s="42">
        <v>8785420</v>
      </c>
      <c r="K100" s="270">
        <f>C102+G102</f>
        <v>780000</v>
      </c>
      <c r="L100" s="271"/>
      <c r="M100" s="276">
        <f>D102+E102+F102+H102+I102+J102</f>
        <v>16010</v>
      </c>
      <c r="N100" s="271"/>
      <c r="O100" s="288">
        <f>M100+K100</f>
        <v>796010</v>
      </c>
      <c r="P100" s="289"/>
      <c r="Q100" s="45" t="s">
        <v>6</v>
      </c>
      <c r="R100" s="42">
        <v>1038412400</v>
      </c>
      <c r="S100" s="60"/>
      <c r="T100" s="280">
        <v>0.18</v>
      </c>
      <c r="U100" s="283">
        <v>1</v>
      </c>
      <c r="V100" s="60"/>
      <c r="W100" s="141" t="s">
        <v>6</v>
      </c>
      <c r="X100" s="47">
        <v>1269.4000000000001</v>
      </c>
      <c r="Y100" s="47">
        <v>2288.6</v>
      </c>
      <c r="Z100" s="47">
        <v>24.7</v>
      </c>
      <c r="AA100" s="47">
        <v>33.299999999999997</v>
      </c>
      <c r="AB100" s="47">
        <v>1334.3</v>
      </c>
      <c r="AC100" s="47">
        <v>2434.6999999999998</v>
      </c>
      <c r="AD100" s="47">
        <v>42.7</v>
      </c>
      <c r="AE100" s="93">
        <v>4.7</v>
      </c>
      <c r="AF100" s="16"/>
      <c r="AG100" s="141" t="s">
        <v>29</v>
      </c>
      <c r="AH100" s="18">
        <v>1.875</v>
      </c>
      <c r="AI100" s="18">
        <v>6.625</v>
      </c>
      <c r="AJ100" s="18">
        <v>2.3125</v>
      </c>
      <c r="AK100" s="18">
        <v>10</v>
      </c>
      <c r="AL100" s="19">
        <v>0</v>
      </c>
      <c r="AM100" s="70"/>
      <c r="AN100" s="73" t="s">
        <v>40</v>
      </c>
      <c r="AO100" s="23">
        <v>11.9</v>
      </c>
      <c r="AP100" s="24">
        <v>7.4</v>
      </c>
      <c r="AQ100" s="71"/>
      <c r="AR100" s="34" t="s">
        <v>37</v>
      </c>
      <c r="AS100" s="55">
        <v>0</v>
      </c>
      <c r="AT100" s="35" t="s">
        <v>38</v>
      </c>
      <c r="AU100" s="56">
        <v>0.04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95220500</v>
      </c>
      <c r="D101" s="83">
        <f t="shared" si="94"/>
        <v>853349</v>
      </c>
      <c r="E101" s="83">
        <f t="shared" si="94"/>
        <v>2038320</v>
      </c>
      <c r="F101" s="84">
        <f t="shared" si="94"/>
        <v>3605550</v>
      </c>
      <c r="G101" s="82">
        <f t="shared" si="94"/>
        <v>169992000</v>
      </c>
      <c r="H101" s="83">
        <f t="shared" si="94"/>
        <v>1649430</v>
      </c>
      <c r="I101" s="83">
        <f t="shared" si="94"/>
        <v>5093620</v>
      </c>
      <c r="J101" s="84">
        <f t="shared" si="94"/>
        <v>8769410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1037707400</v>
      </c>
      <c r="S101" s="60"/>
      <c r="T101" s="281"/>
      <c r="U101" s="284"/>
      <c r="V101" s="60"/>
      <c r="W101" s="142" t="s">
        <v>7</v>
      </c>
      <c r="X101" s="6">
        <f t="shared" ref="X101:AE101" si="95">X96</f>
        <v>1269.4000000000001</v>
      </c>
      <c r="Y101" s="6">
        <f t="shared" si="95"/>
        <v>2278.6999999999998</v>
      </c>
      <c r="Z101" s="6">
        <f t="shared" si="95"/>
        <v>24.7</v>
      </c>
      <c r="AA101" s="6">
        <f t="shared" si="95"/>
        <v>33.299999999999997</v>
      </c>
      <c r="AB101" s="6">
        <f t="shared" si="95"/>
        <v>1334.3</v>
      </c>
      <c r="AC101" s="6">
        <f t="shared" si="95"/>
        <v>2424.5</v>
      </c>
      <c r="AD101" s="6">
        <f t="shared" si="95"/>
        <v>42.7</v>
      </c>
      <c r="AE101" s="92">
        <f t="shared" si="95"/>
        <v>4.7</v>
      </c>
      <c r="AF101" s="16"/>
      <c r="AG101" s="142" t="s">
        <v>26</v>
      </c>
      <c r="AH101" s="7">
        <f>(AH100*10.74)</f>
        <v>20.137499999999999</v>
      </c>
      <c r="AI101" s="7">
        <f>(AI100*2.2)</f>
        <v>14.575000000000001</v>
      </c>
      <c r="AJ101" s="7">
        <f>(AJ100*0.25)</f>
        <v>0.578125</v>
      </c>
      <c r="AK101" s="294">
        <f>AK100+AL100</f>
        <v>10</v>
      </c>
      <c r="AL101" s="295"/>
      <c r="AM101" s="11"/>
      <c r="AN101" s="25" t="s">
        <v>41</v>
      </c>
      <c r="AO101" s="26">
        <v>9.6999999999999993</v>
      </c>
      <c r="AP101" s="27">
        <v>7.75</v>
      </c>
      <c r="AQ101" s="71"/>
      <c r="AR101" s="36" t="s">
        <v>36</v>
      </c>
      <c r="AS101" s="13">
        <v>0</v>
      </c>
      <c r="AT101" s="2" t="s">
        <v>39</v>
      </c>
      <c r="AU101" s="39">
        <v>0.44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0</v>
      </c>
      <c r="D102" s="85">
        <f t="shared" si="96"/>
        <v>0</v>
      </c>
      <c r="E102" s="85">
        <f t="shared" si="96"/>
        <v>0</v>
      </c>
      <c r="F102" s="86">
        <f t="shared" si="96"/>
        <v>0</v>
      </c>
      <c r="G102" s="85">
        <f t="shared" si="96"/>
        <v>780000</v>
      </c>
      <c r="H102" s="85">
        <f t="shared" si="96"/>
        <v>0</v>
      </c>
      <c r="I102" s="85">
        <f t="shared" si="96"/>
        <v>0</v>
      </c>
      <c r="J102" s="86">
        <f t="shared" si="96"/>
        <v>16010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705000</v>
      </c>
      <c r="S102" s="61"/>
      <c r="T102" s="282"/>
      <c r="U102" s="285"/>
      <c r="V102" s="61"/>
      <c r="W102" s="48" t="s">
        <v>3</v>
      </c>
      <c r="X102" s="49">
        <f>X100-X101</f>
        <v>0</v>
      </c>
      <c r="Y102" s="49">
        <f t="shared" ref="Y102:AE102" si="97">Y100-Y101</f>
        <v>9.9000000000000909</v>
      </c>
      <c r="Z102" s="49">
        <f t="shared" si="97"/>
        <v>0</v>
      </c>
      <c r="AA102" s="49">
        <f t="shared" si="97"/>
        <v>0</v>
      </c>
      <c r="AB102" s="49">
        <f t="shared" si="97"/>
        <v>0</v>
      </c>
      <c r="AC102" s="49">
        <f t="shared" si="97"/>
        <v>10.199999999999818</v>
      </c>
      <c r="AD102" s="49">
        <f t="shared" si="97"/>
        <v>0</v>
      </c>
      <c r="AE102" s="94">
        <f t="shared" si="97"/>
        <v>0</v>
      </c>
      <c r="AF102" s="16"/>
      <c r="AG102" s="143" t="s">
        <v>28</v>
      </c>
      <c r="AH102" s="140">
        <f>(AH101)/((K100/1000000)*8.34)</f>
        <v>3.0956004427227448</v>
      </c>
      <c r="AI102" s="140">
        <f>(AI101)/((K100/1000000)*8.34)</f>
        <v>2.2405152800836254</v>
      </c>
      <c r="AJ102" s="140">
        <f>(AJ101)/((K100/1000000)*8.34)</f>
        <v>8.8871210723728708E-2</v>
      </c>
      <c r="AK102" s="296">
        <f>(AK101)/((K100/1000000)*8.34)</f>
        <v>1.5372317530590911</v>
      </c>
      <c r="AL102" s="297"/>
      <c r="AM102" s="11"/>
      <c r="AN102" s="63"/>
      <c r="AO102" s="14"/>
      <c r="AP102" s="14"/>
      <c r="AQ102" s="71"/>
      <c r="AR102" s="139" t="s">
        <v>55</v>
      </c>
      <c r="AS102" s="89">
        <v>1.43</v>
      </c>
      <c r="AT102" s="138" t="s">
        <v>54</v>
      </c>
      <c r="AU102" s="38">
        <v>0.04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95220500</v>
      </c>
      <c r="D104" s="40">
        <v>853349</v>
      </c>
      <c r="E104" s="40">
        <v>2038320</v>
      </c>
      <c r="F104" s="42">
        <v>3605550</v>
      </c>
      <c r="G104" s="81">
        <v>171229000</v>
      </c>
      <c r="H104" s="40">
        <v>1656430</v>
      </c>
      <c r="I104" s="40">
        <v>5122620</v>
      </c>
      <c r="J104" s="42">
        <v>8834440</v>
      </c>
      <c r="K104" s="270">
        <f>C106+G106</f>
        <v>457000</v>
      </c>
      <c r="L104" s="271"/>
      <c r="M104" s="276">
        <f>D106+E106+F106+H106+I106+J106</f>
        <v>85020</v>
      </c>
      <c r="N104" s="271"/>
      <c r="O104" s="288">
        <f>M104+K104</f>
        <v>542020</v>
      </c>
      <c r="P104" s="289"/>
      <c r="Q104" s="45" t="s">
        <v>6</v>
      </c>
      <c r="R104" s="42">
        <v>1039226800</v>
      </c>
      <c r="S104" s="60"/>
      <c r="T104" s="280">
        <v>0</v>
      </c>
      <c r="U104" s="283">
        <v>1.01</v>
      </c>
      <c r="V104" s="60"/>
      <c r="W104" s="141" t="s">
        <v>6</v>
      </c>
      <c r="X104" s="47">
        <v>1269.4000000000001</v>
      </c>
      <c r="Y104" s="47">
        <v>2295.4</v>
      </c>
      <c r="Z104" s="47">
        <v>24.8</v>
      </c>
      <c r="AA104" s="47">
        <v>33.299999999999997</v>
      </c>
      <c r="AB104" s="47">
        <v>1334.3</v>
      </c>
      <c r="AC104" s="47">
        <v>2442.1999999999998</v>
      </c>
      <c r="AD104" s="47">
        <v>42.8</v>
      </c>
      <c r="AE104" s="93">
        <v>4.7</v>
      </c>
      <c r="AF104" s="16"/>
      <c r="AG104" s="141" t="s">
        <v>29</v>
      </c>
      <c r="AH104" s="18">
        <v>1.25</v>
      </c>
      <c r="AI104" s="18">
        <v>4.5</v>
      </c>
      <c r="AJ104" s="18">
        <v>1</v>
      </c>
      <c r="AK104" s="18">
        <v>0</v>
      </c>
      <c r="AL104" s="19">
        <v>6</v>
      </c>
      <c r="AM104" s="70"/>
      <c r="AN104" s="73" t="s">
        <v>40</v>
      </c>
      <c r="AO104" s="23">
        <v>10.7</v>
      </c>
      <c r="AP104" s="24">
        <v>7.44</v>
      </c>
      <c r="AQ104" s="71"/>
      <c r="AR104" s="34" t="s">
        <v>37</v>
      </c>
      <c r="AS104" s="55">
        <v>0</v>
      </c>
      <c r="AT104" s="35" t="s">
        <v>38</v>
      </c>
      <c r="AU104" s="56">
        <v>0.04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95220500</v>
      </c>
      <c r="D105" s="83">
        <f t="shared" si="98"/>
        <v>853349</v>
      </c>
      <c r="E105" s="83">
        <f t="shared" si="98"/>
        <v>2038320</v>
      </c>
      <c r="F105" s="84">
        <f t="shared" si="98"/>
        <v>3605550</v>
      </c>
      <c r="G105" s="82">
        <f t="shared" si="98"/>
        <v>170772000</v>
      </c>
      <c r="H105" s="83">
        <f t="shared" si="98"/>
        <v>1649430</v>
      </c>
      <c r="I105" s="83">
        <f t="shared" si="98"/>
        <v>5093620</v>
      </c>
      <c r="J105" s="84">
        <f t="shared" si="98"/>
        <v>8785420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1038412400</v>
      </c>
      <c r="S105" s="60"/>
      <c r="T105" s="281"/>
      <c r="U105" s="284"/>
      <c r="V105" s="60"/>
      <c r="W105" s="142" t="s">
        <v>7</v>
      </c>
      <c r="X105" s="6">
        <f t="shared" ref="X105:AE105" si="99">X100</f>
        <v>1269.4000000000001</v>
      </c>
      <c r="Y105" s="6">
        <f t="shared" si="99"/>
        <v>2288.6</v>
      </c>
      <c r="Z105" s="6">
        <f t="shared" si="99"/>
        <v>24.7</v>
      </c>
      <c r="AA105" s="6">
        <f t="shared" si="99"/>
        <v>33.299999999999997</v>
      </c>
      <c r="AB105" s="6">
        <f t="shared" si="99"/>
        <v>1334.3</v>
      </c>
      <c r="AC105" s="6">
        <f t="shared" si="99"/>
        <v>2434.6999999999998</v>
      </c>
      <c r="AD105" s="6">
        <f t="shared" si="99"/>
        <v>42.7</v>
      </c>
      <c r="AE105" s="92">
        <f t="shared" si="99"/>
        <v>4.7</v>
      </c>
      <c r="AF105" s="16"/>
      <c r="AG105" s="142" t="s">
        <v>26</v>
      </c>
      <c r="AH105" s="7">
        <f>(AH104*10.74)</f>
        <v>13.425000000000001</v>
      </c>
      <c r="AI105" s="7">
        <f>(AI104*2.2)</f>
        <v>9.9</v>
      </c>
      <c r="AJ105" s="7">
        <f>(AJ104*0.25)</f>
        <v>0.25</v>
      </c>
      <c r="AK105" s="294">
        <f>AK104+AL104</f>
        <v>6</v>
      </c>
      <c r="AL105" s="295"/>
      <c r="AM105" s="11"/>
      <c r="AN105" s="25" t="s">
        <v>41</v>
      </c>
      <c r="AO105" s="26">
        <v>10.6</v>
      </c>
      <c r="AP105" s="27">
        <v>7.83</v>
      </c>
      <c r="AQ105" s="71"/>
      <c r="AR105" s="36" t="s">
        <v>36</v>
      </c>
      <c r="AS105" s="13">
        <v>0</v>
      </c>
      <c r="AT105" s="2" t="s">
        <v>39</v>
      </c>
      <c r="AU105" s="39">
        <v>0.31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0</v>
      </c>
      <c r="D106" s="85">
        <f t="shared" si="100"/>
        <v>0</v>
      </c>
      <c r="E106" s="85">
        <f t="shared" si="100"/>
        <v>0</v>
      </c>
      <c r="F106" s="86">
        <f t="shared" si="100"/>
        <v>0</v>
      </c>
      <c r="G106" s="85">
        <f t="shared" si="100"/>
        <v>457000</v>
      </c>
      <c r="H106" s="85">
        <f t="shared" si="100"/>
        <v>7000</v>
      </c>
      <c r="I106" s="85">
        <f t="shared" si="100"/>
        <v>29000</v>
      </c>
      <c r="J106" s="86">
        <f t="shared" si="100"/>
        <v>49020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814400</v>
      </c>
      <c r="S106" s="61"/>
      <c r="T106" s="282"/>
      <c r="U106" s="285"/>
      <c r="V106" s="61"/>
      <c r="W106" s="48" t="s">
        <v>3</v>
      </c>
      <c r="X106" s="49">
        <f>X104-X105</f>
        <v>0</v>
      </c>
      <c r="Y106" s="49">
        <f t="shared" ref="Y106:AE106" si="101">Y104-Y105</f>
        <v>6.8000000000001819</v>
      </c>
      <c r="Z106" s="49">
        <f t="shared" si="101"/>
        <v>0.10000000000000142</v>
      </c>
      <c r="AA106" s="49">
        <f t="shared" si="101"/>
        <v>0</v>
      </c>
      <c r="AB106" s="49">
        <f t="shared" si="101"/>
        <v>0</v>
      </c>
      <c r="AC106" s="49">
        <f t="shared" si="101"/>
        <v>7.5</v>
      </c>
      <c r="AD106" s="49">
        <f t="shared" si="101"/>
        <v>9.9999999999994316E-2</v>
      </c>
      <c r="AE106" s="94">
        <f t="shared" si="101"/>
        <v>0</v>
      </c>
      <c r="AF106" s="16"/>
      <c r="AG106" s="143" t="s">
        <v>28</v>
      </c>
      <c r="AH106" s="140">
        <f>(AH105)/((K104/1000000)*8.34)</f>
        <v>3.5223462367961211</v>
      </c>
      <c r="AI106" s="140">
        <f>(AI105)/((K104/1000000)*8.34)</f>
        <v>2.5974843757379218</v>
      </c>
      <c r="AJ106" s="140">
        <f>(AJ105)/((K104/1000000)*8.34)</f>
        <v>6.5593039791361649E-2</v>
      </c>
      <c r="AK106" s="296">
        <f>(AK105)/((K104/1000000)*8.34)</f>
        <v>1.5742329549926797</v>
      </c>
      <c r="AL106" s="297"/>
      <c r="AM106" s="11"/>
      <c r="AN106" s="63"/>
      <c r="AO106" s="14"/>
      <c r="AP106" s="14"/>
      <c r="AQ106" s="71"/>
      <c r="AR106" s="139" t="s">
        <v>55</v>
      </c>
      <c r="AS106" s="89">
        <v>1.27</v>
      </c>
      <c r="AT106" s="138" t="s">
        <v>54</v>
      </c>
      <c r="AU106" s="38">
        <v>0.03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95220500</v>
      </c>
      <c r="D108" s="40">
        <v>853349</v>
      </c>
      <c r="E108" s="40">
        <v>2038320</v>
      </c>
      <c r="F108" s="42">
        <v>3605550</v>
      </c>
      <c r="G108" s="81">
        <v>172192000</v>
      </c>
      <c r="H108" s="40">
        <v>1664430</v>
      </c>
      <c r="I108" s="40">
        <v>5122620</v>
      </c>
      <c r="J108" s="42">
        <v>8842440</v>
      </c>
      <c r="K108" s="270">
        <f>C110+G110</f>
        <v>963000</v>
      </c>
      <c r="L108" s="271"/>
      <c r="M108" s="276">
        <f>D110+E110+F110+H110+I110+J110</f>
        <v>16000</v>
      </c>
      <c r="N108" s="271"/>
      <c r="O108" s="288">
        <f>M108+K108</f>
        <v>979000</v>
      </c>
      <c r="P108" s="289"/>
      <c r="Q108" s="45" t="s">
        <v>6</v>
      </c>
      <c r="R108" s="42">
        <v>1040122300</v>
      </c>
      <c r="S108" s="60"/>
      <c r="T108" s="280">
        <v>0</v>
      </c>
      <c r="U108" s="283">
        <v>1.02</v>
      </c>
      <c r="V108" s="60"/>
      <c r="W108" s="141" t="s">
        <v>6</v>
      </c>
      <c r="X108" s="47">
        <v>1269.4000000000001</v>
      </c>
      <c r="Y108" s="47">
        <v>2306.8000000000002</v>
      </c>
      <c r="Z108" s="47">
        <v>24.8</v>
      </c>
      <c r="AA108" s="47">
        <v>33.4</v>
      </c>
      <c r="AB108" s="47">
        <v>1334.3</v>
      </c>
      <c r="AC108" s="47">
        <v>2453.8000000000002</v>
      </c>
      <c r="AD108" s="47">
        <v>42.8</v>
      </c>
      <c r="AE108" s="93">
        <v>4.7</v>
      </c>
      <c r="AF108" s="16"/>
      <c r="AG108" s="141" t="s">
        <v>29</v>
      </c>
      <c r="AH108" s="18">
        <v>1.9375</v>
      </c>
      <c r="AI108" s="18">
        <v>8.375</v>
      </c>
      <c r="AJ108" s="18">
        <v>1.625</v>
      </c>
      <c r="AK108" s="18">
        <v>0</v>
      </c>
      <c r="AL108" s="19">
        <v>11</v>
      </c>
      <c r="AM108" s="70"/>
      <c r="AN108" s="73" t="s">
        <v>40</v>
      </c>
      <c r="AO108" s="23">
        <v>11.4</v>
      </c>
      <c r="AP108" s="24">
        <v>7.32</v>
      </c>
      <c r="AQ108" s="71"/>
      <c r="AR108" s="34" t="s">
        <v>37</v>
      </c>
      <c r="AS108" s="55">
        <v>0</v>
      </c>
      <c r="AT108" s="35" t="s">
        <v>38</v>
      </c>
      <c r="AU108" s="56">
        <v>4.3999999999999997E-2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95220500</v>
      </c>
      <c r="D109" s="83">
        <f t="shared" si="102"/>
        <v>853349</v>
      </c>
      <c r="E109" s="83">
        <f t="shared" si="102"/>
        <v>2038320</v>
      </c>
      <c r="F109" s="84">
        <f t="shared" si="102"/>
        <v>3605550</v>
      </c>
      <c r="G109" s="82">
        <f t="shared" si="102"/>
        <v>171229000</v>
      </c>
      <c r="H109" s="83">
        <f t="shared" si="102"/>
        <v>1656430</v>
      </c>
      <c r="I109" s="83">
        <f t="shared" si="102"/>
        <v>5122620</v>
      </c>
      <c r="J109" s="84">
        <f t="shared" si="102"/>
        <v>8834440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1039226800</v>
      </c>
      <c r="S109" s="60"/>
      <c r="T109" s="281"/>
      <c r="U109" s="284"/>
      <c r="V109" s="60"/>
      <c r="W109" s="142" t="s">
        <v>7</v>
      </c>
      <c r="X109" s="6">
        <f t="shared" ref="X109:AE109" si="103">X104</f>
        <v>1269.4000000000001</v>
      </c>
      <c r="Y109" s="6">
        <f t="shared" si="103"/>
        <v>2295.4</v>
      </c>
      <c r="Z109" s="6">
        <f t="shared" si="103"/>
        <v>24.8</v>
      </c>
      <c r="AA109" s="6">
        <f t="shared" si="103"/>
        <v>33.299999999999997</v>
      </c>
      <c r="AB109" s="6">
        <f t="shared" si="103"/>
        <v>1334.3</v>
      </c>
      <c r="AC109" s="6">
        <f t="shared" si="103"/>
        <v>2442.1999999999998</v>
      </c>
      <c r="AD109" s="6">
        <f t="shared" si="103"/>
        <v>42.8</v>
      </c>
      <c r="AE109" s="92">
        <f t="shared" si="103"/>
        <v>4.7</v>
      </c>
      <c r="AF109" s="16"/>
      <c r="AG109" s="142" t="s">
        <v>26</v>
      </c>
      <c r="AH109" s="7">
        <f>(AH108*10.74)</f>
        <v>20.80875</v>
      </c>
      <c r="AI109" s="7">
        <f>(AI108*2.2)</f>
        <v>18.425000000000001</v>
      </c>
      <c r="AJ109" s="7">
        <f>(AJ108*0.25)</f>
        <v>0.40625</v>
      </c>
      <c r="AK109" s="294">
        <f>AK108+AL108</f>
        <v>11</v>
      </c>
      <c r="AL109" s="295"/>
      <c r="AM109" s="11"/>
      <c r="AN109" s="25" t="s">
        <v>41</v>
      </c>
      <c r="AO109" s="26">
        <v>11.4</v>
      </c>
      <c r="AP109" s="27">
        <v>7.5</v>
      </c>
      <c r="AQ109" s="71"/>
      <c r="AR109" s="36" t="s">
        <v>36</v>
      </c>
      <c r="AS109" s="13">
        <v>0</v>
      </c>
      <c r="AT109" s="2" t="s">
        <v>39</v>
      </c>
      <c r="AU109" s="39">
        <v>0.34100000000000003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0</v>
      </c>
      <c r="D110" s="85">
        <f t="shared" si="104"/>
        <v>0</v>
      </c>
      <c r="E110" s="85">
        <f t="shared" si="104"/>
        <v>0</v>
      </c>
      <c r="F110" s="86">
        <f t="shared" si="104"/>
        <v>0</v>
      </c>
      <c r="G110" s="85">
        <f t="shared" si="104"/>
        <v>963000</v>
      </c>
      <c r="H110" s="85">
        <f t="shared" si="104"/>
        <v>8000</v>
      </c>
      <c r="I110" s="85">
        <f t="shared" si="104"/>
        <v>0</v>
      </c>
      <c r="J110" s="86">
        <f t="shared" si="104"/>
        <v>8000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895500</v>
      </c>
      <c r="S110" s="61"/>
      <c r="T110" s="282"/>
      <c r="U110" s="285"/>
      <c r="V110" s="61"/>
      <c r="W110" s="48" t="s">
        <v>3</v>
      </c>
      <c r="X110" s="49">
        <f>X108-X109</f>
        <v>0</v>
      </c>
      <c r="Y110" s="49">
        <f t="shared" ref="Y110:AE110" si="105">Y108-Y109</f>
        <v>11.400000000000091</v>
      </c>
      <c r="Z110" s="49">
        <f t="shared" si="105"/>
        <v>0</v>
      </c>
      <c r="AA110" s="49">
        <f t="shared" si="105"/>
        <v>0.10000000000000142</v>
      </c>
      <c r="AB110" s="49">
        <f t="shared" si="105"/>
        <v>0</v>
      </c>
      <c r="AC110" s="49">
        <f t="shared" si="105"/>
        <v>11.600000000000364</v>
      </c>
      <c r="AD110" s="49">
        <f t="shared" si="105"/>
        <v>0</v>
      </c>
      <c r="AE110" s="94">
        <f t="shared" si="105"/>
        <v>0</v>
      </c>
      <c r="AF110" s="16"/>
      <c r="AG110" s="143" t="s">
        <v>28</v>
      </c>
      <c r="AH110" s="140">
        <f>(AH109)/((K108/1000000)*8.34)</f>
        <v>2.5909179198697121</v>
      </c>
      <c r="AI110" s="140">
        <f>(AI109)/((K108/1000000)*8.34)</f>
        <v>2.2941148638721427</v>
      </c>
      <c r="AJ110" s="140">
        <f>(AJ109)/((K108/1000000)*8.34)</f>
        <v>5.0582586889989574E-2</v>
      </c>
      <c r="AK110" s="296">
        <f>(AK109)/((K108/1000000)*8.34)</f>
        <v>1.3696208142520254</v>
      </c>
      <c r="AL110" s="297"/>
      <c r="AM110" s="11"/>
      <c r="AN110" s="63"/>
      <c r="AO110" s="14"/>
      <c r="AP110" s="14"/>
      <c r="AQ110" s="71"/>
      <c r="AR110" s="139" t="s">
        <v>55</v>
      </c>
      <c r="AS110" s="89">
        <v>1.1399999999999999</v>
      </c>
      <c r="AT110" s="138" t="s">
        <v>54</v>
      </c>
      <c r="AU110" s="38">
        <v>3.6999999999999998E-2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95220500</v>
      </c>
      <c r="D112" s="40">
        <v>853349</v>
      </c>
      <c r="E112" s="40">
        <v>2038320</v>
      </c>
      <c r="F112" s="42">
        <v>3605550</v>
      </c>
      <c r="G112" s="81">
        <v>173115000</v>
      </c>
      <c r="H112" s="40">
        <v>1671430</v>
      </c>
      <c r="I112" s="40">
        <v>5150620</v>
      </c>
      <c r="J112" s="42">
        <v>8868450</v>
      </c>
      <c r="K112" s="270">
        <f>C114+G114</f>
        <v>923000</v>
      </c>
      <c r="L112" s="271"/>
      <c r="M112" s="276">
        <f>D114+E114+F114+H114+I114+J114</f>
        <v>61010</v>
      </c>
      <c r="N112" s="271"/>
      <c r="O112" s="288">
        <f>M112+K112</f>
        <v>984010</v>
      </c>
      <c r="P112" s="289"/>
      <c r="Q112" s="45" t="s">
        <v>6</v>
      </c>
      <c r="R112" s="42">
        <v>1041113300</v>
      </c>
      <c r="S112" s="60"/>
      <c r="T112" s="280">
        <v>0</v>
      </c>
      <c r="U112" s="283">
        <v>1</v>
      </c>
      <c r="V112" s="60"/>
      <c r="W112" s="141" t="s">
        <v>6</v>
      </c>
      <c r="X112" s="47">
        <v>1269.4000000000001</v>
      </c>
      <c r="Y112" s="47">
        <v>2318.6999999999998</v>
      </c>
      <c r="Z112" s="47">
        <v>25</v>
      </c>
      <c r="AA112" s="47">
        <v>33.5</v>
      </c>
      <c r="AB112" s="47">
        <v>1334.3</v>
      </c>
      <c r="AC112" s="47">
        <v>2466.1999999999998</v>
      </c>
      <c r="AD112" s="47">
        <v>43</v>
      </c>
      <c r="AE112" s="93">
        <v>4.7</v>
      </c>
      <c r="AF112" s="16"/>
      <c r="AG112" s="141" t="s">
        <v>29</v>
      </c>
      <c r="AH112" s="18">
        <v>1.875</v>
      </c>
      <c r="AI112" s="18">
        <v>8.25</v>
      </c>
      <c r="AJ112" s="18">
        <v>1.25</v>
      </c>
      <c r="AK112" s="18">
        <v>0</v>
      </c>
      <c r="AL112" s="19">
        <v>13</v>
      </c>
      <c r="AM112" s="70"/>
      <c r="AN112" s="73" t="s">
        <v>40</v>
      </c>
      <c r="AO112" s="23">
        <v>12.3</v>
      </c>
      <c r="AP112" s="24">
        <v>7.37</v>
      </c>
      <c r="AQ112" s="71"/>
      <c r="AR112" s="34" t="s">
        <v>37</v>
      </c>
      <c r="AS112" s="55">
        <v>0</v>
      </c>
      <c r="AT112" s="35" t="s">
        <v>38</v>
      </c>
      <c r="AU112" s="56">
        <v>3.9E-2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95220500</v>
      </c>
      <c r="D113" s="83">
        <f t="shared" si="106"/>
        <v>853349</v>
      </c>
      <c r="E113" s="83">
        <f t="shared" si="106"/>
        <v>2038320</v>
      </c>
      <c r="F113" s="84">
        <f t="shared" si="106"/>
        <v>3605550</v>
      </c>
      <c r="G113" s="82">
        <f t="shared" si="106"/>
        <v>172192000</v>
      </c>
      <c r="H113" s="83">
        <f t="shared" si="106"/>
        <v>1664430</v>
      </c>
      <c r="I113" s="83">
        <f t="shared" si="106"/>
        <v>5122620</v>
      </c>
      <c r="J113" s="84">
        <f t="shared" si="106"/>
        <v>8842440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1040122300</v>
      </c>
      <c r="S113" s="60"/>
      <c r="T113" s="281"/>
      <c r="U113" s="284"/>
      <c r="V113" s="60"/>
      <c r="W113" s="142" t="s">
        <v>7</v>
      </c>
      <c r="X113" s="6">
        <f t="shared" ref="X113:AE113" si="107">X108</f>
        <v>1269.4000000000001</v>
      </c>
      <c r="Y113" s="6">
        <f t="shared" si="107"/>
        <v>2306.8000000000002</v>
      </c>
      <c r="Z113" s="6">
        <f t="shared" si="107"/>
        <v>24.8</v>
      </c>
      <c r="AA113" s="6">
        <f t="shared" si="107"/>
        <v>33.4</v>
      </c>
      <c r="AB113" s="6">
        <f t="shared" si="107"/>
        <v>1334.3</v>
      </c>
      <c r="AC113" s="6">
        <f t="shared" si="107"/>
        <v>2453.8000000000002</v>
      </c>
      <c r="AD113" s="6">
        <f t="shared" si="107"/>
        <v>42.8</v>
      </c>
      <c r="AE113" s="92">
        <f t="shared" si="107"/>
        <v>4.7</v>
      </c>
      <c r="AF113" s="16"/>
      <c r="AG113" s="142" t="s">
        <v>26</v>
      </c>
      <c r="AH113" s="7">
        <f>(AH112*10.74)</f>
        <v>20.137499999999999</v>
      </c>
      <c r="AI113" s="7">
        <f>(AI112*2.2)</f>
        <v>18.150000000000002</v>
      </c>
      <c r="AJ113" s="7">
        <f>(AJ112*0.25)</f>
        <v>0.3125</v>
      </c>
      <c r="AK113" s="294">
        <f>AK112+AL112</f>
        <v>13</v>
      </c>
      <c r="AL113" s="295"/>
      <c r="AM113" s="11"/>
      <c r="AN113" s="25" t="s">
        <v>41</v>
      </c>
      <c r="AO113" s="26">
        <v>11.5</v>
      </c>
      <c r="AP113" s="27">
        <v>7.78</v>
      </c>
      <c r="AQ113" s="71"/>
      <c r="AR113" s="36" t="s">
        <v>36</v>
      </c>
      <c r="AS113" s="13">
        <v>0</v>
      </c>
      <c r="AT113" s="2" t="s">
        <v>39</v>
      </c>
      <c r="AU113" s="39">
        <v>0.36399999999999999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0</v>
      </c>
      <c r="D114" s="85">
        <f t="shared" si="108"/>
        <v>0</v>
      </c>
      <c r="E114" s="85">
        <f t="shared" si="108"/>
        <v>0</v>
      </c>
      <c r="F114" s="86">
        <f t="shared" si="108"/>
        <v>0</v>
      </c>
      <c r="G114" s="85">
        <f t="shared" si="108"/>
        <v>923000</v>
      </c>
      <c r="H114" s="85">
        <f t="shared" si="108"/>
        <v>7000</v>
      </c>
      <c r="I114" s="85">
        <f t="shared" si="108"/>
        <v>28000</v>
      </c>
      <c r="J114" s="86">
        <f t="shared" si="108"/>
        <v>26010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991000</v>
      </c>
      <c r="S114" s="61"/>
      <c r="T114" s="282"/>
      <c r="U114" s="285"/>
      <c r="V114" s="61"/>
      <c r="W114" s="48" t="s">
        <v>3</v>
      </c>
      <c r="X114" s="49">
        <f>X112-X113</f>
        <v>0</v>
      </c>
      <c r="Y114" s="49">
        <f t="shared" ref="Y114:AE114" si="109">Y112-Y113</f>
        <v>11.899999999999636</v>
      </c>
      <c r="Z114" s="49">
        <f t="shared" si="109"/>
        <v>0.19999999999999929</v>
      </c>
      <c r="AA114" s="49">
        <f t="shared" si="109"/>
        <v>0.10000000000000142</v>
      </c>
      <c r="AB114" s="49">
        <f t="shared" si="109"/>
        <v>0</v>
      </c>
      <c r="AC114" s="49">
        <f t="shared" si="109"/>
        <v>12.399999999999636</v>
      </c>
      <c r="AD114" s="49">
        <f t="shared" si="109"/>
        <v>0.20000000000000284</v>
      </c>
      <c r="AE114" s="94">
        <f t="shared" si="109"/>
        <v>0</v>
      </c>
      <c r="AF114" s="16"/>
      <c r="AG114" s="143" t="s">
        <v>28</v>
      </c>
      <c r="AH114" s="140">
        <f>(AH113)/((K112/1000000)*8.34)</f>
        <v>2.6160003741318971</v>
      </c>
      <c r="AI114" s="140">
        <f>(AI113)/((K112/1000000)*8.34)</f>
        <v>2.3578103930723247</v>
      </c>
      <c r="AJ114" s="140">
        <f>(AJ113)/((K112/1000000)*8.34)</f>
        <v>4.0595908971630928E-2</v>
      </c>
      <c r="AK114" s="296">
        <f>(AK113)/((K112/1000000)*8.34)</f>
        <v>1.6887898132198467</v>
      </c>
      <c r="AL114" s="297"/>
      <c r="AM114" s="11"/>
      <c r="AN114" s="63"/>
      <c r="AO114" s="14"/>
      <c r="AP114" s="14"/>
      <c r="AQ114" s="71"/>
      <c r="AR114" s="139" t="s">
        <v>55</v>
      </c>
      <c r="AS114" s="89">
        <v>1.24</v>
      </c>
      <c r="AT114" s="138" t="s">
        <v>54</v>
      </c>
      <c r="AU114" s="38">
        <v>3.2000000000000001E-2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95220500</v>
      </c>
      <c r="D116" s="40">
        <v>853349</v>
      </c>
      <c r="E116" s="40">
        <v>2038320</v>
      </c>
      <c r="F116" s="42">
        <v>3605550</v>
      </c>
      <c r="G116" s="81">
        <v>174100000</v>
      </c>
      <c r="H116" s="40">
        <v>1671430</v>
      </c>
      <c r="I116" s="40">
        <v>5179620</v>
      </c>
      <c r="J116" s="42">
        <v>8910470</v>
      </c>
      <c r="K116" s="270">
        <f>C118+G118</f>
        <v>985000</v>
      </c>
      <c r="L116" s="271"/>
      <c r="M116" s="276">
        <f>D118+E118+F118+H118+I118+J118</f>
        <v>71020</v>
      </c>
      <c r="N116" s="271"/>
      <c r="O116" s="288">
        <f>M116+K116</f>
        <v>1056020</v>
      </c>
      <c r="P116" s="289"/>
      <c r="Q116" s="45" t="s">
        <v>6</v>
      </c>
      <c r="R116" s="42">
        <v>1042133900</v>
      </c>
      <c r="S116" s="60"/>
      <c r="T116" s="280">
        <v>0</v>
      </c>
      <c r="U116" s="283">
        <v>0.96</v>
      </c>
      <c r="V116" s="60"/>
      <c r="W116" s="141" t="s">
        <v>6</v>
      </c>
      <c r="X116" s="47">
        <v>1269.4000000000001</v>
      </c>
      <c r="Y116" s="47">
        <v>2331.4</v>
      </c>
      <c r="Z116" s="47">
        <v>25.1</v>
      </c>
      <c r="AA116" s="47">
        <v>33.6</v>
      </c>
      <c r="AB116" s="47">
        <v>1334.3</v>
      </c>
      <c r="AC116" s="47">
        <v>2479.4</v>
      </c>
      <c r="AD116" s="47">
        <v>43.2</v>
      </c>
      <c r="AE116" s="93">
        <v>4.7</v>
      </c>
      <c r="AF116" s="16"/>
      <c r="AG116" s="141" t="s">
        <v>29</v>
      </c>
      <c r="AH116" s="18">
        <v>2.0625</v>
      </c>
      <c r="AI116" s="18">
        <v>8.125</v>
      </c>
      <c r="AJ116" s="18">
        <v>1.75</v>
      </c>
      <c r="AK116" s="18">
        <v>0</v>
      </c>
      <c r="AL116" s="19">
        <v>14</v>
      </c>
      <c r="AM116" s="70"/>
      <c r="AN116" s="73" t="s">
        <v>40</v>
      </c>
      <c r="AO116" s="23">
        <v>12.5</v>
      </c>
      <c r="AP116" s="24">
        <v>7.4</v>
      </c>
      <c r="AQ116" s="71"/>
      <c r="AR116" s="34" t="s">
        <v>37</v>
      </c>
      <c r="AS116" s="55">
        <v>0</v>
      </c>
      <c r="AT116" s="35" t="s">
        <v>38</v>
      </c>
      <c r="AU116" s="56">
        <v>4.7E-2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95220500</v>
      </c>
      <c r="D117" s="83">
        <f t="shared" si="110"/>
        <v>853349</v>
      </c>
      <c r="E117" s="83">
        <f t="shared" si="110"/>
        <v>2038320</v>
      </c>
      <c r="F117" s="84">
        <f t="shared" si="110"/>
        <v>3605550</v>
      </c>
      <c r="G117" s="82">
        <f t="shared" si="110"/>
        <v>173115000</v>
      </c>
      <c r="H117" s="83">
        <f t="shared" si="110"/>
        <v>1671430</v>
      </c>
      <c r="I117" s="83">
        <f t="shared" si="110"/>
        <v>5150620</v>
      </c>
      <c r="J117" s="84">
        <f t="shared" si="110"/>
        <v>8868450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1041113300</v>
      </c>
      <c r="S117" s="60"/>
      <c r="T117" s="281"/>
      <c r="U117" s="284"/>
      <c r="V117" s="60"/>
      <c r="W117" s="142" t="s">
        <v>7</v>
      </c>
      <c r="X117" s="6">
        <f t="shared" ref="X117:AE117" si="111">X112</f>
        <v>1269.4000000000001</v>
      </c>
      <c r="Y117" s="6">
        <f t="shared" si="111"/>
        <v>2318.6999999999998</v>
      </c>
      <c r="Z117" s="6">
        <f t="shared" si="111"/>
        <v>25</v>
      </c>
      <c r="AA117" s="6">
        <f t="shared" si="111"/>
        <v>33.5</v>
      </c>
      <c r="AB117" s="6">
        <f t="shared" si="111"/>
        <v>1334.3</v>
      </c>
      <c r="AC117" s="6">
        <f t="shared" si="111"/>
        <v>2466.1999999999998</v>
      </c>
      <c r="AD117" s="6">
        <f t="shared" si="111"/>
        <v>43</v>
      </c>
      <c r="AE117" s="92">
        <f t="shared" si="111"/>
        <v>4.7</v>
      </c>
      <c r="AF117" s="16"/>
      <c r="AG117" s="142" t="s">
        <v>26</v>
      </c>
      <c r="AH117" s="7">
        <f>(AH116*10.74)</f>
        <v>22.151250000000001</v>
      </c>
      <c r="AI117" s="7">
        <f>(AI116*2.2)</f>
        <v>17.875</v>
      </c>
      <c r="AJ117" s="7">
        <f>(AJ116*0.25)</f>
        <v>0.4375</v>
      </c>
      <c r="AK117" s="294">
        <f>AK116+AL116</f>
        <v>14</v>
      </c>
      <c r="AL117" s="295"/>
      <c r="AM117" s="11"/>
      <c r="AN117" s="25" t="s">
        <v>41</v>
      </c>
      <c r="AO117" s="26">
        <v>11.6</v>
      </c>
      <c r="AP117" s="27">
        <v>7.9</v>
      </c>
      <c r="AQ117" s="71"/>
      <c r="AR117" s="36" t="s">
        <v>36</v>
      </c>
      <c r="AS117" s="13">
        <v>0</v>
      </c>
      <c r="AT117" s="2" t="s">
        <v>39</v>
      </c>
      <c r="AU117" s="39">
        <v>0.46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0</v>
      </c>
      <c r="D118" s="85">
        <f t="shared" si="112"/>
        <v>0</v>
      </c>
      <c r="E118" s="85">
        <f t="shared" si="112"/>
        <v>0</v>
      </c>
      <c r="F118" s="86">
        <f t="shared" si="112"/>
        <v>0</v>
      </c>
      <c r="G118" s="85">
        <f t="shared" si="112"/>
        <v>985000</v>
      </c>
      <c r="H118" s="85">
        <f t="shared" si="112"/>
        <v>0</v>
      </c>
      <c r="I118" s="85">
        <f t="shared" si="112"/>
        <v>29000</v>
      </c>
      <c r="J118" s="86">
        <f t="shared" si="112"/>
        <v>42020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1020600</v>
      </c>
      <c r="S118" s="61"/>
      <c r="T118" s="282"/>
      <c r="U118" s="285"/>
      <c r="V118" s="61"/>
      <c r="W118" s="48" t="s">
        <v>3</v>
      </c>
      <c r="X118" s="49">
        <f>X116-X117</f>
        <v>0</v>
      </c>
      <c r="Y118" s="49">
        <f t="shared" ref="Y118:AE118" si="113">Y116-Y117</f>
        <v>12.700000000000273</v>
      </c>
      <c r="Z118" s="49">
        <f t="shared" si="113"/>
        <v>0.10000000000000142</v>
      </c>
      <c r="AA118" s="49">
        <f t="shared" si="113"/>
        <v>0.10000000000000142</v>
      </c>
      <c r="AB118" s="49">
        <f t="shared" si="113"/>
        <v>0</v>
      </c>
      <c r="AC118" s="49">
        <f t="shared" si="113"/>
        <v>13.200000000000273</v>
      </c>
      <c r="AD118" s="49">
        <f t="shared" si="113"/>
        <v>0.20000000000000284</v>
      </c>
      <c r="AE118" s="94">
        <f t="shared" si="113"/>
        <v>0</v>
      </c>
      <c r="AF118" s="16"/>
      <c r="AG118" s="143" t="s">
        <v>28</v>
      </c>
      <c r="AH118" s="140">
        <f>(AH117)/((K116/1000000)*8.34)</f>
        <v>2.6964722638133147</v>
      </c>
      <c r="AI118" s="140">
        <f>(AI117)/((K116/1000000)*8.34)</f>
        <v>2.1759242352311046</v>
      </c>
      <c r="AJ118" s="140">
        <f>(AJ117)/((K116/1000000)*8.34)</f>
        <v>5.3256886876285769E-2</v>
      </c>
      <c r="AK118" s="296">
        <f>(AK117)/((K116/1000000)*8.34)</f>
        <v>1.7042203800411446</v>
      </c>
      <c r="AL118" s="297"/>
      <c r="AM118" s="11"/>
      <c r="AN118" s="63"/>
      <c r="AO118" s="14"/>
      <c r="AP118" s="14"/>
      <c r="AQ118" s="71"/>
      <c r="AR118" s="139" t="s">
        <v>55</v>
      </c>
      <c r="AS118" s="89">
        <v>1.26</v>
      </c>
      <c r="AT118" s="138" t="s">
        <v>54</v>
      </c>
      <c r="AU118" s="38">
        <v>3.6999999999999998E-2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95220500</v>
      </c>
      <c r="D120" s="40">
        <v>853349</v>
      </c>
      <c r="E120" s="40">
        <v>2038320</v>
      </c>
      <c r="F120" s="42">
        <v>3605550</v>
      </c>
      <c r="G120" s="81">
        <v>175003000</v>
      </c>
      <c r="H120" s="40">
        <v>1679430</v>
      </c>
      <c r="I120" s="40">
        <v>5179620</v>
      </c>
      <c r="J120" s="42">
        <v>8918470</v>
      </c>
      <c r="K120" s="270">
        <f>C122+G122</f>
        <v>903000</v>
      </c>
      <c r="L120" s="271"/>
      <c r="M120" s="276">
        <f>D122+E122+F122+H122+I122+J122</f>
        <v>16000</v>
      </c>
      <c r="N120" s="271"/>
      <c r="O120" s="288">
        <f>M120+K120</f>
        <v>919000</v>
      </c>
      <c r="P120" s="289"/>
      <c r="Q120" s="45" t="s">
        <v>6</v>
      </c>
      <c r="R120" s="42">
        <v>1043072700</v>
      </c>
      <c r="S120" s="60"/>
      <c r="T120" s="280">
        <v>0.42</v>
      </c>
      <c r="U120" s="283">
        <v>0.99</v>
      </c>
      <c r="V120" s="60"/>
      <c r="W120" s="141" t="s">
        <v>6</v>
      </c>
      <c r="X120" s="47">
        <v>1269.4000000000001</v>
      </c>
      <c r="Y120" s="47">
        <v>2343</v>
      </c>
      <c r="Z120" s="47">
        <v>25.1</v>
      </c>
      <c r="AA120" s="47">
        <v>33.700000000000003</v>
      </c>
      <c r="AB120" s="47">
        <v>1334.3</v>
      </c>
      <c r="AC120" s="47">
        <v>2491.1</v>
      </c>
      <c r="AD120" s="47">
        <v>43.2</v>
      </c>
      <c r="AE120" s="93">
        <v>4.7</v>
      </c>
      <c r="AF120" s="16"/>
      <c r="AG120" s="141" t="s">
        <v>29</v>
      </c>
      <c r="AH120" s="18">
        <v>1.75</v>
      </c>
      <c r="AI120" s="18">
        <v>8.5</v>
      </c>
      <c r="AJ120" s="18">
        <v>2</v>
      </c>
      <c r="AK120" s="18">
        <v>0</v>
      </c>
      <c r="AL120" s="19">
        <v>13</v>
      </c>
      <c r="AM120" s="70"/>
      <c r="AN120" s="73" t="s">
        <v>40</v>
      </c>
      <c r="AO120" s="23">
        <v>12.8</v>
      </c>
      <c r="AP120" s="24">
        <v>7.38</v>
      </c>
      <c r="AQ120" s="71"/>
      <c r="AR120" s="34" t="s">
        <v>37</v>
      </c>
      <c r="AS120" s="55">
        <v>0</v>
      </c>
      <c r="AT120" s="35" t="s">
        <v>38</v>
      </c>
      <c r="AU120" s="56">
        <v>4.8000000000000001E-2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95220500</v>
      </c>
      <c r="D121" s="83">
        <f t="shared" si="114"/>
        <v>853349</v>
      </c>
      <c r="E121" s="83">
        <f t="shared" si="114"/>
        <v>2038320</v>
      </c>
      <c r="F121" s="84">
        <f t="shared" si="114"/>
        <v>3605550</v>
      </c>
      <c r="G121" s="82">
        <f t="shared" si="114"/>
        <v>174100000</v>
      </c>
      <c r="H121" s="83">
        <f t="shared" si="114"/>
        <v>1671430</v>
      </c>
      <c r="I121" s="83">
        <f t="shared" si="114"/>
        <v>5179620</v>
      </c>
      <c r="J121" s="84">
        <f t="shared" si="114"/>
        <v>8910470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1042133900</v>
      </c>
      <c r="S121" s="60"/>
      <c r="T121" s="281"/>
      <c r="U121" s="284"/>
      <c r="V121" s="60"/>
      <c r="W121" s="142" t="s">
        <v>7</v>
      </c>
      <c r="X121" s="6">
        <f t="shared" ref="X121:AE121" si="115">X116</f>
        <v>1269.4000000000001</v>
      </c>
      <c r="Y121" s="6">
        <f t="shared" si="115"/>
        <v>2331.4</v>
      </c>
      <c r="Z121" s="6">
        <f t="shared" si="115"/>
        <v>25.1</v>
      </c>
      <c r="AA121" s="6">
        <f t="shared" si="115"/>
        <v>33.6</v>
      </c>
      <c r="AB121" s="6">
        <f t="shared" si="115"/>
        <v>1334.3</v>
      </c>
      <c r="AC121" s="6">
        <f t="shared" si="115"/>
        <v>2479.4</v>
      </c>
      <c r="AD121" s="6">
        <f t="shared" si="115"/>
        <v>43.2</v>
      </c>
      <c r="AE121" s="92">
        <f t="shared" si="115"/>
        <v>4.7</v>
      </c>
      <c r="AF121" s="16"/>
      <c r="AG121" s="142" t="s">
        <v>26</v>
      </c>
      <c r="AH121" s="7">
        <f>(AH120*10.74)</f>
        <v>18.795000000000002</v>
      </c>
      <c r="AI121" s="7">
        <f>(AI120*2.2)</f>
        <v>18.700000000000003</v>
      </c>
      <c r="AJ121" s="7">
        <f>(AJ120*0.25)</f>
        <v>0.5</v>
      </c>
      <c r="AK121" s="294">
        <f>AK120+AL120</f>
        <v>13</v>
      </c>
      <c r="AL121" s="295"/>
      <c r="AM121" s="11"/>
      <c r="AN121" s="25" t="s">
        <v>41</v>
      </c>
      <c r="AO121" s="26">
        <v>12.7</v>
      </c>
      <c r="AP121" s="27">
        <v>7.75</v>
      </c>
      <c r="AQ121" s="71"/>
      <c r="AR121" s="36" t="s">
        <v>36</v>
      </c>
      <c r="AS121" s="13">
        <v>0</v>
      </c>
      <c r="AT121" s="2" t="s">
        <v>39</v>
      </c>
      <c r="AU121" s="39">
        <v>0.29899999999999999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0</v>
      </c>
      <c r="D122" s="85">
        <f t="shared" si="116"/>
        <v>0</v>
      </c>
      <c r="E122" s="85">
        <f t="shared" si="116"/>
        <v>0</v>
      </c>
      <c r="F122" s="86">
        <f t="shared" si="116"/>
        <v>0</v>
      </c>
      <c r="G122" s="85">
        <f t="shared" si="116"/>
        <v>903000</v>
      </c>
      <c r="H122" s="85">
        <f t="shared" si="116"/>
        <v>8000</v>
      </c>
      <c r="I122" s="85">
        <f t="shared" si="116"/>
        <v>0</v>
      </c>
      <c r="J122" s="86">
        <f t="shared" si="116"/>
        <v>8000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938800</v>
      </c>
      <c r="S122" s="61"/>
      <c r="T122" s="282"/>
      <c r="U122" s="285"/>
      <c r="V122" s="61"/>
      <c r="W122" s="48" t="s">
        <v>3</v>
      </c>
      <c r="X122" s="49">
        <f>X120-X121</f>
        <v>0</v>
      </c>
      <c r="Y122" s="49">
        <f t="shared" ref="Y122:AE122" si="117">Y120-Y121</f>
        <v>11.599999999999909</v>
      </c>
      <c r="Z122" s="49">
        <f t="shared" si="117"/>
        <v>0</v>
      </c>
      <c r="AA122" s="49">
        <f t="shared" si="117"/>
        <v>0.10000000000000142</v>
      </c>
      <c r="AB122" s="49">
        <f t="shared" si="117"/>
        <v>0</v>
      </c>
      <c r="AC122" s="49">
        <f t="shared" si="117"/>
        <v>11.699999999999818</v>
      </c>
      <c r="AD122" s="49">
        <f t="shared" si="117"/>
        <v>0</v>
      </c>
      <c r="AE122" s="94">
        <f t="shared" si="117"/>
        <v>0</v>
      </c>
      <c r="AF122" s="16"/>
      <c r="AG122" s="143" t="s">
        <v>28</v>
      </c>
      <c r="AH122" s="140">
        <f>(AH121)/((K120/1000000)*8.34)</f>
        <v>2.4956778763036085</v>
      </c>
      <c r="AI122" s="140">
        <f>(AI121)/((K120/1000000)*8.34)</f>
        <v>2.4830633831804994</v>
      </c>
      <c r="AJ122" s="140">
        <f>(AJ121)/((K120/1000000)*8.34)</f>
        <v>6.6392069068997292E-2</v>
      </c>
      <c r="AK122" s="296">
        <f>(AK121)/((K120/1000000)*8.34)</f>
        <v>1.7261937957939297</v>
      </c>
      <c r="AL122" s="297"/>
      <c r="AM122" s="11"/>
      <c r="AN122" s="63"/>
      <c r="AO122" s="14"/>
      <c r="AP122" s="14"/>
      <c r="AQ122" s="71"/>
      <c r="AR122" s="139" t="s">
        <v>55</v>
      </c>
      <c r="AS122" s="89">
        <v>1.17</v>
      </c>
      <c r="AT122" s="138" t="s">
        <v>54</v>
      </c>
      <c r="AU122" s="38">
        <v>4.5999999999999999E-2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47" t="s">
        <v>61</v>
      </c>
      <c r="L123" s="247"/>
      <c r="M123" s="247"/>
      <c r="N123" s="247"/>
      <c r="O123" s="247"/>
      <c r="P123" s="247"/>
      <c r="Q123" s="247"/>
      <c r="R123" s="247"/>
      <c r="S123" s="247"/>
      <c r="T123" s="247"/>
      <c r="U123" s="136" t="s">
        <v>59</v>
      </c>
      <c r="V123" s="67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247" t="s">
        <v>63</v>
      </c>
      <c r="AI123" s="247"/>
      <c r="AJ123" s="247"/>
      <c r="AK123" s="247"/>
      <c r="AL123" s="247"/>
      <c r="AM123" s="64"/>
      <c r="AN123" s="1"/>
      <c r="AO123" s="246" t="s">
        <v>60</v>
      </c>
      <c r="AP123" s="246"/>
      <c r="AQ123" s="64"/>
      <c r="AR123" s="8"/>
      <c r="AS123" s="8"/>
      <c r="AT123" s="239" t="s">
        <v>64</v>
      </c>
      <c r="AU123" s="239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5"/>
      <c r="K124" s="241">
        <f>SUM(K4:L122)</f>
        <v>24753000</v>
      </c>
      <c r="L124" s="242"/>
      <c r="M124" s="243">
        <f>SUM(M4:N122)</f>
        <v>1496310</v>
      </c>
      <c r="N124" s="244"/>
      <c r="O124" s="243">
        <f>SUM(O4:P122)</f>
        <v>26249310</v>
      </c>
      <c r="P124" s="244"/>
      <c r="Q124" s="1"/>
      <c r="R124" s="118">
        <f>R120-R5</f>
        <v>26003000</v>
      </c>
      <c r="S124" s="64"/>
      <c r="T124" s="111">
        <f>SUM(T4:T122)</f>
        <v>0.97</v>
      </c>
      <c r="U124" s="115">
        <f>AVERAGE(U4:U122)</f>
        <v>1.03</v>
      </c>
      <c r="V124" s="67"/>
      <c r="W124" s="3"/>
      <c r="X124" s="96"/>
      <c r="Y124" s="96"/>
      <c r="Z124" s="96"/>
      <c r="AA124" s="96"/>
      <c r="AB124" s="96">
        <f>AB120-AB5</f>
        <v>0</v>
      </c>
      <c r="AC124" s="96">
        <f>AC120-AC5</f>
        <v>323.19999999999982</v>
      </c>
      <c r="AD124" s="96"/>
      <c r="AE124" s="96"/>
      <c r="AF124" s="1"/>
      <c r="AG124" s="1"/>
      <c r="AH124" s="111">
        <f>SUM(AH121,AH117,AH113,AH109,AH105,AH101,AH97,AH93,AH89,AH85,AH81,AH77,AH73,AH69,AH65,AH61,AH57,AH53,AH49,AH45,AH41,AH37,AH33,AH29,AH25,AH21,AH17,AH13,AH9,AH5)</f>
        <v>516.19125000000008</v>
      </c>
      <c r="AI124" s="111">
        <f>SUM(AI121,AI117,AI113,AI109,AI105,AI101,AI97,AI93,AI89,AI85,AI81,AI77,AI73,AI69,AI65,AI61,AI57,AI53,AI49,AI45,AI41,AI37,AI33,AI29,AI25,AI21,AI17,AI13,AI9,AI5)</f>
        <v>500.77499999999992</v>
      </c>
      <c r="AJ124" s="111">
        <f>SUM(AJ121,AJ117,AJ113,AJ109,AJ105,AJ101,AJ97,AJ93,AJ89,AJ85,AJ81,AJ77,AJ73,AJ69,AJ65,AJ61,AJ57,AJ53,AJ49,AJ45,AJ41,AJ37,AJ33,AJ29,AJ25,AJ21,AJ17,AJ13,AJ9,AJ5)</f>
        <v>11.913125000000001</v>
      </c>
      <c r="AK124" s="245">
        <f>SUM(AK121,AK117,AK113,AK109,AK105,AK101,AK97,AK93,AK89,AK85,AK81,AK77,AK73,AK69,AK65,AK61,AK57,AK53,AK49,AK45,AK41,AK37,AK33,AK29,AK25,AK21,AK17,AK13,AK9,AK5)</f>
        <v>297</v>
      </c>
      <c r="AL124" s="242"/>
      <c r="AM124" s="64"/>
      <c r="AN124" s="1"/>
      <c r="AO124" s="113">
        <f>AVERAGE(AO121,AO117,AO113,AO109,AO105,AO101,AO97,AO93,AO89,AO85,AO81,AO77,AO73,AO69,AO65,AO61,AO57,AO53,AO49,AO45,AO41,AO37,AO33,AO29,AO25,AO21,AO17,AO13,AO9,AO5)</f>
        <v>10.763333333333332</v>
      </c>
      <c r="AP124" s="114">
        <f>AVERAGE(AP121,AP117,AP113,AP109,AP105,AP101,AP97,AP93,AP89,AP85,AP81,AP77,AP73,AP69,AP65,AP61,AP57,AP53,AP49,AP45,AP41,AP37,AP33,AP29,AP25,AP21,AP17,AP13,AP9,AP5)</f>
        <v>7.7999999999999989</v>
      </c>
      <c r="AQ124" s="64"/>
      <c r="AR124" s="8"/>
      <c r="AS124" s="8"/>
      <c r="AT124" s="240">
        <f>AVERAGE(AU122,AU118,AU114,AU110,AU106,AU102,AU98,AU94,AU90,AU86,AU82,AU78,AU74,AU70,AU66,AU62,AU58,AU54,AU50,AU46,AU42,AU38,AU34,AU30,AU26,AU22,AU18,AU14,AU10,AU6)</f>
        <v>3.3133333333333355E-2</v>
      </c>
      <c r="AU124" s="240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64"/>
      <c r="T125" s="1"/>
      <c r="U125" s="1"/>
      <c r="V125" s="67"/>
      <c r="W125" s="3"/>
      <c r="X125" s="3"/>
      <c r="Y125" s="3"/>
      <c r="Z125" s="3"/>
      <c r="AA125" s="137" t="s">
        <v>62</v>
      </c>
      <c r="AB125" s="248">
        <f>AB124+AC124</f>
        <v>323.19999999999982</v>
      </c>
      <c r="AC125" s="249"/>
      <c r="AD125" s="3"/>
      <c r="AE125" s="3"/>
      <c r="AF125" s="1"/>
      <c r="AG125" s="1"/>
      <c r="AH125" s="1"/>
      <c r="AI125" s="1"/>
      <c r="AJ125" s="1"/>
      <c r="AK125" s="1"/>
      <c r="AL125" s="1"/>
      <c r="AM125" s="64"/>
      <c r="AN125" s="1"/>
      <c r="AO125" s="1"/>
      <c r="AP125" s="1"/>
      <c r="AQ125" s="64"/>
      <c r="AR125" s="8"/>
      <c r="AS125" s="8"/>
      <c r="AT125" s="8"/>
      <c r="AU125" s="8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64"/>
      <c r="T126" s="110"/>
      <c r="U126" s="1"/>
      <c r="V126" s="67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64"/>
      <c r="AN126" s="1"/>
      <c r="AO126" s="1"/>
      <c r="AP126" s="1"/>
      <c r="AQ126" s="64"/>
      <c r="AR126" s="8"/>
      <c r="AS126" s="8"/>
      <c r="AT126" s="8"/>
      <c r="AU126" s="8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64"/>
      <c r="T127" s="1"/>
      <c r="U127" s="1"/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64"/>
      <c r="AN127" s="1"/>
      <c r="AO127" s="1"/>
      <c r="AP127" s="1"/>
      <c r="AQ127" s="64"/>
      <c r="AR127" s="8"/>
      <c r="AS127" s="8"/>
      <c r="AT127" s="8"/>
      <c r="AU127" s="8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64"/>
      <c r="T128" s="1"/>
      <c r="U128" s="1"/>
      <c r="V128" s="67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64"/>
      <c r="AN128" s="1"/>
      <c r="AO128" s="1"/>
      <c r="AP128" s="1"/>
      <c r="AQ128" s="64"/>
      <c r="AR128" s="8"/>
      <c r="AS128" s="8"/>
      <c r="AT128" s="8"/>
      <c r="AU128" s="8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0T5j/AneuhMXhvhQ94MFec8QfI8mDWujKpsQ1Ed7DNk0SSS1RWQhQ4uOfte/U64LunGaViFTqw6H32f1GHW1+Q==" saltValue="sHRYy7TcmQhuRY69C/zVyg==" spinCount="100000" sheet="1" selectLockedCells="1" selectUnlockedCells="1"/>
  <mergeCells count="262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4:L124"/>
    <mergeCell ref="M124:N124"/>
    <mergeCell ref="O124:P124"/>
    <mergeCell ref="AK124:AL124"/>
    <mergeCell ref="AT124:AU124"/>
    <mergeCell ref="AB125:AC125"/>
    <mergeCell ref="K123:T123"/>
    <mergeCell ref="AH123:AL123"/>
    <mergeCell ref="AO123:AP123"/>
    <mergeCell ref="AT123:AU12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5043-0D3E-4E6C-BC0D-4CC7F260F2EE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E124" sqref="AE124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72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49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47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47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47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95220500</v>
      </c>
      <c r="D4" s="40">
        <v>853349</v>
      </c>
      <c r="E4" s="40">
        <v>2038320</v>
      </c>
      <c r="F4" s="42">
        <v>3605550</v>
      </c>
      <c r="G4" s="81">
        <v>175832000</v>
      </c>
      <c r="H4" s="40">
        <v>1679430</v>
      </c>
      <c r="I4" s="40">
        <v>5207620</v>
      </c>
      <c r="J4" s="42">
        <v>8933480</v>
      </c>
      <c r="K4" s="270">
        <f>C6+G6</f>
        <v>829000</v>
      </c>
      <c r="L4" s="271"/>
      <c r="M4" s="276">
        <f>D6+E6+F6+H6+I6+J6</f>
        <v>43010</v>
      </c>
      <c r="N4" s="271"/>
      <c r="O4" s="276">
        <f>M4+K4</f>
        <v>872010</v>
      </c>
      <c r="P4" s="271"/>
      <c r="Q4" s="41" t="s">
        <v>6</v>
      </c>
      <c r="R4" s="42">
        <v>1043878900</v>
      </c>
      <c r="S4" s="60"/>
      <c r="T4" s="280">
        <v>0</v>
      </c>
      <c r="U4" s="283">
        <v>1.02</v>
      </c>
      <c r="V4" s="60"/>
      <c r="W4" s="144" t="s">
        <v>6</v>
      </c>
      <c r="X4" s="47">
        <v>1269.4000000000001</v>
      </c>
      <c r="Y4" s="47">
        <v>2353.8000000000002</v>
      </c>
      <c r="Z4" s="47">
        <v>25.1</v>
      </c>
      <c r="AA4" s="47">
        <v>33.799999999999997</v>
      </c>
      <c r="AB4" s="47">
        <v>1334.3</v>
      </c>
      <c r="AC4" s="47">
        <v>2502.1</v>
      </c>
      <c r="AD4" s="47">
        <v>43.3</v>
      </c>
      <c r="AE4" s="93">
        <v>4.7</v>
      </c>
      <c r="AF4" s="16"/>
      <c r="AG4" s="20" t="s">
        <v>29</v>
      </c>
      <c r="AH4" s="21">
        <v>2.25</v>
      </c>
      <c r="AI4" s="21">
        <v>7.25</v>
      </c>
      <c r="AJ4" s="21">
        <v>1.625</v>
      </c>
      <c r="AK4" s="21">
        <v>0</v>
      </c>
      <c r="AL4" s="22">
        <v>12</v>
      </c>
      <c r="AM4" s="70"/>
      <c r="AN4" s="72" t="s">
        <v>40</v>
      </c>
      <c r="AO4" s="28">
        <v>13.1</v>
      </c>
      <c r="AP4" s="24">
        <v>7.44</v>
      </c>
      <c r="AQ4" s="71"/>
      <c r="AR4" s="34" t="s">
        <v>37</v>
      </c>
      <c r="AS4" s="53">
        <v>0</v>
      </c>
      <c r="AT4" s="35" t="s">
        <v>38</v>
      </c>
      <c r="AU4" s="56">
        <v>4.1000000000000002E-2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'Apr, 2021'!C120</f>
        <v>95220500</v>
      </c>
      <c r="D5" s="82">
        <f>'Apr, 2021'!D120</f>
        <v>853349</v>
      </c>
      <c r="E5" s="82">
        <f>'Apr, 2021'!E120</f>
        <v>2038320</v>
      </c>
      <c r="F5" s="82">
        <f>'Apr, 2021'!F120</f>
        <v>3605550</v>
      </c>
      <c r="G5" s="82">
        <f>'Apr, 2021'!G120</f>
        <v>175003000</v>
      </c>
      <c r="H5" s="82">
        <f>'Apr, 2021'!H120</f>
        <v>1679430</v>
      </c>
      <c r="I5" s="82">
        <f>'Apr, 2021'!I120</f>
        <v>5179620</v>
      </c>
      <c r="J5" s="82">
        <f>'Apr, 2021'!J120</f>
        <v>8918470</v>
      </c>
      <c r="K5" s="272"/>
      <c r="L5" s="273"/>
      <c r="M5" s="273"/>
      <c r="N5" s="273"/>
      <c r="O5" s="273"/>
      <c r="P5" s="273"/>
      <c r="Q5" s="10" t="s">
        <v>7</v>
      </c>
      <c r="R5" s="82">
        <f>'Apr, 2021'!R120</f>
        <v>1043072700</v>
      </c>
      <c r="S5" s="60"/>
      <c r="T5" s="281"/>
      <c r="U5" s="284"/>
      <c r="V5" s="60"/>
      <c r="W5" s="146" t="s">
        <v>7</v>
      </c>
      <c r="X5" s="130">
        <f>'Apr, 2021'!X120</f>
        <v>1269.4000000000001</v>
      </c>
      <c r="Y5" s="130">
        <f>'Apr, 2021'!Y120</f>
        <v>2343</v>
      </c>
      <c r="Z5" s="130">
        <f>'Apr, 2021'!Z120</f>
        <v>25.1</v>
      </c>
      <c r="AA5" s="130">
        <f>'Apr, 2021'!AA120</f>
        <v>33.700000000000003</v>
      </c>
      <c r="AB5" s="130">
        <f>'Apr, 2021'!AB120</f>
        <v>1334.3</v>
      </c>
      <c r="AC5" s="130">
        <f>'Apr, 2021'!AC120</f>
        <v>2491.1</v>
      </c>
      <c r="AD5" s="130">
        <f>'Apr, 2021'!AD120</f>
        <v>43.2</v>
      </c>
      <c r="AE5" s="130">
        <f>'Apr, 2021'!AE120</f>
        <v>4.7</v>
      </c>
      <c r="AF5" s="16"/>
      <c r="AG5" s="146" t="s">
        <v>26</v>
      </c>
      <c r="AH5" s="7">
        <f>(AH4*10.74)</f>
        <v>24.164999999999999</v>
      </c>
      <c r="AI5" s="7">
        <f>(AI4*2.2)</f>
        <v>15.950000000000001</v>
      </c>
      <c r="AJ5" s="7">
        <f>(AJ4*0.25)</f>
        <v>0.40625</v>
      </c>
      <c r="AK5" s="263">
        <f>AK4+AL4</f>
        <v>12</v>
      </c>
      <c r="AL5" s="264"/>
      <c r="AM5" s="11"/>
      <c r="AN5" s="30" t="s">
        <v>41</v>
      </c>
      <c r="AO5" s="29">
        <v>13.2</v>
      </c>
      <c r="AP5" s="27">
        <v>7.89</v>
      </c>
      <c r="AQ5" s="71"/>
      <c r="AR5" s="36" t="s">
        <v>36</v>
      </c>
      <c r="AS5" s="12">
        <v>0</v>
      </c>
      <c r="AT5" s="2" t="s">
        <v>39</v>
      </c>
      <c r="AU5" s="39">
        <v>0.46500000000000002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0</v>
      </c>
      <c r="D6" s="85">
        <f t="shared" ref="D6:J6" si="0">D4-D5</f>
        <v>0</v>
      </c>
      <c r="E6" s="85">
        <f t="shared" si="0"/>
        <v>0</v>
      </c>
      <c r="F6" s="85">
        <f t="shared" si="0"/>
        <v>0</v>
      </c>
      <c r="G6" s="85">
        <f t="shared" si="0"/>
        <v>829000</v>
      </c>
      <c r="H6" s="85">
        <f t="shared" si="0"/>
        <v>0</v>
      </c>
      <c r="I6" s="85">
        <f t="shared" si="0"/>
        <v>28000</v>
      </c>
      <c r="J6" s="85">
        <f t="shared" si="0"/>
        <v>15010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806200</v>
      </c>
      <c r="S6" s="61"/>
      <c r="T6" s="282"/>
      <c r="U6" s="285"/>
      <c r="V6" s="61"/>
      <c r="W6" s="48" t="s">
        <v>3</v>
      </c>
      <c r="X6" s="49">
        <f>X4-X5</f>
        <v>0</v>
      </c>
      <c r="Y6" s="49">
        <f t="shared" ref="Y6:AE6" si="1">Y4-Y5</f>
        <v>10.800000000000182</v>
      </c>
      <c r="Z6" s="49">
        <f t="shared" si="1"/>
        <v>0</v>
      </c>
      <c r="AA6" s="49">
        <f t="shared" si="1"/>
        <v>9.9999999999994316E-2</v>
      </c>
      <c r="AB6" s="49">
        <f t="shared" si="1"/>
        <v>0</v>
      </c>
      <c r="AC6" s="49">
        <f t="shared" si="1"/>
        <v>11</v>
      </c>
      <c r="AD6" s="49">
        <f t="shared" si="1"/>
        <v>9.9999999999994316E-2</v>
      </c>
      <c r="AE6" s="94">
        <f t="shared" si="1"/>
        <v>0</v>
      </c>
      <c r="AF6" s="16"/>
      <c r="AG6" s="147" t="s">
        <v>28</v>
      </c>
      <c r="AH6" s="145">
        <f>(AH5)/((K4/1000000)*8.34)</f>
        <v>3.4951532139788775</v>
      </c>
      <c r="AI6" s="145">
        <f>(AI5)/((K4/1000000)*8.34)</f>
        <v>2.3069602219310199</v>
      </c>
      <c r="AJ6" s="145">
        <f>(AJ5)/((K4/1000000)*8.34)</f>
        <v>5.8758783082098857E-2</v>
      </c>
      <c r="AK6" s="265">
        <f>(AK5)/((K4/1000000)*8.34)</f>
        <v>1.7356440541173817</v>
      </c>
      <c r="AL6" s="266"/>
      <c r="AM6" s="11"/>
      <c r="AN6" s="63"/>
      <c r="AO6" s="14"/>
      <c r="AP6" s="14"/>
      <c r="AQ6" s="71"/>
      <c r="AR6" s="149" t="s">
        <v>55</v>
      </c>
      <c r="AS6" s="89">
        <v>2.2999999999999998</v>
      </c>
      <c r="AT6" s="148" t="s">
        <v>54</v>
      </c>
      <c r="AU6" s="38">
        <v>3.3000000000000002E-2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95220500</v>
      </c>
      <c r="D8" s="40">
        <v>853349</v>
      </c>
      <c r="E8" s="40">
        <v>2038320</v>
      </c>
      <c r="F8" s="42">
        <v>3605550</v>
      </c>
      <c r="G8" s="81">
        <v>176711000</v>
      </c>
      <c r="H8" s="40">
        <v>1687430</v>
      </c>
      <c r="I8" s="40">
        <v>5207620</v>
      </c>
      <c r="J8" s="42">
        <v>8952480</v>
      </c>
      <c r="K8" s="270">
        <f>C10+G10</f>
        <v>879000</v>
      </c>
      <c r="L8" s="271"/>
      <c r="M8" s="276">
        <f>D10+E10+F10+H10+I10+J10</f>
        <v>27000</v>
      </c>
      <c r="N8" s="271"/>
      <c r="O8" s="277">
        <f>M8+K8</f>
        <v>906000</v>
      </c>
      <c r="P8" s="277"/>
      <c r="Q8" s="45" t="s">
        <v>6</v>
      </c>
      <c r="R8" s="42">
        <v>1044830300</v>
      </c>
      <c r="S8" s="60"/>
      <c r="T8" s="280">
        <v>0</v>
      </c>
      <c r="U8" s="283">
        <v>0.99</v>
      </c>
      <c r="V8" s="60"/>
      <c r="W8" s="144" t="s">
        <v>6</v>
      </c>
      <c r="X8" s="47">
        <v>1269.4000000000001</v>
      </c>
      <c r="Y8" s="47">
        <v>2365.1999999999998</v>
      </c>
      <c r="Z8" s="47">
        <v>25.3</v>
      </c>
      <c r="AA8" s="47">
        <v>33.799999999999997</v>
      </c>
      <c r="AB8" s="47">
        <v>1334.3</v>
      </c>
      <c r="AC8" s="47">
        <v>2513.6999999999998</v>
      </c>
      <c r="AD8" s="47">
        <v>43.3</v>
      </c>
      <c r="AE8" s="93">
        <v>4.7</v>
      </c>
      <c r="AF8" s="16"/>
      <c r="AG8" s="144" t="s">
        <v>29</v>
      </c>
      <c r="AH8" s="18">
        <v>2</v>
      </c>
      <c r="AI8" s="18">
        <v>8.5</v>
      </c>
      <c r="AJ8" s="18">
        <v>1.5</v>
      </c>
      <c r="AK8" s="18">
        <v>11</v>
      </c>
      <c r="AL8" s="19">
        <v>0</v>
      </c>
      <c r="AM8" s="70"/>
      <c r="AN8" s="73" t="s">
        <v>40</v>
      </c>
      <c r="AO8" s="23">
        <v>12.1</v>
      </c>
      <c r="AP8" s="24">
        <v>7.34</v>
      </c>
      <c r="AQ8" s="71"/>
      <c r="AR8" s="34" t="s">
        <v>37</v>
      </c>
      <c r="AS8" s="55">
        <v>0</v>
      </c>
      <c r="AT8" s="35" t="s">
        <v>38</v>
      </c>
      <c r="AU8" s="56">
        <v>5.8000000000000003E-2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95220500</v>
      </c>
      <c r="D9" s="83">
        <f t="shared" ref="D9:J9" si="2">D4</f>
        <v>853349</v>
      </c>
      <c r="E9" s="83">
        <f t="shared" si="2"/>
        <v>2038320</v>
      </c>
      <c r="F9" s="84">
        <f t="shared" si="2"/>
        <v>3605550</v>
      </c>
      <c r="G9" s="82">
        <f t="shared" si="2"/>
        <v>175832000</v>
      </c>
      <c r="H9" s="83">
        <f t="shared" si="2"/>
        <v>1679430</v>
      </c>
      <c r="I9" s="83">
        <f t="shared" si="2"/>
        <v>5207620</v>
      </c>
      <c r="J9" s="84">
        <f t="shared" si="2"/>
        <v>8933480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1043878900</v>
      </c>
      <c r="S9" s="60"/>
      <c r="T9" s="281"/>
      <c r="U9" s="284"/>
      <c r="V9" s="60"/>
      <c r="W9" s="146" t="s">
        <v>7</v>
      </c>
      <c r="X9" s="6">
        <f>X4</f>
        <v>1269.4000000000001</v>
      </c>
      <c r="Y9" s="6">
        <f t="shared" ref="Y9:AE9" si="3">Y4</f>
        <v>2353.8000000000002</v>
      </c>
      <c r="Z9" s="6">
        <f t="shared" si="3"/>
        <v>25.1</v>
      </c>
      <c r="AA9" s="6">
        <f t="shared" si="3"/>
        <v>33.799999999999997</v>
      </c>
      <c r="AB9" s="6">
        <f>AB4</f>
        <v>1334.3</v>
      </c>
      <c r="AC9" s="6">
        <f t="shared" si="3"/>
        <v>2502.1</v>
      </c>
      <c r="AD9" s="6">
        <f t="shared" si="3"/>
        <v>43.3</v>
      </c>
      <c r="AE9" s="92">
        <f t="shared" si="3"/>
        <v>4.7</v>
      </c>
      <c r="AF9" s="16"/>
      <c r="AG9" s="146" t="s">
        <v>26</v>
      </c>
      <c r="AH9" s="7">
        <f>(AH8*10.74)</f>
        <v>21.48</v>
      </c>
      <c r="AI9" s="7">
        <f>(AI8*2.2)</f>
        <v>18.700000000000003</v>
      </c>
      <c r="AJ9" s="7">
        <f>(AJ8*0.25)</f>
        <v>0.375</v>
      </c>
      <c r="AK9" s="263">
        <f>AK8+AL8</f>
        <v>11</v>
      </c>
      <c r="AL9" s="264"/>
      <c r="AM9" s="11"/>
      <c r="AN9" s="25" t="s">
        <v>41</v>
      </c>
      <c r="AO9" s="26">
        <v>12.3</v>
      </c>
      <c r="AP9" s="27">
        <v>7.69</v>
      </c>
      <c r="AQ9" s="71"/>
      <c r="AR9" s="36" t="s">
        <v>36</v>
      </c>
      <c r="AS9" s="13">
        <v>0</v>
      </c>
      <c r="AT9" s="2" t="s">
        <v>39</v>
      </c>
      <c r="AU9" s="39">
        <v>0.442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0</v>
      </c>
      <c r="D10" s="85">
        <f t="shared" si="4"/>
        <v>0</v>
      </c>
      <c r="E10" s="85">
        <f t="shared" si="4"/>
        <v>0</v>
      </c>
      <c r="F10" s="86">
        <f t="shared" si="4"/>
        <v>0</v>
      </c>
      <c r="G10" s="85">
        <f t="shared" si="4"/>
        <v>879000</v>
      </c>
      <c r="H10" s="85">
        <f t="shared" si="4"/>
        <v>8000</v>
      </c>
      <c r="I10" s="85">
        <f t="shared" si="4"/>
        <v>0</v>
      </c>
      <c r="J10" s="86">
        <f t="shared" si="4"/>
        <v>19000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951400</v>
      </c>
      <c r="S10" s="61"/>
      <c r="T10" s="282"/>
      <c r="U10" s="285"/>
      <c r="V10" s="61"/>
      <c r="W10" s="48" t="s">
        <v>3</v>
      </c>
      <c r="X10" s="49">
        <f>X8-X9</f>
        <v>0</v>
      </c>
      <c r="Y10" s="49">
        <f t="shared" ref="Y10:AE10" si="5">Y8-Y9</f>
        <v>11.399999999999636</v>
      </c>
      <c r="Z10" s="49">
        <f t="shared" si="5"/>
        <v>0.19999999999999929</v>
      </c>
      <c r="AA10" s="49">
        <f t="shared" si="5"/>
        <v>0</v>
      </c>
      <c r="AB10" s="49">
        <f t="shared" si="5"/>
        <v>0</v>
      </c>
      <c r="AC10" s="49">
        <f t="shared" si="5"/>
        <v>11.599999999999909</v>
      </c>
      <c r="AD10" s="49">
        <f t="shared" si="5"/>
        <v>0</v>
      </c>
      <c r="AE10" s="94">
        <f t="shared" si="5"/>
        <v>0</v>
      </c>
      <c r="AF10" s="16"/>
      <c r="AG10" s="147" t="s">
        <v>28</v>
      </c>
      <c r="AH10" s="145">
        <f>(AH9)/((K8/1000000)*8.34)</f>
        <v>2.9300791448752266</v>
      </c>
      <c r="AI10" s="145">
        <f>(AI9)/((K8/1000000)*8.34)</f>
        <v>2.5508603356222879</v>
      </c>
      <c r="AJ10" s="145">
        <f>(AJ9)/((K8/1000000)*8.34)</f>
        <v>5.1153616356061915E-2</v>
      </c>
      <c r="AK10" s="265">
        <f>(AK9)/((K8/1000000)*8.34)</f>
        <v>1.500506079777816</v>
      </c>
      <c r="AL10" s="266"/>
      <c r="AM10" s="11"/>
      <c r="AN10" s="63"/>
      <c r="AO10" s="14"/>
      <c r="AP10" s="14"/>
      <c r="AQ10" s="71"/>
      <c r="AR10" s="149" t="s">
        <v>55</v>
      </c>
      <c r="AS10" s="89">
        <v>1.26</v>
      </c>
      <c r="AT10" s="148" t="s">
        <v>54</v>
      </c>
      <c r="AU10" s="38">
        <v>0.03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95220500</v>
      </c>
      <c r="D12" s="40">
        <v>853349</v>
      </c>
      <c r="E12" s="40">
        <v>2038320</v>
      </c>
      <c r="F12" s="42">
        <v>3605550</v>
      </c>
      <c r="G12" s="81">
        <v>177538000</v>
      </c>
      <c r="H12" s="40">
        <v>1694430</v>
      </c>
      <c r="I12" s="40">
        <v>5207620</v>
      </c>
      <c r="J12" s="42">
        <v>8960490</v>
      </c>
      <c r="K12" s="270">
        <f>C14+G14</f>
        <v>827000</v>
      </c>
      <c r="L12" s="271"/>
      <c r="M12" s="276">
        <f>D14+E14+F14+H14+I14+J14</f>
        <v>15010</v>
      </c>
      <c r="N12" s="271"/>
      <c r="O12" s="277">
        <f>M12+K12</f>
        <v>842010</v>
      </c>
      <c r="P12" s="277"/>
      <c r="Q12" s="45" t="s">
        <v>6</v>
      </c>
      <c r="R12" s="42">
        <v>1045690800</v>
      </c>
      <c r="S12" s="60"/>
      <c r="T12" s="280">
        <v>0.14000000000000001</v>
      </c>
      <c r="U12" s="283">
        <v>0.99</v>
      </c>
      <c r="V12" s="60"/>
      <c r="W12" s="144" t="s">
        <v>6</v>
      </c>
      <c r="X12" s="47">
        <v>1269.4000000000001</v>
      </c>
      <c r="Y12" s="47">
        <v>2375.6999999999998</v>
      </c>
      <c r="Z12" s="47">
        <v>25.4</v>
      </c>
      <c r="AA12" s="47">
        <v>33.799999999999997</v>
      </c>
      <c r="AB12" s="47">
        <v>1334.3</v>
      </c>
      <c r="AC12" s="47">
        <v>2524.6</v>
      </c>
      <c r="AD12" s="47">
        <v>43.3</v>
      </c>
      <c r="AE12" s="93">
        <v>4.7</v>
      </c>
      <c r="AF12" s="16"/>
      <c r="AG12" s="144" t="s">
        <v>29</v>
      </c>
      <c r="AH12" s="18">
        <v>1.5</v>
      </c>
      <c r="AI12" s="18">
        <v>8</v>
      </c>
      <c r="AJ12" s="18">
        <v>1.5</v>
      </c>
      <c r="AK12" s="18">
        <v>10</v>
      </c>
      <c r="AL12" s="19">
        <v>0</v>
      </c>
      <c r="AM12" s="70"/>
      <c r="AN12" s="73" t="s">
        <v>40</v>
      </c>
      <c r="AO12" s="23">
        <v>11.2</v>
      </c>
      <c r="AP12" s="24">
        <v>7.46</v>
      </c>
      <c r="AQ12" s="71"/>
      <c r="AR12" s="34" t="s">
        <v>37</v>
      </c>
      <c r="AS12" s="55">
        <v>0</v>
      </c>
      <c r="AT12" s="35" t="s">
        <v>38</v>
      </c>
      <c r="AU12" s="56">
        <v>4.2000000000000003E-2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95220500</v>
      </c>
      <c r="D13" s="83">
        <f t="shared" ref="D13:J13" si="6">D8</f>
        <v>853349</v>
      </c>
      <c r="E13" s="83">
        <f t="shared" si="6"/>
        <v>2038320</v>
      </c>
      <c r="F13" s="84">
        <f t="shared" si="6"/>
        <v>3605550</v>
      </c>
      <c r="G13" s="82">
        <f t="shared" si="6"/>
        <v>176711000</v>
      </c>
      <c r="H13" s="83">
        <f t="shared" si="6"/>
        <v>1687430</v>
      </c>
      <c r="I13" s="83">
        <f t="shared" si="6"/>
        <v>5207620</v>
      </c>
      <c r="J13" s="84">
        <f t="shared" si="6"/>
        <v>8952480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1044830300</v>
      </c>
      <c r="S13" s="60"/>
      <c r="T13" s="281"/>
      <c r="U13" s="284"/>
      <c r="V13" s="60"/>
      <c r="W13" s="146" t="s">
        <v>7</v>
      </c>
      <c r="X13" s="6">
        <f t="shared" ref="X13:AE13" si="7">X8</f>
        <v>1269.4000000000001</v>
      </c>
      <c r="Y13" s="6">
        <f t="shared" si="7"/>
        <v>2365.1999999999998</v>
      </c>
      <c r="Z13" s="6">
        <f t="shared" si="7"/>
        <v>25.3</v>
      </c>
      <c r="AA13" s="6">
        <f t="shared" si="7"/>
        <v>33.799999999999997</v>
      </c>
      <c r="AB13" s="6">
        <f t="shared" si="7"/>
        <v>1334.3</v>
      </c>
      <c r="AC13" s="6">
        <f t="shared" si="7"/>
        <v>2513.6999999999998</v>
      </c>
      <c r="AD13" s="6">
        <f t="shared" si="7"/>
        <v>43.3</v>
      </c>
      <c r="AE13" s="92">
        <f t="shared" si="7"/>
        <v>4.7</v>
      </c>
      <c r="AF13" s="16"/>
      <c r="AG13" s="146" t="s">
        <v>26</v>
      </c>
      <c r="AH13" s="7">
        <f>(AH12*10.74)</f>
        <v>16.11</v>
      </c>
      <c r="AI13" s="7">
        <f>(AI12*2.2)</f>
        <v>17.600000000000001</v>
      </c>
      <c r="AJ13" s="7">
        <f>(AJ12*0.25)</f>
        <v>0.375</v>
      </c>
      <c r="AK13" s="263">
        <f>AK12+AL12</f>
        <v>10</v>
      </c>
      <c r="AL13" s="264"/>
      <c r="AM13" s="11"/>
      <c r="AN13" s="25" t="s">
        <v>41</v>
      </c>
      <c r="AO13" s="26">
        <v>11.6</v>
      </c>
      <c r="AP13" s="27">
        <v>7.9</v>
      </c>
      <c r="AQ13" s="71"/>
      <c r="AR13" s="36" t="s">
        <v>36</v>
      </c>
      <c r="AS13" s="13">
        <v>0</v>
      </c>
      <c r="AT13" s="2" t="s">
        <v>39</v>
      </c>
      <c r="AU13" s="39">
        <v>0.29899999999999999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0</v>
      </c>
      <c r="D14" s="85">
        <f t="shared" si="8"/>
        <v>0</v>
      </c>
      <c r="E14" s="85">
        <f t="shared" si="8"/>
        <v>0</v>
      </c>
      <c r="F14" s="86">
        <f t="shared" si="8"/>
        <v>0</v>
      </c>
      <c r="G14" s="85">
        <f t="shared" si="8"/>
        <v>827000</v>
      </c>
      <c r="H14" s="85">
        <f t="shared" si="8"/>
        <v>7000</v>
      </c>
      <c r="I14" s="85">
        <f t="shared" si="8"/>
        <v>0</v>
      </c>
      <c r="J14" s="86">
        <f t="shared" si="8"/>
        <v>8010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860500</v>
      </c>
      <c r="S14" s="61"/>
      <c r="T14" s="282"/>
      <c r="U14" s="285"/>
      <c r="V14" s="61"/>
      <c r="W14" s="48" t="s">
        <v>3</v>
      </c>
      <c r="X14" s="49">
        <f>X12-X13</f>
        <v>0</v>
      </c>
      <c r="Y14" s="49">
        <f t="shared" ref="Y14:AE14" si="9">Y12-Y13</f>
        <v>10.5</v>
      </c>
      <c r="Z14" s="49">
        <f t="shared" si="9"/>
        <v>9.9999999999997868E-2</v>
      </c>
      <c r="AA14" s="49">
        <f t="shared" si="9"/>
        <v>0</v>
      </c>
      <c r="AB14" s="49">
        <f t="shared" si="9"/>
        <v>0</v>
      </c>
      <c r="AC14" s="49">
        <f t="shared" si="9"/>
        <v>10.900000000000091</v>
      </c>
      <c r="AD14" s="49">
        <f t="shared" si="9"/>
        <v>0</v>
      </c>
      <c r="AE14" s="94">
        <f t="shared" si="9"/>
        <v>0</v>
      </c>
      <c r="AF14" s="16"/>
      <c r="AG14" s="147" t="s">
        <v>28</v>
      </c>
      <c r="AH14" s="145">
        <f>(AH13)/((K12/1000000)*8.34)</f>
        <v>2.3357372143397739</v>
      </c>
      <c r="AI14" s="145">
        <f>(AI13)/((K12/1000000)*8.34)</f>
        <v>2.5517675339776549</v>
      </c>
      <c r="AJ14" s="145">
        <f>(AJ13)/((K12/1000000)*8.34)</f>
        <v>5.4370046888728436E-2</v>
      </c>
      <c r="AK14" s="265">
        <f>(AK13)/((K12/1000000)*8.34)</f>
        <v>1.4498679170327584</v>
      </c>
      <c r="AL14" s="266"/>
      <c r="AM14" s="11"/>
      <c r="AN14" s="63"/>
      <c r="AO14" s="14"/>
      <c r="AP14" s="14"/>
      <c r="AQ14" s="71"/>
      <c r="AR14" s="149" t="s">
        <v>55</v>
      </c>
      <c r="AS14" s="89">
        <v>1.23</v>
      </c>
      <c r="AT14" s="148" t="s">
        <v>54</v>
      </c>
      <c r="AU14" s="38">
        <v>3.2000000000000001E-2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95220500</v>
      </c>
      <c r="D16" s="40">
        <v>853349</v>
      </c>
      <c r="E16" s="40">
        <v>2038320</v>
      </c>
      <c r="F16" s="42">
        <v>3605550</v>
      </c>
      <c r="G16" s="81">
        <v>178432000</v>
      </c>
      <c r="H16" s="40">
        <v>1694430</v>
      </c>
      <c r="I16" s="40">
        <v>5236610</v>
      </c>
      <c r="J16" s="42">
        <v>9008510</v>
      </c>
      <c r="K16" s="270">
        <f>C18+G18</f>
        <v>894000</v>
      </c>
      <c r="L16" s="271"/>
      <c r="M16" s="276">
        <f>D18+E18+F18+H18+I18+J18</f>
        <v>77010</v>
      </c>
      <c r="N16" s="271"/>
      <c r="O16" s="277">
        <f>M16+K16</f>
        <v>971010</v>
      </c>
      <c r="P16" s="277"/>
      <c r="Q16" s="45" t="s">
        <v>6</v>
      </c>
      <c r="R16" s="42">
        <v>1046602900</v>
      </c>
      <c r="S16" s="60"/>
      <c r="T16" s="280">
        <v>0</v>
      </c>
      <c r="U16" s="283">
        <v>0.95</v>
      </c>
      <c r="V16" s="60"/>
      <c r="W16" s="144" t="s">
        <v>6</v>
      </c>
      <c r="X16" s="47">
        <v>1269.4000000000001</v>
      </c>
      <c r="Y16" s="47">
        <v>2387.4</v>
      </c>
      <c r="Z16" s="47">
        <v>25.4</v>
      </c>
      <c r="AA16" s="47">
        <v>33.799999999999997</v>
      </c>
      <c r="AB16" s="47">
        <v>1334.3</v>
      </c>
      <c r="AC16" s="47">
        <v>2536.6999999999998</v>
      </c>
      <c r="AD16" s="47">
        <v>43.5</v>
      </c>
      <c r="AE16" s="93">
        <v>4.7</v>
      </c>
      <c r="AF16" s="16"/>
      <c r="AG16" s="144" t="s">
        <v>29</v>
      </c>
      <c r="AH16" s="18">
        <v>2.0625</v>
      </c>
      <c r="AI16" s="18">
        <v>9</v>
      </c>
      <c r="AJ16" s="18">
        <v>1.5</v>
      </c>
      <c r="AK16" s="18">
        <v>0</v>
      </c>
      <c r="AL16" s="19">
        <v>12</v>
      </c>
      <c r="AM16" s="70"/>
      <c r="AN16" s="73" t="s">
        <v>40</v>
      </c>
      <c r="AO16" s="23">
        <v>12.3</v>
      </c>
      <c r="AP16" s="24">
        <v>7.38</v>
      </c>
      <c r="AQ16" s="71"/>
      <c r="AR16" s="2" t="s">
        <v>37</v>
      </c>
      <c r="AS16" s="13">
        <v>0</v>
      </c>
      <c r="AT16" s="2" t="s">
        <v>38</v>
      </c>
      <c r="AU16" s="13">
        <v>0.04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95220500</v>
      </c>
      <c r="D17" s="83">
        <f t="shared" ref="D17:J17" si="10">D12</f>
        <v>853349</v>
      </c>
      <c r="E17" s="83">
        <f t="shared" si="10"/>
        <v>2038320</v>
      </c>
      <c r="F17" s="84">
        <f t="shared" si="10"/>
        <v>3605550</v>
      </c>
      <c r="G17" s="82">
        <f t="shared" si="10"/>
        <v>177538000</v>
      </c>
      <c r="H17" s="83">
        <f t="shared" si="10"/>
        <v>1694430</v>
      </c>
      <c r="I17" s="83">
        <f t="shared" si="10"/>
        <v>5207620</v>
      </c>
      <c r="J17" s="84">
        <f t="shared" si="10"/>
        <v>8960490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1045690800</v>
      </c>
      <c r="S17" s="60"/>
      <c r="T17" s="281"/>
      <c r="U17" s="284"/>
      <c r="V17" s="60"/>
      <c r="W17" s="146" t="s">
        <v>7</v>
      </c>
      <c r="X17" s="6">
        <f t="shared" ref="X17:AE17" si="11">X12</f>
        <v>1269.4000000000001</v>
      </c>
      <c r="Y17" s="6">
        <f t="shared" si="11"/>
        <v>2375.6999999999998</v>
      </c>
      <c r="Z17" s="6">
        <f t="shared" si="11"/>
        <v>25.4</v>
      </c>
      <c r="AA17" s="6">
        <f t="shared" si="11"/>
        <v>33.799999999999997</v>
      </c>
      <c r="AB17" s="6">
        <f t="shared" si="11"/>
        <v>1334.3</v>
      </c>
      <c r="AC17" s="6">
        <f t="shared" si="11"/>
        <v>2524.6</v>
      </c>
      <c r="AD17" s="6">
        <f t="shared" si="11"/>
        <v>43.3</v>
      </c>
      <c r="AE17" s="92">
        <f t="shared" si="11"/>
        <v>4.7</v>
      </c>
      <c r="AF17" s="16"/>
      <c r="AG17" s="146" t="s">
        <v>26</v>
      </c>
      <c r="AH17" s="7">
        <f>(AH16*10.74)</f>
        <v>22.151250000000001</v>
      </c>
      <c r="AI17" s="7">
        <f>(AI16*2.2)</f>
        <v>19.8</v>
      </c>
      <c r="AJ17" s="7">
        <f>(AJ16*0.25)</f>
        <v>0.375</v>
      </c>
      <c r="AK17" s="263">
        <f>AK16+AL16</f>
        <v>12</v>
      </c>
      <c r="AL17" s="264"/>
      <c r="AM17" s="11"/>
      <c r="AN17" s="25" t="s">
        <v>41</v>
      </c>
      <c r="AO17" s="26">
        <v>12.3</v>
      </c>
      <c r="AP17" s="27">
        <v>7.81</v>
      </c>
      <c r="AQ17" s="71"/>
      <c r="AR17" s="2" t="s">
        <v>36</v>
      </c>
      <c r="AS17" s="13">
        <v>0</v>
      </c>
      <c r="AT17" s="2" t="s">
        <v>39</v>
      </c>
      <c r="AU17" s="13">
        <v>0.33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0</v>
      </c>
      <c r="D18" s="85">
        <f t="shared" si="12"/>
        <v>0</v>
      </c>
      <c r="E18" s="85">
        <f t="shared" si="12"/>
        <v>0</v>
      </c>
      <c r="F18" s="86">
        <f t="shared" si="12"/>
        <v>0</v>
      </c>
      <c r="G18" s="85">
        <f t="shared" si="12"/>
        <v>894000</v>
      </c>
      <c r="H18" s="85">
        <f t="shared" si="12"/>
        <v>0</v>
      </c>
      <c r="I18" s="85">
        <f t="shared" si="12"/>
        <v>28990</v>
      </c>
      <c r="J18" s="86">
        <f t="shared" si="12"/>
        <v>48020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912100</v>
      </c>
      <c r="S18" s="61"/>
      <c r="T18" s="282"/>
      <c r="U18" s="285"/>
      <c r="V18" s="61"/>
      <c r="W18" s="48" t="s">
        <v>3</v>
      </c>
      <c r="X18" s="49">
        <f>X16-X17</f>
        <v>0</v>
      </c>
      <c r="Y18" s="49">
        <f t="shared" ref="Y18:AE18" si="13">Y16-Y17</f>
        <v>11.700000000000273</v>
      </c>
      <c r="Z18" s="49">
        <f t="shared" si="13"/>
        <v>0</v>
      </c>
      <c r="AA18" s="49">
        <f t="shared" si="13"/>
        <v>0</v>
      </c>
      <c r="AB18" s="49">
        <f t="shared" si="13"/>
        <v>0</v>
      </c>
      <c r="AC18" s="49">
        <f t="shared" si="13"/>
        <v>12.099999999999909</v>
      </c>
      <c r="AD18" s="49">
        <f t="shared" si="13"/>
        <v>0.20000000000000284</v>
      </c>
      <c r="AE18" s="94">
        <f t="shared" si="13"/>
        <v>0</v>
      </c>
      <c r="AF18" s="16"/>
      <c r="AG18" s="147" t="s">
        <v>28</v>
      </c>
      <c r="AH18" s="145">
        <f>(AH17)/((K16/1000000)*8.34)</f>
        <v>2.9709453913379362</v>
      </c>
      <c r="AI18" s="145">
        <f>(AI17)/((K16/1000000)*8.34)</f>
        <v>2.6555936458886582</v>
      </c>
      <c r="AJ18" s="145">
        <f>(AJ17)/((K16/1000000)*8.34)</f>
        <v>5.029533420243671E-2</v>
      </c>
      <c r="AK18" s="265">
        <f>(AK17)/((K16/1000000)*8.34)</f>
        <v>1.6094506944779747</v>
      </c>
      <c r="AL18" s="266"/>
      <c r="AM18" s="11"/>
      <c r="AN18" s="63"/>
      <c r="AO18" s="14"/>
      <c r="AP18" s="14"/>
      <c r="AQ18" s="71"/>
      <c r="AR18" s="149" t="s">
        <v>55</v>
      </c>
      <c r="AS18" s="89">
        <v>1.38</v>
      </c>
      <c r="AT18" s="148" t="s">
        <v>54</v>
      </c>
      <c r="AU18" s="12">
        <v>0.03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95220500</v>
      </c>
      <c r="D20" s="40">
        <v>853349</v>
      </c>
      <c r="E20" s="40">
        <v>2038320</v>
      </c>
      <c r="F20" s="42">
        <v>3605550</v>
      </c>
      <c r="G20" s="81">
        <v>179464000</v>
      </c>
      <c r="H20" s="40">
        <v>1702430</v>
      </c>
      <c r="I20" s="40">
        <v>5236610</v>
      </c>
      <c r="J20" s="42">
        <v>9016510</v>
      </c>
      <c r="K20" s="270">
        <f>C22+G22</f>
        <v>1032000</v>
      </c>
      <c r="L20" s="271"/>
      <c r="M20" s="276">
        <f>D22+E22+F22+H22+I22+J22</f>
        <v>16000</v>
      </c>
      <c r="N20" s="271"/>
      <c r="O20" s="277">
        <f>M20+K20</f>
        <v>1048000</v>
      </c>
      <c r="P20" s="277"/>
      <c r="Q20" s="45" t="s">
        <v>6</v>
      </c>
      <c r="R20" s="42">
        <v>1047585500</v>
      </c>
      <c r="S20" s="60">
        <v>0</v>
      </c>
      <c r="T20" s="280">
        <v>0</v>
      </c>
      <c r="U20" s="283">
        <v>1</v>
      </c>
      <c r="V20" s="60"/>
      <c r="W20" s="144" t="s">
        <v>6</v>
      </c>
      <c r="X20" s="47">
        <v>1269.4000000000001</v>
      </c>
      <c r="Y20" s="47">
        <v>2400.6</v>
      </c>
      <c r="Z20" s="47">
        <v>25.4</v>
      </c>
      <c r="AA20" s="47">
        <v>33.9</v>
      </c>
      <c r="AB20" s="47">
        <v>1334.3</v>
      </c>
      <c r="AC20" s="47">
        <v>2550.1</v>
      </c>
      <c r="AD20" s="47">
        <v>43.5</v>
      </c>
      <c r="AE20" s="93">
        <v>4.7</v>
      </c>
      <c r="AF20" s="16"/>
      <c r="AG20" s="144" t="s">
        <v>29</v>
      </c>
      <c r="AH20" s="18">
        <v>2.25</v>
      </c>
      <c r="AI20" s="18">
        <v>10</v>
      </c>
      <c r="AJ20" s="18">
        <v>1.875</v>
      </c>
      <c r="AK20" s="18">
        <v>0</v>
      </c>
      <c r="AL20" s="19">
        <v>13</v>
      </c>
      <c r="AM20" s="70"/>
      <c r="AN20" s="73" t="s">
        <v>40</v>
      </c>
      <c r="AO20" s="23">
        <v>12.5</v>
      </c>
      <c r="AP20" s="24">
        <v>7.36</v>
      </c>
      <c r="AQ20" s="71"/>
      <c r="AR20" s="34" t="s">
        <v>37</v>
      </c>
      <c r="AS20" s="55">
        <v>0</v>
      </c>
      <c r="AT20" s="35" t="s">
        <v>38</v>
      </c>
      <c r="AU20" s="56">
        <v>4.2999999999999997E-2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95220500</v>
      </c>
      <c r="D21" s="83">
        <f t="shared" ref="D21:J21" si="14">D16</f>
        <v>853349</v>
      </c>
      <c r="E21" s="83">
        <f t="shared" si="14"/>
        <v>2038320</v>
      </c>
      <c r="F21" s="84">
        <f t="shared" si="14"/>
        <v>3605550</v>
      </c>
      <c r="G21" s="82">
        <f t="shared" si="14"/>
        <v>178432000</v>
      </c>
      <c r="H21" s="83">
        <f t="shared" si="14"/>
        <v>1694430</v>
      </c>
      <c r="I21" s="83">
        <f t="shared" si="14"/>
        <v>5236610</v>
      </c>
      <c r="J21" s="84">
        <f t="shared" si="14"/>
        <v>9008510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1046602900</v>
      </c>
      <c r="S21" s="60"/>
      <c r="T21" s="281"/>
      <c r="U21" s="284"/>
      <c r="V21" s="60"/>
      <c r="W21" s="146" t="s">
        <v>7</v>
      </c>
      <c r="X21" s="6">
        <f t="shared" ref="X21:AE21" si="15">X16</f>
        <v>1269.4000000000001</v>
      </c>
      <c r="Y21" s="6">
        <f t="shared" si="15"/>
        <v>2387.4</v>
      </c>
      <c r="Z21" s="6">
        <f t="shared" si="15"/>
        <v>25.4</v>
      </c>
      <c r="AA21" s="6">
        <f t="shared" si="15"/>
        <v>33.799999999999997</v>
      </c>
      <c r="AB21" s="6">
        <f t="shared" si="15"/>
        <v>1334.3</v>
      </c>
      <c r="AC21" s="6">
        <f t="shared" si="15"/>
        <v>2536.6999999999998</v>
      </c>
      <c r="AD21" s="6">
        <f t="shared" si="15"/>
        <v>43.5</v>
      </c>
      <c r="AE21" s="92">
        <f t="shared" si="15"/>
        <v>4.7</v>
      </c>
      <c r="AF21" s="16"/>
      <c r="AG21" s="146" t="s">
        <v>26</v>
      </c>
      <c r="AH21" s="7">
        <f>(AH20*10.74)</f>
        <v>24.164999999999999</v>
      </c>
      <c r="AI21" s="7">
        <f>(AI20*2.2)</f>
        <v>22</v>
      </c>
      <c r="AJ21" s="7">
        <f>(AJ20*0.25)</f>
        <v>0.46875</v>
      </c>
      <c r="AK21" s="263">
        <f>AK20+AL20</f>
        <v>13</v>
      </c>
      <c r="AL21" s="264"/>
      <c r="AM21" s="11"/>
      <c r="AN21" s="25" t="s">
        <v>41</v>
      </c>
      <c r="AO21" s="26">
        <v>12.9</v>
      </c>
      <c r="AP21" s="27">
        <v>7.72</v>
      </c>
      <c r="AQ21" s="71"/>
      <c r="AR21" s="36" t="s">
        <v>36</v>
      </c>
      <c r="AS21" s="13">
        <v>0</v>
      </c>
      <c r="AT21" s="2" t="s">
        <v>39</v>
      </c>
      <c r="AU21" s="39">
        <v>0.25600000000000001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0</v>
      </c>
      <c r="D22" s="85">
        <f t="shared" si="16"/>
        <v>0</v>
      </c>
      <c r="E22" s="85">
        <f t="shared" si="16"/>
        <v>0</v>
      </c>
      <c r="F22" s="86">
        <f t="shared" si="16"/>
        <v>0</v>
      </c>
      <c r="G22" s="85">
        <f t="shared" si="16"/>
        <v>1032000</v>
      </c>
      <c r="H22" s="85">
        <f t="shared" si="16"/>
        <v>8000</v>
      </c>
      <c r="I22" s="85">
        <f t="shared" si="16"/>
        <v>0</v>
      </c>
      <c r="J22" s="86">
        <f t="shared" si="16"/>
        <v>8000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982600</v>
      </c>
      <c r="S22" s="61"/>
      <c r="T22" s="282"/>
      <c r="U22" s="285"/>
      <c r="V22" s="61"/>
      <c r="W22" s="48" t="s">
        <v>3</v>
      </c>
      <c r="X22" s="49">
        <f>X20-X21</f>
        <v>0</v>
      </c>
      <c r="Y22" s="49">
        <f t="shared" ref="Y22:AE22" si="17">Y20-Y21</f>
        <v>13.199999999999818</v>
      </c>
      <c r="Z22" s="49">
        <f t="shared" si="17"/>
        <v>0</v>
      </c>
      <c r="AA22" s="49">
        <f t="shared" si="17"/>
        <v>0.10000000000000142</v>
      </c>
      <c r="AB22" s="49">
        <f t="shared" si="17"/>
        <v>0</v>
      </c>
      <c r="AC22" s="49">
        <f t="shared" si="17"/>
        <v>13.400000000000091</v>
      </c>
      <c r="AD22" s="49">
        <f t="shared" si="17"/>
        <v>0</v>
      </c>
      <c r="AE22" s="94">
        <f t="shared" si="17"/>
        <v>0</v>
      </c>
      <c r="AF22" s="16"/>
      <c r="AG22" s="147" t="s">
        <v>28</v>
      </c>
      <c r="AH22" s="145">
        <f>(AH21)/((K20/1000000)*8.34)</f>
        <v>2.8076376108415593</v>
      </c>
      <c r="AI22" s="145">
        <f>(AI21)/((K20/1000000)*8.34)</f>
        <v>2.5560946591563956</v>
      </c>
      <c r="AJ22" s="145">
        <f>(AJ21)/((K20/1000000)*8.34)</f>
        <v>5.4462244158161838E-2</v>
      </c>
      <c r="AK22" s="265">
        <f>(AK21)/((K20/1000000)*8.34)</f>
        <v>1.5104195713196884</v>
      </c>
      <c r="AL22" s="266"/>
      <c r="AM22" s="11"/>
      <c r="AN22" s="63"/>
      <c r="AO22" s="14"/>
      <c r="AP22" s="14"/>
      <c r="AQ22" s="71"/>
      <c r="AR22" s="149" t="s">
        <v>55</v>
      </c>
      <c r="AS22" s="89">
        <v>1.35</v>
      </c>
      <c r="AT22" s="148" t="s">
        <v>54</v>
      </c>
      <c r="AU22" s="38">
        <v>3.3000000000000002E-2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95220500</v>
      </c>
      <c r="D24" s="40">
        <v>853349</v>
      </c>
      <c r="E24" s="40">
        <v>2038320</v>
      </c>
      <c r="F24" s="42">
        <v>3605550</v>
      </c>
      <c r="G24" s="81">
        <v>180180000</v>
      </c>
      <c r="H24" s="40">
        <v>1709430</v>
      </c>
      <c r="I24" s="40">
        <v>5265610</v>
      </c>
      <c r="J24" s="42">
        <v>9016510</v>
      </c>
      <c r="K24" s="270">
        <f>C26+G26</f>
        <v>716000</v>
      </c>
      <c r="L24" s="271"/>
      <c r="M24" s="276">
        <f>D26+E26+F26+H26+I26+J26</f>
        <v>36000</v>
      </c>
      <c r="N24" s="271"/>
      <c r="O24" s="277">
        <f>M24+K24</f>
        <v>752000</v>
      </c>
      <c r="P24" s="277"/>
      <c r="Q24" s="45" t="s">
        <v>6</v>
      </c>
      <c r="R24" s="42">
        <v>1048441500</v>
      </c>
      <c r="S24" s="60"/>
      <c r="T24" s="280">
        <v>0.18</v>
      </c>
      <c r="U24" s="283">
        <v>0.98</v>
      </c>
      <c r="V24" s="60"/>
      <c r="W24" s="144" t="s">
        <v>6</v>
      </c>
      <c r="X24" s="47">
        <v>1269.4000000000001</v>
      </c>
      <c r="Y24" s="47">
        <v>2409.9</v>
      </c>
      <c r="Z24" s="47">
        <v>25.6</v>
      </c>
      <c r="AA24" s="47">
        <v>34</v>
      </c>
      <c r="AB24" s="47">
        <v>1334.3</v>
      </c>
      <c r="AC24" s="47">
        <v>2559.9</v>
      </c>
      <c r="AD24" s="47">
        <v>43.7</v>
      </c>
      <c r="AE24" s="93">
        <v>4.7</v>
      </c>
      <c r="AF24" s="16"/>
      <c r="AG24" s="144" t="s">
        <v>29</v>
      </c>
      <c r="AH24" s="18">
        <v>1.5</v>
      </c>
      <c r="AI24" s="18">
        <v>6.875</v>
      </c>
      <c r="AJ24" s="18">
        <v>1.5</v>
      </c>
      <c r="AK24" s="18">
        <v>9</v>
      </c>
      <c r="AL24" s="19">
        <v>0</v>
      </c>
      <c r="AM24" s="70"/>
      <c r="AN24" s="73" t="s">
        <v>40</v>
      </c>
      <c r="AO24" s="23">
        <v>13.4</v>
      </c>
      <c r="AP24" s="24">
        <v>7.37</v>
      </c>
      <c r="AQ24" s="71"/>
      <c r="AR24" s="34" t="s">
        <v>37</v>
      </c>
      <c r="AS24" s="55">
        <v>0</v>
      </c>
      <c r="AT24" s="35" t="s">
        <v>38</v>
      </c>
      <c r="AU24" s="56">
        <v>4.2999999999999997E-2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95220500</v>
      </c>
      <c r="D25" s="83">
        <f t="shared" si="18"/>
        <v>853349</v>
      </c>
      <c r="E25" s="83">
        <f t="shared" si="18"/>
        <v>2038320</v>
      </c>
      <c r="F25" s="84">
        <f t="shared" si="18"/>
        <v>3605550</v>
      </c>
      <c r="G25" s="82">
        <f t="shared" si="18"/>
        <v>179464000</v>
      </c>
      <c r="H25" s="83">
        <f t="shared" si="18"/>
        <v>1702430</v>
      </c>
      <c r="I25" s="83">
        <f t="shared" si="18"/>
        <v>5236610</v>
      </c>
      <c r="J25" s="84">
        <f t="shared" si="18"/>
        <v>9016510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1047585500</v>
      </c>
      <c r="S25" s="60"/>
      <c r="T25" s="281"/>
      <c r="U25" s="284"/>
      <c r="V25" s="60"/>
      <c r="W25" s="146" t="s">
        <v>7</v>
      </c>
      <c r="X25" s="6">
        <f t="shared" ref="X25:AE25" si="19">X20</f>
        <v>1269.4000000000001</v>
      </c>
      <c r="Y25" s="6">
        <f t="shared" si="19"/>
        <v>2400.6</v>
      </c>
      <c r="Z25" s="6">
        <f t="shared" si="19"/>
        <v>25.4</v>
      </c>
      <c r="AA25" s="6">
        <f t="shared" si="19"/>
        <v>33.9</v>
      </c>
      <c r="AB25" s="6">
        <f t="shared" si="19"/>
        <v>1334.3</v>
      </c>
      <c r="AC25" s="6">
        <f t="shared" si="19"/>
        <v>2550.1</v>
      </c>
      <c r="AD25" s="6">
        <f t="shared" si="19"/>
        <v>43.5</v>
      </c>
      <c r="AE25" s="92">
        <f t="shared" si="19"/>
        <v>4.7</v>
      </c>
      <c r="AF25" s="16"/>
      <c r="AG25" s="146" t="s">
        <v>26</v>
      </c>
      <c r="AH25" s="7">
        <f>(AH24*10.74)</f>
        <v>16.11</v>
      </c>
      <c r="AI25" s="7">
        <f>(AI24*2.2)</f>
        <v>15.125000000000002</v>
      </c>
      <c r="AJ25" s="7">
        <f>(AJ24*0.25)</f>
        <v>0.375</v>
      </c>
      <c r="AK25" s="263">
        <f>AK24+AL24</f>
        <v>9</v>
      </c>
      <c r="AL25" s="264"/>
      <c r="AM25" s="11"/>
      <c r="AN25" s="25" t="s">
        <v>41</v>
      </c>
      <c r="AO25" s="26">
        <v>13.2</v>
      </c>
      <c r="AP25" s="27">
        <v>7.66</v>
      </c>
      <c r="AQ25" s="71"/>
      <c r="AR25" s="36" t="s">
        <v>36</v>
      </c>
      <c r="AS25" s="13">
        <v>0</v>
      </c>
      <c r="AT25" s="2" t="s">
        <v>39</v>
      </c>
      <c r="AU25" s="39">
        <v>0.30599999999999999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0</v>
      </c>
      <c r="D26" s="85">
        <f t="shared" si="20"/>
        <v>0</v>
      </c>
      <c r="E26" s="85">
        <f t="shared" si="20"/>
        <v>0</v>
      </c>
      <c r="F26" s="86">
        <f t="shared" si="20"/>
        <v>0</v>
      </c>
      <c r="G26" s="85">
        <f t="shared" si="20"/>
        <v>716000</v>
      </c>
      <c r="H26" s="85">
        <f t="shared" si="20"/>
        <v>7000</v>
      </c>
      <c r="I26" s="85">
        <f t="shared" si="20"/>
        <v>29000</v>
      </c>
      <c r="J26" s="86">
        <f t="shared" si="20"/>
        <v>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856000</v>
      </c>
      <c r="S26" s="61"/>
      <c r="T26" s="282"/>
      <c r="U26" s="285"/>
      <c r="V26" s="61"/>
      <c r="W26" s="48" t="s">
        <v>3</v>
      </c>
      <c r="X26" s="49">
        <f>X24-X25</f>
        <v>0</v>
      </c>
      <c r="Y26" s="49">
        <f t="shared" ref="Y26:AE26" si="21">Y24-Y25</f>
        <v>9.3000000000001819</v>
      </c>
      <c r="Z26" s="49">
        <f t="shared" si="21"/>
        <v>0.20000000000000284</v>
      </c>
      <c r="AA26" s="49">
        <f t="shared" si="21"/>
        <v>0.10000000000000142</v>
      </c>
      <c r="AB26" s="49">
        <f t="shared" si="21"/>
        <v>0</v>
      </c>
      <c r="AC26" s="49">
        <f t="shared" si="21"/>
        <v>9.8000000000001819</v>
      </c>
      <c r="AD26" s="49">
        <f t="shared" si="21"/>
        <v>0.20000000000000284</v>
      </c>
      <c r="AE26" s="94">
        <f t="shared" si="21"/>
        <v>0</v>
      </c>
      <c r="AF26" s="16"/>
      <c r="AG26" s="147" t="s">
        <v>28</v>
      </c>
      <c r="AH26" s="145">
        <f>(AH25)/((K24/1000000)*8.34)</f>
        <v>2.6978417266187051</v>
      </c>
      <c r="AI26" s="145">
        <f>(AI25)/((K24/1000000)*8.34)</f>
        <v>2.5328898892059541</v>
      </c>
      <c r="AJ26" s="145">
        <f>(AJ25)/((K24/1000000)*8.34)</f>
        <v>6.279892287287489E-2</v>
      </c>
      <c r="AK26" s="265">
        <f>(AK25)/((K24/1000000)*8.34)</f>
        <v>1.5071741489489974</v>
      </c>
      <c r="AL26" s="266"/>
      <c r="AM26" s="11"/>
      <c r="AN26" s="63"/>
      <c r="AO26" s="14"/>
      <c r="AP26" s="14"/>
      <c r="AQ26" s="71"/>
      <c r="AR26" s="149" t="s">
        <v>55</v>
      </c>
      <c r="AS26" s="89">
        <v>1.34</v>
      </c>
      <c r="AT26" s="148" t="s">
        <v>54</v>
      </c>
      <c r="AU26" s="38">
        <v>3.2000000000000001E-2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95220500</v>
      </c>
      <c r="D28" s="40">
        <v>853349</v>
      </c>
      <c r="E28" s="40">
        <v>2038320</v>
      </c>
      <c r="F28" s="42">
        <v>3605550</v>
      </c>
      <c r="G28" s="81">
        <v>181163000</v>
      </c>
      <c r="H28" s="40">
        <v>1709430</v>
      </c>
      <c r="I28" s="40">
        <v>5265610</v>
      </c>
      <c r="J28" s="42">
        <v>9050520</v>
      </c>
      <c r="K28" s="270">
        <f>C30+G30</f>
        <v>983000</v>
      </c>
      <c r="L28" s="271"/>
      <c r="M28" s="276">
        <f>D30+E30+F30+H30+I30+J30</f>
        <v>34010</v>
      </c>
      <c r="N28" s="271"/>
      <c r="O28" s="277">
        <f>M28+K28</f>
        <v>1017010</v>
      </c>
      <c r="P28" s="277"/>
      <c r="Q28" s="45" t="s">
        <v>6</v>
      </c>
      <c r="R28" s="42">
        <v>1049386200</v>
      </c>
      <c r="S28" s="60"/>
      <c r="T28" s="280">
        <v>0.02</v>
      </c>
      <c r="U28" s="283">
        <v>0.97</v>
      </c>
      <c r="V28" s="60"/>
      <c r="W28" s="144" t="s">
        <v>6</v>
      </c>
      <c r="X28" s="47">
        <v>1269.4000000000001</v>
      </c>
      <c r="Y28" s="47">
        <v>2422.5</v>
      </c>
      <c r="Z28" s="47">
        <v>25.6</v>
      </c>
      <c r="AA28" s="47">
        <v>34</v>
      </c>
      <c r="AB28" s="47">
        <v>1334.3</v>
      </c>
      <c r="AC28" s="47">
        <v>2572.6</v>
      </c>
      <c r="AD28" s="47">
        <v>43.7</v>
      </c>
      <c r="AE28" s="93">
        <v>4.7</v>
      </c>
      <c r="AF28" s="16"/>
      <c r="AG28" s="144" t="s">
        <v>29</v>
      </c>
      <c r="AH28" s="18">
        <v>2.125</v>
      </c>
      <c r="AI28" s="18">
        <v>9.75</v>
      </c>
      <c r="AJ28" s="18">
        <v>1.625</v>
      </c>
      <c r="AK28" s="18">
        <v>13</v>
      </c>
      <c r="AL28" s="19">
        <v>0</v>
      </c>
      <c r="AM28" s="70"/>
      <c r="AN28" s="73" t="s">
        <v>40</v>
      </c>
      <c r="AO28" s="23">
        <v>12</v>
      </c>
      <c r="AP28" s="24">
        <v>7.3</v>
      </c>
      <c r="AQ28" s="71"/>
      <c r="AR28" s="34" t="s">
        <v>37</v>
      </c>
      <c r="AS28" s="55">
        <v>0</v>
      </c>
      <c r="AT28" s="35" t="s">
        <v>38</v>
      </c>
      <c r="AU28" s="56">
        <v>4.3999999999999997E-2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95220500</v>
      </c>
      <c r="D29" s="83">
        <f t="shared" si="22"/>
        <v>853349</v>
      </c>
      <c r="E29" s="83">
        <f t="shared" si="22"/>
        <v>2038320</v>
      </c>
      <c r="F29" s="84">
        <f t="shared" si="22"/>
        <v>3605550</v>
      </c>
      <c r="G29" s="82">
        <f t="shared" si="22"/>
        <v>180180000</v>
      </c>
      <c r="H29" s="83">
        <f t="shared" si="22"/>
        <v>1709430</v>
      </c>
      <c r="I29" s="83">
        <f t="shared" si="22"/>
        <v>5265610</v>
      </c>
      <c r="J29" s="84">
        <f t="shared" si="22"/>
        <v>9016510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1048441500</v>
      </c>
      <c r="S29" s="60"/>
      <c r="T29" s="281"/>
      <c r="U29" s="284"/>
      <c r="V29" s="60"/>
      <c r="W29" s="146" t="s">
        <v>7</v>
      </c>
      <c r="X29" s="6">
        <f t="shared" ref="X29:AE29" si="23">X24</f>
        <v>1269.4000000000001</v>
      </c>
      <c r="Y29" s="6">
        <f t="shared" si="23"/>
        <v>2409.9</v>
      </c>
      <c r="Z29" s="6">
        <f t="shared" si="23"/>
        <v>25.6</v>
      </c>
      <c r="AA29" s="6">
        <f t="shared" si="23"/>
        <v>34</v>
      </c>
      <c r="AB29" s="6">
        <f t="shared" si="23"/>
        <v>1334.3</v>
      </c>
      <c r="AC29" s="6">
        <f t="shared" si="23"/>
        <v>2559.9</v>
      </c>
      <c r="AD29" s="6">
        <f t="shared" si="23"/>
        <v>43.7</v>
      </c>
      <c r="AE29" s="92">
        <f t="shared" si="23"/>
        <v>4.7</v>
      </c>
      <c r="AF29" s="16"/>
      <c r="AG29" s="146" t="s">
        <v>26</v>
      </c>
      <c r="AH29" s="7">
        <f>(AH28*10.74)</f>
        <v>22.822500000000002</v>
      </c>
      <c r="AI29" s="7">
        <f>(AI28*2.2)</f>
        <v>21.450000000000003</v>
      </c>
      <c r="AJ29" s="7">
        <f>(AJ28*0.25)</f>
        <v>0.40625</v>
      </c>
      <c r="AK29" s="263">
        <f>AK28+AL28</f>
        <v>13</v>
      </c>
      <c r="AL29" s="264"/>
      <c r="AM29" s="11"/>
      <c r="AN29" s="25" t="s">
        <v>41</v>
      </c>
      <c r="AO29" s="26">
        <v>12.3</v>
      </c>
      <c r="AP29" s="27">
        <v>7.78</v>
      </c>
      <c r="AQ29" s="71"/>
      <c r="AR29" s="36" t="s">
        <v>36</v>
      </c>
      <c r="AS29" s="13">
        <v>0</v>
      </c>
      <c r="AT29" s="2" t="s">
        <v>39</v>
      </c>
      <c r="AU29" s="39">
        <v>0.38800000000000001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0</v>
      </c>
      <c r="D30" s="85">
        <f t="shared" si="24"/>
        <v>0</v>
      </c>
      <c r="E30" s="85">
        <f t="shared" si="24"/>
        <v>0</v>
      </c>
      <c r="F30" s="86">
        <f t="shared" si="24"/>
        <v>0</v>
      </c>
      <c r="G30" s="85">
        <f t="shared" si="24"/>
        <v>983000</v>
      </c>
      <c r="H30" s="85">
        <f t="shared" si="24"/>
        <v>0</v>
      </c>
      <c r="I30" s="85">
        <f t="shared" si="24"/>
        <v>0</v>
      </c>
      <c r="J30" s="86">
        <f t="shared" si="24"/>
        <v>34010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944700</v>
      </c>
      <c r="S30" s="61"/>
      <c r="T30" s="282"/>
      <c r="U30" s="285"/>
      <c r="V30" s="61"/>
      <c r="W30" s="48" t="s">
        <v>3</v>
      </c>
      <c r="X30" s="49">
        <f>X28-X29</f>
        <v>0</v>
      </c>
      <c r="Y30" s="49">
        <f t="shared" ref="Y30:AE30" si="25">Y28-Y29</f>
        <v>12.599999999999909</v>
      </c>
      <c r="Z30" s="49">
        <f t="shared" si="25"/>
        <v>0</v>
      </c>
      <c r="AA30" s="49">
        <f t="shared" si="25"/>
        <v>0</v>
      </c>
      <c r="AB30" s="49">
        <f t="shared" si="25"/>
        <v>0</v>
      </c>
      <c r="AC30" s="49">
        <f t="shared" si="25"/>
        <v>12.699999999999818</v>
      </c>
      <c r="AD30" s="49">
        <f t="shared" si="25"/>
        <v>0</v>
      </c>
      <c r="AE30" s="94">
        <f t="shared" si="25"/>
        <v>0</v>
      </c>
      <c r="AF30" s="16"/>
      <c r="AG30" s="147" t="s">
        <v>28</v>
      </c>
      <c r="AH30" s="145">
        <f>(AH29)/((K28/1000000)*8.34)</f>
        <v>2.7838360034251344</v>
      </c>
      <c r="AI30" s="145">
        <f>(AI29)/((K28/1000000)*8.34)</f>
        <v>2.6164216134721934</v>
      </c>
      <c r="AJ30" s="145">
        <f>(AJ29)/((K28/1000000)*8.34)</f>
        <v>4.9553439649094567E-2</v>
      </c>
      <c r="AK30" s="265">
        <f>(AK29)/((K28/1000000)*8.34)</f>
        <v>1.5857100687710262</v>
      </c>
      <c r="AL30" s="266"/>
      <c r="AM30" s="11"/>
      <c r="AN30" s="63"/>
      <c r="AO30" s="14"/>
      <c r="AP30" s="14"/>
      <c r="AQ30" s="71"/>
      <c r="AR30" s="149" t="s">
        <v>55</v>
      </c>
      <c r="AS30" s="89">
        <v>1.29</v>
      </c>
      <c r="AT30" s="148" t="s">
        <v>54</v>
      </c>
      <c r="AU30" s="38">
        <v>0.03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95220500</v>
      </c>
      <c r="D32" s="40">
        <v>853349</v>
      </c>
      <c r="E32" s="40">
        <v>2038320</v>
      </c>
      <c r="F32" s="42">
        <v>3605550</v>
      </c>
      <c r="G32" s="81">
        <v>181908000</v>
      </c>
      <c r="H32" s="40">
        <v>1717430</v>
      </c>
      <c r="I32" s="40">
        <v>5298610</v>
      </c>
      <c r="J32" s="42">
        <v>9097540</v>
      </c>
      <c r="K32" s="270">
        <f>C34+G34</f>
        <v>745000</v>
      </c>
      <c r="L32" s="271"/>
      <c r="M32" s="276">
        <f>D34+E34+F34+H34+I34+J34</f>
        <v>88020</v>
      </c>
      <c r="N32" s="271"/>
      <c r="O32" s="277">
        <f>M32+K32</f>
        <v>833020</v>
      </c>
      <c r="P32" s="277"/>
      <c r="Q32" s="45" t="s">
        <v>6</v>
      </c>
      <c r="R32" s="42">
        <v>1050265600</v>
      </c>
      <c r="S32" s="60"/>
      <c r="T32" s="280">
        <v>0</v>
      </c>
      <c r="U32" s="283">
        <v>1.04</v>
      </c>
      <c r="V32" s="60"/>
      <c r="W32" s="144" t="s">
        <v>6</v>
      </c>
      <c r="X32" s="47">
        <v>1269.4000000000001</v>
      </c>
      <c r="Y32" s="47">
        <v>2432.1</v>
      </c>
      <c r="Z32" s="47">
        <v>25.7</v>
      </c>
      <c r="AA32" s="47">
        <v>34.200000000000003</v>
      </c>
      <c r="AB32" s="47">
        <v>1334.3</v>
      </c>
      <c r="AC32" s="47">
        <v>2582.9</v>
      </c>
      <c r="AD32" s="47">
        <v>43.8</v>
      </c>
      <c r="AE32" s="93">
        <v>4.7</v>
      </c>
      <c r="AF32" s="16"/>
      <c r="AG32" s="144" t="s">
        <v>29</v>
      </c>
      <c r="AH32" s="18">
        <v>1.75</v>
      </c>
      <c r="AI32" s="18">
        <v>6.5</v>
      </c>
      <c r="AJ32" s="18">
        <v>1.3125</v>
      </c>
      <c r="AK32" s="18">
        <v>9</v>
      </c>
      <c r="AL32" s="19">
        <v>0</v>
      </c>
      <c r="AM32" s="70"/>
      <c r="AN32" s="73" t="s">
        <v>40</v>
      </c>
      <c r="AO32" s="23">
        <v>11.7</v>
      </c>
      <c r="AP32" s="24">
        <v>7.55</v>
      </c>
      <c r="AQ32" s="71"/>
      <c r="AR32" s="34" t="s">
        <v>37</v>
      </c>
      <c r="AS32" s="55">
        <v>0</v>
      </c>
      <c r="AT32" s="35" t="s">
        <v>38</v>
      </c>
      <c r="AU32" s="56">
        <v>0.04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95220500</v>
      </c>
      <c r="D33" s="83">
        <f t="shared" si="26"/>
        <v>853349</v>
      </c>
      <c r="E33" s="83">
        <f t="shared" si="26"/>
        <v>2038320</v>
      </c>
      <c r="F33" s="84">
        <f t="shared" si="26"/>
        <v>3605550</v>
      </c>
      <c r="G33" s="82">
        <f t="shared" si="26"/>
        <v>181163000</v>
      </c>
      <c r="H33" s="83">
        <f t="shared" si="26"/>
        <v>1709430</v>
      </c>
      <c r="I33" s="83">
        <f t="shared" si="26"/>
        <v>5265610</v>
      </c>
      <c r="J33" s="84">
        <f t="shared" si="26"/>
        <v>9050520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1049386200</v>
      </c>
      <c r="S33" s="60"/>
      <c r="T33" s="281"/>
      <c r="U33" s="284"/>
      <c r="V33" s="60"/>
      <c r="W33" s="146" t="s">
        <v>7</v>
      </c>
      <c r="X33" s="6">
        <f t="shared" ref="X33:AE33" si="27">X28</f>
        <v>1269.4000000000001</v>
      </c>
      <c r="Y33" s="6">
        <f t="shared" si="27"/>
        <v>2422.5</v>
      </c>
      <c r="Z33" s="6">
        <f t="shared" si="27"/>
        <v>25.6</v>
      </c>
      <c r="AA33" s="6">
        <f t="shared" si="27"/>
        <v>34</v>
      </c>
      <c r="AB33" s="6">
        <f t="shared" si="27"/>
        <v>1334.3</v>
      </c>
      <c r="AC33" s="6">
        <f t="shared" si="27"/>
        <v>2572.6</v>
      </c>
      <c r="AD33" s="6">
        <f t="shared" si="27"/>
        <v>43.7</v>
      </c>
      <c r="AE33" s="92">
        <f t="shared" si="27"/>
        <v>4.7</v>
      </c>
      <c r="AF33" s="16"/>
      <c r="AG33" s="146" t="s">
        <v>26</v>
      </c>
      <c r="AH33" s="7">
        <f>(AH32*10.74)</f>
        <v>18.795000000000002</v>
      </c>
      <c r="AI33" s="7">
        <f>(AI32*2.2)</f>
        <v>14.3</v>
      </c>
      <c r="AJ33" s="7">
        <f>(AJ32*0.25)</f>
        <v>0.328125</v>
      </c>
      <c r="AK33" s="263">
        <f>AK32+AL32</f>
        <v>9</v>
      </c>
      <c r="AL33" s="264"/>
      <c r="AM33" s="11"/>
      <c r="AN33" s="25" t="s">
        <v>41</v>
      </c>
      <c r="AO33" s="26">
        <v>11.1</v>
      </c>
      <c r="AP33" s="27">
        <v>7.88</v>
      </c>
      <c r="AQ33" s="71"/>
      <c r="AR33" s="36" t="s">
        <v>36</v>
      </c>
      <c r="AS33" s="13">
        <v>0</v>
      </c>
      <c r="AT33" s="2" t="s">
        <v>39</v>
      </c>
      <c r="AU33" s="39">
        <v>0.27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0</v>
      </c>
      <c r="D34" s="85">
        <f t="shared" si="28"/>
        <v>0</v>
      </c>
      <c r="E34" s="85">
        <f t="shared" si="28"/>
        <v>0</v>
      </c>
      <c r="F34" s="86">
        <f t="shared" si="28"/>
        <v>0</v>
      </c>
      <c r="G34" s="85">
        <f t="shared" si="28"/>
        <v>745000</v>
      </c>
      <c r="H34" s="85">
        <f t="shared" si="28"/>
        <v>8000</v>
      </c>
      <c r="I34" s="85">
        <f t="shared" si="28"/>
        <v>33000</v>
      </c>
      <c r="J34" s="86">
        <f t="shared" si="28"/>
        <v>47020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879400</v>
      </c>
      <c r="S34" s="61"/>
      <c r="T34" s="282"/>
      <c r="U34" s="285"/>
      <c r="V34" s="61"/>
      <c r="W34" s="48" t="s">
        <v>3</v>
      </c>
      <c r="X34" s="49">
        <f>X32-X33</f>
        <v>0</v>
      </c>
      <c r="Y34" s="49">
        <f t="shared" ref="Y34:AE34" si="29">Y32-Y33</f>
        <v>9.5999999999999091</v>
      </c>
      <c r="Z34" s="49">
        <f t="shared" si="29"/>
        <v>9.9999999999997868E-2</v>
      </c>
      <c r="AA34" s="49">
        <f t="shared" si="29"/>
        <v>0.20000000000000284</v>
      </c>
      <c r="AB34" s="49">
        <f t="shared" si="29"/>
        <v>0</v>
      </c>
      <c r="AC34" s="49">
        <f t="shared" si="29"/>
        <v>10.300000000000182</v>
      </c>
      <c r="AD34" s="49">
        <f t="shared" si="29"/>
        <v>9.9999999999994316E-2</v>
      </c>
      <c r="AE34" s="94">
        <f t="shared" si="29"/>
        <v>0</v>
      </c>
      <c r="AF34" s="16"/>
      <c r="AG34" s="147" t="s">
        <v>28</v>
      </c>
      <c r="AH34" s="145">
        <f>(AH33)/((K32/1000000)*8.34)</f>
        <v>3.0249625802713536</v>
      </c>
      <c r="AI34" s="145">
        <f>(AI33)/((K32/1000000)*8.34)</f>
        <v>2.3015144931035039</v>
      </c>
      <c r="AJ34" s="145">
        <f>(AJ33)/((K32/1000000)*8.34)</f>
        <v>5.2810100912558541E-2</v>
      </c>
      <c r="AK34" s="265">
        <f>(AK33)/((K32/1000000)*8.34)</f>
        <v>1.4485056250301771</v>
      </c>
      <c r="AL34" s="266"/>
      <c r="AM34" s="11"/>
      <c r="AN34" s="63"/>
      <c r="AO34" s="14"/>
      <c r="AP34" s="14"/>
      <c r="AQ34" s="71"/>
      <c r="AR34" s="149" t="s">
        <v>55</v>
      </c>
      <c r="AS34" s="89">
        <v>1.05</v>
      </c>
      <c r="AT34" s="148" t="s">
        <v>54</v>
      </c>
      <c r="AU34" s="38">
        <v>0.03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95220500</v>
      </c>
      <c r="D36" s="40">
        <v>853349</v>
      </c>
      <c r="E36" s="40">
        <v>2038320</v>
      </c>
      <c r="F36" s="42">
        <v>3605550</v>
      </c>
      <c r="G36" s="81">
        <v>182801000</v>
      </c>
      <c r="H36" s="40">
        <v>1717430</v>
      </c>
      <c r="I36" s="40">
        <v>5298610</v>
      </c>
      <c r="J36" s="42">
        <v>9108550</v>
      </c>
      <c r="K36" s="270">
        <f>C38+G38</f>
        <v>893000</v>
      </c>
      <c r="L36" s="271"/>
      <c r="M36" s="276">
        <f>D38+E38+F38+H38+I38+J38</f>
        <v>11010</v>
      </c>
      <c r="N36" s="271"/>
      <c r="O36" s="277">
        <f>M36+K36</f>
        <v>904010</v>
      </c>
      <c r="P36" s="277"/>
      <c r="Q36" s="45" t="s">
        <v>6</v>
      </c>
      <c r="R36" s="42">
        <v>1051068700</v>
      </c>
      <c r="S36" s="60"/>
      <c r="T36" s="280">
        <v>0</v>
      </c>
      <c r="U36" s="283">
        <v>0.93</v>
      </c>
      <c r="V36" s="60"/>
      <c r="W36" s="144" t="s">
        <v>6</v>
      </c>
      <c r="X36" s="47">
        <v>1269.4000000000001</v>
      </c>
      <c r="Y36" s="47">
        <v>2443.5</v>
      </c>
      <c r="Z36" s="47">
        <v>25.7</v>
      </c>
      <c r="AA36" s="47">
        <v>34.200000000000003</v>
      </c>
      <c r="AB36" s="47">
        <v>1334.3</v>
      </c>
      <c r="AC36" s="47">
        <v>2594.5</v>
      </c>
      <c r="AD36" s="47">
        <v>43.8</v>
      </c>
      <c r="AE36" s="93">
        <v>4.7</v>
      </c>
      <c r="AF36" s="16"/>
      <c r="AG36" s="144" t="s">
        <v>29</v>
      </c>
      <c r="AH36" s="18">
        <v>1.625</v>
      </c>
      <c r="AI36" s="18">
        <v>9</v>
      </c>
      <c r="AJ36" s="18">
        <v>1.5</v>
      </c>
      <c r="AK36" s="18">
        <v>11</v>
      </c>
      <c r="AL36" s="19">
        <v>0</v>
      </c>
      <c r="AM36" s="70"/>
      <c r="AN36" s="73" t="s">
        <v>40</v>
      </c>
      <c r="AO36" s="23">
        <v>12.9</v>
      </c>
      <c r="AP36" s="24">
        <v>7.5</v>
      </c>
      <c r="AQ36" s="71"/>
      <c r="AR36" s="34" t="s">
        <v>37</v>
      </c>
      <c r="AS36" s="55">
        <v>0</v>
      </c>
      <c r="AT36" s="35" t="s">
        <v>38</v>
      </c>
      <c r="AU36" s="56">
        <v>0.04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95220500</v>
      </c>
      <c r="D37" s="83">
        <f t="shared" si="30"/>
        <v>853349</v>
      </c>
      <c r="E37" s="83">
        <f t="shared" si="30"/>
        <v>2038320</v>
      </c>
      <c r="F37" s="84">
        <f t="shared" si="30"/>
        <v>3605550</v>
      </c>
      <c r="G37" s="82">
        <f t="shared" si="30"/>
        <v>181908000</v>
      </c>
      <c r="H37" s="83">
        <f t="shared" si="30"/>
        <v>1717430</v>
      </c>
      <c r="I37" s="83">
        <f t="shared" si="30"/>
        <v>5298610</v>
      </c>
      <c r="J37" s="84">
        <f t="shared" si="30"/>
        <v>9097540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1050265600</v>
      </c>
      <c r="S37" s="60"/>
      <c r="T37" s="281"/>
      <c r="U37" s="284"/>
      <c r="V37" s="60"/>
      <c r="W37" s="146" t="s">
        <v>7</v>
      </c>
      <c r="X37" s="6">
        <f t="shared" ref="X37:AE37" si="31">X32</f>
        <v>1269.4000000000001</v>
      </c>
      <c r="Y37" s="6">
        <f t="shared" si="31"/>
        <v>2432.1</v>
      </c>
      <c r="Z37" s="6">
        <f t="shared" si="31"/>
        <v>25.7</v>
      </c>
      <c r="AA37" s="6">
        <f t="shared" si="31"/>
        <v>34.200000000000003</v>
      </c>
      <c r="AB37" s="6">
        <f t="shared" si="31"/>
        <v>1334.3</v>
      </c>
      <c r="AC37" s="6">
        <f t="shared" si="31"/>
        <v>2582.9</v>
      </c>
      <c r="AD37" s="6">
        <f t="shared" si="31"/>
        <v>43.8</v>
      </c>
      <c r="AE37" s="92">
        <f t="shared" si="31"/>
        <v>4.7</v>
      </c>
      <c r="AF37" s="16"/>
      <c r="AG37" s="146" t="s">
        <v>26</v>
      </c>
      <c r="AH37" s="7">
        <f>(AH36*10.74)</f>
        <v>17.452500000000001</v>
      </c>
      <c r="AI37" s="7">
        <f>(AI36*2.2)</f>
        <v>19.8</v>
      </c>
      <c r="AJ37" s="7">
        <f>(AJ36*0.25)</f>
        <v>0.375</v>
      </c>
      <c r="AK37" s="263">
        <f>AK36+AL36</f>
        <v>11</v>
      </c>
      <c r="AL37" s="264"/>
      <c r="AM37" s="11"/>
      <c r="AN37" s="25" t="s">
        <v>41</v>
      </c>
      <c r="AO37" s="26">
        <v>11.4</v>
      </c>
      <c r="AP37" s="27">
        <v>7.9</v>
      </c>
      <c r="AQ37" s="71"/>
      <c r="AR37" s="36" t="s">
        <v>36</v>
      </c>
      <c r="AS37" s="13">
        <v>0</v>
      </c>
      <c r="AT37" s="2" t="s">
        <v>39</v>
      </c>
      <c r="AU37" s="39">
        <v>0.33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0</v>
      </c>
      <c r="D38" s="85">
        <f t="shared" si="32"/>
        <v>0</v>
      </c>
      <c r="E38" s="85">
        <f t="shared" si="32"/>
        <v>0</v>
      </c>
      <c r="F38" s="86">
        <f t="shared" si="32"/>
        <v>0</v>
      </c>
      <c r="G38" s="85">
        <f t="shared" si="32"/>
        <v>893000</v>
      </c>
      <c r="H38" s="85">
        <f t="shared" si="32"/>
        <v>0</v>
      </c>
      <c r="I38" s="85">
        <f t="shared" si="32"/>
        <v>0</v>
      </c>
      <c r="J38" s="86">
        <f t="shared" si="32"/>
        <v>11010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803100</v>
      </c>
      <c r="S38" s="61"/>
      <c r="T38" s="282"/>
      <c r="U38" s="285"/>
      <c r="V38" s="61"/>
      <c r="W38" s="48" t="s">
        <v>3</v>
      </c>
      <c r="X38" s="49">
        <f t="shared" ref="X38:AE38" si="33">X36-X37</f>
        <v>0</v>
      </c>
      <c r="Y38" s="49">
        <f t="shared" si="33"/>
        <v>11.400000000000091</v>
      </c>
      <c r="Z38" s="49">
        <f t="shared" si="33"/>
        <v>0</v>
      </c>
      <c r="AA38" s="49">
        <f t="shared" si="33"/>
        <v>0</v>
      </c>
      <c r="AB38" s="49">
        <f t="shared" si="33"/>
        <v>0</v>
      </c>
      <c r="AC38" s="49">
        <f t="shared" si="33"/>
        <v>11.599999999999909</v>
      </c>
      <c r="AD38" s="49">
        <f t="shared" si="33"/>
        <v>0</v>
      </c>
      <c r="AE38" s="94">
        <f t="shared" si="33"/>
        <v>0</v>
      </c>
      <c r="AF38" s="16"/>
      <c r="AG38" s="147" t="s">
        <v>28</v>
      </c>
      <c r="AH38" s="145">
        <f>(AH37)/((K36/1000000)*8.34)</f>
        <v>2.3433660686232649</v>
      </c>
      <c r="AI38" s="145">
        <f>(AI37)/((K36/1000000)*8.34)</f>
        <v>2.6585674349658013</v>
      </c>
      <c r="AJ38" s="145">
        <f>(AJ37)/((K36/1000000)*8.34)</f>
        <v>5.0351655965261387E-2</v>
      </c>
      <c r="AK38" s="265">
        <f>(AK37)/((K36/1000000)*8.34)</f>
        <v>1.4769819083143341</v>
      </c>
      <c r="AL38" s="266"/>
      <c r="AM38" s="11"/>
      <c r="AN38" s="63"/>
      <c r="AO38" s="14"/>
      <c r="AP38" s="14"/>
      <c r="AQ38" s="71"/>
      <c r="AR38" s="149" t="s">
        <v>55</v>
      </c>
      <c r="AS38" s="89">
        <v>1.23</v>
      </c>
      <c r="AT38" s="148" t="s">
        <v>54</v>
      </c>
      <c r="AU38" s="38">
        <v>0.03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95220500</v>
      </c>
      <c r="D40" s="40">
        <v>853349</v>
      </c>
      <c r="E40" s="40">
        <v>2038320</v>
      </c>
      <c r="F40" s="42">
        <v>3605550</v>
      </c>
      <c r="G40" s="81">
        <v>183748000</v>
      </c>
      <c r="H40" s="40">
        <v>1725430</v>
      </c>
      <c r="I40" s="40">
        <v>5330610</v>
      </c>
      <c r="J40" s="42">
        <v>9156570</v>
      </c>
      <c r="K40" s="270">
        <f>C42+G42</f>
        <v>947000</v>
      </c>
      <c r="L40" s="271"/>
      <c r="M40" s="276">
        <f>D42+E42+F42+H42+I42+J42</f>
        <v>88020</v>
      </c>
      <c r="N40" s="271"/>
      <c r="O40" s="277">
        <f>M40+K40</f>
        <v>1035020</v>
      </c>
      <c r="P40" s="277"/>
      <c r="Q40" s="45" t="s">
        <v>6</v>
      </c>
      <c r="R40" s="42">
        <v>1052113400</v>
      </c>
      <c r="S40" s="60"/>
      <c r="T40" s="280">
        <v>0</v>
      </c>
      <c r="U40" s="283">
        <v>0.9</v>
      </c>
      <c r="V40" s="60"/>
      <c r="W40" s="144" t="s">
        <v>6</v>
      </c>
      <c r="X40" s="47">
        <v>1269.4000000000001</v>
      </c>
      <c r="Y40" s="47">
        <v>2455.3000000000002</v>
      </c>
      <c r="Z40" s="47">
        <v>25.8</v>
      </c>
      <c r="AA40" s="47">
        <v>34.4</v>
      </c>
      <c r="AB40" s="47">
        <v>1334.3</v>
      </c>
      <c r="AC40" s="47">
        <v>2606.9</v>
      </c>
      <c r="AD40" s="47">
        <v>44</v>
      </c>
      <c r="AE40" s="93">
        <v>4.7</v>
      </c>
      <c r="AF40" s="16"/>
      <c r="AG40" s="144" t="s">
        <v>29</v>
      </c>
      <c r="AH40" s="18">
        <v>2.0625</v>
      </c>
      <c r="AI40" s="18">
        <v>9.125</v>
      </c>
      <c r="AJ40" s="18">
        <v>1.875</v>
      </c>
      <c r="AK40" s="18">
        <v>0</v>
      </c>
      <c r="AL40" s="19">
        <v>12</v>
      </c>
      <c r="AM40" s="70"/>
      <c r="AN40" s="73" t="s">
        <v>40</v>
      </c>
      <c r="AO40" s="23">
        <v>12.3</v>
      </c>
      <c r="AP40" s="24">
        <v>7.43</v>
      </c>
      <c r="AQ40" s="71"/>
      <c r="AR40" s="34" t="s">
        <v>37</v>
      </c>
      <c r="AS40" s="55">
        <v>0</v>
      </c>
      <c r="AT40" s="35" t="s">
        <v>38</v>
      </c>
      <c r="AU40" s="56">
        <v>4.8000000000000001E-2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95220500</v>
      </c>
      <c r="D41" s="83">
        <f t="shared" si="34"/>
        <v>853349</v>
      </c>
      <c r="E41" s="83">
        <f t="shared" si="34"/>
        <v>2038320</v>
      </c>
      <c r="F41" s="84">
        <f t="shared" si="34"/>
        <v>3605550</v>
      </c>
      <c r="G41" s="82">
        <f t="shared" si="34"/>
        <v>182801000</v>
      </c>
      <c r="H41" s="83">
        <f t="shared" si="34"/>
        <v>1717430</v>
      </c>
      <c r="I41" s="83">
        <f t="shared" si="34"/>
        <v>5298610</v>
      </c>
      <c r="J41" s="84">
        <f t="shared" si="34"/>
        <v>9108550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1051068700</v>
      </c>
      <c r="S41" s="60"/>
      <c r="T41" s="281"/>
      <c r="U41" s="284"/>
      <c r="V41" s="60"/>
      <c r="W41" s="146" t="s">
        <v>7</v>
      </c>
      <c r="X41" s="6">
        <f t="shared" ref="X41:AE41" si="35">X36</f>
        <v>1269.4000000000001</v>
      </c>
      <c r="Y41" s="6">
        <f t="shared" si="35"/>
        <v>2443.5</v>
      </c>
      <c r="Z41" s="6">
        <f t="shared" si="35"/>
        <v>25.7</v>
      </c>
      <c r="AA41" s="6">
        <f t="shared" si="35"/>
        <v>34.200000000000003</v>
      </c>
      <c r="AB41" s="6">
        <f t="shared" si="35"/>
        <v>1334.3</v>
      </c>
      <c r="AC41" s="6">
        <f t="shared" si="35"/>
        <v>2594.5</v>
      </c>
      <c r="AD41" s="6">
        <f t="shared" si="35"/>
        <v>43.8</v>
      </c>
      <c r="AE41" s="92">
        <f t="shared" si="35"/>
        <v>4.7</v>
      </c>
      <c r="AF41" s="16"/>
      <c r="AG41" s="146" t="s">
        <v>26</v>
      </c>
      <c r="AH41" s="7">
        <f>(AH40*10.74)</f>
        <v>22.151250000000001</v>
      </c>
      <c r="AI41" s="7">
        <f>(AI40*2.2)</f>
        <v>20.075000000000003</v>
      </c>
      <c r="AJ41" s="7">
        <f>(AJ40*0.25)</f>
        <v>0.46875</v>
      </c>
      <c r="AK41" s="263">
        <f>AK40+AL40</f>
        <v>12</v>
      </c>
      <c r="AL41" s="264"/>
      <c r="AM41" s="11"/>
      <c r="AN41" s="25" t="s">
        <v>41</v>
      </c>
      <c r="AO41" s="26">
        <v>12.3</v>
      </c>
      <c r="AP41" s="27">
        <v>7.89</v>
      </c>
      <c r="AQ41" s="71"/>
      <c r="AR41" s="36" t="s">
        <v>36</v>
      </c>
      <c r="AS41" s="13">
        <v>0</v>
      </c>
      <c r="AT41" s="2" t="s">
        <v>39</v>
      </c>
      <c r="AU41" s="39">
        <v>0.32400000000000001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0</v>
      </c>
      <c r="D42" s="85">
        <f t="shared" si="36"/>
        <v>0</v>
      </c>
      <c r="E42" s="85">
        <f t="shared" si="36"/>
        <v>0</v>
      </c>
      <c r="F42" s="86">
        <f t="shared" si="36"/>
        <v>0</v>
      </c>
      <c r="G42" s="85">
        <f t="shared" si="36"/>
        <v>947000</v>
      </c>
      <c r="H42" s="85">
        <f t="shared" si="36"/>
        <v>8000</v>
      </c>
      <c r="I42" s="85">
        <f t="shared" si="36"/>
        <v>32000</v>
      </c>
      <c r="J42" s="86">
        <f t="shared" si="36"/>
        <v>48020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1044700</v>
      </c>
      <c r="S42" s="61"/>
      <c r="T42" s="282"/>
      <c r="U42" s="285"/>
      <c r="V42" s="61"/>
      <c r="W42" s="48" t="s">
        <v>3</v>
      </c>
      <c r="X42" s="49">
        <f t="shared" ref="X42:AE42" si="37">X40-X41</f>
        <v>0</v>
      </c>
      <c r="Y42" s="49">
        <f t="shared" si="37"/>
        <v>11.800000000000182</v>
      </c>
      <c r="Z42" s="49">
        <f t="shared" si="37"/>
        <v>0.10000000000000142</v>
      </c>
      <c r="AA42" s="49">
        <f t="shared" si="37"/>
        <v>0.19999999999999574</v>
      </c>
      <c r="AB42" s="49">
        <f t="shared" si="37"/>
        <v>0</v>
      </c>
      <c r="AC42" s="49">
        <f t="shared" si="37"/>
        <v>12.400000000000091</v>
      </c>
      <c r="AD42" s="49">
        <f t="shared" si="37"/>
        <v>0.20000000000000284</v>
      </c>
      <c r="AE42" s="94">
        <f t="shared" si="37"/>
        <v>0</v>
      </c>
      <c r="AF42" s="16"/>
      <c r="AG42" s="147" t="s">
        <v>28</v>
      </c>
      <c r="AH42" s="145">
        <f>(AH41)/((K40/1000000)*8.34)</f>
        <v>2.8046728403971652</v>
      </c>
      <c r="AI42" s="145">
        <f>(AI41)/((K40/1000000)*8.34)</f>
        <v>2.5417891663437997</v>
      </c>
      <c r="AJ42" s="145">
        <f>(AJ41)/((K40/1000000)*8.34)</f>
        <v>5.9350618765811006E-2</v>
      </c>
      <c r="AK42" s="265">
        <f>(AK41)/((K40/1000000)*8.34)</f>
        <v>1.5193758404047617</v>
      </c>
      <c r="AL42" s="266"/>
      <c r="AM42" s="11"/>
      <c r="AN42" s="63"/>
      <c r="AO42" s="14"/>
      <c r="AP42" s="14"/>
      <c r="AQ42" s="71"/>
      <c r="AR42" s="149" t="s">
        <v>55</v>
      </c>
      <c r="AS42" s="89">
        <v>1.4</v>
      </c>
      <c r="AT42" s="148" t="s">
        <v>54</v>
      </c>
      <c r="AU42" s="38">
        <v>3.9E-2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95220500</v>
      </c>
      <c r="D44" s="40">
        <v>853349</v>
      </c>
      <c r="E44" s="40">
        <v>2038320</v>
      </c>
      <c r="F44" s="42">
        <v>3605550</v>
      </c>
      <c r="G44" s="81">
        <v>184822000</v>
      </c>
      <c r="H44" s="40">
        <v>1732430</v>
      </c>
      <c r="I44" s="40">
        <v>5330610</v>
      </c>
      <c r="J44" s="42">
        <v>9164570</v>
      </c>
      <c r="K44" s="270">
        <f>C46+G46</f>
        <v>1074000</v>
      </c>
      <c r="L44" s="271"/>
      <c r="M44" s="276">
        <f>D46+E46+F46+H46+I46+J46</f>
        <v>15000</v>
      </c>
      <c r="N44" s="271"/>
      <c r="O44" s="277">
        <f>M44+K44</f>
        <v>1089000</v>
      </c>
      <c r="P44" s="277"/>
      <c r="Q44" s="45" t="s">
        <v>6</v>
      </c>
      <c r="R44" s="42">
        <v>1053248200</v>
      </c>
      <c r="S44" s="60"/>
      <c r="T44" s="280">
        <v>0</v>
      </c>
      <c r="U44" s="283">
        <v>0.97</v>
      </c>
      <c r="V44" s="60"/>
      <c r="W44" s="144" t="s">
        <v>6</v>
      </c>
      <c r="X44" s="47">
        <v>1269.4000000000001</v>
      </c>
      <c r="Y44" s="47">
        <v>2468.6999999999998</v>
      </c>
      <c r="Z44" s="47">
        <v>25.9</v>
      </c>
      <c r="AA44" s="47">
        <v>34.4</v>
      </c>
      <c r="AB44" s="47">
        <v>1334.3</v>
      </c>
      <c r="AC44" s="47">
        <v>2620.5</v>
      </c>
      <c r="AD44" s="47">
        <v>44</v>
      </c>
      <c r="AE44" s="93">
        <v>4.7</v>
      </c>
      <c r="AF44" s="16"/>
      <c r="AG44" s="144" t="s">
        <v>29</v>
      </c>
      <c r="AH44" s="18">
        <v>2.125</v>
      </c>
      <c r="AI44" s="18">
        <v>9.0625</v>
      </c>
      <c r="AJ44" s="18">
        <v>1.875</v>
      </c>
      <c r="AK44" s="18">
        <v>0</v>
      </c>
      <c r="AL44" s="19">
        <v>14</v>
      </c>
      <c r="AM44" s="70"/>
      <c r="AN44" s="73" t="s">
        <v>40</v>
      </c>
      <c r="AO44" s="23">
        <v>13.5</v>
      </c>
      <c r="AP44" s="24">
        <v>7.32</v>
      </c>
      <c r="AQ44" s="71"/>
      <c r="AR44" s="34" t="s">
        <v>37</v>
      </c>
      <c r="AS44" s="55">
        <v>0</v>
      </c>
      <c r="AT44" s="35" t="s">
        <v>38</v>
      </c>
      <c r="AU44" s="56">
        <v>5.6000000000000001E-2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95220500</v>
      </c>
      <c r="D45" s="83">
        <f t="shared" si="38"/>
        <v>853349</v>
      </c>
      <c r="E45" s="83">
        <f t="shared" si="38"/>
        <v>2038320</v>
      </c>
      <c r="F45" s="84">
        <f t="shared" si="38"/>
        <v>3605550</v>
      </c>
      <c r="G45" s="82">
        <f t="shared" si="38"/>
        <v>183748000</v>
      </c>
      <c r="H45" s="83">
        <f t="shared" si="38"/>
        <v>1725430</v>
      </c>
      <c r="I45" s="83">
        <f t="shared" si="38"/>
        <v>5330610</v>
      </c>
      <c r="J45" s="84">
        <f t="shared" si="38"/>
        <v>9156570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1052113400</v>
      </c>
      <c r="S45" s="60"/>
      <c r="T45" s="281"/>
      <c r="U45" s="284"/>
      <c r="V45" s="60"/>
      <c r="W45" s="146" t="s">
        <v>7</v>
      </c>
      <c r="X45" s="6">
        <f t="shared" ref="X45:AE45" si="39">X40</f>
        <v>1269.4000000000001</v>
      </c>
      <c r="Y45" s="6">
        <f t="shared" si="39"/>
        <v>2455.3000000000002</v>
      </c>
      <c r="Z45" s="6">
        <f t="shared" si="39"/>
        <v>25.8</v>
      </c>
      <c r="AA45" s="6">
        <f t="shared" si="39"/>
        <v>34.4</v>
      </c>
      <c r="AB45" s="6">
        <f t="shared" si="39"/>
        <v>1334.3</v>
      </c>
      <c r="AC45" s="6">
        <f t="shared" si="39"/>
        <v>2606.9</v>
      </c>
      <c r="AD45" s="6">
        <f t="shared" si="39"/>
        <v>44</v>
      </c>
      <c r="AE45" s="92">
        <f t="shared" si="39"/>
        <v>4.7</v>
      </c>
      <c r="AF45" s="16"/>
      <c r="AG45" s="146" t="s">
        <v>26</v>
      </c>
      <c r="AH45" s="7">
        <f>(AH44*10.74)</f>
        <v>22.822500000000002</v>
      </c>
      <c r="AI45" s="7">
        <f>(AI44*2.2)</f>
        <v>19.9375</v>
      </c>
      <c r="AJ45" s="7">
        <f>(AJ44*0.25)</f>
        <v>0.46875</v>
      </c>
      <c r="AK45" s="263">
        <f>AK44+AL44</f>
        <v>14</v>
      </c>
      <c r="AL45" s="264"/>
      <c r="AM45" s="11"/>
      <c r="AN45" s="25" t="s">
        <v>41</v>
      </c>
      <c r="AO45" s="26">
        <v>13.3</v>
      </c>
      <c r="AP45" s="27">
        <v>7.78</v>
      </c>
      <c r="AQ45" s="71"/>
      <c r="AR45" s="36" t="s">
        <v>36</v>
      </c>
      <c r="AS45" s="13">
        <v>0</v>
      </c>
      <c r="AT45" s="2" t="s">
        <v>39</v>
      </c>
      <c r="AU45" s="39">
        <v>0.315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0</v>
      </c>
      <c r="D46" s="85">
        <f t="shared" si="40"/>
        <v>0</v>
      </c>
      <c r="E46" s="85">
        <f t="shared" si="40"/>
        <v>0</v>
      </c>
      <c r="F46" s="86">
        <f t="shared" si="40"/>
        <v>0</v>
      </c>
      <c r="G46" s="85">
        <f t="shared" si="40"/>
        <v>1074000</v>
      </c>
      <c r="H46" s="85">
        <f t="shared" si="40"/>
        <v>7000</v>
      </c>
      <c r="I46" s="85">
        <f t="shared" si="40"/>
        <v>0</v>
      </c>
      <c r="J46" s="86">
        <f t="shared" si="40"/>
        <v>8000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1134800</v>
      </c>
      <c r="S46" s="61"/>
      <c r="T46" s="282"/>
      <c r="U46" s="285"/>
      <c r="V46" s="61"/>
      <c r="W46" s="48" t="s">
        <v>3</v>
      </c>
      <c r="X46" s="49">
        <f>X44-X45</f>
        <v>0</v>
      </c>
      <c r="Y46" s="49">
        <f t="shared" ref="Y46:AE46" si="41">Y44-Y45</f>
        <v>13.399999999999636</v>
      </c>
      <c r="Z46" s="49">
        <f t="shared" si="41"/>
        <v>9.9999999999997868E-2</v>
      </c>
      <c r="AA46" s="49">
        <f t="shared" si="41"/>
        <v>0</v>
      </c>
      <c r="AB46" s="49">
        <f t="shared" si="41"/>
        <v>0</v>
      </c>
      <c r="AC46" s="49">
        <f t="shared" si="41"/>
        <v>13.599999999999909</v>
      </c>
      <c r="AD46" s="49">
        <f t="shared" si="41"/>
        <v>0</v>
      </c>
      <c r="AE46" s="94">
        <f t="shared" si="41"/>
        <v>0</v>
      </c>
      <c r="AF46" s="16"/>
      <c r="AG46" s="147" t="s">
        <v>28</v>
      </c>
      <c r="AH46" s="145">
        <f>(AH45)/((K44/1000000)*8.34)</f>
        <v>2.5479616306954438</v>
      </c>
      <c r="AI46" s="145">
        <f>(AI45)/((K44/1000000)*8.34)</f>
        <v>2.2258729329385654</v>
      </c>
      <c r="AJ46" s="145">
        <f>(AJ45)/((K44/1000000)*8.34)</f>
        <v>5.2332435727395737E-2</v>
      </c>
      <c r="AK46" s="265">
        <f>(AK45)/((K44/1000000)*8.34)</f>
        <v>1.562995413724886</v>
      </c>
      <c r="AL46" s="266"/>
      <c r="AM46" s="11"/>
      <c r="AN46" s="63"/>
      <c r="AO46" s="14"/>
      <c r="AP46" s="14"/>
      <c r="AQ46" s="71"/>
      <c r="AR46" s="149" t="s">
        <v>55</v>
      </c>
      <c r="AS46" s="89">
        <v>1.35</v>
      </c>
      <c r="AT46" s="148" t="s">
        <v>54</v>
      </c>
      <c r="AU46" s="38">
        <v>4.4999999999999998E-2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95220500</v>
      </c>
      <c r="D48" s="40">
        <v>853349</v>
      </c>
      <c r="E48" s="40">
        <v>2038320</v>
      </c>
      <c r="F48" s="42">
        <v>3605550</v>
      </c>
      <c r="G48" s="81">
        <v>186036000</v>
      </c>
      <c r="H48" s="40">
        <v>1740440</v>
      </c>
      <c r="I48" s="40">
        <v>5362600</v>
      </c>
      <c r="J48" s="42">
        <v>9219590</v>
      </c>
      <c r="K48" s="270">
        <f>C50+G50</f>
        <v>1214000</v>
      </c>
      <c r="L48" s="271"/>
      <c r="M48" s="276">
        <f>D50+E50+F50+H50+I50+J50</f>
        <v>95020</v>
      </c>
      <c r="N48" s="271"/>
      <c r="O48" s="288">
        <f>M48+K48</f>
        <v>1309020</v>
      </c>
      <c r="P48" s="289"/>
      <c r="Q48" s="45" t="s">
        <v>6</v>
      </c>
      <c r="R48" s="42">
        <v>1054414500</v>
      </c>
      <c r="S48" s="60"/>
      <c r="T48" s="280">
        <v>0</v>
      </c>
      <c r="U48" s="283">
        <v>0.99</v>
      </c>
      <c r="V48" s="60"/>
      <c r="W48" s="144" t="s">
        <v>6</v>
      </c>
      <c r="X48" s="47">
        <v>1269.4000000000001</v>
      </c>
      <c r="Y48" s="47">
        <v>2484</v>
      </c>
      <c r="Z48" s="47">
        <v>25.9</v>
      </c>
      <c r="AA48" s="47">
        <v>34.5</v>
      </c>
      <c r="AB48" s="47">
        <v>1334.3</v>
      </c>
      <c r="AC48" s="47">
        <v>2636.4</v>
      </c>
      <c r="AD48" s="47">
        <v>44.2</v>
      </c>
      <c r="AE48" s="93">
        <v>4.7</v>
      </c>
      <c r="AF48" s="16"/>
      <c r="AG48" s="144" t="s">
        <v>29</v>
      </c>
      <c r="AH48" s="18">
        <v>2.5</v>
      </c>
      <c r="AI48" s="18">
        <v>11.5</v>
      </c>
      <c r="AJ48" s="18">
        <v>2.125</v>
      </c>
      <c r="AK48" s="18">
        <v>0</v>
      </c>
      <c r="AL48" s="19">
        <v>17</v>
      </c>
      <c r="AM48" s="70"/>
      <c r="AN48" s="73" t="s">
        <v>40</v>
      </c>
      <c r="AO48" s="23">
        <v>13.4</v>
      </c>
      <c r="AP48" s="24">
        <v>7.31</v>
      </c>
      <c r="AQ48" s="71"/>
      <c r="AR48" s="34" t="s">
        <v>37</v>
      </c>
      <c r="AS48" s="55">
        <v>0</v>
      </c>
      <c r="AT48" s="35" t="s">
        <v>38</v>
      </c>
      <c r="AU48" s="56">
        <v>4.7E-2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95220500</v>
      </c>
      <c r="D49" s="83">
        <f t="shared" si="42"/>
        <v>853349</v>
      </c>
      <c r="E49" s="83">
        <f t="shared" si="42"/>
        <v>2038320</v>
      </c>
      <c r="F49" s="84">
        <f t="shared" si="42"/>
        <v>3605550</v>
      </c>
      <c r="G49" s="82">
        <f t="shared" si="42"/>
        <v>184822000</v>
      </c>
      <c r="H49" s="83">
        <f t="shared" si="42"/>
        <v>1732430</v>
      </c>
      <c r="I49" s="83">
        <f t="shared" si="42"/>
        <v>5330610</v>
      </c>
      <c r="J49" s="84">
        <f t="shared" si="42"/>
        <v>9164570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1053248200</v>
      </c>
      <c r="S49" s="60"/>
      <c r="T49" s="281"/>
      <c r="U49" s="284"/>
      <c r="V49" s="60"/>
      <c r="W49" s="146" t="s">
        <v>7</v>
      </c>
      <c r="X49" s="6">
        <f t="shared" ref="X49:AE49" si="43">X44</f>
        <v>1269.4000000000001</v>
      </c>
      <c r="Y49" s="6">
        <f t="shared" si="43"/>
        <v>2468.6999999999998</v>
      </c>
      <c r="Z49" s="6">
        <f t="shared" si="43"/>
        <v>25.9</v>
      </c>
      <c r="AA49" s="6">
        <f t="shared" si="43"/>
        <v>34.4</v>
      </c>
      <c r="AB49" s="6">
        <f t="shared" si="43"/>
        <v>1334.3</v>
      </c>
      <c r="AC49" s="6">
        <f t="shared" si="43"/>
        <v>2620.5</v>
      </c>
      <c r="AD49" s="6">
        <f t="shared" si="43"/>
        <v>44</v>
      </c>
      <c r="AE49" s="92">
        <f t="shared" si="43"/>
        <v>4.7</v>
      </c>
      <c r="AF49" s="16"/>
      <c r="AG49" s="146" t="s">
        <v>26</v>
      </c>
      <c r="AH49" s="7">
        <f>(AH48*10.74)</f>
        <v>26.85</v>
      </c>
      <c r="AI49" s="7">
        <f>(AI48*2.2)</f>
        <v>25.3</v>
      </c>
      <c r="AJ49" s="7">
        <f>(AJ48*0.25)</f>
        <v>0.53125</v>
      </c>
      <c r="AK49" s="294">
        <f>AK48+AL48</f>
        <v>17</v>
      </c>
      <c r="AL49" s="295"/>
      <c r="AM49" s="11"/>
      <c r="AN49" s="25" t="s">
        <v>41</v>
      </c>
      <c r="AO49" s="26">
        <v>13.8</v>
      </c>
      <c r="AP49" s="27">
        <v>7.74</v>
      </c>
      <c r="AQ49" s="71"/>
      <c r="AR49" s="36" t="s">
        <v>36</v>
      </c>
      <c r="AS49" s="13">
        <v>0</v>
      </c>
      <c r="AT49" s="2" t="s">
        <v>39</v>
      </c>
      <c r="AU49" s="39">
        <v>0.33600000000000002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0</v>
      </c>
      <c r="D50" s="85">
        <f t="shared" si="44"/>
        <v>0</v>
      </c>
      <c r="E50" s="85">
        <f t="shared" si="44"/>
        <v>0</v>
      </c>
      <c r="F50" s="86">
        <f t="shared" si="44"/>
        <v>0</v>
      </c>
      <c r="G50" s="85">
        <f t="shared" si="44"/>
        <v>1214000</v>
      </c>
      <c r="H50" s="85">
        <f t="shared" si="44"/>
        <v>8010</v>
      </c>
      <c r="I50" s="85">
        <f t="shared" si="44"/>
        <v>31990</v>
      </c>
      <c r="J50" s="86">
        <f t="shared" si="44"/>
        <v>55020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1166300</v>
      </c>
      <c r="S50" s="61"/>
      <c r="T50" s="282"/>
      <c r="U50" s="285"/>
      <c r="V50" s="61"/>
      <c r="W50" s="48" t="s">
        <v>3</v>
      </c>
      <c r="X50" s="49">
        <f>X48-X49</f>
        <v>0</v>
      </c>
      <c r="Y50" s="49">
        <f t="shared" ref="Y50:AE50" si="45">Y48-Y49</f>
        <v>15.300000000000182</v>
      </c>
      <c r="Z50" s="49">
        <f t="shared" si="45"/>
        <v>0</v>
      </c>
      <c r="AA50" s="49">
        <f t="shared" si="45"/>
        <v>0.10000000000000142</v>
      </c>
      <c r="AB50" s="49">
        <f t="shared" si="45"/>
        <v>0</v>
      </c>
      <c r="AC50" s="49">
        <f t="shared" si="45"/>
        <v>15.900000000000091</v>
      </c>
      <c r="AD50" s="49">
        <f t="shared" si="45"/>
        <v>0.20000000000000284</v>
      </c>
      <c r="AE50" s="94">
        <f t="shared" si="45"/>
        <v>0</v>
      </c>
      <c r="AF50" s="16"/>
      <c r="AG50" s="147" t="s">
        <v>28</v>
      </c>
      <c r="AH50" s="145">
        <f>(AH49)/((K48/1000000)*8.34)</f>
        <v>2.651914712052434</v>
      </c>
      <c r="AI50" s="145">
        <f>(AI49)/((K48/1000000)*8.34)</f>
        <v>2.4988246634981963</v>
      </c>
      <c r="AJ50" s="145">
        <f>(AJ49)/((K48/1000000)*8.34)</f>
        <v>5.2470379544799085E-2</v>
      </c>
      <c r="AK50" s="296">
        <f>(AK49)/((K48/1000000)*8.34)</f>
        <v>1.6790521454335707</v>
      </c>
      <c r="AL50" s="297"/>
      <c r="AM50" s="11"/>
      <c r="AN50" s="63"/>
      <c r="AO50" s="14"/>
      <c r="AP50" s="14"/>
      <c r="AQ50" s="71"/>
      <c r="AR50" s="149" t="s">
        <v>55</v>
      </c>
      <c r="AS50" s="89">
        <v>1.36</v>
      </c>
      <c r="AT50" s="148" t="s">
        <v>54</v>
      </c>
      <c r="AU50" s="38">
        <v>3.3000000000000002E-2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95220500</v>
      </c>
      <c r="D52" s="40">
        <v>853349</v>
      </c>
      <c r="E52" s="40">
        <v>2038320</v>
      </c>
      <c r="F52" s="42">
        <v>3605550</v>
      </c>
      <c r="G52" s="81">
        <v>187079000</v>
      </c>
      <c r="H52" s="40">
        <v>1748440</v>
      </c>
      <c r="I52" s="40">
        <v>5394600</v>
      </c>
      <c r="J52" s="42">
        <v>9299620</v>
      </c>
      <c r="K52" s="270">
        <f>C54+G54</f>
        <v>1043000</v>
      </c>
      <c r="L52" s="271"/>
      <c r="M52" s="276">
        <f>D54+E54+F54+H54+I54+J54</f>
        <v>120030</v>
      </c>
      <c r="N52" s="271"/>
      <c r="O52" s="288">
        <f>M52+K52</f>
        <v>1163030</v>
      </c>
      <c r="P52" s="289"/>
      <c r="Q52" s="45" t="s">
        <v>6</v>
      </c>
      <c r="R52" s="42">
        <v>1055623900</v>
      </c>
      <c r="S52" s="60"/>
      <c r="T52" s="280">
        <v>0</v>
      </c>
      <c r="U52" s="283">
        <v>1.02</v>
      </c>
      <c r="V52" s="60"/>
      <c r="W52" s="144" t="s">
        <v>6</v>
      </c>
      <c r="X52" s="47">
        <v>1269.4000000000001</v>
      </c>
      <c r="Y52" s="47">
        <v>2497</v>
      </c>
      <c r="Z52" s="47">
        <v>26</v>
      </c>
      <c r="AA52" s="47">
        <v>34.700000000000003</v>
      </c>
      <c r="AB52" s="47">
        <v>1334.3</v>
      </c>
      <c r="AC52" s="47">
        <v>2650.5</v>
      </c>
      <c r="AD52" s="47">
        <v>44.4</v>
      </c>
      <c r="AE52" s="93">
        <v>4.7</v>
      </c>
      <c r="AF52" s="16"/>
      <c r="AG52" s="144" t="s">
        <v>29</v>
      </c>
      <c r="AH52" s="18">
        <v>2.25</v>
      </c>
      <c r="AI52" s="18">
        <v>8.9375</v>
      </c>
      <c r="AJ52" s="18">
        <v>1.9375</v>
      </c>
      <c r="AK52" s="18">
        <v>0</v>
      </c>
      <c r="AL52" s="19">
        <v>14</v>
      </c>
      <c r="AM52" s="70"/>
      <c r="AN52" s="73" t="s">
        <v>40</v>
      </c>
      <c r="AO52" s="23">
        <v>14.1</v>
      </c>
      <c r="AP52" s="24">
        <v>7.39</v>
      </c>
      <c r="AQ52" s="71"/>
      <c r="AR52" s="34" t="s">
        <v>37</v>
      </c>
      <c r="AS52" s="55">
        <v>0</v>
      </c>
      <c r="AT52" s="35" t="s">
        <v>38</v>
      </c>
      <c r="AU52" s="56">
        <v>4.8000000000000001E-2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95220500</v>
      </c>
      <c r="D53" s="83">
        <f t="shared" si="46"/>
        <v>853349</v>
      </c>
      <c r="E53" s="83">
        <f t="shared" si="46"/>
        <v>2038320</v>
      </c>
      <c r="F53" s="84">
        <f t="shared" si="46"/>
        <v>3605550</v>
      </c>
      <c r="G53" s="82">
        <f t="shared" si="46"/>
        <v>186036000</v>
      </c>
      <c r="H53" s="83">
        <f t="shared" si="46"/>
        <v>1740440</v>
      </c>
      <c r="I53" s="83">
        <f t="shared" si="46"/>
        <v>5362600</v>
      </c>
      <c r="J53" s="84">
        <f t="shared" si="46"/>
        <v>9219590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1054414500</v>
      </c>
      <c r="S53" s="60"/>
      <c r="T53" s="281"/>
      <c r="U53" s="284"/>
      <c r="V53" s="60"/>
      <c r="W53" s="146" t="s">
        <v>7</v>
      </c>
      <c r="X53" s="6">
        <f t="shared" ref="X53:AE53" si="47">X48</f>
        <v>1269.4000000000001</v>
      </c>
      <c r="Y53" s="6">
        <f t="shared" si="47"/>
        <v>2484</v>
      </c>
      <c r="Z53" s="6">
        <f t="shared" si="47"/>
        <v>25.9</v>
      </c>
      <c r="AA53" s="6">
        <f t="shared" si="47"/>
        <v>34.5</v>
      </c>
      <c r="AB53" s="6">
        <f t="shared" si="47"/>
        <v>1334.3</v>
      </c>
      <c r="AC53" s="6">
        <f t="shared" si="47"/>
        <v>2636.4</v>
      </c>
      <c r="AD53" s="6">
        <f t="shared" si="47"/>
        <v>44.2</v>
      </c>
      <c r="AE53" s="92">
        <f t="shared" si="47"/>
        <v>4.7</v>
      </c>
      <c r="AF53" s="16"/>
      <c r="AG53" s="146" t="s">
        <v>26</v>
      </c>
      <c r="AH53" s="7">
        <f>(AH52*10.74)</f>
        <v>24.164999999999999</v>
      </c>
      <c r="AI53" s="7">
        <f>(AI52*2.2)</f>
        <v>19.662500000000001</v>
      </c>
      <c r="AJ53" s="7">
        <f>(AJ52*0.25)</f>
        <v>0.484375</v>
      </c>
      <c r="AK53" s="294">
        <f>AK52+AL52</f>
        <v>14</v>
      </c>
      <c r="AL53" s="295"/>
      <c r="AM53" s="11"/>
      <c r="AN53" s="25" t="s">
        <v>41</v>
      </c>
      <c r="AO53" s="26">
        <v>14.7</v>
      </c>
      <c r="AP53" s="27">
        <v>7.69</v>
      </c>
      <c r="AQ53" s="71"/>
      <c r="AR53" s="36" t="s">
        <v>36</v>
      </c>
      <c r="AS53" s="13">
        <v>0</v>
      </c>
      <c r="AT53" s="2" t="s">
        <v>39</v>
      </c>
      <c r="AU53" s="39">
        <v>0.41099999999999998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0</v>
      </c>
      <c r="D54" s="85">
        <f t="shared" si="48"/>
        <v>0</v>
      </c>
      <c r="E54" s="85">
        <f t="shared" si="48"/>
        <v>0</v>
      </c>
      <c r="F54" s="86">
        <f t="shared" si="48"/>
        <v>0</v>
      </c>
      <c r="G54" s="85">
        <f t="shared" si="48"/>
        <v>1043000</v>
      </c>
      <c r="H54" s="85">
        <f t="shared" si="48"/>
        <v>8000</v>
      </c>
      <c r="I54" s="85">
        <f t="shared" si="48"/>
        <v>32000</v>
      </c>
      <c r="J54" s="86">
        <f t="shared" si="48"/>
        <v>80030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1209400</v>
      </c>
      <c r="S54" s="61"/>
      <c r="T54" s="282"/>
      <c r="U54" s="285"/>
      <c r="V54" s="61"/>
      <c r="W54" s="48" t="s">
        <v>3</v>
      </c>
      <c r="X54" s="49">
        <f>X52-X53</f>
        <v>0</v>
      </c>
      <c r="Y54" s="49">
        <f t="shared" ref="Y54:AE54" si="49">Y52-Y53</f>
        <v>13</v>
      </c>
      <c r="Z54" s="49">
        <f t="shared" si="49"/>
        <v>0.10000000000000142</v>
      </c>
      <c r="AA54" s="49">
        <f t="shared" si="49"/>
        <v>0.20000000000000284</v>
      </c>
      <c r="AB54" s="49">
        <f t="shared" si="49"/>
        <v>0</v>
      </c>
      <c r="AC54" s="49">
        <f t="shared" si="49"/>
        <v>14.099999999999909</v>
      </c>
      <c r="AD54" s="49">
        <f t="shared" si="49"/>
        <v>0.19999999999999574</v>
      </c>
      <c r="AE54" s="94">
        <f t="shared" si="49"/>
        <v>0</v>
      </c>
      <c r="AF54" s="16"/>
      <c r="AG54" s="147" t="s">
        <v>28</v>
      </c>
      <c r="AH54" s="145">
        <f>(AH53)/((K52/1000000)*8.34)</f>
        <v>2.7780268594328756</v>
      </c>
      <c r="AI54" s="145">
        <f>(AI53)/((K52/1000000)*8.34)</f>
        <v>2.2604160200123697</v>
      </c>
      <c r="AJ54" s="145">
        <f>(AJ53)/((K52/1000000)*8.34)</f>
        <v>5.5684120009840639E-2</v>
      </c>
      <c r="AK54" s="296">
        <f>(AK53)/((K52/1000000)*8.34)</f>
        <v>1.6094506944779747</v>
      </c>
      <c r="AL54" s="297"/>
      <c r="AM54" s="11"/>
      <c r="AN54" s="63"/>
      <c r="AO54" s="14"/>
      <c r="AP54" s="14"/>
      <c r="AQ54" s="71"/>
      <c r="AR54" s="149" t="s">
        <v>55</v>
      </c>
      <c r="AS54" s="89">
        <v>1.4</v>
      </c>
      <c r="AT54" s="148" t="s">
        <v>54</v>
      </c>
      <c r="AU54" s="38">
        <v>3.3000000000000002E-2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95220500</v>
      </c>
      <c r="D56" s="40">
        <v>853349</v>
      </c>
      <c r="E56" s="40">
        <v>2038320</v>
      </c>
      <c r="F56" s="42">
        <v>3605550</v>
      </c>
      <c r="G56" s="81">
        <v>188395000</v>
      </c>
      <c r="H56" s="40">
        <v>1756440</v>
      </c>
      <c r="I56" s="40">
        <v>5394600</v>
      </c>
      <c r="J56" s="42">
        <v>9307630</v>
      </c>
      <c r="K56" s="270">
        <f>C58+G58</f>
        <v>1316000</v>
      </c>
      <c r="L56" s="271"/>
      <c r="M56" s="276">
        <f>D58+E58+F58+H58+I58+J58</f>
        <v>16010</v>
      </c>
      <c r="N56" s="271"/>
      <c r="O56" s="288">
        <f>M56+K56</f>
        <v>1332010</v>
      </c>
      <c r="P56" s="289"/>
      <c r="Q56" s="45" t="s">
        <v>6</v>
      </c>
      <c r="R56" s="42">
        <v>1056811700</v>
      </c>
      <c r="S56" s="60"/>
      <c r="T56" s="280">
        <v>0</v>
      </c>
      <c r="U56" s="283">
        <v>0.97</v>
      </c>
      <c r="V56" s="60"/>
      <c r="W56" s="144" t="s">
        <v>6</v>
      </c>
      <c r="X56" s="47">
        <v>1269.4000000000001</v>
      </c>
      <c r="Y56" s="47">
        <v>2513.3000000000002</v>
      </c>
      <c r="Z56" s="47">
        <v>26.1</v>
      </c>
      <c r="AA56" s="47">
        <v>34.700000000000003</v>
      </c>
      <c r="AB56" s="47">
        <v>1334.3</v>
      </c>
      <c r="AC56" s="47">
        <v>2667.1</v>
      </c>
      <c r="AD56" s="47">
        <v>44.4</v>
      </c>
      <c r="AE56" s="93">
        <v>4.7</v>
      </c>
      <c r="AF56" s="16"/>
      <c r="AG56" s="144" t="s">
        <v>29</v>
      </c>
      <c r="AH56" s="18">
        <v>2.5</v>
      </c>
      <c r="AI56" s="18">
        <v>11.9375</v>
      </c>
      <c r="AJ56" s="18">
        <v>2.125</v>
      </c>
      <c r="AK56" s="18">
        <v>0</v>
      </c>
      <c r="AL56" s="19">
        <v>18</v>
      </c>
      <c r="AM56" s="70"/>
      <c r="AN56" s="73" t="s">
        <v>40</v>
      </c>
      <c r="AO56" s="23">
        <v>14.4</v>
      </c>
      <c r="AP56" s="24">
        <v>7.22</v>
      </c>
      <c r="AQ56" s="71"/>
      <c r="AR56" s="34" t="s">
        <v>37</v>
      </c>
      <c r="AS56" s="55">
        <v>0</v>
      </c>
      <c r="AT56" s="35" t="s">
        <v>38</v>
      </c>
      <c r="AU56" s="56">
        <v>4.5999999999999999E-2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95220500</v>
      </c>
      <c r="D57" s="83">
        <f t="shared" si="50"/>
        <v>853349</v>
      </c>
      <c r="E57" s="83">
        <f t="shared" si="50"/>
        <v>2038320</v>
      </c>
      <c r="F57" s="84">
        <f t="shared" si="50"/>
        <v>3605550</v>
      </c>
      <c r="G57" s="82">
        <f t="shared" si="50"/>
        <v>187079000</v>
      </c>
      <c r="H57" s="83">
        <f t="shared" si="50"/>
        <v>1748440</v>
      </c>
      <c r="I57" s="83">
        <f t="shared" si="50"/>
        <v>5394600</v>
      </c>
      <c r="J57" s="84">
        <f t="shared" si="50"/>
        <v>9299620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1055623900</v>
      </c>
      <c r="S57" s="60"/>
      <c r="T57" s="281"/>
      <c r="U57" s="284"/>
      <c r="V57" s="60"/>
      <c r="W57" s="146" t="s">
        <v>7</v>
      </c>
      <c r="X57" s="6">
        <f t="shared" ref="X57:AE57" si="51">X52</f>
        <v>1269.4000000000001</v>
      </c>
      <c r="Y57" s="6">
        <f t="shared" si="51"/>
        <v>2497</v>
      </c>
      <c r="Z57" s="6">
        <f t="shared" si="51"/>
        <v>26</v>
      </c>
      <c r="AA57" s="6">
        <f t="shared" si="51"/>
        <v>34.700000000000003</v>
      </c>
      <c r="AB57" s="6">
        <f t="shared" si="51"/>
        <v>1334.3</v>
      </c>
      <c r="AC57" s="6">
        <f t="shared" si="51"/>
        <v>2650.5</v>
      </c>
      <c r="AD57" s="6">
        <f t="shared" si="51"/>
        <v>44.4</v>
      </c>
      <c r="AE57" s="92">
        <f t="shared" si="51"/>
        <v>4.7</v>
      </c>
      <c r="AF57" s="16"/>
      <c r="AG57" s="146" t="s">
        <v>26</v>
      </c>
      <c r="AH57" s="7">
        <f>(AH56*10.74)</f>
        <v>26.85</v>
      </c>
      <c r="AI57" s="7">
        <f>(AI56*2.2)</f>
        <v>26.262500000000003</v>
      </c>
      <c r="AJ57" s="7">
        <f>(AJ56*0.25)</f>
        <v>0.53125</v>
      </c>
      <c r="AK57" s="294">
        <f>AK56+AL56</f>
        <v>18</v>
      </c>
      <c r="AL57" s="295"/>
      <c r="AM57" s="11"/>
      <c r="AN57" s="25" t="s">
        <v>41</v>
      </c>
      <c r="AO57" s="26">
        <v>15.6</v>
      </c>
      <c r="AP57" s="27">
        <v>7.6</v>
      </c>
      <c r="AQ57" s="71"/>
      <c r="AR57" s="36" t="s">
        <v>36</v>
      </c>
      <c r="AS57" s="13">
        <v>0</v>
      </c>
      <c r="AT57" s="2" t="s">
        <v>39</v>
      </c>
      <c r="AU57" s="39">
        <v>0.29899999999999999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0</v>
      </c>
      <c r="D58" s="85">
        <f t="shared" si="52"/>
        <v>0</v>
      </c>
      <c r="E58" s="85">
        <f t="shared" si="52"/>
        <v>0</v>
      </c>
      <c r="F58" s="86">
        <f t="shared" si="52"/>
        <v>0</v>
      </c>
      <c r="G58" s="85">
        <f t="shared" si="52"/>
        <v>1316000</v>
      </c>
      <c r="H58" s="85">
        <f t="shared" si="52"/>
        <v>8000</v>
      </c>
      <c r="I58" s="85">
        <f t="shared" si="52"/>
        <v>0</v>
      </c>
      <c r="J58" s="86">
        <f t="shared" si="52"/>
        <v>8010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1187800</v>
      </c>
      <c r="S58" s="61"/>
      <c r="T58" s="282"/>
      <c r="U58" s="285"/>
      <c r="V58" s="61"/>
      <c r="W58" s="48" t="s">
        <v>3</v>
      </c>
      <c r="X58" s="49">
        <f>X56-X57</f>
        <v>0</v>
      </c>
      <c r="Y58" s="49">
        <f t="shared" ref="Y58:AE58" si="53">Y56-Y57</f>
        <v>16.300000000000182</v>
      </c>
      <c r="Z58" s="49">
        <f t="shared" si="53"/>
        <v>0.10000000000000142</v>
      </c>
      <c r="AA58" s="49">
        <f t="shared" si="53"/>
        <v>0</v>
      </c>
      <c r="AB58" s="49">
        <f t="shared" si="53"/>
        <v>0</v>
      </c>
      <c r="AC58" s="49">
        <f t="shared" si="53"/>
        <v>16.599999999999909</v>
      </c>
      <c r="AD58" s="49">
        <f t="shared" si="53"/>
        <v>0</v>
      </c>
      <c r="AE58" s="94">
        <f t="shared" si="53"/>
        <v>0</v>
      </c>
      <c r="AF58" s="16"/>
      <c r="AG58" s="147" t="s">
        <v>28</v>
      </c>
      <c r="AH58" s="145">
        <f>(AH57)/((K56/1000000)*8.34)</f>
        <v>2.4463711705407709</v>
      </c>
      <c r="AI58" s="145">
        <f>(AI57)/((K56/1000000)*8.34)</f>
        <v>2.392842564853892</v>
      </c>
      <c r="AJ58" s="145">
        <f>(AJ57)/((K56/1000000)*8.34)</f>
        <v>4.840352641898639E-2</v>
      </c>
      <c r="AK58" s="296">
        <f>(AK57)/((K56/1000000)*8.34)</f>
        <v>1.6400253657256565</v>
      </c>
      <c r="AL58" s="297"/>
      <c r="AM58" s="11"/>
      <c r="AN58" s="63"/>
      <c r="AO58" s="14"/>
      <c r="AP58" s="14"/>
      <c r="AQ58" s="71"/>
      <c r="AR58" s="149" t="s">
        <v>55</v>
      </c>
      <c r="AS58" s="89">
        <v>1.32</v>
      </c>
      <c r="AT58" s="148" t="s">
        <v>54</v>
      </c>
      <c r="AU58" s="38">
        <v>3.3000000000000002E-2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95220500</v>
      </c>
      <c r="D60" s="40">
        <v>853349</v>
      </c>
      <c r="E60" s="40">
        <v>2038320</v>
      </c>
      <c r="F60" s="42">
        <v>3605550</v>
      </c>
      <c r="G60" s="81">
        <v>189529000</v>
      </c>
      <c r="H60" s="40">
        <v>1764440</v>
      </c>
      <c r="I60" s="40">
        <v>5426600</v>
      </c>
      <c r="J60" s="42">
        <v>9356650</v>
      </c>
      <c r="K60" s="270">
        <f>C62+G62</f>
        <v>1134000</v>
      </c>
      <c r="L60" s="271"/>
      <c r="M60" s="276">
        <f>D62+E62+F62+H62+I62+J62</f>
        <v>89020</v>
      </c>
      <c r="N60" s="271"/>
      <c r="O60" s="288">
        <f>M60+K60</f>
        <v>1223020</v>
      </c>
      <c r="P60" s="289"/>
      <c r="Q60" s="45" t="s">
        <v>6</v>
      </c>
      <c r="R60" s="42">
        <v>1057976500</v>
      </c>
      <c r="S60" s="60"/>
      <c r="T60" s="280">
        <v>0</v>
      </c>
      <c r="U60" s="283">
        <v>1.01</v>
      </c>
      <c r="V60" s="60"/>
      <c r="W60" s="144" t="s">
        <v>6</v>
      </c>
      <c r="X60" s="47">
        <v>1269.4000000000001</v>
      </c>
      <c r="Y60" s="47">
        <v>2527.4</v>
      </c>
      <c r="Z60" s="47">
        <v>26.2</v>
      </c>
      <c r="AA60" s="47">
        <v>34.9</v>
      </c>
      <c r="AB60" s="47">
        <v>1334.3</v>
      </c>
      <c r="AC60" s="47">
        <v>2681.9</v>
      </c>
      <c r="AD60" s="47">
        <v>44.6</v>
      </c>
      <c r="AE60" s="93">
        <v>4.7</v>
      </c>
      <c r="AF60" s="16"/>
      <c r="AG60" s="144" t="s">
        <v>29</v>
      </c>
      <c r="AH60" s="18">
        <v>2.5</v>
      </c>
      <c r="AI60" s="18">
        <v>10</v>
      </c>
      <c r="AJ60" s="18">
        <v>2</v>
      </c>
      <c r="AK60" s="18">
        <v>0</v>
      </c>
      <c r="AL60" s="19">
        <v>16</v>
      </c>
      <c r="AM60" s="70"/>
      <c r="AN60" s="73" t="s">
        <v>40</v>
      </c>
      <c r="AO60" s="23">
        <v>14.9</v>
      </c>
      <c r="AP60" s="24">
        <v>7.46</v>
      </c>
      <c r="AQ60" s="71"/>
      <c r="AR60" s="34" t="s">
        <v>37</v>
      </c>
      <c r="AS60" s="55">
        <v>0</v>
      </c>
      <c r="AT60" s="35" t="s">
        <v>38</v>
      </c>
      <c r="AU60" s="56">
        <v>4.2999999999999997E-2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95220500</v>
      </c>
      <c r="D61" s="83">
        <f t="shared" si="54"/>
        <v>853349</v>
      </c>
      <c r="E61" s="83">
        <f t="shared" si="54"/>
        <v>2038320</v>
      </c>
      <c r="F61" s="84">
        <f t="shared" si="54"/>
        <v>3605550</v>
      </c>
      <c r="G61" s="82">
        <f t="shared" si="54"/>
        <v>188395000</v>
      </c>
      <c r="H61" s="83">
        <f t="shared" si="54"/>
        <v>1756440</v>
      </c>
      <c r="I61" s="83">
        <f t="shared" si="54"/>
        <v>5394600</v>
      </c>
      <c r="J61" s="84">
        <f t="shared" si="54"/>
        <v>9307630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1056811700</v>
      </c>
      <c r="S61" s="60"/>
      <c r="T61" s="281"/>
      <c r="U61" s="284"/>
      <c r="V61" s="60"/>
      <c r="W61" s="146" t="s">
        <v>7</v>
      </c>
      <c r="X61" s="6">
        <f t="shared" ref="X61:AE61" si="55">X56</f>
        <v>1269.4000000000001</v>
      </c>
      <c r="Y61" s="6">
        <f t="shared" si="55"/>
        <v>2513.3000000000002</v>
      </c>
      <c r="Z61" s="6">
        <f t="shared" si="55"/>
        <v>26.1</v>
      </c>
      <c r="AA61" s="6">
        <f t="shared" si="55"/>
        <v>34.700000000000003</v>
      </c>
      <c r="AB61" s="6">
        <f t="shared" si="55"/>
        <v>1334.3</v>
      </c>
      <c r="AC61" s="6">
        <f t="shared" si="55"/>
        <v>2667.1</v>
      </c>
      <c r="AD61" s="6">
        <f t="shared" si="55"/>
        <v>44.4</v>
      </c>
      <c r="AE61" s="92">
        <f t="shared" si="55"/>
        <v>4.7</v>
      </c>
      <c r="AF61" s="16"/>
      <c r="AG61" s="146" t="s">
        <v>26</v>
      </c>
      <c r="AH61" s="7">
        <f>(AH60*10.74)</f>
        <v>26.85</v>
      </c>
      <c r="AI61" s="7">
        <f>(AI60*2.2)</f>
        <v>22</v>
      </c>
      <c r="AJ61" s="7">
        <f>(AJ60*0.25)</f>
        <v>0.5</v>
      </c>
      <c r="AK61" s="294">
        <f>AK60+AL60</f>
        <v>16</v>
      </c>
      <c r="AL61" s="295"/>
      <c r="AM61" s="11"/>
      <c r="AN61" s="25" t="s">
        <v>41</v>
      </c>
      <c r="AO61" s="26">
        <v>15.4</v>
      </c>
      <c r="AP61" s="27">
        <v>7.77</v>
      </c>
      <c r="AQ61" s="71"/>
      <c r="AR61" s="36" t="s">
        <v>36</v>
      </c>
      <c r="AS61" s="13">
        <v>0</v>
      </c>
      <c r="AT61" s="2" t="s">
        <v>39</v>
      </c>
      <c r="AU61" s="39">
        <v>0.28000000000000003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0</v>
      </c>
      <c r="D62" s="85">
        <f t="shared" si="56"/>
        <v>0</v>
      </c>
      <c r="E62" s="85">
        <f t="shared" si="56"/>
        <v>0</v>
      </c>
      <c r="F62" s="86">
        <f t="shared" si="56"/>
        <v>0</v>
      </c>
      <c r="G62" s="85">
        <f t="shared" si="56"/>
        <v>1134000</v>
      </c>
      <c r="H62" s="85">
        <f t="shared" si="56"/>
        <v>8000</v>
      </c>
      <c r="I62" s="85">
        <f t="shared" si="56"/>
        <v>32000</v>
      </c>
      <c r="J62" s="86">
        <f t="shared" si="56"/>
        <v>49020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1164800</v>
      </c>
      <c r="S62" s="61"/>
      <c r="T62" s="282"/>
      <c r="U62" s="285"/>
      <c r="V62" s="61"/>
      <c r="W62" s="48" t="s">
        <v>3</v>
      </c>
      <c r="X62" s="49">
        <f>X60-X61</f>
        <v>0</v>
      </c>
      <c r="Y62" s="49">
        <f t="shared" ref="Y62:AE62" si="57">Y60-Y61</f>
        <v>14.099999999999909</v>
      </c>
      <c r="Z62" s="49">
        <f t="shared" si="57"/>
        <v>9.9999999999997868E-2</v>
      </c>
      <c r="AA62" s="49">
        <f t="shared" si="57"/>
        <v>0.19999999999999574</v>
      </c>
      <c r="AB62" s="49">
        <f t="shared" si="57"/>
        <v>0</v>
      </c>
      <c r="AC62" s="49">
        <f t="shared" si="57"/>
        <v>14.800000000000182</v>
      </c>
      <c r="AD62" s="49">
        <f t="shared" si="57"/>
        <v>0.20000000000000284</v>
      </c>
      <c r="AE62" s="94">
        <f t="shared" si="57"/>
        <v>0</v>
      </c>
      <c r="AF62" s="16"/>
      <c r="AG62" s="147" t="s">
        <v>28</v>
      </c>
      <c r="AH62" s="145">
        <f>(AH61)/((K60/1000000)*8.34)</f>
        <v>2.838998642355957</v>
      </c>
      <c r="AI62" s="145">
        <f>(AI61)/((K60/1000000)*8.34)</f>
        <v>2.3261813829359794</v>
      </c>
      <c r="AJ62" s="145">
        <f>(AJ61)/((K60/1000000)*8.34)</f>
        <v>5.2867758703090441E-2</v>
      </c>
      <c r="AK62" s="296">
        <f>(AK61)/((K60/1000000)*8.34)</f>
        <v>1.6917682784988941</v>
      </c>
      <c r="AL62" s="297"/>
      <c r="AM62" s="11"/>
      <c r="AN62" s="63"/>
      <c r="AO62" s="14"/>
      <c r="AP62" s="14"/>
      <c r="AQ62" s="71"/>
      <c r="AR62" s="149" t="s">
        <v>55</v>
      </c>
      <c r="AS62" s="89">
        <v>1.21</v>
      </c>
      <c r="AT62" s="148" t="s">
        <v>54</v>
      </c>
      <c r="AU62" s="38">
        <v>3.3000000000000002E-2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95220500</v>
      </c>
      <c r="D64" s="40">
        <v>853349</v>
      </c>
      <c r="E64" s="40">
        <v>2038320</v>
      </c>
      <c r="F64" s="42">
        <v>3605550</v>
      </c>
      <c r="G64" s="81">
        <v>190626000</v>
      </c>
      <c r="H64" s="40">
        <v>1771440</v>
      </c>
      <c r="I64" s="40">
        <v>5426600</v>
      </c>
      <c r="J64" s="42">
        <v>9364650</v>
      </c>
      <c r="K64" s="270">
        <f>C66+G66</f>
        <v>1097000</v>
      </c>
      <c r="L64" s="271"/>
      <c r="M64" s="276">
        <f>D66+E66+F66+H66+I66+J66</f>
        <v>15000</v>
      </c>
      <c r="N64" s="271"/>
      <c r="O64" s="288">
        <f>M64+K64</f>
        <v>1112000</v>
      </c>
      <c r="P64" s="289"/>
      <c r="Q64" s="45" t="s">
        <v>6</v>
      </c>
      <c r="R64" s="42">
        <v>1059108330</v>
      </c>
      <c r="S64" s="60"/>
      <c r="T64" s="280">
        <v>0</v>
      </c>
      <c r="U64" s="283">
        <v>1</v>
      </c>
      <c r="V64" s="60"/>
      <c r="W64" s="144" t="s">
        <v>6</v>
      </c>
      <c r="X64" s="47">
        <v>1269.4000000000001</v>
      </c>
      <c r="Y64" s="47">
        <v>2541</v>
      </c>
      <c r="Z64" s="47">
        <v>26.2</v>
      </c>
      <c r="AA64" s="47">
        <v>35</v>
      </c>
      <c r="AB64" s="47">
        <v>1334.3</v>
      </c>
      <c r="AC64" s="47">
        <v>2695.7</v>
      </c>
      <c r="AD64" s="47">
        <v>44.6</v>
      </c>
      <c r="AE64" s="93">
        <v>4.7</v>
      </c>
      <c r="AF64" s="16"/>
      <c r="AG64" s="144" t="s">
        <v>29</v>
      </c>
      <c r="AH64" s="18">
        <v>2.25</v>
      </c>
      <c r="AI64" s="18">
        <v>10.625</v>
      </c>
      <c r="AJ64" s="18">
        <v>1.75</v>
      </c>
      <c r="AK64" s="18">
        <v>15</v>
      </c>
      <c r="AL64" s="19">
        <v>0</v>
      </c>
      <c r="AM64" s="70"/>
      <c r="AN64" s="73" t="s">
        <v>40</v>
      </c>
      <c r="AO64" s="23">
        <v>15.2</v>
      </c>
      <c r="AP64" s="24">
        <v>7.54</v>
      </c>
      <c r="AQ64" s="71"/>
      <c r="AR64" s="34" t="s">
        <v>37</v>
      </c>
      <c r="AS64" s="55">
        <v>0</v>
      </c>
      <c r="AT64" s="35" t="s">
        <v>38</v>
      </c>
      <c r="AU64" s="56">
        <v>4.9000000000000002E-2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95220500</v>
      </c>
      <c r="D65" s="83">
        <f t="shared" si="58"/>
        <v>853349</v>
      </c>
      <c r="E65" s="83">
        <f t="shared" si="58"/>
        <v>2038320</v>
      </c>
      <c r="F65" s="84">
        <f t="shared" si="58"/>
        <v>3605550</v>
      </c>
      <c r="G65" s="82">
        <f t="shared" si="58"/>
        <v>189529000</v>
      </c>
      <c r="H65" s="83">
        <f t="shared" si="58"/>
        <v>1764440</v>
      </c>
      <c r="I65" s="83">
        <f t="shared" si="58"/>
        <v>5426600</v>
      </c>
      <c r="J65" s="84">
        <f t="shared" si="58"/>
        <v>9356650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1057976500</v>
      </c>
      <c r="S65" s="60"/>
      <c r="T65" s="281"/>
      <c r="U65" s="284"/>
      <c r="V65" s="60"/>
      <c r="W65" s="146" t="s">
        <v>7</v>
      </c>
      <c r="X65" s="6">
        <f t="shared" ref="X65:AE65" si="59">X60</f>
        <v>1269.4000000000001</v>
      </c>
      <c r="Y65" s="6">
        <f t="shared" si="59"/>
        <v>2527.4</v>
      </c>
      <c r="Z65" s="6">
        <f t="shared" si="59"/>
        <v>26.2</v>
      </c>
      <c r="AA65" s="6">
        <f t="shared" si="59"/>
        <v>34.9</v>
      </c>
      <c r="AB65" s="6">
        <f t="shared" si="59"/>
        <v>1334.3</v>
      </c>
      <c r="AC65" s="6">
        <f t="shared" si="59"/>
        <v>2681.9</v>
      </c>
      <c r="AD65" s="6">
        <f t="shared" si="59"/>
        <v>44.6</v>
      </c>
      <c r="AE65" s="92">
        <f t="shared" si="59"/>
        <v>4.7</v>
      </c>
      <c r="AF65" s="16"/>
      <c r="AG65" s="146" t="s">
        <v>26</v>
      </c>
      <c r="AH65" s="7">
        <f>(AH64*10.74)</f>
        <v>24.164999999999999</v>
      </c>
      <c r="AI65" s="7">
        <f>(AI64*2.2)</f>
        <v>23.375000000000004</v>
      </c>
      <c r="AJ65" s="7">
        <f>(AJ64*0.25)</f>
        <v>0.4375</v>
      </c>
      <c r="AK65" s="294">
        <f>AK64+AL64</f>
        <v>15</v>
      </c>
      <c r="AL65" s="295"/>
      <c r="AM65" s="11"/>
      <c r="AN65" s="25" t="s">
        <v>41</v>
      </c>
      <c r="AO65" s="26">
        <v>15.3</v>
      </c>
      <c r="AP65" s="27">
        <v>7.84</v>
      </c>
      <c r="AQ65" s="71"/>
      <c r="AR65" s="36" t="s">
        <v>36</v>
      </c>
      <c r="AS65" s="13">
        <v>0</v>
      </c>
      <c r="AT65" s="2" t="s">
        <v>39</v>
      </c>
      <c r="AU65" s="39">
        <v>0.309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0</v>
      </c>
      <c r="D66" s="85">
        <f t="shared" si="60"/>
        <v>0</v>
      </c>
      <c r="E66" s="85">
        <f t="shared" si="60"/>
        <v>0</v>
      </c>
      <c r="F66" s="86">
        <f t="shared" si="60"/>
        <v>0</v>
      </c>
      <c r="G66" s="85">
        <f t="shared" si="60"/>
        <v>1097000</v>
      </c>
      <c r="H66" s="85">
        <f t="shared" si="60"/>
        <v>7000</v>
      </c>
      <c r="I66" s="85">
        <f t="shared" si="60"/>
        <v>0</v>
      </c>
      <c r="J66" s="86">
        <f t="shared" si="60"/>
        <v>8000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1131830</v>
      </c>
      <c r="S66" s="61"/>
      <c r="T66" s="282"/>
      <c r="U66" s="285"/>
      <c r="V66" s="61"/>
      <c r="W66" s="48" t="s">
        <v>3</v>
      </c>
      <c r="X66" s="49">
        <f>X64-X65</f>
        <v>0</v>
      </c>
      <c r="Y66" s="49">
        <f t="shared" ref="Y66:AE66" si="61">Y64-Y65</f>
        <v>13.599999999999909</v>
      </c>
      <c r="Z66" s="49">
        <f t="shared" si="61"/>
        <v>0</v>
      </c>
      <c r="AA66" s="49">
        <f t="shared" si="61"/>
        <v>0.10000000000000142</v>
      </c>
      <c r="AB66" s="49">
        <f t="shared" si="61"/>
        <v>0</v>
      </c>
      <c r="AC66" s="49">
        <f t="shared" si="61"/>
        <v>13.799999999999727</v>
      </c>
      <c r="AD66" s="49">
        <f t="shared" si="61"/>
        <v>0</v>
      </c>
      <c r="AE66" s="94">
        <f t="shared" si="61"/>
        <v>0</v>
      </c>
      <c r="AF66" s="16"/>
      <c r="AG66" s="147" t="s">
        <v>28</v>
      </c>
      <c r="AH66" s="145">
        <f>(AH65)/((K64/1000000)*8.34)</f>
        <v>2.6412780441098351</v>
      </c>
      <c r="AI66" s="145">
        <f>(AI65)/((K64/1000000)*8.34)</f>
        <v>2.5549296205697249</v>
      </c>
      <c r="AJ66" s="145">
        <f>(AJ65)/((K64/1000000)*8.34)</f>
        <v>4.7819538352909287E-2</v>
      </c>
      <c r="AK66" s="296">
        <f>(AK65)/((K64/1000000)*8.34)</f>
        <v>1.6395270292426041</v>
      </c>
      <c r="AL66" s="297"/>
      <c r="AM66" s="11"/>
      <c r="AN66" s="63"/>
      <c r="AO66" s="14"/>
      <c r="AP66" s="14"/>
      <c r="AQ66" s="71"/>
      <c r="AR66" s="149" t="s">
        <v>55</v>
      </c>
      <c r="AS66" s="89">
        <v>1.23</v>
      </c>
      <c r="AT66" s="148" t="s">
        <v>54</v>
      </c>
      <c r="AU66" s="38">
        <v>3.6999999999999998E-2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95220500</v>
      </c>
      <c r="D68" s="40">
        <v>853349</v>
      </c>
      <c r="E68" s="40">
        <v>2038320</v>
      </c>
      <c r="F68" s="42">
        <v>3605550</v>
      </c>
      <c r="G68" s="81">
        <v>191846000</v>
      </c>
      <c r="H68" s="40">
        <v>1779440</v>
      </c>
      <c r="I68" s="40">
        <v>5459600</v>
      </c>
      <c r="J68" s="42">
        <v>9415670</v>
      </c>
      <c r="K68" s="270">
        <f>C70+G70</f>
        <v>1220000</v>
      </c>
      <c r="L68" s="271"/>
      <c r="M68" s="276">
        <f>D70+E70+F70+H70+I70+J70</f>
        <v>92020</v>
      </c>
      <c r="N68" s="271"/>
      <c r="O68" s="288">
        <f>M68+K68</f>
        <v>1312020</v>
      </c>
      <c r="P68" s="289"/>
      <c r="Q68" s="45" t="s">
        <v>6</v>
      </c>
      <c r="R68" s="42">
        <v>1060176000</v>
      </c>
      <c r="S68" s="60"/>
      <c r="T68" s="280">
        <v>0</v>
      </c>
      <c r="U68" s="283">
        <v>0.95</v>
      </c>
      <c r="V68" s="60"/>
      <c r="W68" s="144" t="s">
        <v>6</v>
      </c>
      <c r="X68" s="47">
        <v>1269.4000000000001</v>
      </c>
      <c r="Y68" s="47">
        <v>2556.3000000000002</v>
      </c>
      <c r="Z68" s="47">
        <v>26.4</v>
      </c>
      <c r="AA68" s="47">
        <v>35.1</v>
      </c>
      <c r="AB68" s="47">
        <v>1334.3</v>
      </c>
      <c r="AC68" s="47">
        <v>2711.7</v>
      </c>
      <c r="AD68" s="47">
        <v>44.9</v>
      </c>
      <c r="AE68" s="93">
        <v>4.7</v>
      </c>
      <c r="AF68" s="16"/>
      <c r="AG68" s="144" t="s">
        <v>29</v>
      </c>
      <c r="AH68" s="18">
        <v>3</v>
      </c>
      <c r="AI68" s="18">
        <v>11.25</v>
      </c>
      <c r="AJ68" s="18">
        <v>2.25</v>
      </c>
      <c r="AK68" s="18">
        <v>0</v>
      </c>
      <c r="AL68" s="19">
        <v>18</v>
      </c>
      <c r="AM68" s="70"/>
      <c r="AN68" s="73" t="s">
        <v>40</v>
      </c>
      <c r="AO68" s="23">
        <v>14.9</v>
      </c>
      <c r="AP68" s="24">
        <v>7.38</v>
      </c>
      <c r="AQ68" s="71"/>
      <c r="AR68" s="34" t="s">
        <v>37</v>
      </c>
      <c r="AS68" s="55">
        <v>0</v>
      </c>
      <c r="AT68" s="35" t="s">
        <v>38</v>
      </c>
      <c r="AU68" s="56">
        <v>0.05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95220500</v>
      </c>
      <c r="D69" s="82">
        <f t="shared" si="62"/>
        <v>853349</v>
      </c>
      <c r="E69" s="82">
        <f t="shared" si="62"/>
        <v>2038320</v>
      </c>
      <c r="F69" s="82">
        <f t="shared" si="62"/>
        <v>3605550</v>
      </c>
      <c r="G69" s="82">
        <f t="shared" si="62"/>
        <v>190626000</v>
      </c>
      <c r="H69" s="82">
        <f t="shared" si="62"/>
        <v>1771440</v>
      </c>
      <c r="I69" s="82">
        <f t="shared" si="62"/>
        <v>5426600</v>
      </c>
      <c r="J69" s="82">
        <f t="shared" si="62"/>
        <v>9364650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1059108330</v>
      </c>
      <c r="S69" s="60"/>
      <c r="T69" s="281"/>
      <c r="U69" s="284"/>
      <c r="V69" s="60"/>
      <c r="W69" s="146" t="s">
        <v>7</v>
      </c>
      <c r="X69" s="6">
        <f>X64</f>
        <v>1269.4000000000001</v>
      </c>
      <c r="Y69" s="6">
        <f t="shared" ref="Y69:AE69" si="63">Y64</f>
        <v>2541</v>
      </c>
      <c r="Z69" s="6">
        <f t="shared" si="63"/>
        <v>26.2</v>
      </c>
      <c r="AA69" s="6">
        <f t="shared" si="63"/>
        <v>35</v>
      </c>
      <c r="AB69" s="6">
        <f t="shared" si="63"/>
        <v>1334.3</v>
      </c>
      <c r="AC69" s="6">
        <f t="shared" si="63"/>
        <v>2695.7</v>
      </c>
      <c r="AD69" s="6">
        <f t="shared" si="63"/>
        <v>44.6</v>
      </c>
      <c r="AE69" s="6">
        <f t="shared" si="63"/>
        <v>4.7</v>
      </c>
      <c r="AF69" s="16"/>
      <c r="AG69" s="146" t="s">
        <v>26</v>
      </c>
      <c r="AH69" s="7">
        <f>(AH68*10.74)</f>
        <v>32.22</v>
      </c>
      <c r="AI69" s="7">
        <f>(AI68*2.2)</f>
        <v>24.750000000000004</v>
      </c>
      <c r="AJ69" s="7">
        <f>(AJ68*0.25)</f>
        <v>0.5625</v>
      </c>
      <c r="AK69" s="294">
        <f>AK68+AL68</f>
        <v>18</v>
      </c>
      <c r="AL69" s="295"/>
      <c r="AM69" s="11"/>
      <c r="AN69" s="25" t="s">
        <v>41</v>
      </c>
      <c r="AO69" s="26">
        <v>15.4</v>
      </c>
      <c r="AP69" s="27">
        <v>7.77</v>
      </c>
      <c r="AQ69" s="71"/>
      <c r="AR69" s="36" t="s">
        <v>36</v>
      </c>
      <c r="AS69" s="13">
        <v>0</v>
      </c>
      <c r="AT69" s="2" t="s">
        <v>39</v>
      </c>
      <c r="AU69" s="39">
        <v>0.39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0</v>
      </c>
      <c r="D70" s="85">
        <f t="shared" si="64"/>
        <v>0</v>
      </c>
      <c r="E70" s="85">
        <f t="shared" si="64"/>
        <v>0</v>
      </c>
      <c r="F70" s="86">
        <f t="shared" si="64"/>
        <v>0</v>
      </c>
      <c r="G70" s="85">
        <f t="shared" si="64"/>
        <v>1220000</v>
      </c>
      <c r="H70" s="85">
        <f t="shared" si="64"/>
        <v>8000</v>
      </c>
      <c r="I70" s="85">
        <f t="shared" si="64"/>
        <v>33000</v>
      </c>
      <c r="J70" s="86">
        <f t="shared" si="64"/>
        <v>51020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1067670</v>
      </c>
      <c r="S70" s="61"/>
      <c r="T70" s="282"/>
      <c r="U70" s="285"/>
      <c r="V70" s="61"/>
      <c r="W70" s="48" t="s">
        <v>3</v>
      </c>
      <c r="X70" s="49">
        <f>X68-X69</f>
        <v>0</v>
      </c>
      <c r="Y70" s="49">
        <f t="shared" ref="Y70:AE70" si="65">Y68-Y69</f>
        <v>15.300000000000182</v>
      </c>
      <c r="Z70" s="49">
        <f t="shared" si="65"/>
        <v>0.19999999999999929</v>
      </c>
      <c r="AA70" s="49">
        <f t="shared" si="65"/>
        <v>0.10000000000000142</v>
      </c>
      <c r="AB70" s="49">
        <f t="shared" si="65"/>
        <v>0</v>
      </c>
      <c r="AC70" s="49">
        <f t="shared" si="65"/>
        <v>16</v>
      </c>
      <c r="AD70" s="49">
        <f t="shared" si="65"/>
        <v>0.29999999999999716</v>
      </c>
      <c r="AE70" s="94">
        <f t="shared" si="65"/>
        <v>0</v>
      </c>
      <c r="AF70" s="16"/>
      <c r="AG70" s="147" t="s">
        <v>28</v>
      </c>
      <c r="AH70" s="145">
        <f>(AH69)/((K68/1000000)*8.34)</f>
        <v>3.1666470102606441</v>
      </c>
      <c r="AI70" s="145">
        <f>(AI69)/((K68/1000000)*8.34)</f>
        <v>2.4324802453119476</v>
      </c>
      <c r="AJ70" s="145">
        <f>(AJ69)/((K68/1000000)*8.34)</f>
        <v>5.528364193890789E-2</v>
      </c>
      <c r="AK70" s="296">
        <f>(AK69)/((K68/1000000)*8.34)</f>
        <v>1.7690765420450525</v>
      </c>
      <c r="AL70" s="297"/>
      <c r="AM70" s="11"/>
      <c r="AN70" s="63"/>
      <c r="AO70" s="14"/>
      <c r="AP70" s="14"/>
      <c r="AQ70" s="71"/>
      <c r="AR70" s="149" t="s">
        <v>55</v>
      </c>
      <c r="AS70" s="89">
        <v>1.24</v>
      </c>
      <c r="AT70" s="148" t="s">
        <v>54</v>
      </c>
      <c r="AU70" s="38">
        <v>0.03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96128000</v>
      </c>
      <c r="D72" s="40">
        <v>861349</v>
      </c>
      <c r="E72" s="40">
        <v>2111310</v>
      </c>
      <c r="F72" s="42">
        <v>3707450</v>
      </c>
      <c r="G72" s="81">
        <v>191956000</v>
      </c>
      <c r="H72" s="40">
        <v>1779440</v>
      </c>
      <c r="I72" s="40">
        <v>5459600</v>
      </c>
      <c r="J72" s="42">
        <v>9415670</v>
      </c>
      <c r="K72" s="270">
        <f>C74+G74</f>
        <v>1017500</v>
      </c>
      <c r="L72" s="271"/>
      <c r="M72" s="276">
        <f>D74+E74+F74+H74+I74+J74</f>
        <v>182890</v>
      </c>
      <c r="N72" s="271"/>
      <c r="O72" s="288">
        <f>M72+K72</f>
        <v>1200390</v>
      </c>
      <c r="P72" s="289"/>
      <c r="Q72" s="45" t="s">
        <v>6</v>
      </c>
      <c r="R72" s="42">
        <v>1061214900</v>
      </c>
      <c r="S72" s="60"/>
      <c r="T72" s="280">
        <v>0</v>
      </c>
      <c r="U72" s="283">
        <v>0.95</v>
      </c>
      <c r="V72" s="60"/>
      <c r="W72" s="144" t="s">
        <v>6</v>
      </c>
      <c r="X72" s="47">
        <v>1280.8</v>
      </c>
      <c r="Y72" s="47">
        <v>2557.6</v>
      </c>
      <c r="Z72" s="47">
        <v>26.5</v>
      </c>
      <c r="AA72" s="47">
        <v>35.1</v>
      </c>
      <c r="AB72" s="47">
        <v>1347.4</v>
      </c>
      <c r="AC72" s="47">
        <v>2713.1</v>
      </c>
      <c r="AD72" s="47">
        <v>45.1</v>
      </c>
      <c r="AE72" s="93">
        <v>4.8</v>
      </c>
      <c r="AF72" s="16"/>
      <c r="AG72" s="144" t="s">
        <v>29</v>
      </c>
      <c r="AH72" s="18">
        <v>2.125</v>
      </c>
      <c r="AI72" s="18">
        <v>9.75</v>
      </c>
      <c r="AJ72" s="18">
        <v>2</v>
      </c>
      <c r="AK72" s="18">
        <v>13</v>
      </c>
      <c r="AL72" s="19">
        <v>1</v>
      </c>
      <c r="AM72" s="70"/>
      <c r="AN72" s="73" t="s">
        <v>40</v>
      </c>
      <c r="AO72" s="23">
        <v>14.7</v>
      </c>
      <c r="AP72" s="24">
        <v>7.28</v>
      </c>
      <c r="AQ72" s="71"/>
      <c r="AR72" s="34" t="s">
        <v>37</v>
      </c>
      <c r="AS72" s="55">
        <v>0</v>
      </c>
      <c r="AT72" s="35" t="s">
        <v>38</v>
      </c>
      <c r="AU72" s="56">
        <v>4.8000000000000001E-2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95220500</v>
      </c>
      <c r="D73" s="83">
        <f t="shared" si="66"/>
        <v>853349</v>
      </c>
      <c r="E73" s="83">
        <f t="shared" si="66"/>
        <v>2038320</v>
      </c>
      <c r="F73" s="84">
        <f t="shared" si="66"/>
        <v>3605550</v>
      </c>
      <c r="G73" s="82">
        <f t="shared" si="66"/>
        <v>191846000</v>
      </c>
      <c r="H73" s="83">
        <f t="shared" si="66"/>
        <v>1779440</v>
      </c>
      <c r="I73" s="83">
        <f t="shared" si="66"/>
        <v>5459600</v>
      </c>
      <c r="J73" s="84">
        <f t="shared" si="66"/>
        <v>9415670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1060176000</v>
      </c>
      <c r="S73" s="60"/>
      <c r="T73" s="281"/>
      <c r="U73" s="284"/>
      <c r="V73" s="60"/>
      <c r="W73" s="146" t="s">
        <v>7</v>
      </c>
      <c r="X73" s="6">
        <f t="shared" ref="X73:AE73" si="67">X68</f>
        <v>1269.4000000000001</v>
      </c>
      <c r="Y73" s="6">
        <f t="shared" si="67"/>
        <v>2556.3000000000002</v>
      </c>
      <c r="Z73" s="6">
        <f t="shared" si="67"/>
        <v>26.4</v>
      </c>
      <c r="AA73" s="6">
        <f t="shared" si="67"/>
        <v>35.1</v>
      </c>
      <c r="AB73" s="6">
        <f t="shared" si="67"/>
        <v>1334.3</v>
      </c>
      <c r="AC73" s="6">
        <f t="shared" si="67"/>
        <v>2711.7</v>
      </c>
      <c r="AD73" s="6">
        <f t="shared" si="67"/>
        <v>44.9</v>
      </c>
      <c r="AE73" s="92">
        <f t="shared" si="67"/>
        <v>4.7</v>
      </c>
      <c r="AF73" s="16"/>
      <c r="AG73" s="146" t="s">
        <v>26</v>
      </c>
      <c r="AH73" s="7">
        <f>(AH72*10.74)</f>
        <v>22.822500000000002</v>
      </c>
      <c r="AI73" s="7">
        <f>(AI72*2.2)</f>
        <v>21.450000000000003</v>
      </c>
      <c r="AJ73" s="7">
        <f>(AJ72*0.25)</f>
        <v>0.5</v>
      </c>
      <c r="AK73" s="294">
        <f>AK72+AL72</f>
        <v>14</v>
      </c>
      <c r="AL73" s="295"/>
      <c r="AM73" s="11"/>
      <c r="AN73" s="25" t="s">
        <v>41</v>
      </c>
      <c r="AO73" s="26">
        <v>15.6</v>
      </c>
      <c r="AP73" s="27">
        <v>7.58</v>
      </c>
      <c r="AQ73" s="71"/>
      <c r="AR73" s="36" t="s">
        <v>36</v>
      </c>
      <c r="AS73" s="13">
        <v>0</v>
      </c>
      <c r="AT73" s="2" t="s">
        <v>39</v>
      </c>
      <c r="AU73" s="39">
        <v>0.33100000000000002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907500</v>
      </c>
      <c r="D74" s="85">
        <f t="shared" si="68"/>
        <v>8000</v>
      </c>
      <c r="E74" s="85">
        <f t="shared" si="68"/>
        <v>72990</v>
      </c>
      <c r="F74" s="86">
        <f t="shared" si="68"/>
        <v>101900</v>
      </c>
      <c r="G74" s="85">
        <f t="shared" si="68"/>
        <v>110000</v>
      </c>
      <c r="H74" s="85">
        <f t="shared" si="68"/>
        <v>0</v>
      </c>
      <c r="I74" s="85">
        <f t="shared" si="68"/>
        <v>0</v>
      </c>
      <c r="J74" s="86">
        <f t="shared" si="68"/>
        <v>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1038900</v>
      </c>
      <c r="S74" s="61"/>
      <c r="T74" s="282"/>
      <c r="U74" s="285"/>
      <c r="V74" s="61"/>
      <c r="W74" s="48" t="s">
        <v>3</v>
      </c>
      <c r="X74" s="49">
        <f>X72-X73</f>
        <v>11.399999999999864</v>
      </c>
      <c r="Y74" s="49">
        <f t="shared" ref="Y74:AE74" si="69">Y72-Y73</f>
        <v>1.2999999999997272</v>
      </c>
      <c r="Z74" s="49">
        <f t="shared" si="69"/>
        <v>0.10000000000000142</v>
      </c>
      <c r="AA74" s="49">
        <f t="shared" si="69"/>
        <v>0</v>
      </c>
      <c r="AB74" s="49">
        <f t="shared" si="69"/>
        <v>13.100000000000136</v>
      </c>
      <c r="AC74" s="49">
        <f t="shared" si="69"/>
        <v>1.4000000000000909</v>
      </c>
      <c r="AD74" s="49">
        <f t="shared" si="69"/>
        <v>0.20000000000000284</v>
      </c>
      <c r="AE74" s="94">
        <f t="shared" si="69"/>
        <v>9.9999999999999645E-2</v>
      </c>
      <c r="AF74" s="16"/>
      <c r="AG74" s="147" t="s">
        <v>28</v>
      </c>
      <c r="AH74" s="145">
        <f>(AH73)/((K72/1000000)*8.34)</f>
        <v>2.689445495200891</v>
      </c>
      <c r="AI74" s="145">
        <f>(AI73)/((K72/1000000)*8.34)</f>
        <v>2.5277075636787867</v>
      </c>
      <c r="AJ74" s="145">
        <f>(AJ73)/((K72/1000000)*8.34)</f>
        <v>5.8920922230274744E-2</v>
      </c>
      <c r="AK74" s="296">
        <f>(AK73)/((K72/1000000)*8.34)</f>
        <v>1.6497858224476929</v>
      </c>
      <c r="AL74" s="297"/>
      <c r="AM74" s="11"/>
      <c r="AN74" s="63"/>
      <c r="AO74" s="14"/>
      <c r="AP74" s="14"/>
      <c r="AQ74" s="71"/>
      <c r="AR74" s="149" t="s">
        <v>55</v>
      </c>
      <c r="AS74" s="89">
        <v>1.38</v>
      </c>
      <c r="AT74" s="148" t="s">
        <v>54</v>
      </c>
      <c r="AU74" s="38">
        <v>3.6999999999999998E-2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97184400</v>
      </c>
      <c r="D76" s="40">
        <v>869349</v>
      </c>
      <c r="E76" s="40">
        <v>2147310</v>
      </c>
      <c r="F76" s="42">
        <v>3745540</v>
      </c>
      <c r="G76" s="81">
        <v>191956000</v>
      </c>
      <c r="H76" s="40">
        <v>1779440</v>
      </c>
      <c r="I76" s="40">
        <v>5459600</v>
      </c>
      <c r="J76" s="42">
        <v>9415670</v>
      </c>
      <c r="K76" s="270">
        <f>C78+G78</f>
        <v>1056400</v>
      </c>
      <c r="L76" s="271"/>
      <c r="M76" s="276">
        <f>D78+E78+F78+H78+I78+J78</f>
        <v>82090</v>
      </c>
      <c r="N76" s="271"/>
      <c r="O76" s="288">
        <f>M76+K76</f>
        <v>1138490</v>
      </c>
      <c r="P76" s="289"/>
      <c r="Q76" s="45" t="s">
        <v>6</v>
      </c>
      <c r="R76" s="42">
        <v>1062185300</v>
      </c>
      <c r="S76" s="60"/>
      <c r="T76" s="280">
        <v>0.26</v>
      </c>
      <c r="U76" s="283">
        <v>1.03</v>
      </c>
      <c r="V76" s="60"/>
      <c r="W76" s="144" t="s">
        <v>6</v>
      </c>
      <c r="X76" s="47">
        <v>1294</v>
      </c>
      <c r="Y76" s="47">
        <v>2557.6</v>
      </c>
      <c r="Z76" s="47">
        <v>26.6</v>
      </c>
      <c r="AA76" s="47">
        <v>35.1</v>
      </c>
      <c r="AB76" s="47">
        <v>1361.1</v>
      </c>
      <c r="AC76" s="47">
        <v>2713.1</v>
      </c>
      <c r="AD76" s="47">
        <v>45.3</v>
      </c>
      <c r="AE76" s="93">
        <v>4.9000000000000004</v>
      </c>
      <c r="AF76" s="16"/>
      <c r="AG76" s="144" t="s">
        <v>29</v>
      </c>
      <c r="AH76" s="18">
        <v>2.25</v>
      </c>
      <c r="AI76" s="18">
        <v>10</v>
      </c>
      <c r="AJ76" s="18">
        <v>2.125</v>
      </c>
      <c r="AK76" s="18">
        <v>14</v>
      </c>
      <c r="AL76" s="19">
        <v>0</v>
      </c>
      <c r="AM76" s="70"/>
      <c r="AN76" s="73" t="s">
        <v>40</v>
      </c>
      <c r="AO76" s="23">
        <v>14.1</v>
      </c>
      <c r="AP76" s="24">
        <v>7.2</v>
      </c>
      <c r="AQ76" s="71"/>
      <c r="AR76" s="34" t="s">
        <v>37</v>
      </c>
      <c r="AS76" s="55">
        <v>4.3999999999999997E-2</v>
      </c>
      <c r="AT76" s="35" t="s">
        <v>38</v>
      </c>
      <c r="AU76" s="56"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96128000</v>
      </c>
      <c r="D77" s="83">
        <f t="shared" si="70"/>
        <v>861349</v>
      </c>
      <c r="E77" s="83">
        <f t="shared" si="70"/>
        <v>2111310</v>
      </c>
      <c r="F77" s="84">
        <f t="shared" si="70"/>
        <v>3707450</v>
      </c>
      <c r="G77" s="82">
        <f t="shared" si="70"/>
        <v>191956000</v>
      </c>
      <c r="H77" s="83">
        <f t="shared" si="70"/>
        <v>1779440</v>
      </c>
      <c r="I77" s="83">
        <f t="shared" si="70"/>
        <v>5459600</v>
      </c>
      <c r="J77" s="84">
        <f t="shared" si="70"/>
        <v>9415670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1061214900</v>
      </c>
      <c r="S77" s="60"/>
      <c r="T77" s="281"/>
      <c r="U77" s="284"/>
      <c r="V77" s="60"/>
      <c r="W77" s="146" t="s">
        <v>7</v>
      </c>
      <c r="X77" s="6">
        <f t="shared" ref="X77:AE77" si="71">X72</f>
        <v>1280.8</v>
      </c>
      <c r="Y77" s="6">
        <f t="shared" si="71"/>
        <v>2557.6</v>
      </c>
      <c r="Z77" s="6">
        <f t="shared" si="71"/>
        <v>26.5</v>
      </c>
      <c r="AA77" s="6">
        <f t="shared" si="71"/>
        <v>35.1</v>
      </c>
      <c r="AB77" s="6">
        <f t="shared" si="71"/>
        <v>1347.4</v>
      </c>
      <c r="AC77" s="6">
        <f t="shared" si="71"/>
        <v>2713.1</v>
      </c>
      <c r="AD77" s="6">
        <f t="shared" si="71"/>
        <v>45.1</v>
      </c>
      <c r="AE77" s="92">
        <f t="shared" si="71"/>
        <v>4.8</v>
      </c>
      <c r="AF77" s="16"/>
      <c r="AG77" s="146" t="s">
        <v>26</v>
      </c>
      <c r="AH77" s="7">
        <f>(AH76*10.74)</f>
        <v>24.164999999999999</v>
      </c>
      <c r="AI77" s="7">
        <f>(AI76*2.2)</f>
        <v>22</v>
      </c>
      <c r="AJ77" s="7">
        <f>(AJ76*0.25)</f>
        <v>0.53125</v>
      </c>
      <c r="AK77" s="294">
        <f>AK76+AL76</f>
        <v>14</v>
      </c>
      <c r="AL77" s="295"/>
      <c r="AM77" s="11"/>
      <c r="AN77" s="25" t="s">
        <v>41</v>
      </c>
      <c r="AO77" s="26">
        <v>15.5</v>
      </c>
      <c r="AP77" s="27">
        <v>7.62</v>
      </c>
      <c r="AQ77" s="71"/>
      <c r="AR77" s="36" t="s">
        <v>36</v>
      </c>
      <c r="AS77" s="13">
        <v>0.44900000000000001</v>
      </c>
      <c r="AT77" s="2" t="s">
        <v>39</v>
      </c>
      <c r="AU77" s="39"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1056400</v>
      </c>
      <c r="D78" s="85">
        <f t="shared" si="72"/>
        <v>8000</v>
      </c>
      <c r="E78" s="85">
        <f t="shared" si="72"/>
        <v>36000</v>
      </c>
      <c r="F78" s="86">
        <f t="shared" si="72"/>
        <v>38090</v>
      </c>
      <c r="G78" s="85">
        <f t="shared" si="72"/>
        <v>0</v>
      </c>
      <c r="H78" s="85">
        <f t="shared" si="72"/>
        <v>0</v>
      </c>
      <c r="I78" s="85">
        <f t="shared" si="72"/>
        <v>0</v>
      </c>
      <c r="J78" s="86">
        <f t="shared" si="72"/>
        <v>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970400</v>
      </c>
      <c r="S78" s="61"/>
      <c r="T78" s="282"/>
      <c r="U78" s="285"/>
      <c r="V78" s="61"/>
      <c r="W78" s="48" t="s">
        <v>3</v>
      </c>
      <c r="X78" s="49">
        <f>X76-X77</f>
        <v>13.200000000000045</v>
      </c>
      <c r="Y78" s="49">
        <f t="shared" ref="Y78:AE78" si="73">Y76-Y77</f>
        <v>0</v>
      </c>
      <c r="Z78" s="49">
        <f t="shared" si="73"/>
        <v>0.10000000000000142</v>
      </c>
      <c r="AA78" s="49">
        <f t="shared" si="73"/>
        <v>0</v>
      </c>
      <c r="AB78" s="49">
        <f t="shared" si="73"/>
        <v>13.699999999999818</v>
      </c>
      <c r="AC78" s="49">
        <f t="shared" si="73"/>
        <v>0</v>
      </c>
      <c r="AD78" s="49">
        <f t="shared" si="73"/>
        <v>0.19999999999999574</v>
      </c>
      <c r="AE78" s="94">
        <f t="shared" si="73"/>
        <v>0.10000000000000053</v>
      </c>
      <c r="AF78" s="16"/>
      <c r="AG78" s="147" t="s">
        <v>28</v>
      </c>
      <c r="AH78" s="145">
        <f>(AH77)/((K76/1000000)*8.34)</f>
        <v>2.7427887300156089</v>
      </c>
      <c r="AI78" s="145">
        <f>(AI77)/((K76/1000000)*8.34)</f>
        <v>2.4970557442724353</v>
      </c>
      <c r="AJ78" s="145">
        <f>(AJ77)/((K76/1000000)*8.34)</f>
        <v>6.0298221097487781E-2</v>
      </c>
      <c r="AK78" s="296">
        <f>(AK77)/((K76/1000000)*8.34)</f>
        <v>1.5890354736279133</v>
      </c>
      <c r="AL78" s="297"/>
      <c r="AM78" s="11"/>
      <c r="AN78" s="63"/>
      <c r="AO78" s="14"/>
      <c r="AP78" s="14"/>
      <c r="AQ78" s="71"/>
      <c r="AR78" s="149" t="s">
        <v>55</v>
      </c>
      <c r="AS78" s="89">
        <v>1.27</v>
      </c>
      <c r="AT78" s="148" t="s">
        <v>54</v>
      </c>
      <c r="AU78" s="38">
        <v>4.1000000000000002E-2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98113900</v>
      </c>
      <c r="D80" s="40">
        <v>877349</v>
      </c>
      <c r="E80" s="40">
        <v>2184310</v>
      </c>
      <c r="F80" s="42">
        <v>3771540</v>
      </c>
      <c r="G80" s="81">
        <v>191956000</v>
      </c>
      <c r="H80" s="40">
        <v>1779440</v>
      </c>
      <c r="I80" s="40">
        <v>5459600</v>
      </c>
      <c r="J80" s="42">
        <v>9415670</v>
      </c>
      <c r="K80" s="270">
        <f>C82+G82</f>
        <v>929500</v>
      </c>
      <c r="L80" s="271"/>
      <c r="M80" s="276">
        <f>D82+E82+F82+H82+I82+J82</f>
        <v>71000</v>
      </c>
      <c r="N80" s="271"/>
      <c r="O80" s="288">
        <f>M80+K80</f>
        <v>1000500</v>
      </c>
      <c r="P80" s="289"/>
      <c r="Q80" s="45" t="s">
        <v>6</v>
      </c>
      <c r="R80" s="42">
        <v>1063116400</v>
      </c>
      <c r="S80" s="60"/>
      <c r="T80" s="280">
        <v>0.12</v>
      </c>
      <c r="U80" s="283">
        <v>1.07</v>
      </c>
      <c r="V80" s="60"/>
      <c r="W80" s="144" t="s">
        <v>6</v>
      </c>
      <c r="X80" s="47">
        <v>1305.5</v>
      </c>
      <c r="Y80" s="47">
        <v>2557.6</v>
      </c>
      <c r="Z80" s="47">
        <v>26.7</v>
      </c>
      <c r="AA80" s="47">
        <v>35.1</v>
      </c>
      <c r="AB80" s="47">
        <v>1373.1</v>
      </c>
      <c r="AC80" s="47">
        <v>2713.1</v>
      </c>
      <c r="AD80" s="47">
        <v>45.4</v>
      </c>
      <c r="AE80" s="93">
        <v>4.9000000000000004</v>
      </c>
      <c r="AF80" s="16"/>
      <c r="AG80" s="144" t="s">
        <v>29</v>
      </c>
      <c r="AH80" s="18">
        <v>2.125</v>
      </c>
      <c r="AI80" s="18">
        <v>8.75</v>
      </c>
      <c r="AJ80" s="18">
        <v>1.875</v>
      </c>
      <c r="AK80" s="18">
        <v>12</v>
      </c>
      <c r="AL80" s="19">
        <v>0</v>
      </c>
      <c r="AM80" s="70"/>
      <c r="AN80" s="73" t="s">
        <v>40</v>
      </c>
      <c r="AO80" s="23">
        <v>12.9</v>
      </c>
      <c r="AP80" s="24">
        <v>7.36</v>
      </c>
      <c r="AQ80" s="71"/>
      <c r="AR80" s="34" t="s">
        <v>37</v>
      </c>
      <c r="AS80" s="55">
        <v>4.3999999999999997E-2</v>
      </c>
      <c r="AT80" s="35" t="s">
        <v>38</v>
      </c>
      <c r="AU80" s="56"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97184400</v>
      </c>
      <c r="D81" s="83">
        <f t="shared" si="74"/>
        <v>869349</v>
      </c>
      <c r="E81" s="83">
        <f t="shared" si="74"/>
        <v>2147310</v>
      </c>
      <c r="F81" s="84">
        <f t="shared" si="74"/>
        <v>3745540</v>
      </c>
      <c r="G81" s="82">
        <f t="shared" si="74"/>
        <v>191956000</v>
      </c>
      <c r="H81" s="83">
        <f t="shared" si="74"/>
        <v>1779440</v>
      </c>
      <c r="I81" s="83">
        <f t="shared" si="74"/>
        <v>5459600</v>
      </c>
      <c r="J81" s="84">
        <f t="shared" si="74"/>
        <v>9415670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1062185300</v>
      </c>
      <c r="S81" s="60"/>
      <c r="T81" s="281"/>
      <c r="U81" s="284"/>
      <c r="V81" s="60"/>
      <c r="W81" s="146" t="s">
        <v>7</v>
      </c>
      <c r="X81" s="6">
        <f t="shared" ref="X81:AE81" si="75">X76</f>
        <v>1294</v>
      </c>
      <c r="Y81" s="6">
        <f t="shared" si="75"/>
        <v>2557.6</v>
      </c>
      <c r="Z81" s="6">
        <f t="shared" si="75"/>
        <v>26.6</v>
      </c>
      <c r="AA81" s="6">
        <f t="shared" si="75"/>
        <v>35.1</v>
      </c>
      <c r="AB81" s="6">
        <f t="shared" si="75"/>
        <v>1361.1</v>
      </c>
      <c r="AC81" s="6">
        <f t="shared" si="75"/>
        <v>2713.1</v>
      </c>
      <c r="AD81" s="6">
        <f t="shared" si="75"/>
        <v>45.3</v>
      </c>
      <c r="AE81" s="92">
        <f t="shared" si="75"/>
        <v>4.9000000000000004</v>
      </c>
      <c r="AF81" s="16"/>
      <c r="AG81" s="146" t="s">
        <v>26</v>
      </c>
      <c r="AH81" s="7">
        <f>(AH80*10.74)</f>
        <v>22.822500000000002</v>
      </c>
      <c r="AI81" s="7">
        <f>(AI80*2.2)</f>
        <v>19.25</v>
      </c>
      <c r="AJ81" s="7">
        <f>(AJ80*0.25)</f>
        <v>0.46875</v>
      </c>
      <c r="AK81" s="294">
        <f>AK80+AL80</f>
        <v>12</v>
      </c>
      <c r="AL81" s="295"/>
      <c r="AM81" s="11"/>
      <c r="AN81" s="25" t="s">
        <v>41</v>
      </c>
      <c r="AO81" s="26">
        <v>14.5</v>
      </c>
      <c r="AP81" s="27">
        <v>7.54</v>
      </c>
      <c r="AQ81" s="71"/>
      <c r="AR81" s="36" t="s">
        <v>36</v>
      </c>
      <c r="AS81" s="13">
        <v>0.40600000000000003</v>
      </c>
      <c r="AT81" s="2" t="s">
        <v>39</v>
      </c>
      <c r="AU81" s="39">
        <v>0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929500</v>
      </c>
      <c r="D82" s="85">
        <f t="shared" si="76"/>
        <v>8000</v>
      </c>
      <c r="E82" s="85">
        <f t="shared" si="76"/>
        <v>37000</v>
      </c>
      <c r="F82" s="86">
        <f t="shared" si="76"/>
        <v>26000</v>
      </c>
      <c r="G82" s="85">
        <f t="shared" si="76"/>
        <v>0</v>
      </c>
      <c r="H82" s="85">
        <f t="shared" si="76"/>
        <v>0</v>
      </c>
      <c r="I82" s="85">
        <f t="shared" si="76"/>
        <v>0</v>
      </c>
      <c r="J82" s="86">
        <f t="shared" si="76"/>
        <v>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931100</v>
      </c>
      <c r="S82" s="61"/>
      <c r="T82" s="282"/>
      <c r="U82" s="285"/>
      <c r="V82" s="61"/>
      <c r="W82" s="48" t="s">
        <v>3</v>
      </c>
      <c r="X82" s="49">
        <f>X80-X81</f>
        <v>11.5</v>
      </c>
      <c r="Y82" s="49">
        <f t="shared" ref="Y82:AE82" si="77">Y80-Y81</f>
        <v>0</v>
      </c>
      <c r="Z82" s="49">
        <f t="shared" si="77"/>
        <v>9.9999999999997868E-2</v>
      </c>
      <c r="AA82" s="49">
        <f t="shared" si="77"/>
        <v>0</v>
      </c>
      <c r="AB82" s="49">
        <f t="shared" si="77"/>
        <v>12</v>
      </c>
      <c r="AC82" s="49">
        <f t="shared" si="77"/>
        <v>0</v>
      </c>
      <c r="AD82" s="49">
        <f t="shared" si="77"/>
        <v>0.10000000000000142</v>
      </c>
      <c r="AE82" s="94">
        <f t="shared" si="77"/>
        <v>0</v>
      </c>
      <c r="AF82" s="16"/>
      <c r="AG82" s="147" t="s">
        <v>28</v>
      </c>
      <c r="AH82" s="145">
        <f>(AH81)/((K80/1000000)*8.34)</f>
        <v>2.9440675539181353</v>
      </c>
      <c r="AI82" s="145">
        <f>(AI81)/((K80/1000000)*8.34)</f>
        <v>2.4832205241723782</v>
      </c>
      <c r="AJ82" s="145">
        <f>(AJ81)/((K80/1000000)*8.34)</f>
        <v>6.0468032244457265E-2</v>
      </c>
      <c r="AK82" s="296">
        <f>(AK81)/((K80/1000000)*8.34)</f>
        <v>1.5479816254581058</v>
      </c>
      <c r="AL82" s="297"/>
      <c r="AM82" s="11"/>
      <c r="AN82" s="63"/>
      <c r="AO82" s="14"/>
      <c r="AP82" s="14"/>
      <c r="AQ82" s="71"/>
      <c r="AR82" s="149" t="s">
        <v>55</v>
      </c>
      <c r="AS82" s="89">
        <v>1.31</v>
      </c>
      <c r="AT82" s="148" t="s">
        <v>54</v>
      </c>
      <c r="AU82" s="38">
        <v>4.1000000000000002E-2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99218300</v>
      </c>
      <c r="D84" s="40">
        <v>893349</v>
      </c>
      <c r="E84" s="40">
        <v>2184310</v>
      </c>
      <c r="F84" s="42">
        <v>3779540</v>
      </c>
      <c r="G84" s="81">
        <v>191956000</v>
      </c>
      <c r="H84" s="40">
        <v>1779440</v>
      </c>
      <c r="I84" s="40">
        <v>5459600</v>
      </c>
      <c r="J84" s="42">
        <v>9415670</v>
      </c>
      <c r="K84" s="270">
        <f>C86+G86</f>
        <v>1104400</v>
      </c>
      <c r="L84" s="271"/>
      <c r="M84" s="276">
        <f>D86+E86+F86+H86+I86+J86</f>
        <v>24000</v>
      </c>
      <c r="N84" s="271"/>
      <c r="O84" s="288">
        <f>M84+K84</f>
        <v>1128400</v>
      </c>
      <c r="P84" s="289"/>
      <c r="Q84" s="45" t="s">
        <v>6</v>
      </c>
      <c r="R84" s="42">
        <v>1064127200</v>
      </c>
      <c r="S84" s="60"/>
      <c r="T84" s="280">
        <v>0</v>
      </c>
      <c r="U84" s="283">
        <v>1.02</v>
      </c>
      <c r="V84" s="60"/>
      <c r="W84" s="144" t="s">
        <v>6</v>
      </c>
      <c r="X84" s="47">
        <v>1319.2</v>
      </c>
      <c r="Y84" s="47">
        <v>2557.6</v>
      </c>
      <c r="Z84" s="47">
        <v>26.9</v>
      </c>
      <c r="AA84" s="47">
        <v>35.1</v>
      </c>
      <c r="AB84" s="47">
        <v>1387.1</v>
      </c>
      <c r="AC84" s="47">
        <v>2713.1</v>
      </c>
      <c r="AD84" s="47">
        <v>45.4</v>
      </c>
      <c r="AE84" s="93">
        <v>4.9000000000000004</v>
      </c>
      <c r="AF84" s="16"/>
      <c r="AG84" s="144" t="s">
        <v>29</v>
      </c>
      <c r="AH84" s="18">
        <v>2.75</v>
      </c>
      <c r="AI84" s="18">
        <v>10.25</v>
      </c>
      <c r="AJ84" s="18">
        <v>2.5</v>
      </c>
      <c r="AK84" s="18">
        <v>14</v>
      </c>
      <c r="AL84" s="19">
        <v>0</v>
      </c>
      <c r="AM84" s="70"/>
      <c r="AN84" s="73" t="s">
        <v>40</v>
      </c>
      <c r="AO84" s="23">
        <v>11.8</v>
      </c>
      <c r="AP84" s="24">
        <v>7.28</v>
      </c>
      <c r="AQ84" s="71"/>
      <c r="AR84" s="34" t="s">
        <v>37</v>
      </c>
      <c r="AS84" s="55">
        <v>3.9E-2</v>
      </c>
      <c r="AT84" s="35" t="s">
        <v>38</v>
      </c>
      <c r="AU84" s="56"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98113900</v>
      </c>
      <c r="D85" s="83">
        <f t="shared" si="78"/>
        <v>877349</v>
      </c>
      <c r="E85" s="83">
        <f t="shared" si="78"/>
        <v>2184310</v>
      </c>
      <c r="F85" s="84">
        <f t="shared" si="78"/>
        <v>3771540</v>
      </c>
      <c r="G85" s="82">
        <f t="shared" si="78"/>
        <v>191956000</v>
      </c>
      <c r="H85" s="83">
        <f t="shared" si="78"/>
        <v>1779440</v>
      </c>
      <c r="I85" s="83">
        <f t="shared" si="78"/>
        <v>5459600</v>
      </c>
      <c r="J85" s="84">
        <f t="shared" si="78"/>
        <v>9415670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1063116400</v>
      </c>
      <c r="S85" s="60"/>
      <c r="T85" s="281"/>
      <c r="U85" s="284"/>
      <c r="V85" s="60"/>
      <c r="W85" s="146" t="s">
        <v>7</v>
      </c>
      <c r="X85" s="6">
        <f t="shared" ref="X85:AE85" si="79">X80</f>
        <v>1305.5</v>
      </c>
      <c r="Y85" s="6">
        <f t="shared" si="79"/>
        <v>2557.6</v>
      </c>
      <c r="Z85" s="6">
        <f t="shared" si="79"/>
        <v>26.7</v>
      </c>
      <c r="AA85" s="6">
        <f t="shared" si="79"/>
        <v>35.1</v>
      </c>
      <c r="AB85" s="6">
        <f t="shared" si="79"/>
        <v>1373.1</v>
      </c>
      <c r="AC85" s="6">
        <f t="shared" si="79"/>
        <v>2713.1</v>
      </c>
      <c r="AD85" s="6">
        <f t="shared" si="79"/>
        <v>45.4</v>
      </c>
      <c r="AE85" s="92">
        <f t="shared" si="79"/>
        <v>4.9000000000000004</v>
      </c>
      <c r="AF85" s="16"/>
      <c r="AG85" s="146" t="s">
        <v>26</v>
      </c>
      <c r="AH85" s="7">
        <f>(AH84*10.74)</f>
        <v>29.535</v>
      </c>
      <c r="AI85" s="7">
        <f>(AI84*2.2)</f>
        <v>22.55</v>
      </c>
      <c r="AJ85" s="7">
        <f>(AJ84*0.25)</f>
        <v>0.625</v>
      </c>
      <c r="AK85" s="294">
        <f>AK84+AL84</f>
        <v>14</v>
      </c>
      <c r="AL85" s="295"/>
      <c r="AM85" s="11"/>
      <c r="AN85" s="25" t="s">
        <v>41</v>
      </c>
      <c r="AO85" s="26">
        <v>13.8</v>
      </c>
      <c r="AP85" s="27">
        <v>7.75</v>
      </c>
      <c r="AQ85" s="71"/>
      <c r="AR85" s="36" t="s">
        <v>36</v>
      </c>
      <c r="AS85" s="13">
        <v>0.502</v>
      </c>
      <c r="AT85" s="2" t="s">
        <v>39</v>
      </c>
      <c r="AU85" s="39"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1104400</v>
      </c>
      <c r="D86" s="85">
        <f t="shared" si="80"/>
        <v>16000</v>
      </c>
      <c r="E86" s="85">
        <f t="shared" si="80"/>
        <v>0</v>
      </c>
      <c r="F86" s="86">
        <f t="shared" si="80"/>
        <v>8000</v>
      </c>
      <c r="G86" s="85">
        <f t="shared" si="80"/>
        <v>0</v>
      </c>
      <c r="H86" s="85">
        <f t="shared" si="80"/>
        <v>0</v>
      </c>
      <c r="I86" s="85">
        <f t="shared" si="80"/>
        <v>0</v>
      </c>
      <c r="J86" s="86">
        <f t="shared" si="80"/>
        <v>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1010800</v>
      </c>
      <c r="S86" s="61"/>
      <c r="T86" s="282"/>
      <c r="U86" s="285"/>
      <c r="V86" s="61"/>
      <c r="W86" s="48" t="s">
        <v>3</v>
      </c>
      <c r="X86" s="49">
        <f>X84-X85</f>
        <v>13.700000000000045</v>
      </c>
      <c r="Y86" s="49">
        <f t="shared" ref="Y86:AE86" si="81">Y84-Y85</f>
        <v>0</v>
      </c>
      <c r="Z86" s="49">
        <f t="shared" si="81"/>
        <v>0.19999999999999929</v>
      </c>
      <c r="AA86" s="49">
        <f t="shared" si="81"/>
        <v>0</v>
      </c>
      <c r="AB86" s="49">
        <f t="shared" si="81"/>
        <v>14</v>
      </c>
      <c r="AC86" s="49">
        <f t="shared" si="81"/>
        <v>0</v>
      </c>
      <c r="AD86" s="49">
        <f t="shared" si="81"/>
        <v>0</v>
      </c>
      <c r="AE86" s="94">
        <f t="shared" si="81"/>
        <v>0</v>
      </c>
      <c r="AF86" s="16"/>
      <c r="AG86" s="147" t="s">
        <v>28</v>
      </c>
      <c r="AH86" s="145">
        <f>(AH85)/((K84/1000000)*8.34)</f>
        <v>3.2065980681590185</v>
      </c>
      <c r="AI86" s="145">
        <f>(AI85)/((K84/1000000)*8.34)</f>
        <v>2.4482406106986918</v>
      </c>
      <c r="AJ86" s="145">
        <f>(AJ85)/((K84/1000000)*8.34)</f>
        <v>6.7855892757724273E-2</v>
      </c>
      <c r="AK86" s="296">
        <f>(AK85)/((K84/1000000)*8.34)</f>
        <v>1.5199719977730237</v>
      </c>
      <c r="AL86" s="297"/>
      <c r="AM86" s="11"/>
      <c r="AN86" s="63"/>
      <c r="AO86" s="14"/>
      <c r="AP86" s="14"/>
      <c r="AQ86" s="71"/>
      <c r="AR86" s="149" t="s">
        <v>55</v>
      </c>
      <c r="AS86" s="89">
        <v>2.0299999999999998</v>
      </c>
      <c r="AT86" s="148" t="s">
        <v>54</v>
      </c>
      <c r="AU86" s="38">
        <v>3.5999999999999997E-2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100183000</v>
      </c>
      <c r="D88" s="40">
        <v>902349</v>
      </c>
      <c r="E88" s="40">
        <v>2221300</v>
      </c>
      <c r="F88" s="42">
        <v>3808540</v>
      </c>
      <c r="G88" s="81">
        <v>191956000</v>
      </c>
      <c r="H88" s="40">
        <v>1779440</v>
      </c>
      <c r="I88" s="40">
        <v>5459600</v>
      </c>
      <c r="J88" s="42">
        <v>9415670</v>
      </c>
      <c r="K88" s="270">
        <f>C90+G90</f>
        <v>964700</v>
      </c>
      <c r="L88" s="271"/>
      <c r="M88" s="276">
        <f>D90+E90+F90+H90+I90+J90</f>
        <v>74990</v>
      </c>
      <c r="N88" s="271"/>
      <c r="O88" s="288">
        <f>M88+K88</f>
        <v>1039690</v>
      </c>
      <c r="P88" s="289"/>
      <c r="Q88" s="45" t="s">
        <v>6</v>
      </c>
      <c r="R88" s="42">
        <v>1065110800</v>
      </c>
      <c r="S88" s="60"/>
      <c r="T88" s="280">
        <v>0</v>
      </c>
      <c r="U88" s="283">
        <v>1.03</v>
      </c>
      <c r="V88" s="60"/>
      <c r="W88" s="144" t="s">
        <v>6</v>
      </c>
      <c r="X88" s="47">
        <v>1331.2</v>
      </c>
      <c r="Y88" s="47">
        <v>2557.6</v>
      </c>
      <c r="Z88" s="47">
        <v>27.1</v>
      </c>
      <c r="AA88" s="47">
        <v>35.1</v>
      </c>
      <c r="AB88" s="47">
        <v>1399.6</v>
      </c>
      <c r="AC88" s="47">
        <v>2713.1</v>
      </c>
      <c r="AD88" s="47">
        <v>45.6</v>
      </c>
      <c r="AE88" s="93">
        <v>5</v>
      </c>
      <c r="AF88" s="16"/>
      <c r="AG88" s="144" t="s">
        <v>29</v>
      </c>
      <c r="AH88" s="18">
        <v>2.52</v>
      </c>
      <c r="AI88" s="18">
        <v>8</v>
      </c>
      <c r="AJ88" s="18">
        <v>1.875</v>
      </c>
      <c r="AK88" s="18">
        <v>12</v>
      </c>
      <c r="AL88" s="19">
        <v>0</v>
      </c>
      <c r="AM88" s="70"/>
      <c r="AN88" s="73" t="s">
        <v>40</v>
      </c>
      <c r="AO88" s="23">
        <v>12.6</v>
      </c>
      <c r="AP88" s="24">
        <v>7.41</v>
      </c>
      <c r="AQ88" s="71"/>
      <c r="AR88" s="34" t="s">
        <v>37</v>
      </c>
      <c r="AS88" s="55">
        <v>0.04</v>
      </c>
      <c r="AT88" s="35" t="s">
        <v>38</v>
      </c>
      <c r="AU88" s="56"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99218300</v>
      </c>
      <c r="D89" s="83">
        <f t="shared" si="82"/>
        <v>893349</v>
      </c>
      <c r="E89" s="83">
        <f t="shared" si="82"/>
        <v>2184310</v>
      </c>
      <c r="F89" s="84">
        <f t="shared" si="82"/>
        <v>3779540</v>
      </c>
      <c r="G89" s="82">
        <f t="shared" si="82"/>
        <v>191956000</v>
      </c>
      <c r="H89" s="83">
        <f t="shared" si="82"/>
        <v>1779440</v>
      </c>
      <c r="I89" s="83">
        <f t="shared" si="82"/>
        <v>5459600</v>
      </c>
      <c r="J89" s="84">
        <f t="shared" si="82"/>
        <v>9415670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1064127200</v>
      </c>
      <c r="S89" s="60"/>
      <c r="T89" s="281"/>
      <c r="U89" s="284"/>
      <c r="V89" s="60"/>
      <c r="W89" s="146" t="s">
        <v>7</v>
      </c>
      <c r="X89" s="6">
        <f t="shared" ref="X89:AE89" si="83">X84</f>
        <v>1319.2</v>
      </c>
      <c r="Y89" s="6">
        <f t="shared" si="83"/>
        <v>2557.6</v>
      </c>
      <c r="Z89" s="6">
        <f t="shared" si="83"/>
        <v>26.9</v>
      </c>
      <c r="AA89" s="6">
        <f t="shared" si="83"/>
        <v>35.1</v>
      </c>
      <c r="AB89" s="6">
        <f t="shared" si="83"/>
        <v>1387.1</v>
      </c>
      <c r="AC89" s="6">
        <f t="shared" si="83"/>
        <v>2713.1</v>
      </c>
      <c r="AD89" s="6">
        <f t="shared" si="83"/>
        <v>45.4</v>
      </c>
      <c r="AE89" s="92">
        <f t="shared" si="83"/>
        <v>4.9000000000000004</v>
      </c>
      <c r="AF89" s="16"/>
      <c r="AG89" s="146" t="s">
        <v>26</v>
      </c>
      <c r="AH89" s="7">
        <f>(AH88*10.74)</f>
        <v>27.064800000000002</v>
      </c>
      <c r="AI89" s="7">
        <f>(AI88*2.2)</f>
        <v>17.600000000000001</v>
      </c>
      <c r="AJ89" s="7">
        <f>(AJ88*0.25)</f>
        <v>0.46875</v>
      </c>
      <c r="AK89" s="294">
        <f>AK88+AL88</f>
        <v>12</v>
      </c>
      <c r="AL89" s="295"/>
      <c r="AM89" s="11"/>
      <c r="AN89" s="25" t="s">
        <v>41</v>
      </c>
      <c r="AO89" s="26">
        <v>12.1</v>
      </c>
      <c r="AP89" s="27">
        <v>7.82</v>
      </c>
      <c r="AQ89" s="71"/>
      <c r="AR89" s="36" t="s">
        <v>36</v>
      </c>
      <c r="AS89" s="13">
        <v>0.53</v>
      </c>
      <c r="AT89" s="2" t="s">
        <v>39</v>
      </c>
      <c r="AU89" s="39"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964700</v>
      </c>
      <c r="D90" s="85">
        <f t="shared" si="84"/>
        <v>9000</v>
      </c>
      <c r="E90" s="85">
        <f t="shared" si="84"/>
        <v>36990</v>
      </c>
      <c r="F90" s="86">
        <f t="shared" si="84"/>
        <v>29000</v>
      </c>
      <c r="G90" s="85">
        <f t="shared" si="84"/>
        <v>0</v>
      </c>
      <c r="H90" s="85">
        <f t="shared" si="84"/>
        <v>0</v>
      </c>
      <c r="I90" s="85">
        <f t="shared" si="84"/>
        <v>0</v>
      </c>
      <c r="J90" s="86">
        <f t="shared" si="84"/>
        <v>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983600</v>
      </c>
      <c r="S90" s="61"/>
      <c r="T90" s="282"/>
      <c r="U90" s="285"/>
      <c r="V90" s="61"/>
      <c r="W90" s="48" t="s">
        <v>3</v>
      </c>
      <c r="X90" s="49">
        <f>X88-X89</f>
        <v>12</v>
      </c>
      <c r="Y90" s="49">
        <f t="shared" ref="Y90:AE90" si="85">Y88-Y89</f>
        <v>0</v>
      </c>
      <c r="Z90" s="49">
        <f t="shared" si="85"/>
        <v>0.20000000000000284</v>
      </c>
      <c r="AA90" s="49">
        <f t="shared" si="85"/>
        <v>0</v>
      </c>
      <c r="AB90" s="49">
        <f t="shared" si="85"/>
        <v>12.5</v>
      </c>
      <c r="AC90" s="49">
        <f t="shared" si="85"/>
        <v>0</v>
      </c>
      <c r="AD90" s="49">
        <f t="shared" si="85"/>
        <v>0.20000000000000284</v>
      </c>
      <c r="AE90" s="94">
        <f t="shared" si="85"/>
        <v>9.9999999999999645E-2</v>
      </c>
      <c r="AF90" s="16"/>
      <c r="AG90" s="147" t="s">
        <v>28</v>
      </c>
      <c r="AH90" s="145">
        <f>(AH89)/((K88/1000000)*8.34)</f>
        <v>3.3639264601587104</v>
      </c>
      <c r="AI90" s="145">
        <f>(AI89)/((K88/1000000)*8.34)</f>
        <v>2.1875316166678975</v>
      </c>
      <c r="AJ90" s="145">
        <f>(AJ89)/((K88/1000000)*8.34)</f>
        <v>5.826167302915209E-2</v>
      </c>
      <c r="AK90" s="296">
        <f>(AK89)/((K88/1000000)*8.34)</f>
        <v>1.4914988295462934</v>
      </c>
      <c r="AL90" s="297"/>
      <c r="AM90" s="11"/>
      <c r="AN90" s="63"/>
      <c r="AO90" s="14"/>
      <c r="AP90" s="14"/>
      <c r="AQ90" s="71"/>
      <c r="AR90" s="149" t="s">
        <v>55</v>
      </c>
      <c r="AS90" s="89">
        <v>1.22</v>
      </c>
      <c r="AT90" s="148" t="s">
        <v>54</v>
      </c>
      <c r="AU90" s="38">
        <v>0.03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100966000</v>
      </c>
      <c r="D92" s="40">
        <v>910348</v>
      </c>
      <c r="E92" s="40">
        <v>2221300</v>
      </c>
      <c r="F92" s="42">
        <v>3816540</v>
      </c>
      <c r="G92" s="81">
        <v>191956000</v>
      </c>
      <c r="H92" s="40">
        <v>1779440</v>
      </c>
      <c r="I92" s="40">
        <v>5459600</v>
      </c>
      <c r="J92" s="42">
        <v>9415670</v>
      </c>
      <c r="K92" s="270">
        <f>C94+G94</f>
        <v>783000</v>
      </c>
      <c r="L92" s="271"/>
      <c r="M92" s="276">
        <f>D94+E94+F94+H94+I94+J94</f>
        <v>15999</v>
      </c>
      <c r="N92" s="271"/>
      <c r="O92" s="288">
        <f>M92+K92</f>
        <v>798999</v>
      </c>
      <c r="P92" s="289"/>
      <c r="Q92" s="45" t="s">
        <v>6</v>
      </c>
      <c r="R92" s="42">
        <v>1065905300</v>
      </c>
      <c r="S92" s="60"/>
      <c r="T92" s="280">
        <v>0.11</v>
      </c>
      <c r="U92" s="283">
        <v>0.98</v>
      </c>
      <c r="V92" s="60"/>
      <c r="W92" s="144" t="s">
        <v>6</v>
      </c>
      <c r="X92" s="47">
        <v>1340.9</v>
      </c>
      <c r="Y92" s="47">
        <v>2557.6</v>
      </c>
      <c r="Z92" s="47">
        <v>27.2</v>
      </c>
      <c r="AA92" s="47">
        <v>35.1</v>
      </c>
      <c r="AB92" s="47">
        <v>1409.6</v>
      </c>
      <c r="AC92" s="47">
        <v>2713.1</v>
      </c>
      <c r="AD92" s="47">
        <v>45.6</v>
      </c>
      <c r="AE92" s="93">
        <v>5</v>
      </c>
      <c r="AF92" s="16"/>
      <c r="AG92" s="144" t="s">
        <v>29</v>
      </c>
      <c r="AH92" s="18">
        <v>1.5</v>
      </c>
      <c r="AI92" s="18">
        <v>7.25</v>
      </c>
      <c r="AJ92" s="18">
        <v>1.625</v>
      </c>
      <c r="AK92" s="18">
        <v>10</v>
      </c>
      <c r="AL92" s="19">
        <v>0</v>
      </c>
      <c r="AM92" s="70"/>
      <c r="AN92" s="73" t="s">
        <v>40</v>
      </c>
      <c r="AO92" s="23">
        <v>13.8</v>
      </c>
      <c r="AP92" s="24">
        <v>7.6</v>
      </c>
      <c r="AQ92" s="71"/>
      <c r="AR92" s="34" t="s">
        <v>37</v>
      </c>
      <c r="AS92" s="55">
        <v>0.04</v>
      </c>
      <c r="AT92" s="35" t="s">
        <v>38</v>
      </c>
      <c r="AU92" s="56"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100183000</v>
      </c>
      <c r="D93" s="83">
        <f t="shared" si="86"/>
        <v>902349</v>
      </c>
      <c r="E93" s="83">
        <f t="shared" si="86"/>
        <v>2221300</v>
      </c>
      <c r="F93" s="84">
        <f t="shared" si="86"/>
        <v>3808540</v>
      </c>
      <c r="G93" s="82">
        <f t="shared" si="86"/>
        <v>191956000</v>
      </c>
      <c r="H93" s="83">
        <f t="shared" si="86"/>
        <v>1779440</v>
      </c>
      <c r="I93" s="83">
        <f t="shared" si="86"/>
        <v>5459600</v>
      </c>
      <c r="J93" s="84">
        <f t="shared" si="86"/>
        <v>9415670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1065110800</v>
      </c>
      <c r="S93" s="60"/>
      <c r="T93" s="281"/>
      <c r="U93" s="284"/>
      <c r="V93" s="60"/>
      <c r="W93" s="146" t="s">
        <v>7</v>
      </c>
      <c r="X93" s="6">
        <f t="shared" ref="X93:AE93" si="87">X88</f>
        <v>1331.2</v>
      </c>
      <c r="Y93" s="6">
        <f t="shared" si="87"/>
        <v>2557.6</v>
      </c>
      <c r="Z93" s="6">
        <f t="shared" si="87"/>
        <v>27.1</v>
      </c>
      <c r="AA93" s="6">
        <f t="shared" si="87"/>
        <v>35.1</v>
      </c>
      <c r="AB93" s="6">
        <f t="shared" si="87"/>
        <v>1399.6</v>
      </c>
      <c r="AC93" s="6">
        <f t="shared" si="87"/>
        <v>2713.1</v>
      </c>
      <c r="AD93" s="6">
        <f t="shared" si="87"/>
        <v>45.6</v>
      </c>
      <c r="AE93" s="92">
        <f t="shared" si="87"/>
        <v>5</v>
      </c>
      <c r="AF93" s="16"/>
      <c r="AG93" s="146" t="s">
        <v>26</v>
      </c>
      <c r="AH93" s="7">
        <f>(AH92*10.74)</f>
        <v>16.11</v>
      </c>
      <c r="AI93" s="7">
        <f>(AI92*2.2)</f>
        <v>15.950000000000001</v>
      </c>
      <c r="AJ93" s="7">
        <f>(AJ92*0.25)</f>
        <v>0.40625</v>
      </c>
      <c r="AK93" s="294">
        <f>AK92+AL92</f>
        <v>10</v>
      </c>
      <c r="AL93" s="295"/>
      <c r="AM93" s="11"/>
      <c r="AN93" s="25" t="s">
        <v>41</v>
      </c>
      <c r="AO93" s="26">
        <v>13</v>
      </c>
      <c r="AP93" s="27">
        <v>7.86</v>
      </c>
      <c r="AQ93" s="71"/>
      <c r="AR93" s="36" t="s">
        <v>36</v>
      </c>
      <c r="AS93" s="13">
        <v>0.39</v>
      </c>
      <c r="AT93" s="2" t="s">
        <v>39</v>
      </c>
      <c r="AU93" s="39"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783000</v>
      </c>
      <c r="D94" s="85">
        <f t="shared" si="88"/>
        <v>7999</v>
      </c>
      <c r="E94" s="85">
        <f t="shared" si="88"/>
        <v>0</v>
      </c>
      <c r="F94" s="86">
        <f t="shared" si="88"/>
        <v>8000</v>
      </c>
      <c r="G94" s="85">
        <f t="shared" si="88"/>
        <v>0</v>
      </c>
      <c r="H94" s="85">
        <f t="shared" si="88"/>
        <v>0</v>
      </c>
      <c r="I94" s="85">
        <f t="shared" si="88"/>
        <v>0</v>
      </c>
      <c r="J94" s="86">
        <f t="shared" si="88"/>
        <v>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794500</v>
      </c>
      <c r="S94" s="61"/>
      <c r="T94" s="282"/>
      <c r="U94" s="285"/>
      <c r="V94" s="61"/>
      <c r="W94" s="48" t="s">
        <v>3</v>
      </c>
      <c r="X94" s="49">
        <f>X92-X93</f>
        <v>9.7000000000000455</v>
      </c>
      <c r="Y94" s="49">
        <f t="shared" ref="Y94:AE94" si="89">Y92-Y93</f>
        <v>0</v>
      </c>
      <c r="Z94" s="49">
        <f t="shared" si="89"/>
        <v>9.9999999999997868E-2</v>
      </c>
      <c r="AA94" s="49">
        <f t="shared" si="89"/>
        <v>0</v>
      </c>
      <c r="AB94" s="49">
        <f t="shared" si="89"/>
        <v>10</v>
      </c>
      <c r="AC94" s="49">
        <f t="shared" si="89"/>
        <v>0</v>
      </c>
      <c r="AD94" s="49">
        <f t="shared" si="89"/>
        <v>0</v>
      </c>
      <c r="AE94" s="94">
        <f t="shared" si="89"/>
        <v>0</v>
      </c>
      <c r="AF94" s="16"/>
      <c r="AG94" s="147" t="s">
        <v>28</v>
      </c>
      <c r="AH94" s="145">
        <f>(AH93)/((K92/1000000)*8.34)</f>
        <v>2.4669919237024174</v>
      </c>
      <c r="AI94" s="145">
        <f>(AI93)/((K92/1000000)*8.34)</f>
        <v>2.4424904520827786</v>
      </c>
      <c r="AJ94" s="145">
        <f>(AJ93)/((K92/1000000)*8.34)</f>
        <v>6.2210767784240041E-2</v>
      </c>
      <c r="AK94" s="296">
        <f>(AK93)/((K92/1000000)*8.34)</f>
        <v>1.5313419762274472</v>
      </c>
      <c r="AL94" s="297"/>
      <c r="AM94" s="11"/>
      <c r="AN94" s="63"/>
      <c r="AO94" s="14"/>
      <c r="AP94" s="14"/>
      <c r="AQ94" s="71"/>
      <c r="AR94" s="149" t="s">
        <v>55</v>
      </c>
      <c r="AS94" s="89">
        <v>1.22</v>
      </c>
      <c r="AT94" s="148" t="s">
        <v>54</v>
      </c>
      <c r="AU94" s="38">
        <v>0.03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101349000</v>
      </c>
      <c r="D96" s="40">
        <v>917348</v>
      </c>
      <c r="E96" s="40">
        <v>2257300</v>
      </c>
      <c r="F96" s="42">
        <v>3859530</v>
      </c>
      <c r="G96" s="81">
        <v>192458000</v>
      </c>
      <c r="H96" s="40">
        <v>1787440</v>
      </c>
      <c r="I96" s="40">
        <v>5491600</v>
      </c>
      <c r="J96" s="42">
        <v>9469690</v>
      </c>
      <c r="K96" s="270">
        <f>C98+G98</f>
        <v>885000</v>
      </c>
      <c r="L96" s="271"/>
      <c r="M96" s="276">
        <f>D98+E98+F98+H98+I98+J98</f>
        <v>180010</v>
      </c>
      <c r="N96" s="271"/>
      <c r="O96" s="288">
        <f>M96+K96</f>
        <v>1065010</v>
      </c>
      <c r="P96" s="289"/>
      <c r="Q96" s="45" t="s">
        <v>6</v>
      </c>
      <c r="R96" s="42">
        <v>1066794700</v>
      </c>
      <c r="S96" s="60"/>
      <c r="T96" s="280">
        <v>0.22</v>
      </c>
      <c r="U96" s="283">
        <v>0.94</v>
      </c>
      <c r="V96" s="60"/>
      <c r="W96" s="144" t="s">
        <v>6</v>
      </c>
      <c r="X96" s="47">
        <v>1345.8</v>
      </c>
      <c r="Y96" s="47">
        <v>2564.6</v>
      </c>
      <c r="Z96" s="47">
        <v>27.5</v>
      </c>
      <c r="AA96" s="47">
        <v>35.1</v>
      </c>
      <c r="AB96" s="47">
        <v>1415.2</v>
      </c>
      <c r="AC96" s="47">
        <v>2720.7</v>
      </c>
      <c r="AD96" s="47">
        <v>46</v>
      </c>
      <c r="AE96" s="93">
        <v>5.0999999999999996</v>
      </c>
      <c r="AF96" s="16"/>
      <c r="AG96" s="144" t="s">
        <v>29</v>
      </c>
      <c r="AH96" s="18">
        <v>2.25</v>
      </c>
      <c r="AI96" s="18">
        <v>7.5</v>
      </c>
      <c r="AJ96" s="18">
        <v>1.625</v>
      </c>
      <c r="AK96" s="18">
        <v>12</v>
      </c>
      <c r="AL96" s="19">
        <v>0</v>
      </c>
      <c r="AM96" s="70"/>
      <c r="AN96" s="73" t="s">
        <v>40</v>
      </c>
      <c r="AO96" s="23">
        <v>13</v>
      </c>
      <c r="AP96" s="24">
        <v>7.48</v>
      </c>
      <c r="AQ96" s="71"/>
      <c r="AR96" s="34" t="s">
        <v>37</v>
      </c>
      <c r="AS96" s="55">
        <v>0.04</v>
      </c>
      <c r="AT96" s="35" t="s">
        <v>38</v>
      </c>
      <c r="AU96" s="56"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100966000</v>
      </c>
      <c r="D97" s="83">
        <f t="shared" si="90"/>
        <v>910348</v>
      </c>
      <c r="E97" s="83">
        <f t="shared" si="90"/>
        <v>2221300</v>
      </c>
      <c r="F97" s="84">
        <f t="shared" si="90"/>
        <v>3816540</v>
      </c>
      <c r="G97" s="82">
        <f t="shared" si="90"/>
        <v>191956000</v>
      </c>
      <c r="H97" s="83">
        <f t="shared" si="90"/>
        <v>1779440</v>
      </c>
      <c r="I97" s="83">
        <f t="shared" si="90"/>
        <v>5459600</v>
      </c>
      <c r="J97" s="84">
        <f t="shared" si="90"/>
        <v>9415670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1065905300</v>
      </c>
      <c r="S97" s="60"/>
      <c r="T97" s="281"/>
      <c r="U97" s="284"/>
      <c r="V97" s="60"/>
      <c r="W97" s="146" t="s">
        <v>7</v>
      </c>
      <c r="X97" s="6">
        <f t="shared" ref="X97:AE97" si="91">X92</f>
        <v>1340.9</v>
      </c>
      <c r="Y97" s="6">
        <f t="shared" si="91"/>
        <v>2557.6</v>
      </c>
      <c r="Z97" s="6">
        <f t="shared" si="91"/>
        <v>27.2</v>
      </c>
      <c r="AA97" s="6">
        <f t="shared" si="91"/>
        <v>35.1</v>
      </c>
      <c r="AB97" s="6">
        <f t="shared" si="91"/>
        <v>1409.6</v>
      </c>
      <c r="AC97" s="6">
        <f t="shared" si="91"/>
        <v>2713.1</v>
      </c>
      <c r="AD97" s="6">
        <f t="shared" si="91"/>
        <v>45.6</v>
      </c>
      <c r="AE97" s="92">
        <f t="shared" si="91"/>
        <v>5</v>
      </c>
      <c r="AF97" s="16"/>
      <c r="AG97" s="146" t="s">
        <v>26</v>
      </c>
      <c r="AH97" s="7">
        <f>(AH96*10.74)</f>
        <v>24.164999999999999</v>
      </c>
      <c r="AI97" s="7">
        <f>(AI96*2.2)</f>
        <v>16.5</v>
      </c>
      <c r="AJ97" s="7">
        <f>(AJ96*0.25)</f>
        <v>0.40625</v>
      </c>
      <c r="AK97" s="294">
        <f>AK96+AL96</f>
        <v>12</v>
      </c>
      <c r="AL97" s="295"/>
      <c r="AM97" s="11"/>
      <c r="AN97" s="25" t="s">
        <v>41</v>
      </c>
      <c r="AO97" s="26">
        <v>13.2</v>
      </c>
      <c r="AP97" s="27">
        <v>7.82</v>
      </c>
      <c r="AQ97" s="71"/>
      <c r="AR97" s="36" t="s">
        <v>36</v>
      </c>
      <c r="AS97" s="13">
        <v>0.36</v>
      </c>
      <c r="AT97" s="2" t="s">
        <v>39</v>
      </c>
      <c r="AU97" s="39"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383000</v>
      </c>
      <c r="D98" s="85">
        <f t="shared" si="92"/>
        <v>7000</v>
      </c>
      <c r="E98" s="85">
        <f t="shared" si="92"/>
        <v>36000</v>
      </c>
      <c r="F98" s="86">
        <f t="shared" si="92"/>
        <v>42990</v>
      </c>
      <c r="G98" s="85">
        <f t="shared" si="92"/>
        <v>502000</v>
      </c>
      <c r="H98" s="85">
        <f t="shared" si="92"/>
        <v>8000</v>
      </c>
      <c r="I98" s="85">
        <f t="shared" si="92"/>
        <v>32000</v>
      </c>
      <c r="J98" s="86">
        <f t="shared" si="92"/>
        <v>54020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889400</v>
      </c>
      <c r="S98" s="61"/>
      <c r="T98" s="282"/>
      <c r="U98" s="285"/>
      <c r="V98" s="61"/>
      <c r="W98" s="48" t="s">
        <v>3</v>
      </c>
      <c r="X98" s="49">
        <f>X96-X97</f>
        <v>4.8999999999998636</v>
      </c>
      <c r="Y98" s="49">
        <f t="shared" ref="Y98:AE98" si="93">Y96-Y97</f>
        <v>7</v>
      </c>
      <c r="Z98" s="49">
        <f t="shared" si="93"/>
        <v>0.30000000000000071</v>
      </c>
      <c r="AA98" s="49">
        <f t="shared" si="93"/>
        <v>0</v>
      </c>
      <c r="AB98" s="49">
        <f t="shared" si="93"/>
        <v>5.6000000000001364</v>
      </c>
      <c r="AC98" s="49">
        <f t="shared" si="93"/>
        <v>7.5999999999999091</v>
      </c>
      <c r="AD98" s="49">
        <f t="shared" si="93"/>
        <v>0.39999999999999858</v>
      </c>
      <c r="AE98" s="94">
        <f t="shared" si="93"/>
        <v>9.9999999999999645E-2</v>
      </c>
      <c r="AF98" s="16"/>
      <c r="AG98" s="147" t="s">
        <v>28</v>
      </c>
      <c r="AH98" s="145">
        <f>(AH97)/((K96/1000000)*8.34)</f>
        <v>3.2739909767101572</v>
      </c>
      <c r="AI98" s="145">
        <f>(AI97)/((K96/1000000)*8.34)</f>
        <v>2.2354997358045767</v>
      </c>
      <c r="AJ98" s="145">
        <f>(AJ97)/((K96/1000000)*8.34)</f>
        <v>5.5040713192158142E-2</v>
      </c>
      <c r="AK98" s="296">
        <f>(AK97)/((K96/1000000)*8.34)</f>
        <v>1.6258179896760558</v>
      </c>
      <c r="AL98" s="297"/>
      <c r="AM98" s="11"/>
      <c r="AN98" s="63"/>
      <c r="AO98" s="14"/>
      <c r="AP98" s="14"/>
      <c r="AQ98" s="71"/>
      <c r="AR98" s="149" t="s">
        <v>55</v>
      </c>
      <c r="AS98" s="89">
        <v>1.39</v>
      </c>
      <c r="AT98" s="148" t="s">
        <v>54</v>
      </c>
      <c r="AU98" s="38">
        <v>0.03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102265000</v>
      </c>
      <c r="D100" s="40">
        <v>933348</v>
      </c>
      <c r="E100" s="40">
        <v>2257300</v>
      </c>
      <c r="F100" s="42">
        <v>3867530</v>
      </c>
      <c r="G100" s="81">
        <v>192458000</v>
      </c>
      <c r="H100" s="40">
        <v>1787440</v>
      </c>
      <c r="I100" s="40">
        <v>5491600</v>
      </c>
      <c r="J100" s="42">
        <v>9469690</v>
      </c>
      <c r="K100" s="270">
        <f>C102+G102</f>
        <v>916000</v>
      </c>
      <c r="L100" s="271"/>
      <c r="M100" s="276">
        <f>D102+E102+F102+H102+I102+J102</f>
        <v>24000</v>
      </c>
      <c r="N100" s="271"/>
      <c r="O100" s="288">
        <f>M100+K100</f>
        <v>940000</v>
      </c>
      <c r="P100" s="289"/>
      <c r="Q100" s="45" t="s">
        <v>6</v>
      </c>
      <c r="R100" s="42">
        <v>1067687500</v>
      </c>
      <c r="S100" s="60"/>
      <c r="T100" s="280">
        <v>0.1</v>
      </c>
      <c r="U100" s="283">
        <v>0.95</v>
      </c>
      <c r="V100" s="60"/>
      <c r="W100" s="144" t="s">
        <v>6</v>
      </c>
      <c r="X100" s="47">
        <v>1357.1</v>
      </c>
      <c r="Y100" s="47">
        <v>2564.6</v>
      </c>
      <c r="Z100" s="47">
        <v>27.5</v>
      </c>
      <c r="AA100" s="47">
        <v>35.4</v>
      </c>
      <c r="AB100" s="47">
        <v>1426.9</v>
      </c>
      <c r="AC100" s="47">
        <v>2720.7</v>
      </c>
      <c r="AD100" s="47">
        <v>46</v>
      </c>
      <c r="AE100" s="93">
        <v>5.0999999999999996</v>
      </c>
      <c r="AF100" s="16"/>
      <c r="AG100" s="144" t="s">
        <v>29</v>
      </c>
      <c r="AH100" s="18">
        <v>2.75</v>
      </c>
      <c r="AI100" s="18">
        <v>7.5</v>
      </c>
      <c r="AJ100" s="18">
        <v>1.5</v>
      </c>
      <c r="AK100" s="18">
        <v>12</v>
      </c>
      <c r="AL100" s="19">
        <v>0</v>
      </c>
      <c r="AM100" s="70"/>
      <c r="AN100" s="73" t="s">
        <v>40</v>
      </c>
      <c r="AO100" s="23">
        <v>13.6</v>
      </c>
      <c r="AP100" s="24">
        <v>7.2</v>
      </c>
      <c r="AQ100" s="71"/>
      <c r="AR100" s="34" t="s">
        <v>37</v>
      </c>
      <c r="AS100" s="55">
        <v>0.04</v>
      </c>
      <c r="AT100" s="35" t="s">
        <v>38</v>
      </c>
      <c r="AU100" s="56"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101349000</v>
      </c>
      <c r="D101" s="83">
        <f t="shared" si="94"/>
        <v>917348</v>
      </c>
      <c r="E101" s="83">
        <f t="shared" si="94"/>
        <v>2257300</v>
      </c>
      <c r="F101" s="84">
        <f t="shared" si="94"/>
        <v>3859530</v>
      </c>
      <c r="G101" s="82">
        <f t="shared" si="94"/>
        <v>192458000</v>
      </c>
      <c r="H101" s="83">
        <f t="shared" si="94"/>
        <v>1787440</v>
      </c>
      <c r="I101" s="83">
        <f t="shared" si="94"/>
        <v>5491600</v>
      </c>
      <c r="J101" s="84">
        <f t="shared" si="94"/>
        <v>9469690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1066794700</v>
      </c>
      <c r="S101" s="60"/>
      <c r="T101" s="281"/>
      <c r="U101" s="284"/>
      <c r="V101" s="60"/>
      <c r="W101" s="146" t="s">
        <v>7</v>
      </c>
      <c r="X101" s="6">
        <f t="shared" ref="X101:AE101" si="95">X96</f>
        <v>1345.8</v>
      </c>
      <c r="Y101" s="6">
        <f t="shared" si="95"/>
        <v>2564.6</v>
      </c>
      <c r="Z101" s="6">
        <f t="shared" si="95"/>
        <v>27.5</v>
      </c>
      <c r="AA101" s="6">
        <f t="shared" si="95"/>
        <v>35.1</v>
      </c>
      <c r="AB101" s="6">
        <f t="shared" si="95"/>
        <v>1415.2</v>
      </c>
      <c r="AC101" s="6">
        <f t="shared" si="95"/>
        <v>2720.7</v>
      </c>
      <c r="AD101" s="6">
        <f t="shared" si="95"/>
        <v>46</v>
      </c>
      <c r="AE101" s="92">
        <f t="shared" si="95"/>
        <v>5.0999999999999996</v>
      </c>
      <c r="AF101" s="16"/>
      <c r="AG101" s="146" t="s">
        <v>26</v>
      </c>
      <c r="AH101" s="7">
        <f>(AH100*10.74)</f>
        <v>29.535</v>
      </c>
      <c r="AI101" s="7">
        <f>(AI100*2.2)</f>
        <v>16.5</v>
      </c>
      <c r="AJ101" s="7">
        <f>(AJ100*0.25)</f>
        <v>0.375</v>
      </c>
      <c r="AK101" s="294">
        <f>AK100+AL100</f>
        <v>12</v>
      </c>
      <c r="AL101" s="295"/>
      <c r="AM101" s="11"/>
      <c r="AN101" s="25" t="s">
        <v>41</v>
      </c>
      <c r="AO101" s="26">
        <v>14.1</v>
      </c>
      <c r="AP101" s="27">
        <v>7.74</v>
      </c>
      <c r="AQ101" s="71"/>
      <c r="AR101" s="36" t="s">
        <v>36</v>
      </c>
      <c r="AS101" s="13">
        <v>0.65700000000000003</v>
      </c>
      <c r="AT101" s="2" t="s">
        <v>39</v>
      </c>
      <c r="AU101" s="39"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916000</v>
      </c>
      <c r="D102" s="85">
        <f t="shared" si="96"/>
        <v>16000</v>
      </c>
      <c r="E102" s="85">
        <f t="shared" si="96"/>
        <v>0</v>
      </c>
      <c r="F102" s="86">
        <f t="shared" si="96"/>
        <v>8000</v>
      </c>
      <c r="G102" s="85">
        <f t="shared" si="96"/>
        <v>0</v>
      </c>
      <c r="H102" s="85">
        <f t="shared" si="96"/>
        <v>0</v>
      </c>
      <c r="I102" s="85">
        <f t="shared" si="96"/>
        <v>0</v>
      </c>
      <c r="J102" s="86">
        <f t="shared" si="96"/>
        <v>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892800</v>
      </c>
      <c r="S102" s="61"/>
      <c r="T102" s="282"/>
      <c r="U102" s="285"/>
      <c r="V102" s="61"/>
      <c r="W102" s="48" t="s">
        <v>3</v>
      </c>
      <c r="X102" s="49">
        <f>X100-X101</f>
        <v>11.299999999999955</v>
      </c>
      <c r="Y102" s="49">
        <f t="shared" ref="Y102:AE102" si="97">Y100-Y101</f>
        <v>0</v>
      </c>
      <c r="Z102" s="49">
        <f t="shared" si="97"/>
        <v>0</v>
      </c>
      <c r="AA102" s="49">
        <f t="shared" si="97"/>
        <v>0.29999999999999716</v>
      </c>
      <c r="AB102" s="49">
        <f t="shared" si="97"/>
        <v>11.700000000000045</v>
      </c>
      <c r="AC102" s="49">
        <f t="shared" si="97"/>
        <v>0</v>
      </c>
      <c r="AD102" s="49">
        <f t="shared" si="97"/>
        <v>0</v>
      </c>
      <c r="AE102" s="94">
        <f t="shared" si="97"/>
        <v>0</v>
      </c>
      <c r="AF102" s="16"/>
      <c r="AG102" s="147" t="s">
        <v>28</v>
      </c>
      <c r="AH102" s="145">
        <f>(AH101)/((K100/1000000)*8.34)</f>
        <v>3.8661210769375765</v>
      </c>
      <c r="AI102" s="145">
        <f>(AI101)/((K100/1000000)*8.34)</f>
        <v>2.1598441770600987</v>
      </c>
      <c r="AJ102" s="145">
        <f>(AJ101)/((K100/1000000)*8.34)</f>
        <v>4.9087367660456786E-2</v>
      </c>
      <c r="AK102" s="296">
        <f>(AK101)/((K100/1000000)*8.34)</f>
        <v>1.5707957651346172</v>
      </c>
      <c r="AL102" s="297"/>
      <c r="AM102" s="11"/>
      <c r="AN102" s="63"/>
      <c r="AO102" s="14"/>
      <c r="AP102" s="14"/>
      <c r="AQ102" s="71"/>
      <c r="AR102" s="149" t="s">
        <v>55</v>
      </c>
      <c r="AS102" s="89">
        <v>2.83</v>
      </c>
      <c r="AT102" s="148" t="s">
        <v>54</v>
      </c>
      <c r="AU102" s="38">
        <v>3.6999999999999998E-2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103330000</v>
      </c>
      <c r="D104" s="40">
        <v>958348</v>
      </c>
      <c r="E104" s="40">
        <v>2294300</v>
      </c>
      <c r="F104" s="42">
        <v>3914530</v>
      </c>
      <c r="G104" s="81">
        <v>192458000</v>
      </c>
      <c r="H104" s="40">
        <v>1787440</v>
      </c>
      <c r="I104" s="40">
        <v>5491600</v>
      </c>
      <c r="J104" s="42">
        <v>9469690</v>
      </c>
      <c r="K104" s="270">
        <f>C106+G106</f>
        <v>1065000</v>
      </c>
      <c r="L104" s="271"/>
      <c r="M104" s="276">
        <f>D106+E106+F106+H106+I106+J106</f>
        <v>109000</v>
      </c>
      <c r="N104" s="271"/>
      <c r="O104" s="288">
        <f>M104+K104</f>
        <v>1174000</v>
      </c>
      <c r="P104" s="289"/>
      <c r="Q104" s="45" t="s">
        <v>6</v>
      </c>
      <c r="R104" s="42">
        <v>1068729900</v>
      </c>
      <c r="S104" s="60"/>
      <c r="T104" s="280">
        <v>0.08</v>
      </c>
      <c r="U104" s="283">
        <v>1</v>
      </c>
      <c r="V104" s="60"/>
      <c r="W104" s="144" t="s">
        <v>6</v>
      </c>
      <c r="X104" s="47">
        <v>1370.4</v>
      </c>
      <c r="Y104" s="47">
        <v>2564.6</v>
      </c>
      <c r="Z104" s="47">
        <v>27.5</v>
      </c>
      <c r="AA104" s="47">
        <v>35.700000000000003</v>
      </c>
      <c r="AB104" s="47">
        <v>1441</v>
      </c>
      <c r="AC104" s="47">
        <v>2720.7</v>
      </c>
      <c r="AD104" s="47">
        <v>46.1</v>
      </c>
      <c r="AE104" s="93">
        <v>5.0999999999999996</v>
      </c>
      <c r="AF104" s="16"/>
      <c r="AG104" s="144" t="s">
        <v>29</v>
      </c>
      <c r="AH104" s="18">
        <v>2.875</v>
      </c>
      <c r="AI104" s="18">
        <v>8.5</v>
      </c>
      <c r="AJ104" s="18">
        <v>1.25</v>
      </c>
      <c r="AK104" s="18">
        <v>15</v>
      </c>
      <c r="AL104" s="19">
        <v>0</v>
      </c>
      <c r="AM104" s="70"/>
      <c r="AN104" s="73" t="s">
        <v>40</v>
      </c>
      <c r="AO104" s="23">
        <v>13.1</v>
      </c>
      <c r="AP104" s="24">
        <v>7.21</v>
      </c>
      <c r="AQ104" s="71"/>
      <c r="AR104" s="34" t="s">
        <v>37</v>
      </c>
      <c r="AS104" s="55">
        <v>3.7999999999999999E-2</v>
      </c>
      <c r="AT104" s="35" t="s">
        <v>38</v>
      </c>
      <c r="AU104" s="56"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102265000</v>
      </c>
      <c r="D105" s="83">
        <f t="shared" si="98"/>
        <v>933348</v>
      </c>
      <c r="E105" s="83">
        <f t="shared" si="98"/>
        <v>2257300</v>
      </c>
      <c r="F105" s="84">
        <f t="shared" si="98"/>
        <v>3867530</v>
      </c>
      <c r="G105" s="82">
        <f t="shared" si="98"/>
        <v>192458000</v>
      </c>
      <c r="H105" s="83">
        <f t="shared" si="98"/>
        <v>1787440</v>
      </c>
      <c r="I105" s="83">
        <f t="shared" si="98"/>
        <v>5491600</v>
      </c>
      <c r="J105" s="84">
        <f t="shared" si="98"/>
        <v>9469690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1067687500</v>
      </c>
      <c r="S105" s="60"/>
      <c r="T105" s="281"/>
      <c r="U105" s="284"/>
      <c r="V105" s="60"/>
      <c r="W105" s="146" t="s">
        <v>7</v>
      </c>
      <c r="X105" s="6">
        <f t="shared" ref="X105:AE105" si="99">X100</f>
        <v>1357.1</v>
      </c>
      <c r="Y105" s="6">
        <f t="shared" si="99"/>
        <v>2564.6</v>
      </c>
      <c r="Z105" s="6">
        <f t="shared" si="99"/>
        <v>27.5</v>
      </c>
      <c r="AA105" s="6">
        <f t="shared" si="99"/>
        <v>35.4</v>
      </c>
      <c r="AB105" s="6">
        <f t="shared" si="99"/>
        <v>1426.9</v>
      </c>
      <c r="AC105" s="6">
        <f t="shared" si="99"/>
        <v>2720.7</v>
      </c>
      <c r="AD105" s="6">
        <f t="shared" si="99"/>
        <v>46</v>
      </c>
      <c r="AE105" s="92">
        <f t="shared" si="99"/>
        <v>5.0999999999999996</v>
      </c>
      <c r="AF105" s="16"/>
      <c r="AG105" s="146" t="s">
        <v>26</v>
      </c>
      <c r="AH105" s="7">
        <f>(AH104*10.74)</f>
        <v>30.877500000000001</v>
      </c>
      <c r="AI105" s="7">
        <f>(AI104*2.2)</f>
        <v>18.700000000000003</v>
      </c>
      <c r="AJ105" s="7">
        <f>(AJ104*0.25)</f>
        <v>0.3125</v>
      </c>
      <c r="AK105" s="294">
        <f>AK104+AL104</f>
        <v>15</v>
      </c>
      <c r="AL105" s="295"/>
      <c r="AM105" s="11"/>
      <c r="AN105" s="25" t="s">
        <v>41</v>
      </c>
      <c r="AO105" s="26">
        <v>13.9</v>
      </c>
      <c r="AP105" s="27">
        <v>7.58</v>
      </c>
      <c r="AQ105" s="71"/>
      <c r="AR105" s="36" t="s">
        <v>36</v>
      </c>
      <c r="AS105" s="13">
        <v>0.63900000000000001</v>
      </c>
      <c r="AT105" s="2" t="s">
        <v>39</v>
      </c>
      <c r="AU105" s="39"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1065000</v>
      </c>
      <c r="D106" s="85">
        <f t="shared" si="100"/>
        <v>25000</v>
      </c>
      <c r="E106" s="85">
        <f t="shared" si="100"/>
        <v>37000</v>
      </c>
      <c r="F106" s="86">
        <f t="shared" si="100"/>
        <v>47000</v>
      </c>
      <c r="G106" s="85">
        <f t="shared" si="100"/>
        <v>0</v>
      </c>
      <c r="H106" s="85">
        <f t="shared" si="100"/>
        <v>0</v>
      </c>
      <c r="I106" s="85">
        <f t="shared" si="100"/>
        <v>0</v>
      </c>
      <c r="J106" s="86">
        <f t="shared" si="100"/>
        <v>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1042400</v>
      </c>
      <c r="S106" s="61"/>
      <c r="T106" s="282"/>
      <c r="U106" s="285"/>
      <c r="V106" s="61"/>
      <c r="W106" s="48" t="s">
        <v>3</v>
      </c>
      <c r="X106" s="49">
        <f>X104-X105</f>
        <v>13.300000000000182</v>
      </c>
      <c r="Y106" s="49">
        <f t="shared" ref="Y106:AE106" si="101">Y104-Y105</f>
        <v>0</v>
      </c>
      <c r="Z106" s="49">
        <f t="shared" si="101"/>
        <v>0</v>
      </c>
      <c r="AA106" s="49">
        <f t="shared" si="101"/>
        <v>0.30000000000000426</v>
      </c>
      <c r="AB106" s="49">
        <f t="shared" si="101"/>
        <v>14.099999999999909</v>
      </c>
      <c r="AC106" s="49">
        <f t="shared" si="101"/>
        <v>0</v>
      </c>
      <c r="AD106" s="49">
        <f t="shared" si="101"/>
        <v>0.10000000000000142</v>
      </c>
      <c r="AE106" s="94">
        <f t="shared" si="101"/>
        <v>0</v>
      </c>
      <c r="AF106" s="16"/>
      <c r="AG106" s="147" t="s">
        <v>28</v>
      </c>
      <c r="AH106" s="145">
        <f>(AH105)/((K104/1000000)*8.34)</f>
        <v>3.4763738305130549</v>
      </c>
      <c r="AI106" s="145">
        <f>(AI105)/((K104/1000000)*8.34)</f>
        <v>2.1053579671474094</v>
      </c>
      <c r="AJ106" s="145">
        <f>(AJ105)/((K104/1000000)*8.34)</f>
        <v>3.5183121108746808E-2</v>
      </c>
      <c r="AK106" s="296">
        <f>(AK105)/((K104/1000000)*8.34)</f>
        <v>1.6887898132198467</v>
      </c>
      <c r="AL106" s="297"/>
      <c r="AM106" s="11"/>
      <c r="AN106" s="63"/>
      <c r="AO106" s="14"/>
      <c r="AP106" s="14"/>
      <c r="AQ106" s="71"/>
      <c r="AR106" s="149" t="s">
        <v>55</v>
      </c>
      <c r="AS106" s="89">
        <v>2.2400000000000002</v>
      </c>
      <c r="AT106" s="148" t="s">
        <v>54</v>
      </c>
      <c r="AU106" s="38">
        <v>3.3000000000000002E-2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104238000</v>
      </c>
      <c r="D108" s="40">
        <v>966348</v>
      </c>
      <c r="E108" s="40">
        <v>2294300</v>
      </c>
      <c r="F108" s="42">
        <v>3923530</v>
      </c>
      <c r="G108" s="81">
        <v>192458000</v>
      </c>
      <c r="H108" s="40">
        <v>1787440</v>
      </c>
      <c r="I108" s="40">
        <v>5491600</v>
      </c>
      <c r="J108" s="42">
        <v>9469690</v>
      </c>
      <c r="K108" s="270">
        <f>C110+G110</f>
        <v>908000</v>
      </c>
      <c r="L108" s="271"/>
      <c r="M108" s="276">
        <f>D110+E110+F110+H110+I110+J110</f>
        <v>17000</v>
      </c>
      <c r="N108" s="271"/>
      <c r="O108" s="288">
        <f>M108+K108</f>
        <v>925000</v>
      </c>
      <c r="P108" s="289"/>
      <c r="Q108" s="45" t="s">
        <v>6</v>
      </c>
      <c r="R108" s="42">
        <v>1069672500</v>
      </c>
      <c r="S108" s="60"/>
      <c r="T108" s="280">
        <v>0.04</v>
      </c>
      <c r="U108" s="283">
        <v>1.02</v>
      </c>
      <c r="V108" s="60"/>
      <c r="W108" s="144" t="s">
        <v>6</v>
      </c>
      <c r="X108" s="47">
        <v>1381.6</v>
      </c>
      <c r="Y108" s="47">
        <v>2564.6</v>
      </c>
      <c r="Z108" s="47">
        <v>27.5</v>
      </c>
      <c r="AA108" s="47">
        <v>35.9</v>
      </c>
      <c r="AB108" s="47">
        <v>1452.5</v>
      </c>
      <c r="AC108" s="47">
        <v>2720.7</v>
      </c>
      <c r="AD108" s="47">
        <v>46.1</v>
      </c>
      <c r="AE108" s="93">
        <v>5.0999999999999996</v>
      </c>
      <c r="AF108" s="16"/>
      <c r="AG108" s="144" t="s">
        <v>29</v>
      </c>
      <c r="AH108" s="18">
        <v>2.0625</v>
      </c>
      <c r="AI108" s="18">
        <v>7.25</v>
      </c>
      <c r="AJ108" s="18">
        <v>1.125</v>
      </c>
      <c r="AK108" s="18">
        <v>13</v>
      </c>
      <c r="AL108" s="19">
        <v>0</v>
      </c>
      <c r="AM108" s="70"/>
      <c r="AN108" s="73" t="s">
        <v>40</v>
      </c>
      <c r="AO108" s="23">
        <v>13.9</v>
      </c>
      <c r="AP108" s="24">
        <v>7.3</v>
      </c>
      <c r="AQ108" s="71"/>
      <c r="AR108" s="34" t="s">
        <v>37</v>
      </c>
      <c r="AS108" s="55">
        <v>3.9E-2</v>
      </c>
      <c r="AT108" s="35" t="s">
        <v>38</v>
      </c>
      <c r="AU108" s="56"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103330000</v>
      </c>
      <c r="D109" s="83">
        <f t="shared" si="102"/>
        <v>958348</v>
      </c>
      <c r="E109" s="83">
        <f t="shared" si="102"/>
        <v>2294300</v>
      </c>
      <c r="F109" s="84">
        <f t="shared" si="102"/>
        <v>3914530</v>
      </c>
      <c r="G109" s="82">
        <f t="shared" si="102"/>
        <v>192458000</v>
      </c>
      <c r="H109" s="83">
        <f t="shared" si="102"/>
        <v>1787440</v>
      </c>
      <c r="I109" s="83">
        <f t="shared" si="102"/>
        <v>5491600</v>
      </c>
      <c r="J109" s="84">
        <f t="shared" si="102"/>
        <v>9469690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1068729900</v>
      </c>
      <c r="S109" s="60"/>
      <c r="T109" s="281"/>
      <c r="U109" s="284"/>
      <c r="V109" s="60"/>
      <c r="W109" s="146" t="s">
        <v>7</v>
      </c>
      <c r="X109" s="6">
        <f t="shared" ref="X109:AE109" si="103">X104</f>
        <v>1370.4</v>
      </c>
      <c r="Y109" s="6">
        <f t="shared" si="103"/>
        <v>2564.6</v>
      </c>
      <c r="Z109" s="6">
        <f t="shared" si="103"/>
        <v>27.5</v>
      </c>
      <c r="AA109" s="6">
        <f t="shared" si="103"/>
        <v>35.700000000000003</v>
      </c>
      <c r="AB109" s="6">
        <f t="shared" si="103"/>
        <v>1441</v>
      </c>
      <c r="AC109" s="6">
        <f t="shared" si="103"/>
        <v>2720.7</v>
      </c>
      <c r="AD109" s="6">
        <f t="shared" si="103"/>
        <v>46.1</v>
      </c>
      <c r="AE109" s="92">
        <f t="shared" si="103"/>
        <v>5.0999999999999996</v>
      </c>
      <c r="AF109" s="16"/>
      <c r="AG109" s="146" t="s">
        <v>26</v>
      </c>
      <c r="AH109" s="7">
        <f>(AH108*10.74)</f>
        <v>22.151250000000001</v>
      </c>
      <c r="AI109" s="7">
        <f>(AI108*2.2)</f>
        <v>15.950000000000001</v>
      </c>
      <c r="AJ109" s="7">
        <f>(AJ108*0.25)</f>
        <v>0.28125</v>
      </c>
      <c r="AK109" s="294">
        <f>AK108+AL108</f>
        <v>13</v>
      </c>
      <c r="AL109" s="295"/>
      <c r="AM109" s="11"/>
      <c r="AN109" s="25" t="s">
        <v>41</v>
      </c>
      <c r="AO109" s="26">
        <v>14.4</v>
      </c>
      <c r="AP109" s="27">
        <v>7.69</v>
      </c>
      <c r="AQ109" s="71"/>
      <c r="AR109" s="36" t="s">
        <v>36</v>
      </c>
      <c r="AS109" s="13">
        <v>0.65700000000000003</v>
      </c>
      <c r="AT109" s="2" t="s">
        <v>39</v>
      </c>
      <c r="AU109" s="39"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908000</v>
      </c>
      <c r="D110" s="85">
        <f t="shared" si="104"/>
        <v>8000</v>
      </c>
      <c r="E110" s="85">
        <f t="shared" si="104"/>
        <v>0</v>
      </c>
      <c r="F110" s="86">
        <f t="shared" si="104"/>
        <v>9000</v>
      </c>
      <c r="G110" s="85">
        <f t="shared" si="104"/>
        <v>0</v>
      </c>
      <c r="H110" s="85">
        <f t="shared" si="104"/>
        <v>0</v>
      </c>
      <c r="I110" s="85">
        <f t="shared" si="104"/>
        <v>0</v>
      </c>
      <c r="J110" s="86">
        <f t="shared" si="104"/>
        <v>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942600</v>
      </c>
      <c r="S110" s="61"/>
      <c r="T110" s="282"/>
      <c r="U110" s="285"/>
      <c r="V110" s="61"/>
      <c r="W110" s="48" t="s">
        <v>3</v>
      </c>
      <c r="X110" s="49">
        <f>X108-X109</f>
        <v>11.199999999999818</v>
      </c>
      <c r="Y110" s="49">
        <f t="shared" ref="Y110:AE110" si="105">Y108-Y109</f>
        <v>0</v>
      </c>
      <c r="Z110" s="49">
        <f t="shared" si="105"/>
        <v>0</v>
      </c>
      <c r="AA110" s="49">
        <f t="shared" si="105"/>
        <v>0.19999999999999574</v>
      </c>
      <c r="AB110" s="49">
        <f t="shared" si="105"/>
        <v>11.5</v>
      </c>
      <c r="AC110" s="49">
        <f t="shared" si="105"/>
        <v>0</v>
      </c>
      <c r="AD110" s="49">
        <f t="shared" si="105"/>
        <v>0</v>
      </c>
      <c r="AE110" s="94">
        <f t="shared" si="105"/>
        <v>0</v>
      </c>
      <c r="AF110" s="16"/>
      <c r="AG110" s="147" t="s">
        <v>28</v>
      </c>
      <c r="AH110" s="145">
        <f>(AH109)/((K108/1000000)*8.34)</f>
        <v>2.9251378632776599</v>
      </c>
      <c r="AI110" s="145">
        <f>(AI109)/((K108/1000000)*8.34)</f>
        <v>2.1062445198026603</v>
      </c>
      <c r="AJ110" s="145">
        <f>(AJ109)/((K108/1000000)*8.34)</f>
        <v>3.713989161094032E-2</v>
      </c>
      <c r="AK110" s="296">
        <f>(AK109)/((K108/1000000)*8.34)</f>
        <v>1.7166883233501304</v>
      </c>
      <c r="AL110" s="297"/>
      <c r="AM110" s="11"/>
      <c r="AN110" s="63"/>
      <c r="AO110" s="14"/>
      <c r="AP110" s="14"/>
      <c r="AQ110" s="71"/>
      <c r="AR110" s="149" t="s">
        <v>55</v>
      </c>
      <c r="AS110" s="89">
        <v>1.81</v>
      </c>
      <c r="AT110" s="148" t="s">
        <v>54</v>
      </c>
      <c r="AU110" s="38">
        <v>3.5000000000000003E-2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105439000</v>
      </c>
      <c r="D112" s="40">
        <v>982347</v>
      </c>
      <c r="E112" s="40">
        <v>2330300</v>
      </c>
      <c r="F112" s="42">
        <v>3951530</v>
      </c>
      <c r="G112" s="81">
        <v>192458000</v>
      </c>
      <c r="H112" s="40">
        <v>1787440</v>
      </c>
      <c r="I112" s="40">
        <v>5491600</v>
      </c>
      <c r="J112" s="42">
        <v>9469690</v>
      </c>
      <c r="K112" s="270">
        <f>C114+G114</f>
        <v>1201000</v>
      </c>
      <c r="L112" s="271"/>
      <c r="M112" s="276">
        <f>D114+E114+F114+H114+I114+J114</f>
        <v>79999</v>
      </c>
      <c r="N112" s="271"/>
      <c r="O112" s="288">
        <f>M112+K112</f>
        <v>1280999</v>
      </c>
      <c r="P112" s="289"/>
      <c r="Q112" s="45" t="s">
        <v>6</v>
      </c>
      <c r="R112" s="42">
        <v>1070683800</v>
      </c>
      <c r="S112" s="60"/>
      <c r="T112" s="280">
        <v>0</v>
      </c>
      <c r="U112" s="283">
        <v>1.03</v>
      </c>
      <c r="V112" s="60"/>
      <c r="W112" s="144" t="s">
        <v>6</v>
      </c>
      <c r="X112" s="47">
        <v>1396.5</v>
      </c>
      <c r="Y112" s="47">
        <v>2564.6</v>
      </c>
      <c r="Z112" s="47">
        <v>27.5</v>
      </c>
      <c r="AA112" s="47">
        <v>36.1</v>
      </c>
      <c r="AB112" s="47">
        <v>1468</v>
      </c>
      <c r="AC112" s="47">
        <v>2720.7</v>
      </c>
      <c r="AD112" s="47">
        <v>46.3</v>
      </c>
      <c r="AE112" s="93">
        <v>5.2</v>
      </c>
      <c r="AF112" s="16"/>
      <c r="AG112" s="144" t="s">
        <v>29</v>
      </c>
      <c r="AH112" s="18">
        <v>2.75</v>
      </c>
      <c r="AI112" s="18">
        <v>9.875</v>
      </c>
      <c r="AJ112" s="18">
        <v>1.25</v>
      </c>
      <c r="AK112" s="18">
        <v>17</v>
      </c>
      <c r="AL112" s="19">
        <v>0</v>
      </c>
      <c r="AM112" s="70"/>
      <c r="AN112" s="73" t="s">
        <v>40</v>
      </c>
      <c r="AO112" s="23">
        <v>12.9</v>
      </c>
      <c r="AP112" s="24">
        <v>7.26</v>
      </c>
      <c r="AQ112" s="71"/>
      <c r="AR112" s="34" t="s">
        <v>37</v>
      </c>
      <c r="AS112" s="55">
        <v>3.7999999999999999E-2</v>
      </c>
      <c r="AT112" s="35" t="s">
        <v>38</v>
      </c>
      <c r="AU112" s="56"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104238000</v>
      </c>
      <c r="D113" s="83">
        <f t="shared" si="106"/>
        <v>966348</v>
      </c>
      <c r="E113" s="83">
        <f t="shared" si="106"/>
        <v>2294300</v>
      </c>
      <c r="F113" s="84">
        <f t="shared" si="106"/>
        <v>3923530</v>
      </c>
      <c r="G113" s="82">
        <f t="shared" si="106"/>
        <v>192458000</v>
      </c>
      <c r="H113" s="83">
        <f t="shared" si="106"/>
        <v>1787440</v>
      </c>
      <c r="I113" s="83">
        <f t="shared" si="106"/>
        <v>5491600</v>
      </c>
      <c r="J113" s="84">
        <f t="shared" si="106"/>
        <v>9469690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1069672500</v>
      </c>
      <c r="S113" s="60"/>
      <c r="T113" s="281"/>
      <c r="U113" s="284"/>
      <c r="V113" s="60"/>
      <c r="W113" s="146" t="s">
        <v>7</v>
      </c>
      <c r="X113" s="6">
        <f t="shared" ref="X113:AE113" si="107">X108</f>
        <v>1381.6</v>
      </c>
      <c r="Y113" s="6">
        <f t="shared" si="107"/>
        <v>2564.6</v>
      </c>
      <c r="Z113" s="6">
        <f t="shared" si="107"/>
        <v>27.5</v>
      </c>
      <c r="AA113" s="6">
        <f t="shared" si="107"/>
        <v>35.9</v>
      </c>
      <c r="AB113" s="6">
        <f t="shared" si="107"/>
        <v>1452.5</v>
      </c>
      <c r="AC113" s="6">
        <f t="shared" si="107"/>
        <v>2720.7</v>
      </c>
      <c r="AD113" s="6">
        <f t="shared" si="107"/>
        <v>46.1</v>
      </c>
      <c r="AE113" s="92">
        <f t="shared" si="107"/>
        <v>5.0999999999999996</v>
      </c>
      <c r="AF113" s="16"/>
      <c r="AG113" s="146" t="s">
        <v>26</v>
      </c>
      <c r="AH113" s="7">
        <f>(AH112*10.74)</f>
        <v>29.535</v>
      </c>
      <c r="AI113" s="7">
        <f>(AI112*2.2)</f>
        <v>21.725000000000001</v>
      </c>
      <c r="AJ113" s="7">
        <f>(AJ112*0.25)</f>
        <v>0.3125</v>
      </c>
      <c r="AK113" s="294">
        <f>AK112+AL112</f>
        <v>17</v>
      </c>
      <c r="AL113" s="295"/>
      <c r="AM113" s="11"/>
      <c r="AN113" s="25" t="s">
        <v>41</v>
      </c>
      <c r="AO113" s="26">
        <v>13.5</v>
      </c>
      <c r="AP113" s="27">
        <v>7.82</v>
      </c>
      <c r="AQ113" s="71"/>
      <c r="AR113" s="36" t="s">
        <v>36</v>
      </c>
      <c r="AS113" s="13">
        <v>0.434</v>
      </c>
      <c r="AT113" s="2" t="s">
        <v>39</v>
      </c>
      <c r="AU113" s="39"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1201000</v>
      </c>
      <c r="D114" s="85">
        <f t="shared" si="108"/>
        <v>15999</v>
      </c>
      <c r="E114" s="85">
        <f t="shared" si="108"/>
        <v>36000</v>
      </c>
      <c r="F114" s="86">
        <f t="shared" si="108"/>
        <v>28000</v>
      </c>
      <c r="G114" s="85">
        <f t="shared" si="108"/>
        <v>0</v>
      </c>
      <c r="H114" s="85">
        <f t="shared" si="108"/>
        <v>0</v>
      </c>
      <c r="I114" s="85">
        <f t="shared" si="108"/>
        <v>0</v>
      </c>
      <c r="J114" s="86">
        <f t="shared" si="108"/>
        <v>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1011300</v>
      </c>
      <c r="S114" s="61"/>
      <c r="T114" s="282"/>
      <c r="U114" s="285"/>
      <c r="V114" s="61"/>
      <c r="W114" s="48" t="s">
        <v>3</v>
      </c>
      <c r="X114" s="49">
        <f>X112-X113</f>
        <v>14.900000000000091</v>
      </c>
      <c r="Y114" s="49">
        <f t="shared" ref="Y114:AE114" si="109">Y112-Y113</f>
        <v>0</v>
      </c>
      <c r="Z114" s="49">
        <f t="shared" si="109"/>
        <v>0</v>
      </c>
      <c r="AA114" s="49">
        <f t="shared" si="109"/>
        <v>0.20000000000000284</v>
      </c>
      <c r="AB114" s="49">
        <f t="shared" si="109"/>
        <v>15.5</v>
      </c>
      <c r="AC114" s="49">
        <f t="shared" si="109"/>
        <v>0</v>
      </c>
      <c r="AD114" s="49">
        <f t="shared" si="109"/>
        <v>0.19999999999999574</v>
      </c>
      <c r="AE114" s="94">
        <f t="shared" si="109"/>
        <v>0.10000000000000053</v>
      </c>
      <c r="AF114" s="16"/>
      <c r="AG114" s="147" t="s">
        <v>28</v>
      </c>
      <c r="AH114" s="145">
        <f>(AH113)/((K112/1000000)*8.34)</f>
        <v>2.9486818538508079</v>
      </c>
      <c r="AI114" s="145">
        <f>(AI113)/((K112/1000000)*8.34)</f>
        <v>2.1689559260168885</v>
      </c>
      <c r="AJ114" s="145">
        <f>(AJ113)/((K112/1000000)*8.34)</f>
        <v>3.1199020800012779E-2</v>
      </c>
      <c r="AK114" s="296">
        <f>(AK113)/((K112/1000000)*8.34)</f>
        <v>1.6972267315206953</v>
      </c>
      <c r="AL114" s="297"/>
      <c r="AM114" s="11"/>
      <c r="AN114" s="63"/>
      <c r="AO114" s="14"/>
      <c r="AP114" s="14"/>
      <c r="AQ114" s="71"/>
      <c r="AR114" s="149" t="s">
        <v>55</v>
      </c>
      <c r="AS114" s="89">
        <v>1.68</v>
      </c>
      <c r="AT114" s="148" t="s">
        <v>54</v>
      </c>
      <c r="AU114" s="38">
        <v>3.3000000000000002E-2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106545000</v>
      </c>
      <c r="D116" s="40">
        <v>999347</v>
      </c>
      <c r="E116" s="40">
        <v>2367290</v>
      </c>
      <c r="F116" s="42">
        <v>3980520</v>
      </c>
      <c r="G116" s="81">
        <v>192458000</v>
      </c>
      <c r="H116" s="40">
        <v>1787440</v>
      </c>
      <c r="I116" s="40">
        <v>5491600</v>
      </c>
      <c r="J116" s="42">
        <v>9469690</v>
      </c>
      <c r="K116" s="270">
        <f>C118+G118</f>
        <v>1106000</v>
      </c>
      <c r="L116" s="271"/>
      <c r="M116" s="276">
        <f>D118+E118+F118+H118+I118+J118</f>
        <v>82980</v>
      </c>
      <c r="N116" s="271"/>
      <c r="O116" s="288">
        <f>M116+K116</f>
        <v>1188980</v>
      </c>
      <c r="P116" s="289"/>
      <c r="Q116" s="45" t="s">
        <v>6</v>
      </c>
      <c r="R116" s="42">
        <v>1071819500</v>
      </c>
      <c r="S116" s="60"/>
      <c r="T116" s="280">
        <v>0</v>
      </c>
      <c r="U116" s="283">
        <v>1.02</v>
      </c>
      <c r="V116" s="60"/>
      <c r="W116" s="144" t="s">
        <v>6</v>
      </c>
      <c r="X116" s="47">
        <v>1410.3</v>
      </c>
      <c r="Y116" s="47">
        <v>2564.6</v>
      </c>
      <c r="Z116" s="47">
        <v>27.5</v>
      </c>
      <c r="AA116" s="47">
        <v>36.299999999999997</v>
      </c>
      <c r="AB116" s="47">
        <v>1482.4</v>
      </c>
      <c r="AC116" s="47">
        <v>2720.7</v>
      </c>
      <c r="AD116" s="47">
        <v>46.5</v>
      </c>
      <c r="AE116" s="93">
        <v>5.2</v>
      </c>
      <c r="AF116" s="16"/>
      <c r="AG116" s="144" t="s">
        <v>29</v>
      </c>
      <c r="AH116" s="18">
        <v>2.5</v>
      </c>
      <c r="AI116" s="18">
        <v>9</v>
      </c>
      <c r="AJ116" s="18">
        <v>1.375</v>
      </c>
      <c r="AK116" s="18">
        <v>17</v>
      </c>
      <c r="AL116" s="19">
        <v>0</v>
      </c>
      <c r="AM116" s="70"/>
      <c r="AN116" s="73" t="s">
        <v>40</v>
      </c>
      <c r="AO116" s="23">
        <v>13</v>
      </c>
      <c r="AP116" s="24">
        <v>7.31</v>
      </c>
      <c r="AQ116" s="71"/>
      <c r="AR116" s="34" t="s">
        <v>37</v>
      </c>
      <c r="AS116" s="55">
        <v>3.7999999999999999E-2</v>
      </c>
      <c r="AT116" s="35" t="s">
        <v>38</v>
      </c>
      <c r="AU116" s="56"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105439000</v>
      </c>
      <c r="D117" s="83">
        <f t="shared" si="110"/>
        <v>982347</v>
      </c>
      <c r="E117" s="83">
        <f t="shared" si="110"/>
        <v>2330300</v>
      </c>
      <c r="F117" s="84">
        <f t="shared" si="110"/>
        <v>3951530</v>
      </c>
      <c r="G117" s="82">
        <f t="shared" si="110"/>
        <v>192458000</v>
      </c>
      <c r="H117" s="83">
        <f t="shared" si="110"/>
        <v>1787440</v>
      </c>
      <c r="I117" s="83">
        <f t="shared" si="110"/>
        <v>5491600</v>
      </c>
      <c r="J117" s="84">
        <f t="shared" si="110"/>
        <v>9469690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1070683800</v>
      </c>
      <c r="S117" s="60"/>
      <c r="T117" s="281"/>
      <c r="U117" s="284"/>
      <c r="V117" s="60"/>
      <c r="W117" s="146" t="s">
        <v>7</v>
      </c>
      <c r="X117" s="6">
        <f t="shared" ref="X117:AE117" si="111">X112</f>
        <v>1396.5</v>
      </c>
      <c r="Y117" s="6">
        <f t="shared" si="111"/>
        <v>2564.6</v>
      </c>
      <c r="Z117" s="6">
        <f t="shared" si="111"/>
        <v>27.5</v>
      </c>
      <c r="AA117" s="6">
        <f t="shared" si="111"/>
        <v>36.1</v>
      </c>
      <c r="AB117" s="6">
        <f t="shared" si="111"/>
        <v>1468</v>
      </c>
      <c r="AC117" s="6">
        <f t="shared" si="111"/>
        <v>2720.7</v>
      </c>
      <c r="AD117" s="6">
        <f t="shared" si="111"/>
        <v>46.3</v>
      </c>
      <c r="AE117" s="92">
        <f t="shared" si="111"/>
        <v>5.2</v>
      </c>
      <c r="AF117" s="16"/>
      <c r="AG117" s="146" t="s">
        <v>26</v>
      </c>
      <c r="AH117" s="7">
        <f>(AH116*10.74)</f>
        <v>26.85</v>
      </c>
      <c r="AI117" s="7">
        <f>(AI116*2.2)</f>
        <v>19.8</v>
      </c>
      <c r="AJ117" s="7">
        <f>(AJ116*0.25)</f>
        <v>0.34375</v>
      </c>
      <c r="AK117" s="294">
        <f>AK116+AL116</f>
        <v>17</v>
      </c>
      <c r="AL117" s="295"/>
      <c r="AM117" s="11"/>
      <c r="AN117" s="25" t="s">
        <v>41</v>
      </c>
      <c r="AO117" s="26">
        <v>13.7</v>
      </c>
      <c r="AP117" s="27">
        <v>7.88</v>
      </c>
      <c r="AQ117" s="71"/>
      <c r="AR117" s="36" t="s">
        <v>36</v>
      </c>
      <c r="AS117" s="13">
        <v>0.45200000000000001</v>
      </c>
      <c r="AT117" s="2" t="s">
        <v>39</v>
      </c>
      <c r="AU117" s="39"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1106000</v>
      </c>
      <c r="D118" s="85">
        <f t="shared" si="112"/>
        <v>17000</v>
      </c>
      <c r="E118" s="85">
        <f t="shared" si="112"/>
        <v>36990</v>
      </c>
      <c r="F118" s="86">
        <f t="shared" si="112"/>
        <v>28990</v>
      </c>
      <c r="G118" s="85">
        <f t="shared" si="112"/>
        <v>0</v>
      </c>
      <c r="H118" s="85">
        <f t="shared" si="112"/>
        <v>0</v>
      </c>
      <c r="I118" s="85">
        <f t="shared" si="112"/>
        <v>0</v>
      </c>
      <c r="J118" s="86">
        <f t="shared" si="112"/>
        <v>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1135700</v>
      </c>
      <c r="S118" s="61"/>
      <c r="T118" s="282"/>
      <c r="U118" s="285"/>
      <c r="V118" s="61"/>
      <c r="W118" s="48" t="s">
        <v>3</v>
      </c>
      <c r="X118" s="49">
        <f>X116-X117</f>
        <v>13.799999999999955</v>
      </c>
      <c r="Y118" s="49">
        <f t="shared" ref="Y118:AE118" si="113">Y116-Y117</f>
        <v>0</v>
      </c>
      <c r="Z118" s="49">
        <f t="shared" si="113"/>
        <v>0</v>
      </c>
      <c r="AA118" s="49">
        <f t="shared" si="113"/>
        <v>0.19999999999999574</v>
      </c>
      <c r="AB118" s="49">
        <f t="shared" si="113"/>
        <v>14.400000000000091</v>
      </c>
      <c r="AC118" s="49">
        <f t="shared" si="113"/>
        <v>0</v>
      </c>
      <c r="AD118" s="49">
        <f t="shared" si="113"/>
        <v>0.20000000000000284</v>
      </c>
      <c r="AE118" s="94">
        <f t="shared" si="113"/>
        <v>0</v>
      </c>
      <c r="AF118" s="16"/>
      <c r="AG118" s="147" t="s">
        <v>28</v>
      </c>
      <c r="AH118" s="145">
        <f>(AH117)/((K116/1000000)*8.34)</f>
        <v>2.9108720257067402</v>
      </c>
      <c r="AI118" s="145">
        <f>(AI117)/((K116/1000000)*8.34)</f>
        <v>2.1465648457725681</v>
      </c>
      <c r="AJ118" s="145">
        <f>(AJ117)/((K116/1000000)*8.34)</f>
        <v>3.7266750794662643E-2</v>
      </c>
      <c r="AK118" s="296">
        <f>(AK117)/((K116/1000000)*8.34)</f>
        <v>1.8430102211178614</v>
      </c>
      <c r="AL118" s="297"/>
      <c r="AM118" s="11"/>
      <c r="AN118" s="63"/>
      <c r="AO118" s="14"/>
      <c r="AP118" s="14"/>
      <c r="AQ118" s="71"/>
      <c r="AR118" s="149" t="s">
        <v>55</v>
      </c>
      <c r="AS118" s="89">
        <v>1.4</v>
      </c>
      <c r="AT118" s="148" t="s">
        <v>54</v>
      </c>
      <c r="AU118" s="38">
        <v>3.3000000000000002E-2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107917000</v>
      </c>
      <c r="D120" s="40">
        <v>1007350</v>
      </c>
      <c r="E120" s="40">
        <v>2403290</v>
      </c>
      <c r="F120" s="42">
        <v>4009520</v>
      </c>
      <c r="G120" s="81">
        <v>192485000</v>
      </c>
      <c r="H120" s="40">
        <v>1787440</v>
      </c>
      <c r="I120" s="40">
        <v>5491600</v>
      </c>
      <c r="J120" s="42">
        <v>9469690</v>
      </c>
      <c r="K120" s="270">
        <f>C122+G122</f>
        <v>1399000</v>
      </c>
      <c r="L120" s="271"/>
      <c r="M120" s="276">
        <f>D122+E122+F122+H122+I122+J122</f>
        <v>73003</v>
      </c>
      <c r="N120" s="271"/>
      <c r="O120" s="288">
        <f>M120+K120</f>
        <v>1472003</v>
      </c>
      <c r="P120" s="289"/>
      <c r="Q120" s="45" t="s">
        <v>6</v>
      </c>
      <c r="R120" s="42">
        <v>1073115900</v>
      </c>
      <c r="S120" s="60"/>
      <c r="T120" s="280">
        <v>0</v>
      </c>
      <c r="U120" s="283">
        <v>1.01</v>
      </c>
      <c r="V120" s="60"/>
      <c r="W120" s="144" t="s">
        <v>6</v>
      </c>
      <c r="X120" s="47">
        <v>1427.3</v>
      </c>
      <c r="Y120" s="47">
        <v>2564.6</v>
      </c>
      <c r="Z120" s="47">
        <v>27.5</v>
      </c>
      <c r="AA120" s="47">
        <v>36.4</v>
      </c>
      <c r="AB120" s="47">
        <v>1499.8</v>
      </c>
      <c r="AC120" s="47">
        <v>2720.7</v>
      </c>
      <c r="AD120" s="47">
        <v>46.6</v>
      </c>
      <c r="AE120" s="93">
        <v>5.3</v>
      </c>
      <c r="AF120" s="16"/>
      <c r="AG120" s="144" t="s">
        <v>29</v>
      </c>
      <c r="AH120" s="18">
        <v>3</v>
      </c>
      <c r="AI120" s="18">
        <v>11.0625</v>
      </c>
      <c r="AJ120" s="18">
        <v>1.125</v>
      </c>
      <c r="AK120" s="18">
        <v>21</v>
      </c>
      <c r="AL120" s="19">
        <v>0</v>
      </c>
      <c r="AM120" s="70"/>
      <c r="AN120" s="73" t="s">
        <v>40</v>
      </c>
      <c r="AO120" s="23">
        <v>14.3</v>
      </c>
      <c r="AP120" s="24">
        <v>7.47</v>
      </c>
      <c r="AQ120" s="71"/>
      <c r="AR120" s="34" t="s">
        <v>37</v>
      </c>
      <c r="AS120" s="55">
        <v>4.2000000000000003E-2</v>
      </c>
      <c r="AT120" s="35" t="s">
        <v>38</v>
      </c>
      <c r="AU120" s="56"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106545000</v>
      </c>
      <c r="D121" s="83">
        <f t="shared" si="114"/>
        <v>999347</v>
      </c>
      <c r="E121" s="83">
        <f t="shared" si="114"/>
        <v>2367290</v>
      </c>
      <c r="F121" s="84">
        <f t="shared" si="114"/>
        <v>3980520</v>
      </c>
      <c r="G121" s="82">
        <f t="shared" si="114"/>
        <v>192458000</v>
      </c>
      <c r="H121" s="83">
        <f t="shared" si="114"/>
        <v>1787440</v>
      </c>
      <c r="I121" s="83">
        <f t="shared" si="114"/>
        <v>5491600</v>
      </c>
      <c r="J121" s="84">
        <f t="shared" si="114"/>
        <v>9469690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1071819500</v>
      </c>
      <c r="S121" s="60"/>
      <c r="T121" s="281"/>
      <c r="U121" s="284"/>
      <c r="V121" s="60"/>
      <c r="W121" s="146" t="s">
        <v>7</v>
      </c>
      <c r="X121" s="6">
        <f t="shared" ref="X121:AE121" si="115">X116</f>
        <v>1410.3</v>
      </c>
      <c r="Y121" s="6">
        <f t="shared" si="115"/>
        <v>2564.6</v>
      </c>
      <c r="Z121" s="6">
        <f t="shared" si="115"/>
        <v>27.5</v>
      </c>
      <c r="AA121" s="6">
        <f t="shared" si="115"/>
        <v>36.299999999999997</v>
      </c>
      <c r="AB121" s="6">
        <f t="shared" si="115"/>
        <v>1482.4</v>
      </c>
      <c r="AC121" s="6">
        <f t="shared" si="115"/>
        <v>2720.7</v>
      </c>
      <c r="AD121" s="6">
        <f t="shared" si="115"/>
        <v>46.5</v>
      </c>
      <c r="AE121" s="92">
        <f t="shared" si="115"/>
        <v>5.2</v>
      </c>
      <c r="AF121" s="16"/>
      <c r="AG121" s="146" t="s">
        <v>26</v>
      </c>
      <c r="AH121" s="7">
        <f>(AH120*10.74)</f>
        <v>32.22</v>
      </c>
      <c r="AI121" s="7">
        <f>(AI120*2.2)</f>
        <v>24.337500000000002</v>
      </c>
      <c r="AJ121" s="7">
        <f>(AJ120*0.25)</f>
        <v>0.28125</v>
      </c>
      <c r="AK121" s="294">
        <f>AK120+AL120</f>
        <v>21</v>
      </c>
      <c r="AL121" s="295"/>
      <c r="AM121" s="11"/>
      <c r="AN121" s="25" t="s">
        <v>41</v>
      </c>
      <c r="AO121" s="26">
        <v>14.5</v>
      </c>
      <c r="AP121" s="27">
        <v>7.89</v>
      </c>
      <c r="AQ121" s="71"/>
      <c r="AR121" s="36" t="s">
        <v>36</v>
      </c>
      <c r="AS121" s="13">
        <v>0.60899999999999999</v>
      </c>
      <c r="AT121" s="2" t="s">
        <v>39</v>
      </c>
      <c r="AU121" s="39"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1372000</v>
      </c>
      <c r="D122" s="85">
        <f t="shared" si="116"/>
        <v>8003</v>
      </c>
      <c r="E122" s="85">
        <f t="shared" si="116"/>
        <v>36000</v>
      </c>
      <c r="F122" s="86">
        <f t="shared" si="116"/>
        <v>29000</v>
      </c>
      <c r="G122" s="85">
        <f t="shared" si="116"/>
        <v>27000</v>
      </c>
      <c r="H122" s="85">
        <f t="shared" si="116"/>
        <v>0</v>
      </c>
      <c r="I122" s="85">
        <f t="shared" si="116"/>
        <v>0</v>
      </c>
      <c r="J122" s="86">
        <f t="shared" si="116"/>
        <v>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1296400</v>
      </c>
      <c r="S122" s="61"/>
      <c r="T122" s="282"/>
      <c r="U122" s="285"/>
      <c r="V122" s="61"/>
      <c r="W122" s="48" t="s">
        <v>3</v>
      </c>
      <c r="X122" s="49">
        <f>X120-X121</f>
        <v>17</v>
      </c>
      <c r="Y122" s="49">
        <f t="shared" ref="Y122:AE122" si="117">Y120-Y121</f>
        <v>0</v>
      </c>
      <c r="Z122" s="49">
        <f t="shared" si="117"/>
        <v>0</v>
      </c>
      <c r="AA122" s="49">
        <f t="shared" si="117"/>
        <v>0.10000000000000142</v>
      </c>
      <c r="AB122" s="49">
        <f t="shared" si="117"/>
        <v>17.399999999999864</v>
      </c>
      <c r="AC122" s="49">
        <f t="shared" si="117"/>
        <v>0</v>
      </c>
      <c r="AD122" s="49">
        <f t="shared" si="117"/>
        <v>0.10000000000000142</v>
      </c>
      <c r="AE122" s="94">
        <f t="shared" si="117"/>
        <v>9.9999999999999645E-2</v>
      </c>
      <c r="AF122" s="16"/>
      <c r="AG122" s="147" t="s">
        <v>28</v>
      </c>
      <c r="AH122" s="145">
        <f>(AH121)/((K120/1000000)*8.34)</f>
        <v>2.7614791654881956</v>
      </c>
      <c r="AI122" s="145">
        <f>(AI121)/((K120/1000000)*8.34)</f>
        <v>2.0858938296110789</v>
      </c>
      <c r="AJ122" s="145">
        <f>(AJ121)/((K120/1000000)*8.34)</f>
        <v>2.410509048086763E-2</v>
      </c>
      <c r="AK122" s="296">
        <f>(AK121)/((K120/1000000)*8.34)</f>
        <v>1.799846755904783</v>
      </c>
      <c r="AL122" s="297"/>
      <c r="AM122" s="11"/>
      <c r="AN122" s="63"/>
      <c r="AO122" s="14"/>
      <c r="AP122" s="14"/>
      <c r="AQ122" s="71"/>
      <c r="AR122" s="149" t="s">
        <v>55</v>
      </c>
      <c r="AS122" s="89">
        <v>1.51</v>
      </c>
      <c r="AT122" s="148" t="s">
        <v>54</v>
      </c>
      <c r="AU122" s="38">
        <v>3.6999999999999998E-2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267">
        <v>31</v>
      </c>
      <c r="B124" s="76" t="s">
        <v>45</v>
      </c>
      <c r="C124" s="81">
        <v>109201000</v>
      </c>
      <c r="D124" s="40">
        <v>1015350</v>
      </c>
      <c r="E124" s="40">
        <v>2403290</v>
      </c>
      <c r="F124" s="42">
        <v>4018520</v>
      </c>
      <c r="G124" s="81">
        <v>192485000</v>
      </c>
      <c r="H124" s="40">
        <v>1787440</v>
      </c>
      <c r="I124" s="40">
        <v>5491600</v>
      </c>
      <c r="J124" s="42">
        <v>9469690</v>
      </c>
      <c r="K124" s="270">
        <f>C126+G126</f>
        <v>1284000</v>
      </c>
      <c r="L124" s="271"/>
      <c r="M124" s="276">
        <f>D126+E126+F126+H126+I126+J126</f>
        <v>17000</v>
      </c>
      <c r="N124" s="271"/>
      <c r="O124" s="288">
        <f>M124+K124</f>
        <v>1301000</v>
      </c>
      <c r="P124" s="289"/>
      <c r="Q124" s="45" t="s">
        <v>6</v>
      </c>
      <c r="R124" s="42">
        <v>1074367800</v>
      </c>
      <c r="S124" s="60"/>
      <c r="T124" s="280">
        <v>0</v>
      </c>
      <c r="U124" s="283">
        <v>1.0900000000000001</v>
      </c>
      <c r="V124" s="60"/>
      <c r="W124" s="144" t="s">
        <v>6</v>
      </c>
      <c r="X124" s="47">
        <v>1443.2</v>
      </c>
      <c r="Y124" s="47">
        <v>2564.6</v>
      </c>
      <c r="Z124" s="47">
        <v>27.5</v>
      </c>
      <c r="AA124" s="47">
        <v>36.5</v>
      </c>
      <c r="AB124" s="47">
        <v>1516</v>
      </c>
      <c r="AC124" s="47">
        <v>2720.7</v>
      </c>
      <c r="AD124" s="47">
        <v>46.6</v>
      </c>
      <c r="AE124" s="93">
        <v>5.3</v>
      </c>
      <c r="AF124" s="16"/>
      <c r="AG124" s="144" t="s">
        <v>29</v>
      </c>
      <c r="AH124" s="18">
        <v>2.625</v>
      </c>
      <c r="AI124" s="18">
        <v>20</v>
      </c>
      <c r="AJ124" s="18">
        <v>1</v>
      </c>
      <c r="AK124" s="18">
        <v>20</v>
      </c>
      <c r="AL124" s="19">
        <v>0</v>
      </c>
      <c r="AM124" s="70"/>
      <c r="AN124" s="73" t="s">
        <v>40</v>
      </c>
      <c r="AO124" s="23">
        <v>15.1</v>
      </c>
      <c r="AP124" s="24">
        <v>7.35</v>
      </c>
      <c r="AQ124" s="71"/>
      <c r="AR124" s="34" t="s">
        <v>37</v>
      </c>
      <c r="AS124" s="55">
        <v>4.4999999999999998E-2</v>
      </c>
      <c r="AT124" s="35" t="s">
        <v>38</v>
      </c>
      <c r="AU124" s="56"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86"/>
      <c r="B125" s="77" t="s">
        <v>44</v>
      </c>
      <c r="C125" s="82">
        <f t="shared" ref="C125:J125" si="118">C120</f>
        <v>107917000</v>
      </c>
      <c r="D125" s="83">
        <f t="shared" si="118"/>
        <v>1007350</v>
      </c>
      <c r="E125" s="83">
        <f t="shared" si="118"/>
        <v>2403290</v>
      </c>
      <c r="F125" s="84">
        <f t="shared" si="118"/>
        <v>4009520</v>
      </c>
      <c r="G125" s="82">
        <f t="shared" si="118"/>
        <v>192485000</v>
      </c>
      <c r="H125" s="83">
        <f t="shared" si="118"/>
        <v>1787440</v>
      </c>
      <c r="I125" s="83">
        <f t="shared" si="118"/>
        <v>5491600</v>
      </c>
      <c r="J125" s="84">
        <f t="shared" si="118"/>
        <v>9469690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1073115900</v>
      </c>
      <c r="S125" s="60"/>
      <c r="T125" s="281"/>
      <c r="U125" s="284"/>
      <c r="V125" s="60"/>
      <c r="W125" s="146" t="s">
        <v>7</v>
      </c>
      <c r="X125" s="6">
        <f t="shared" ref="X125:AE125" si="119">X120</f>
        <v>1427.3</v>
      </c>
      <c r="Y125" s="6">
        <f t="shared" si="119"/>
        <v>2564.6</v>
      </c>
      <c r="Z125" s="6">
        <f t="shared" si="119"/>
        <v>27.5</v>
      </c>
      <c r="AA125" s="6">
        <f t="shared" si="119"/>
        <v>36.4</v>
      </c>
      <c r="AB125" s="6">
        <f t="shared" si="119"/>
        <v>1499.8</v>
      </c>
      <c r="AC125" s="6">
        <f t="shared" si="119"/>
        <v>2720.7</v>
      </c>
      <c r="AD125" s="6">
        <f t="shared" si="119"/>
        <v>46.6</v>
      </c>
      <c r="AE125" s="92">
        <f t="shared" si="119"/>
        <v>5.3</v>
      </c>
      <c r="AF125" s="16"/>
      <c r="AG125" s="146" t="s">
        <v>26</v>
      </c>
      <c r="AH125" s="7">
        <f>(AH124*10.74)</f>
        <v>28.192499999999999</v>
      </c>
      <c r="AI125" s="7">
        <f>(AI124*2.2)</f>
        <v>44</v>
      </c>
      <c r="AJ125" s="7">
        <f>(AJ124*0.25)</f>
        <v>0.25</v>
      </c>
      <c r="AK125" s="294">
        <f>AK124+AL124</f>
        <v>20</v>
      </c>
      <c r="AL125" s="295"/>
      <c r="AM125" s="11"/>
      <c r="AN125" s="25" t="s">
        <v>41</v>
      </c>
      <c r="AO125" s="26">
        <v>14.9</v>
      </c>
      <c r="AP125" s="27">
        <v>7.83</v>
      </c>
      <c r="AQ125" s="71"/>
      <c r="AR125" s="36" t="s">
        <v>36</v>
      </c>
      <c r="AS125" s="13">
        <v>0.4</v>
      </c>
      <c r="AT125" s="2" t="s">
        <v>39</v>
      </c>
      <c r="AU125" s="39"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87"/>
      <c r="B126" s="75" t="s">
        <v>3</v>
      </c>
      <c r="C126" s="85">
        <f t="shared" ref="C126:J126" si="120">C124-C125</f>
        <v>1284000</v>
      </c>
      <c r="D126" s="85">
        <f t="shared" si="120"/>
        <v>8000</v>
      </c>
      <c r="E126" s="85">
        <f t="shared" si="120"/>
        <v>0</v>
      </c>
      <c r="F126" s="86">
        <f t="shared" si="120"/>
        <v>9000</v>
      </c>
      <c r="G126" s="85">
        <f t="shared" si="120"/>
        <v>0</v>
      </c>
      <c r="H126" s="85">
        <f t="shared" si="120"/>
        <v>0</v>
      </c>
      <c r="I126" s="85">
        <f t="shared" si="120"/>
        <v>0</v>
      </c>
      <c r="J126" s="86">
        <f t="shared" si="120"/>
        <v>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1251900</v>
      </c>
      <c r="S126" s="61"/>
      <c r="T126" s="281"/>
      <c r="U126" s="284"/>
      <c r="V126" s="61"/>
      <c r="W126" s="48" t="s">
        <v>3</v>
      </c>
      <c r="X126" s="49">
        <f>X124-X125</f>
        <v>15.900000000000091</v>
      </c>
      <c r="Y126" s="49">
        <f t="shared" ref="Y126:AE126" si="121">Y124-Y125</f>
        <v>0</v>
      </c>
      <c r="Z126" s="49">
        <f t="shared" si="121"/>
        <v>0</v>
      </c>
      <c r="AA126" s="49">
        <f t="shared" si="121"/>
        <v>0.10000000000000142</v>
      </c>
      <c r="AB126" s="49">
        <f t="shared" si="121"/>
        <v>16.200000000000045</v>
      </c>
      <c r="AC126" s="49">
        <f t="shared" si="121"/>
        <v>0</v>
      </c>
      <c r="AD126" s="49">
        <f t="shared" si="121"/>
        <v>0</v>
      </c>
      <c r="AE126" s="94">
        <f t="shared" si="121"/>
        <v>0</v>
      </c>
      <c r="AF126" s="16"/>
      <c r="AG126" s="147" t="s">
        <v>28</v>
      </c>
      <c r="AH126" s="119">
        <f>(AH125)/((K124/1000000)*8.34)</f>
        <v>2.6327069185772873</v>
      </c>
      <c r="AI126" s="119">
        <f>(AI125)/((K124/1000000)*8.34)</f>
        <v>4.1088624427560756</v>
      </c>
      <c r="AJ126" s="119">
        <f>(AJ125)/((K124/1000000)*8.34)</f>
        <v>2.3345809333841339E-2</v>
      </c>
      <c r="AK126" s="298">
        <f>(AK125)/((K124/1000000)*8.34)</f>
        <v>1.8676647467073071</v>
      </c>
      <c r="AL126" s="299"/>
      <c r="AM126" s="11"/>
      <c r="AN126" s="63"/>
      <c r="AO126" s="14"/>
      <c r="AP126" s="14"/>
      <c r="AQ126" s="71"/>
      <c r="AR126" s="149" t="s">
        <v>55</v>
      </c>
      <c r="AS126" s="89">
        <v>1.47</v>
      </c>
      <c r="AT126" s="148" t="s">
        <v>54</v>
      </c>
      <c r="AU126" s="38">
        <v>3.5999999999999997E-2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50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31462500</v>
      </c>
      <c r="L128" s="242"/>
      <c r="M128" s="243">
        <f t="shared" ref="M128" si="122">SUM(M4:N126)</f>
        <v>1911151</v>
      </c>
      <c r="N128" s="244"/>
      <c r="O128" s="243">
        <f t="shared" ref="O128" si="123">SUM(O4:P126)</f>
        <v>33373651</v>
      </c>
      <c r="P128" s="244"/>
      <c r="Q128" s="1"/>
      <c r="R128" s="118">
        <f>R124-R5</f>
        <v>31295100</v>
      </c>
      <c r="S128" s="64"/>
      <c r="T128" s="111">
        <f>SUM(T4:T126)</f>
        <v>1.2700000000000002</v>
      </c>
      <c r="U128" s="115">
        <f>AVERAGE(U4:U126)</f>
        <v>0.99419354838709695</v>
      </c>
      <c r="V128" s="67"/>
      <c r="W128" s="3"/>
      <c r="X128" s="96"/>
      <c r="Y128" s="96"/>
      <c r="Z128" s="96"/>
      <c r="AA128" s="96"/>
      <c r="AB128" s="96">
        <f t="shared" ref="AB128:AC128" si="124">AB124-AB5</f>
        <v>181.70000000000005</v>
      </c>
      <c r="AC128" s="96">
        <f t="shared" si="124"/>
        <v>229.59999999999991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755.37104999999997</v>
      </c>
      <c r="AI128" s="111">
        <f t="shared" ref="AI128:AJ128" si="125">SUM(AI125,AI121,AI117,AI113,AI109,AI105,AI101,AI97,AI93,AI89,AI85,AI81,AI77,AI73,AI69,AI65,AI61,AI57,AI53,AI49,AI45,AI41,AI37,AI33,AI29,AI25,AI21,AI17,AI13,AI9,AI5)</f>
        <v>642.40000000000009</v>
      </c>
      <c r="AJ128" s="111">
        <f t="shared" si="125"/>
        <v>13.03125</v>
      </c>
      <c r="AK128" s="245">
        <f>SUM(AK125,AK121,AK117,AK113,AK109,AK105,AK101,AK97,AK93,AK89,AK85,AK81,AK77,AK73,AK69,AK65,AK61,AK57,AK53,AK49,AK45,AK41,AK37,AK33,AK29,AK25,AK21,AK17,AK13,AK9,AK5)</f>
        <v>427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13.638709677419357</v>
      </c>
      <c r="AP128" s="114">
        <f>AVERAGE(AP125,AP121,AP117,AP113,AP109,AP105,AP101,AP97,AP93,AP89,AP85,AP81,AP77,AP73,AP69,AP65,AP61,AP57,AP53,AP49,AP45,AP41,AP37,AP33,AP29,AP25,AP21,AP17,AP13,AP9,AP5)</f>
        <v>7.7654838709677412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3.3935483870967752E-2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151" t="s">
        <v>62</v>
      </c>
      <c r="AB129" s="248">
        <f>AB128+AC128</f>
        <v>411.29999999999995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L7P0suwwmcsvgSwYta6RBuK+YxIDF4rs6Arne90pdHbXF0nDawdhG3C+Z1WWSplR1yOH+URRc5x2bUtUWqqvWQ==" saltValue="R9F8JPhW8VvXqEK7KVDccg==" spinCount="100000" sheet="1" selectLockedCells="1"/>
  <mergeCells count="270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6F97-D3ED-4FEE-92A1-7C128FE81DD6}">
  <dimension ref="A1:CC5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O120" sqref="AO120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8" width="11" style="5" bestFit="1" customWidth="1"/>
    <col min="29" max="29" width="12.28515625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1" max="42" width="10.1406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73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55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59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59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59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110911000</v>
      </c>
      <c r="D4" s="40">
        <v>1032350</v>
      </c>
      <c r="E4" s="40">
        <v>2440290</v>
      </c>
      <c r="F4" s="42">
        <v>4051520</v>
      </c>
      <c r="G4" s="81">
        <v>192697000</v>
      </c>
      <c r="H4" s="40">
        <v>1787440</v>
      </c>
      <c r="I4" s="40">
        <v>5491600</v>
      </c>
      <c r="J4" s="42">
        <v>9487700</v>
      </c>
      <c r="K4" s="270">
        <f>C6+G6</f>
        <v>1922000</v>
      </c>
      <c r="L4" s="271"/>
      <c r="M4" s="276">
        <f>D6+E6+F6+H6+I6+J6</f>
        <v>105010</v>
      </c>
      <c r="N4" s="271"/>
      <c r="O4" s="276">
        <f>M4+K4</f>
        <v>2027010</v>
      </c>
      <c r="P4" s="271"/>
      <c r="Q4" s="41" t="s">
        <v>6</v>
      </c>
      <c r="R4" s="42">
        <v>1075941800</v>
      </c>
      <c r="S4" s="60"/>
      <c r="T4" s="280">
        <v>0</v>
      </c>
      <c r="U4" s="283">
        <v>1.0900000000000001</v>
      </c>
      <c r="V4" s="60"/>
      <c r="W4" s="157" t="s">
        <v>6</v>
      </c>
      <c r="X4" s="47">
        <v>1464.1</v>
      </c>
      <c r="Y4" s="47">
        <v>2567.8000000000002</v>
      </c>
      <c r="Z4" s="47">
        <v>27.5</v>
      </c>
      <c r="AA4" s="47">
        <v>36.799999999999997</v>
      </c>
      <c r="AB4" s="47">
        <v>1537.6</v>
      </c>
      <c r="AC4" s="47">
        <v>2724.2</v>
      </c>
      <c r="AD4" s="47">
        <v>46.8</v>
      </c>
      <c r="AE4" s="93">
        <v>5.4</v>
      </c>
      <c r="AF4" s="16"/>
      <c r="AG4" s="20" t="s">
        <v>29</v>
      </c>
      <c r="AH4" s="21">
        <v>4.375</v>
      </c>
      <c r="AI4" s="21">
        <v>15.5</v>
      </c>
      <c r="AJ4" s="21">
        <v>2</v>
      </c>
      <c r="AK4" s="21">
        <v>28</v>
      </c>
      <c r="AL4" s="22">
        <v>0</v>
      </c>
      <c r="AM4" s="70"/>
      <c r="AN4" s="72" t="s">
        <v>40</v>
      </c>
      <c r="AO4" s="28">
        <v>15.8</v>
      </c>
      <c r="AP4" s="24">
        <v>7.45</v>
      </c>
      <c r="AQ4" s="71"/>
      <c r="AR4" s="34" t="s">
        <v>37</v>
      </c>
      <c r="AS4" s="55">
        <v>0.04</v>
      </c>
      <c r="AT4" s="35" t="s">
        <v>38</v>
      </c>
      <c r="AU4" s="56">
        <v>0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'May, 2021'!C124</f>
        <v>109201000</v>
      </c>
      <c r="D5" s="82">
        <f>'May, 2021'!D124</f>
        <v>1015350</v>
      </c>
      <c r="E5" s="82">
        <f>'May, 2021'!E124</f>
        <v>2403290</v>
      </c>
      <c r="F5" s="82">
        <f>'May, 2021'!F124</f>
        <v>4018520</v>
      </c>
      <c r="G5" s="82">
        <f>'May, 2021'!G124</f>
        <v>192485000</v>
      </c>
      <c r="H5" s="82">
        <f>'May, 2021'!H124</f>
        <v>1787440</v>
      </c>
      <c r="I5" s="82">
        <f>'May, 2021'!I124</f>
        <v>5491600</v>
      </c>
      <c r="J5" s="82">
        <f>'May, 2021'!J124</f>
        <v>9469690</v>
      </c>
      <c r="K5" s="272"/>
      <c r="L5" s="273"/>
      <c r="M5" s="273"/>
      <c r="N5" s="273"/>
      <c r="O5" s="273"/>
      <c r="P5" s="273"/>
      <c r="Q5" s="10" t="s">
        <v>7</v>
      </c>
      <c r="R5" s="82">
        <f>'May, 2021'!R124</f>
        <v>1074367800</v>
      </c>
      <c r="S5" s="60"/>
      <c r="T5" s="281"/>
      <c r="U5" s="284"/>
      <c r="V5" s="60"/>
      <c r="W5" s="158" t="s">
        <v>7</v>
      </c>
      <c r="X5" s="82">
        <f>'May, 2021'!X124</f>
        <v>1443.2</v>
      </c>
      <c r="Y5" s="82">
        <f>'May, 2021'!Y124</f>
        <v>2564.6</v>
      </c>
      <c r="Z5" s="82">
        <f>'May, 2021'!Z124</f>
        <v>27.5</v>
      </c>
      <c r="AA5" s="82">
        <f>'May, 2021'!AA124</f>
        <v>36.5</v>
      </c>
      <c r="AB5" s="82">
        <f>'May, 2021'!AB124</f>
        <v>1516</v>
      </c>
      <c r="AC5" s="160">
        <f>'May, 2021'!AC124</f>
        <v>2720.7</v>
      </c>
      <c r="AD5" s="82">
        <f>'May, 2021'!AD124</f>
        <v>46.6</v>
      </c>
      <c r="AE5" s="82">
        <f>'May, 2021'!AE124</f>
        <v>5.3</v>
      </c>
      <c r="AF5" s="16"/>
      <c r="AG5" s="158" t="s">
        <v>26</v>
      </c>
      <c r="AH5" s="7">
        <f>(AH4*10.74)</f>
        <v>46.987500000000004</v>
      </c>
      <c r="AI5" s="7">
        <f>(AI4*2.2)</f>
        <v>34.1</v>
      </c>
      <c r="AJ5" s="7">
        <f>(AJ4*0.25)</f>
        <v>0.5</v>
      </c>
      <c r="AK5" s="263">
        <f>AK4+AL4</f>
        <v>28</v>
      </c>
      <c r="AL5" s="264"/>
      <c r="AM5" s="11"/>
      <c r="AN5" s="30" t="s">
        <v>41</v>
      </c>
      <c r="AO5" s="29">
        <v>15.9</v>
      </c>
      <c r="AP5" s="27">
        <v>7.78</v>
      </c>
      <c r="AQ5" s="71"/>
      <c r="AR5" s="36" t="s">
        <v>36</v>
      </c>
      <c r="AS5" s="13">
        <v>0.34</v>
      </c>
      <c r="AT5" s="2" t="s">
        <v>39</v>
      </c>
      <c r="AU5" s="39">
        <v>0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1710000</v>
      </c>
      <c r="D6" s="85">
        <f t="shared" ref="D6:J6" si="0">D4-D5</f>
        <v>17000</v>
      </c>
      <c r="E6" s="85">
        <f t="shared" si="0"/>
        <v>37000</v>
      </c>
      <c r="F6" s="85">
        <f t="shared" si="0"/>
        <v>33000</v>
      </c>
      <c r="G6" s="85">
        <f t="shared" si="0"/>
        <v>212000</v>
      </c>
      <c r="H6" s="85">
        <f t="shared" si="0"/>
        <v>0</v>
      </c>
      <c r="I6" s="85">
        <f t="shared" si="0"/>
        <v>0</v>
      </c>
      <c r="J6" s="85">
        <f t="shared" si="0"/>
        <v>18010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1574000</v>
      </c>
      <c r="S6" s="61"/>
      <c r="T6" s="282"/>
      <c r="U6" s="285"/>
      <c r="V6" s="61"/>
      <c r="W6" s="48" t="s">
        <v>3</v>
      </c>
      <c r="X6" s="49">
        <f>X4-X5</f>
        <v>20.899999999999864</v>
      </c>
      <c r="Y6" s="49">
        <f t="shared" ref="Y6:AE6" si="1">Y4-Y5</f>
        <v>3.2000000000002728</v>
      </c>
      <c r="Z6" s="49">
        <f t="shared" si="1"/>
        <v>0</v>
      </c>
      <c r="AA6" s="49">
        <f t="shared" si="1"/>
        <v>0.29999999999999716</v>
      </c>
      <c r="AB6" s="49">
        <f t="shared" si="1"/>
        <v>21.599999999999909</v>
      </c>
      <c r="AC6" s="49">
        <f t="shared" si="1"/>
        <v>3.5</v>
      </c>
      <c r="AD6" s="49">
        <f t="shared" si="1"/>
        <v>0.19999999999999574</v>
      </c>
      <c r="AE6" s="94">
        <f t="shared" si="1"/>
        <v>0.10000000000000053</v>
      </c>
      <c r="AF6" s="16"/>
      <c r="AG6" s="159" t="s">
        <v>28</v>
      </c>
      <c r="AH6" s="156">
        <f>(AH5)/((K4/1000000)*8.34)</f>
        <v>2.9313177969591031</v>
      </c>
      <c r="AI6" s="156">
        <f>(AI5)/((K4/1000000)*8.34)</f>
        <v>2.1273303937495167</v>
      </c>
      <c r="AJ6" s="156">
        <f>(AJ5)/((K4/1000000)*8.34)</f>
        <v>3.119252776758822E-2</v>
      </c>
      <c r="AK6" s="265">
        <f>(AK5)/((K4/1000000)*8.34)</f>
        <v>1.7467815549849404</v>
      </c>
      <c r="AL6" s="266"/>
      <c r="AM6" s="11"/>
      <c r="AN6" s="63"/>
      <c r="AO6" s="14"/>
      <c r="AP6" s="14"/>
      <c r="AQ6" s="71"/>
      <c r="AR6" s="155" t="s">
        <v>55</v>
      </c>
      <c r="AS6" s="89">
        <v>1.52</v>
      </c>
      <c r="AT6" s="154" t="s">
        <v>54</v>
      </c>
      <c r="AU6" s="38">
        <v>0.03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111773000</v>
      </c>
      <c r="D8" s="40">
        <v>1062350</v>
      </c>
      <c r="E8" s="40">
        <v>2476290</v>
      </c>
      <c r="F8" s="42">
        <v>4175510</v>
      </c>
      <c r="G8" s="81">
        <v>193351000</v>
      </c>
      <c r="H8" s="40">
        <v>1796440</v>
      </c>
      <c r="I8" s="40">
        <v>5491600</v>
      </c>
      <c r="J8" s="42">
        <v>9509710</v>
      </c>
      <c r="K8" s="270">
        <f>C10+G10</f>
        <v>1516000</v>
      </c>
      <c r="L8" s="271"/>
      <c r="M8" s="276">
        <f>D10+E10+F10+H10+I10+J10</f>
        <v>221000</v>
      </c>
      <c r="N8" s="271"/>
      <c r="O8" s="277">
        <f>M8+K8</f>
        <v>1737000</v>
      </c>
      <c r="P8" s="277"/>
      <c r="Q8" s="45" t="s">
        <v>6</v>
      </c>
      <c r="R8" s="42">
        <v>1077490200</v>
      </c>
      <c r="S8" s="60"/>
      <c r="T8" s="280">
        <v>0</v>
      </c>
      <c r="U8" s="283">
        <v>1.07</v>
      </c>
      <c r="V8" s="60"/>
      <c r="W8" s="157" t="s">
        <v>6</v>
      </c>
      <c r="X8" s="47">
        <v>1476</v>
      </c>
      <c r="Y8" s="47">
        <v>2577.1</v>
      </c>
      <c r="Z8" s="47">
        <v>27.5</v>
      </c>
      <c r="AA8" s="47">
        <v>37.299999999999997</v>
      </c>
      <c r="AB8" s="47">
        <v>1551.5</v>
      </c>
      <c r="AC8" s="47">
        <v>2734</v>
      </c>
      <c r="AD8" s="47">
        <v>47</v>
      </c>
      <c r="AE8" s="93">
        <v>5.4</v>
      </c>
      <c r="AF8" s="16"/>
      <c r="AG8" s="157" t="s">
        <v>29</v>
      </c>
      <c r="AH8" s="18">
        <v>3.75</v>
      </c>
      <c r="AI8" s="18">
        <v>13.375</v>
      </c>
      <c r="AJ8" s="18">
        <v>2.125</v>
      </c>
      <c r="AK8" s="18">
        <v>12</v>
      </c>
      <c r="AL8" s="19">
        <v>8</v>
      </c>
      <c r="AM8" s="70"/>
      <c r="AN8" s="73" t="s">
        <v>40</v>
      </c>
      <c r="AO8" s="23">
        <v>18</v>
      </c>
      <c r="AP8" s="24">
        <v>7.28</v>
      </c>
      <c r="AQ8" s="71"/>
      <c r="AR8" s="34" t="s">
        <v>37</v>
      </c>
      <c r="AS8" s="55">
        <v>4.4999999999999998E-2</v>
      </c>
      <c r="AT8" s="35" t="s">
        <v>38</v>
      </c>
      <c r="AU8" s="56">
        <v>0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110911000</v>
      </c>
      <c r="D9" s="83">
        <f t="shared" ref="D9:J9" si="2">D4</f>
        <v>1032350</v>
      </c>
      <c r="E9" s="83">
        <f t="shared" si="2"/>
        <v>2440290</v>
      </c>
      <c r="F9" s="84">
        <f t="shared" si="2"/>
        <v>4051520</v>
      </c>
      <c r="G9" s="82">
        <f t="shared" si="2"/>
        <v>192697000</v>
      </c>
      <c r="H9" s="83">
        <f t="shared" si="2"/>
        <v>1787440</v>
      </c>
      <c r="I9" s="83">
        <f t="shared" si="2"/>
        <v>5491600</v>
      </c>
      <c r="J9" s="84">
        <f t="shared" si="2"/>
        <v>9487700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1075941800</v>
      </c>
      <c r="S9" s="60"/>
      <c r="T9" s="281"/>
      <c r="U9" s="284"/>
      <c r="V9" s="60"/>
      <c r="W9" s="158" t="s">
        <v>7</v>
      </c>
      <c r="X9" s="6">
        <f>X4</f>
        <v>1464.1</v>
      </c>
      <c r="Y9" s="6">
        <f t="shared" ref="Y9:AE9" si="3">Y4</f>
        <v>2567.8000000000002</v>
      </c>
      <c r="Z9" s="6">
        <f t="shared" si="3"/>
        <v>27.5</v>
      </c>
      <c r="AA9" s="6">
        <f t="shared" si="3"/>
        <v>36.799999999999997</v>
      </c>
      <c r="AB9" s="6">
        <f>AB4</f>
        <v>1537.6</v>
      </c>
      <c r="AC9" s="6">
        <f t="shared" si="3"/>
        <v>2724.2</v>
      </c>
      <c r="AD9" s="6">
        <f t="shared" si="3"/>
        <v>46.8</v>
      </c>
      <c r="AE9" s="92">
        <f t="shared" si="3"/>
        <v>5.4</v>
      </c>
      <c r="AF9" s="16"/>
      <c r="AG9" s="158" t="s">
        <v>26</v>
      </c>
      <c r="AH9" s="7">
        <f>(AH8*10.74)</f>
        <v>40.274999999999999</v>
      </c>
      <c r="AI9" s="7">
        <f>(AI8*2.2)</f>
        <v>29.425000000000001</v>
      </c>
      <c r="AJ9" s="7">
        <f>(AJ8*0.25)</f>
        <v>0.53125</v>
      </c>
      <c r="AK9" s="263">
        <f>AK8+AL8</f>
        <v>20</v>
      </c>
      <c r="AL9" s="264"/>
      <c r="AM9" s="11"/>
      <c r="AN9" s="25" t="s">
        <v>41</v>
      </c>
      <c r="AO9" s="26">
        <v>17.8</v>
      </c>
      <c r="AP9" s="27">
        <v>7.71</v>
      </c>
      <c r="AQ9" s="71"/>
      <c r="AR9" s="36" t="s">
        <v>36</v>
      </c>
      <c r="AS9" s="13">
        <v>0.38100000000000001</v>
      </c>
      <c r="AT9" s="2" t="s">
        <v>39</v>
      </c>
      <c r="AU9" s="39">
        <v>0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862000</v>
      </c>
      <c r="D10" s="85">
        <f t="shared" si="4"/>
        <v>30000</v>
      </c>
      <c r="E10" s="85">
        <f t="shared" si="4"/>
        <v>36000</v>
      </c>
      <c r="F10" s="86">
        <f t="shared" si="4"/>
        <v>123990</v>
      </c>
      <c r="G10" s="85">
        <f t="shared" si="4"/>
        <v>654000</v>
      </c>
      <c r="H10" s="85">
        <f t="shared" si="4"/>
        <v>9000</v>
      </c>
      <c r="I10" s="85">
        <f t="shared" si="4"/>
        <v>0</v>
      </c>
      <c r="J10" s="86">
        <f t="shared" si="4"/>
        <v>22010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1548400</v>
      </c>
      <c r="S10" s="61"/>
      <c r="T10" s="282"/>
      <c r="U10" s="285"/>
      <c r="V10" s="61"/>
      <c r="W10" s="48" t="s">
        <v>3</v>
      </c>
      <c r="X10" s="49">
        <f>X8-X9</f>
        <v>11.900000000000091</v>
      </c>
      <c r="Y10" s="49">
        <f t="shared" ref="Y10:AE10" si="5">Y8-Y9</f>
        <v>9.2999999999997272</v>
      </c>
      <c r="Z10" s="49">
        <f t="shared" si="5"/>
        <v>0</v>
      </c>
      <c r="AA10" s="49">
        <f t="shared" si="5"/>
        <v>0.5</v>
      </c>
      <c r="AB10" s="49">
        <f t="shared" si="5"/>
        <v>13.900000000000091</v>
      </c>
      <c r="AC10" s="49">
        <f t="shared" si="5"/>
        <v>9.8000000000001819</v>
      </c>
      <c r="AD10" s="49">
        <f t="shared" si="5"/>
        <v>0.20000000000000284</v>
      </c>
      <c r="AE10" s="94">
        <f t="shared" si="5"/>
        <v>0</v>
      </c>
      <c r="AF10" s="16"/>
      <c r="AG10" s="159" t="s">
        <v>28</v>
      </c>
      <c r="AH10" s="156">
        <f>(AH9)/((K8/1000000)*8.34)</f>
        <v>3.1854463658624552</v>
      </c>
      <c r="AI10" s="156">
        <f>(AI9)/((K8/1000000)*8.34)</f>
        <v>2.3272938377530168</v>
      </c>
      <c r="AJ10" s="156">
        <f>(AJ9)/((K8/1000000)*8.34)</f>
        <v>4.2017836917800852E-2</v>
      </c>
      <c r="AK10" s="265">
        <f>(AK9)/((K8/1000000)*8.34)</f>
        <v>1.5818479780819144</v>
      </c>
      <c r="AL10" s="266"/>
      <c r="AM10" s="11"/>
      <c r="AN10" s="63"/>
      <c r="AO10" s="14"/>
      <c r="AP10" s="14"/>
      <c r="AQ10" s="71"/>
      <c r="AR10" s="155" t="s">
        <v>55</v>
      </c>
      <c r="AS10" s="89">
        <v>1.71</v>
      </c>
      <c r="AT10" s="154" t="s">
        <v>54</v>
      </c>
      <c r="AU10" s="38">
        <v>3.5999999999999997E-2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112537000</v>
      </c>
      <c r="D12" s="40">
        <v>1069350</v>
      </c>
      <c r="E12" s="40">
        <v>2513280</v>
      </c>
      <c r="F12" s="42">
        <v>4227510</v>
      </c>
      <c r="G12" s="81">
        <v>193962000</v>
      </c>
      <c r="H12" s="40">
        <v>1796440</v>
      </c>
      <c r="I12" s="40">
        <v>5524590</v>
      </c>
      <c r="J12" s="42">
        <v>9546720</v>
      </c>
      <c r="K12" s="270">
        <f>C14+G14</f>
        <v>1375000</v>
      </c>
      <c r="L12" s="271"/>
      <c r="M12" s="276">
        <f>D14+E14+F14+H14+I14+J14</f>
        <v>165990</v>
      </c>
      <c r="N12" s="271"/>
      <c r="O12" s="277">
        <f>M12+K12</f>
        <v>1540990</v>
      </c>
      <c r="P12" s="277"/>
      <c r="Q12" s="45" t="s">
        <v>6</v>
      </c>
      <c r="R12" s="42">
        <v>1078853500</v>
      </c>
      <c r="S12" s="60"/>
      <c r="T12" s="280">
        <v>0</v>
      </c>
      <c r="U12" s="283">
        <v>0.92</v>
      </c>
      <c r="V12" s="60"/>
      <c r="W12" s="157" t="s">
        <v>6</v>
      </c>
      <c r="X12" s="47">
        <v>1487</v>
      </c>
      <c r="Y12" s="47">
        <v>2587.6</v>
      </c>
      <c r="Z12" s="47">
        <v>27.5</v>
      </c>
      <c r="AA12" s="47">
        <v>37.5</v>
      </c>
      <c r="AB12" s="47">
        <v>1563.5</v>
      </c>
      <c r="AC12" s="47">
        <v>2745.1</v>
      </c>
      <c r="AD12" s="47">
        <v>47.3</v>
      </c>
      <c r="AE12" s="93">
        <v>5.5</v>
      </c>
      <c r="AF12" s="16"/>
      <c r="AG12" s="157" t="s">
        <v>29</v>
      </c>
      <c r="AH12" s="18">
        <v>3.25</v>
      </c>
      <c r="AI12" s="18">
        <v>13.875</v>
      </c>
      <c r="AJ12" s="18">
        <v>2.25</v>
      </c>
      <c r="AK12" s="18">
        <v>13</v>
      </c>
      <c r="AL12" s="19">
        <v>8</v>
      </c>
      <c r="AM12" s="70"/>
      <c r="AN12" s="73" t="s">
        <v>40</v>
      </c>
      <c r="AO12" s="23">
        <v>18.100000000000001</v>
      </c>
      <c r="AP12" s="24">
        <v>7.36</v>
      </c>
      <c r="AQ12" s="71"/>
      <c r="AR12" s="34" t="s">
        <v>37</v>
      </c>
      <c r="AS12" s="55">
        <v>4.2000000000000003E-2</v>
      </c>
      <c r="AT12" s="35" t="s">
        <v>38</v>
      </c>
      <c r="AU12" s="56">
        <v>5.2999999999999999E-2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111773000</v>
      </c>
      <c r="D13" s="83">
        <f t="shared" ref="D13:J13" si="6">D8</f>
        <v>1062350</v>
      </c>
      <c r="E13" s="83">
        <f t="shared" si="6"/>
        <v>2476290</v>
      </c>
      <c r="F13" s="84">
        <f t="shared" si="6"/>
        <v>4175510</v>
      </c>
      <c r="G13" s="82">
        <f t="shared" si="6"/>
        <v>193351000</v>
      </c>
      <c r="H13" s="83">
        <f t="shared" si="6"/>
        <v>1796440</v>
      </c>
      <c r="I13" s="83">
        <f t="shared" si="6"/>
        <v>5491600</v>
      </c>
      <c r="J13" s="84">
        <f t="shared" si="6"/>
        <v>9509710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1077490200</v>
      </c>
      <c r="S13" s="60"/>
      <c r="T13" s="281"/>
      <c r="U13" s="284"/>
      <c r="V13" s="60"/>
      <c r="W13" s="158" t="s">
        <v>7</v>
      </c>
      <c r="X13" s="6">
        <f t="shared" ref="X13:AE13" si="7">X8</f>
        <v>1476</v>
      </c>
      <c r="Y13" s="6">
        <f t="shared" si="7"/>
        <v>2577.1</v>
      </c>
      <c r="Z13" s="6">
        <f t="shared" si="7"/>
        <v>27.5</v>
      </c>
      <c r="AA13" s="6">
        <f t="shared" si="7"/>
        <v>37.299999999999997</v>
      </c>
      <c r="AB13" s="6">
        <f t="shared" si="7"/>
        <v>1551.5</v>
      </c>
      <c r="AC13" s="6">
        <f t="shared" si="7"/>
        <v>2734</v>
      </c>
      <c r="AD13" s="6">
        <f t="shared" si="7"/>
        <v>47</v>
      </c>
      <c r="AE13" s="92">
        <f t="shared" si="7"/>
        <v>5.4</v>
      </c>
      <c r="AF13" s="16"/>
      <c r="AG13" s="158" t="s">
        <v>26</v>
      </c>
      <c r="AH13" s="7">
        <f>(AH12*10.74)</f>
        <v>34.905000000000001</v>
      </c>
      <c r="AI13" s="7">
        <f>(AI12*2.2)</f>
        <v>30.525000000000002</v>
      </c>
      <c r="AJ13" s="7">
        <f>(AJ12*0.25)</f>
        <v>0.5625</v>
      </c>
      <c r="AK13" s="263">
        <f>AK12+AL12</f>
        <v>21</v>
      </c>
      <c r="AL13" s="264"/>
      <c r="AM13" s="11"/>
      <c r="AN13" s="25" t="s">
        <v>41</v>
      </c>
      <c r="AO13" s="26">
        <v>18.899999999999999</v>
      </c>
      <c r="AP13" s="27">
        <v>7.53</v>
      </c>
      <c r="AQ13" s="71"/>
      <c r="AR13" s="36" t="s">
        <v>36</v>
      </c>
      <c r="AS13" s="13">
        <v>0.31900000000000001</v>
      </c>
      <c r="AT13" s="2" t="s">
        <v>39</v>
      </c>
      <c r="AU13" s="39">
        <v>0.26600000000000001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764000</v>
      </c>
      <c r="D14" s="85">
        <f t="shared" si="8"/>
        <v>7000</v>
      </c>
      <c r="E14" s="85">
        <f t="shared" si="8"/>
        <v>36990</v>
      </c>
      <c r="F14" s="86">
        <f t="shared" si="8"/>
        <v>52000</v>
      </c>
      <c r="G14" s="85">
        <f t="shared" si="8"/>
        <v>611000</v>
      </c>
      <c r="H14" s="85">
        <f t="shared" si="8"/>
        <v>0</v>
      </c>
      <c r="I14" s="85">
        <f t="shared" si="8"/>
        <v>32990</v>
      </c>
      <c r="J14" s="86">
        <f t="shared" si="8"/>
        <v>37010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1363300</v>
      </c>
      <c r="S14" s="61"/>
      <c r="T14" s="282"/>
      <c r="U14" s="285"/>
      <c r="V14" s="61"/>
      <c r="W14" s="48" t="s">
        <v>3</v>
      </c>
      <c r="X14" s="49">
        <f>X12-X13</f>
        <v>11</v>
      </c>
      <c r="Y14" s="49">
        <f t="shared" ref="Y14:AE14" si="9">Y12-Y13</f>
        <v>10.5</v>
      </c>
      <c r="Z14" s="49">
        <f t="shared" si="9"/>
        <v>0</v>
      </c>
      <c r="AA14" s="49">
        <f t="shared" si="9"/>
        <v>0.20000000000000284</v>
      </c>
      <c r="AB14" s="49">
        <f t="shared" si="9"/>
        <v>12</v>
      </c>
      <c r="AC14" s="49">
        <f t="shared" si="9"/>
        <v>11.099999999999909</v>
      </c>
      <c r="AD14" s="49">
        <f t="shared" si="9"/>
        <v>0.29999999999999716</v>
      </c>
      <c r="AE14" s="94">
        <f t="shared" si="9"/>
        <v>9.9999999999999645E-2</v>
      </c>
      <c r="AF14" s="16"/>
      <c r="AG14" s="159" t="s">
        <v>28</v>
      </c>
      <c r="AH14" s="156">
        <f>(AH13)/((K12/1000000)*8.34)</f>
        <v>3.0438194898626554</v>
      </c>
      <c r="AI14" s="156">
        <f>(AI13)/((K12/1000000)*8.34)</f>
        <v>2.6618705035971226</v>
      </c>
      <c r="AJ14" s="156">
        <f>(AJ13)/((K12/1000000)*8.34)</f>
        <v>4.9051667756703728E-2</v>
      </c>
      <c r="AK14" s="265">
        <f>(AK13)/((K12/1000000)*8.34)</f>
        <v>1.8312622629169393</v>
      </c>
      <c r="AL14" s="266"/>
      <c r="AM14" s="11"/>
      <c r="AN14" s="63"/>
      <c r="AO14" s="14"/>
      <c r="AP14" s="14"/>
      <c r="AQ14" s="71"/>
      <c r="AR14" s="155" t="s">
        <v>55</v>
      </c>
      <c r="AS14" s="89">
        <v>2.13</v>
      </c>
      <c r="AT14" s="154" t="s">
        <v>54</v>
      </c>
      <c r="AU14" s="38">
        <v>3.7999999999999999E-2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113166000</v>
      </c>
      <c r="D16" s="40">
        <v>1069350</v>
      </c>
      <c r="E16" s="40">
        <v>2513280</v>
      </c>
      <c r="F16" s="42">
        <v>4239500</v>
      </c>
      <c r="G16" s="81">
        <v>194668000</v>
      </c>
      <c r="H16" s="40">
        <v>1805440</v>
      </c>
      <c r="I16" s="40">
        <v>5524590</v>
      </c>
      <c r="J16" s="42">
        <v>9559730</v>
      </c>
      <c r="K16" s="270">
        <f>C18+G18</f>
        <v>1335000</v>
      </c>
      <c r="L16" s="271"/>
      <c r="M16" s="276">
        <f>D18+E18+F18+H18+I18+J18</f>
        <v>34000</v>
      </c>
      <c r="N16" s="271"/>
      <c r="O16" s="277">
        <f>M16+K16</f>
        <v>1369000</v>
      </c>
      <c r="P16" s="277"/>
      <c r="Q16" s="45" t="s">
        <v>6</v>
      </c>
      <c r="R16" s="42">
        <v>1080241200</v>
      </c>
      <c r="S16" s="60"/>
      <c r="T16" s="280">
        <v>0</v>
      </c>
      <c r="U16" s="283">
        <v>1.19</v>
      </c>
      <c r="V16" s="60"/>
      <c r="W16" s="157" t="s">
        <v>6</v>
      </c>
      <c r="X16" s="47">
        <v>1498.1</v>
      </c>
      <c r="Y16" s="47">
        <v>2598.4</v>
      </c>
      <c r="Z16" s="47">
        <v>27.7</v>
      </c>
      <c r="AA16" s="47">
        <v>37.5</v>
      </c>
      <c r="AB16" s="47">
        <v>1574.7</v>
      </c>
      <c r="AC16" s="47">
        <v>2756.3</v>
      </c>
      <c r="AD16" s="47">
        <v>47.3</v>
      </c>
      <c r="AE16" s="93">
        <v>5.5</v>
      </c>
      <c r="AF16" s="16"/>
      <c r="AG16" s="157" t="s">
        <v>29</v>
      </c>
      <c r="AH16" s="18">
        <v>3.25</v>
      </c>
      <c r="AI16" s="18">
        <v>14.25</v>
      </c>
      <c r="AJ16" s="18">
        <v>2.5</v>
      </c>
      <c r="AK16" s="18">
        <v>9</v>
      </c>
      <c r="AL16" s="19">
        <v>9</v>
      </c>
      <c r="AM16" s="70"/>
      <c r="AN16" s="73" t="s">
        <v>40</v>
      </c>
      <c r="AO16" s="23">
        <v>17.399999999999999</v>
      </c>
      <c r="AP16" s="24">
        <v>7.4</v>
      </c>
      <c r="AQ16" s="71"/>
      <c r="AR16" s="2" t="s">
        <v>37</v>
      </c>
      <c r="AS16" s="13">
        <v>4.2999999999999997E-2</v>
      </c>
      <c r="AT16" s="2" t="s">
        <v>38</v>
      </c>
      <c r="AU16" s="13">
        <v>6.6000000000000003E-2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112537000</v>
      </c>
      <c r="D17" s="83">
        <f t="shared" ref="D17:J17" si="10">D12</f>
        <v>1069350</v>
      </c>
      <c r="E17" s="83">
        <f t="shared" si="10"/>
        <v>2513280</v>
      </c>
      <c r="F17" s="84">
        <f t="shared" si="10"/>
        <v>4227510</v>
      </c>
      <c r="G17" s="82">
        <f t="shared" si="10"/>
        <v>193962000</v>
      </c>
      <c r="H17" s="83">
        <f t="shared" si="10"/>
        <v>1796440</v>
      </c>
      <c r="I17" s="83">
        <f t="shared" si="10"/>
        <v>5524590</v>
      </c>
      <c r="J17" s="84">
        <f t="shared" si="10"/>
        <v>9546720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1078853500</v>
      </c>
      <c r="S17" s="60"/>
      <c r="T17" s="281"/>
      <c r="U17" s="284"/>
      <c r="V17" s="60"/>
      <c r="W17" s="158" t="s">
        <v>7</v>
      </c>
      <c r="X17" s="6">
        <f t="shared" ref="X17:AE17" si="11">X12</f>
        <v>1487</v>
      </c>
      <c r="Y17" s="6">
        <f t="shared" si="11"/>
        <v>2587.6</v>
      </c>
      <c r="Z17" s="6">
        <f t="shared" si="11"/>
        <v>27.5</v>
      </c>
      <c r="AA17" s="6">
        <f t="shared" si="11"/>
        <v>37.5</v>
      </c>
      <c r="AB17" s="6">
        <f t="shared" si="11"/>
        <v>1563.5</v>
      </c>
      <c r="AC17" s="6">
        <f t="shared" si="11"/>
        <v>2745.1</v>
      </c>
      <c r="AD17" s="6">
        <f t="shared" si="11"/>
        <v>47.3</v>
      </c>
      <c r="AE17" s="92">
        <f t="shared" si="11"/>
        <v>5.5</v>
      </c>
      <c r="AF17" s="16"/>
      <c r="AG17" s="158" t="s">
        <v>26</v>
      </c>
      <c r="AH17" s="7">
        <f>(AH16*10.74)</f>
        <v>34.905000000000001</v>
      </c>
      <c r="AI17" s="7">
        <f>(AI16*2.2)</f>
        <v>31.35</v>
      </c>
      <c r="AJ17" s="7">
        <f>(AJ16*0.25)</f>
        <v>0.625</v>
      </c>
      <c r="AK17" s="263">
        <f>AK16+AL16</f>
        <v>18</v>
      </c>
      <c r="AL17" s="264"/>
      <c r="AM17" s="11"/>
      <c r="AN17" s="25" t="s">
        <v>41</v>
      </c>
      <c r="AO17" s="26">
        <v>17.899999999999999</v>
      </c>
      <c r="AP17" s="27">
        <v>7.89</v>
      </c>
      <c r="AQ17" s="71"/>
      <c r="AR17" s="2" t="s">
        <v>36</v>
      </c>
      <c r="AS17" s="13">
        <v>0.32800000000000001</v>
      </c>
      <c r="AT17" s="2" t="s">
        <v>39</v>
      </c>
      <c r="AU17" s="13">
        <v>0.185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629000</v>
      </c>
      <c r="D18" s="85">
        <f t="shared" si="12"/>
        <v>0</v>
      </c>
      <c r="E18" s="85">
        <f t="shared" si="12"/>
        <v>0</v>
      </c>
      <c r="F18" s="86">
        <f t="shared" si="12"/>
        <v>11990</v>
      </c>
      <c r="G18" s="85">
        <f t="shared" si="12"/>
        <v>706000</v>
      </c>
      <c r="H18" s="85">
        <f t="shared" si="12"/>
        <v>9000</v>
      </c>
      <c r="I18" s="85">
        <f t="shared" si="12"/>
        <v>0</v>
      </c>
      <c r="J18" s="86">
        <f t="shared" si="12"/>
        <v>13010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1387700</v>
      </c>
      <c r="S18" s="61"/>
      <c r="T18" s="282"/>
      <c r="U18" s="285"/>
      <c r="V18" s="61"/>
      <c r="W18" s="48" t="s">
        <v>3</v>
      </c>
      <c r="X18" s="49">
        <f>X16-X17</f>
        <v>11.099999999999909</v>
      </c>
      <c r="Y18" s="49">
        <f t="shared" ref="Y18:AE18" si="13">Y16-Y17</f>
        <v>10.800000000000182</v>
      </c>
      <c r="Z18" s="49">
        <f t="shared" si="13"/>
        <v>0.19999999999999929</v>
      </c>
      <c r="AA18" s="49">
        <f t="shared" si="13"/>
        <v>0</v>
      </c>
      <c r="AB18" s="49">
        <f t="shared" si="13"/>
        <v>11.200000000000045</v>
      </c>
      <c r="AC18" s="49">
        <f t="shared" si="13"/>
        <v>11.200000000000273</v>
      </c>
      <c r="AD18" s="49">
        <f t="shared" si="13"/>
        <v>0</v>
      </c>
      <c r="AE18" s="94">
        <f t="shared" si="13"/>
        <v>0</v>
      </c>
      <c r="AF18" s="16"/>
      <c r="AG18" s="159" t="s">
        <v>28</v>
      </c>
      <c r="AH18" s="156">
        <f>(AH17)/((K16/1000000)*8.34)</f>
        <v>3.1350200738285778</v>
      </c>
      <c r="AI18" s="156">
        <f>(AI17)/((K16/1000000)*8.34)</f>
        <v>2.8157249481313831</v>
      </c>
      <c r="AJ18" s="156">
        <f>(AJ17)/((K16/1000000)*8.34)</f>
        <v>5.6134867386989293E-2</v>
      </c>
      <c r="AK18" s="265">
        <f>(AK17)/((K16/1000000)*8.34)</f>
        <v>1.6166841807452916</v>
      </c>
      <c r="AL18" s="266"/>
      <c r="AM18" s="11"/>
      <c r="AN18" s="63"/>
      <c r="AO18" s="14"/>
      <c r="AP18" s="14"/>
      <c r="AQ18" s="71"/>
      <c r="AR18" s="155" t="s">
        <v>55</v>
      </c>
      <c r="AS18" s="89">
        <v>1.85</v>
      </c>
      <c r="AT18" s="154" t="s">
        <v>54</v>
      </c>
      <c r="AU18" s="12">
        <v>4.9000000000000002E-2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113985000</v>
      </c>
      <c r="D20" s="40">
        <v>1076350</v>
      </c>
      <c r="E20" s="40">
        <v>2549280</v>
      </c>
      <c r="F20" s="42">
        <v>4284500</v>
      </c>
      <c r="G20" s="81">
        <v>195431000</v>
      </c>
      <c r="H20" s="40">
        <v>1812440</v>
      </c>
      <c r="I20" s="40">
        <v>5556590</v>
      </c>
      <c r="J20" s="42">
        <v>9589740</v>
      </c>
      <c r="K20" s="270">
        <f>C22+G22</f>
        <v>1582000</v>
      </c>
      <c r="L20" s="271"/>
      <c r="M20" s="276">
        <f>D22+E22+F22+H22+I22+J22</f>
        <v>157010</v>
      </c>
      <c r="N20" s="271"/>
      <c r="O20" s="277">
        <f>M20+K20</f>
        <v>1739010</v>
      </c>
      <c r="P20" s="277"/>
      <c r="Q20" s="45" t="s">
        <v>6</v>
      </c>
      <c r="R20" s="42">
        <v>1081398900</v>
      </c>
      <c r="S20" s="60">
        <v>0</v>
      </c>
      <c r="T20" s="280">
        <v>0.02</v>
      </c>
      <c r="U20" s="283">
        <v>1.1399999999999999</v>
      </c>
      <c r="V20" s="60"/>
      <c r="W20" s="157" t="s">
        <v>6</v>
      </c>
      <c r="X20" s="47">
        <v>1511</v>
      </c>
      <c r="Y20" s="47">
        <v>2611.5</v>
      </c>
      <c r="Z20" s="47">
        <v>28</v>
      </c>
      <c r="AA20" s="47">
        <v>37.6</v>
      </c>
      <c r="AB20" s="47">
        <v>1588.6</v>
      </c>
      <c r="AC20" s="47">
        <v>2770.1</v>
      </c>
      <c r="AD20" s="47">
        <v>47.7</v>
      </c>
      <c r="AE20" s="93">
        <v>5.5</v>
      </c>
      <c r="AF20" s="16"/>
      <c r="AG20" s="157" t="s">
        <v>29</v>
      </c>
      <c r="AH20" s="18">
        <v>3.375</v>
      </c>
      <c r="AI20" s="18">
        <v>17</v>
      </c>
      <c r="AJ20" s="18">
        <v>2.5</v>
      </c>
      <c r="AK20" s="18">
        <v>10</v>
      </c>
      <c r="AL20" s="19">
        <v>10</v>
      </c>
      <c r="AM20" s="70"/>
      <c r="AN20" s="73" t="s">
        <v>40</v>
      </c>
      <c r="AO20" s="23">
        <v>16.3</v>
      </c>
      <c r="AP20" s="24">
        <v>7.55</v>
      </c>
      <c r="AQ20" s="71"/>
      <c r="AR20" s="34" t="s">
        <v>37</v>
      </c>
      <c r="AS20" s="55">
        <v>0.04</v>
      </c>
      <c r="AT20" s="35" t="s">
        <v>38</v>
      </c>
      <c r="AU20" s="56">
        <v>0.06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113166000</v>
      </c>
      <c r="D21" s="83">
        <f t="shared" ref="D21:J21" si="14">D16</f>
        <v>1069350</v>
      </c>
      <c r="E21" s="83">
        <f t="shared" si="14"/>
        <v>2513280</v>
      </c>
      <c r="F21" s="84">
        <f t="shared" si="14"/>
        <v>4239500</v>
      </c>
      <c r="G21" s="82">
        <f t="shared" si="14"/>
        <v>194668000</v>
      </c>
      <c r="H21" s="83">
        <f t="shared" si="14"/>
        <v>1805440</v>
      </c>
      <c r="I21" s="83">
        <f t="shared" si="14"/>
        <v>5524590</v>
      </c>
      <c r="J21" s="84">
        <f t="shared" si="14"/>
        <v>9559730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1080241200</v>
      </c>
      <c r="S21" s="60"/>
      <c r="T21" s="281"/>
      <c r="U21" s="284"/>
      <c r="V21" s="60"/>
      <c r="W21" s="158" t="s">
        <v>7</v>
      </c>
      <c r="X21" s="6">
        <f t="shared" ref="X21:AE21" si="15">X16</f>
        <v>1498.1</v>
      </c>
      <c r="Y21" s="6">
        <f t="shared" si="15"/>
        <v>2598.4</v>
      </c>
      <c r="Z21" s="6">
        <f t="shared" si="15"/>
        <v>27.7</v>
      </c>
      <c r="AA21" s="6">
        <f t="shared" si="15"/>
        <v>37.5</v>
      </c>
      <c r="AB21" s="6">
        <f t="shared" si="15"/>
        <v>1574.7</v>
      </c>
      <c r="AC21" s="6">
        <f t="shared" si="15"/>
        <v>2756.3</v>
      </c>
      <c r="AD21" s="6">
        <f t="shared" si="15"/>
        <v>47.3</v>
      </c>
      <c r="AE21" s="92">
        <f t="shared" si="15"/>
        <v>5.5</v>
      </c>
      <c r="AF21" s="16"/>
      <c r="AG21" s="158" t="s">
        <v>26</v>
      </c>
      <c r="AH21" s="7">
        <f>(AH20*10.74)</f>
        <v>36.247500000000002</v>
      </c>
      <c r="AI21" s="7">
        <f>(AI20*2.2)</f>
        <v>37.400000000000006</v>
      </c>
      <c r="AJ21" s="7">
        <f>(AJ20*0.25)</f>
        <v>0.625</v>
      </c>
      <c r="AK21" s="263">
        <f>AK20+AL20</f>
        <v>20</v>
      </c>
      <c r="AL21" s="264"/>
      <c r="AM21" s="11"/>
      <c r="AN21" s="25" t="s">
        <v>41</v>
      </c>
      <c r="AO21" s="26">
        <v>18.7</v>
      </c>
      <c r="AP21" s="27">
        <v>7.75</v>
      </c>
      <c r="AQ21" s="71"/>
      <c r="AR21" s="36" t="s">
        <v>36</v>
      </c>
      <c r="AS21" s="13">
        <v>0.23</v>
      </c>
      <c r="AT21" s="2" t="s">
        <v>39</v>
      </c>
      <c r="AU21" s="39">
        <v>0.28000000000000003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819000</v>
      </c>
      <c r="D22" s="85">
        <f t="shared" si="16"/>
        <v>7000</v>
      </c>
      <c r="E22" s="85">
        <f t="shared" si="16"/>
        <v>36000</v>
      </c>
      <c r="F22" s="86">
        <f t="shared" si="16"/>
        <v>45000</v>
      </c>
      <c r="G22" s="85">
        <f t="shared" si="16"/>
        <v>763000</v>
      </c>
      <c r="H22" s="85">
        <f t="shared" si="16"/>
        <v>7000</v>
      </c>
      <c r="I22" s="85">
        <f t="shared" si="16"/>
        <v>32000</v>
      </c>
      <c r="J22" s="86">
        <f t="shared" si="16"/>
        <v>30010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1157700</v>
      </c>
      <c r="S22" s="61"/>
      <c r="T22" s="282"/>
      <c r="U22" s="285"/>
      <c r="V22" s="61"/>
      <c r="W22" s="48" t="s">
        <v>3</v>
      </c>
      <c r="X22" s="49">
        <f>X20-X21</f>
        <v>12.900000000000091</v>
      </c>
      <c r="Y22" s="49">
        <f t="shared" ref="Y22:AE22" si="17">Y20-Y21</f>
        <v>13.099999999999909</v>
      </c>
      <c r="Z22" s="49">
        <f t="shared" si="17"/>
        <v>0.30000000000000071</v>
      </c>
      <c r="AA22" s="49">
        <f t="shared" si="17"/>
        <v>0.10000000000000142</v>
      </c>
      <c r="AB22" s="49">
        <f t="shared" si="17"/>
        <v>13.899999999999864</v>
      </c>
      <c r="AC22" s="49">
        <f t="shared" si="17"/>
        <v>13.799999999999727</v>
      </c>
      <c r="AD22" s="49">
        <f t="shared" si="17"/>
        <v>0.40000000000000568</v>
      </c>
      <c r="AE22" s="94">
        <f t="shared" si="17"/>
        <v>0</v>
      </c>
      <c r="AF22" s="16"/>
      <c r="AG22" s="159" t="s">
        <v>28</v>
      </c>
      <c r="AH22" s="156">
        <f>(AH21)/((K20/1000000)*8.34)</f>
        <v>2.7472964738196803</v>
      </c>
      <c r="AI22" s="156">
        <f>(AI21)/((K20/1000000)*8.34)</f>
        <v>2.8346475790290655</v>
      </c>
      <c r="AJ22" s="156">
        <f>(AJ21)/((K20/1000000)*8.34)</f>
        <v>4.7370447510512448E-2</v>
      </c>
      <c r="AK22" s="265">
        <f>(AK21)/((K20/1000000)*8.34)</f>
        <v>1.5158543203363983</v>
      </c>
      <c r="AL22" s="266"/>
      <c r="AM22" s="11"/>
      <c r="AN22" s="63"/>
      <c r="AO22" s="14"/>
      <c r="AP22" s="14"/>
      <c r="AQ22" s="71"/>
      <c r="AR22" s="155" t="s">
        <v>55</v>
      </c>
      <c r="AS22" s="89">
        <v>1.86</v>
      </c>
      <c r="AT22" s="154" t="s">
        <v>54</v>
      </c>
      <c r="AU22" s="38">
        <v>0.05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114349000</v>
      </c>
      <c r="D24" s="40">
        <v>1076350</v>
      </c>
      <c r="E24" s="40">
        <v>2549280</v>
      </c>
      <c r="F24" s="42">
        <v>4297500</v>
      </c>
      <c r="G24" s="81">
        <v>195768000</v>
      </c>
      <c r="H24" s="40">
        <v>1812440</v>
      </c>
      <c r="I24" s="40">
        <v>5556590</v>
      </c>
      <c r="J24" s="42">
        <v>9602750</v>
      </c>
      <c r="K24" s="270">
        <f>C26+G26</f>
        <v>701000</v>
      </c>
      <c r="L24" s="271"/>
      <c r="M24" s="276">
        <f>D26+E26+F26+H26+I26+J26</f>
        <v>26010</v>
      </c>
      <c r="N24" s="271"/>
      <c r="O24" s="277">
        <f>M24+K24</f>
        <v>727010</v>
      </c>
      <c r="P24" s="277"/>
      <c r="Q24" s="45" t="s">
        <v>6</v>
      </c>
      <c r="R24" s="42">
        <v>1082381000</v>
      </c>
      <c r="S24" s="60"/>
      <c r="T24" s="280">
        <v>0.17</v>
      </c>
      <c r="U24" s="283">
        <v>1.1299999999999999</v>
      </c>
      <c r="V24" s="60"/>
      <c r="W24" s="157" t="s">
        <v>6</v>
      </c>
      <c r="X24" s="47">
        <v>1516.8</v>
      </c>
      <c r="Y24" s="47">
        <v>2617.3000000000002</v>
      </c>
      <c r="Z24" s="47">
        <v>28</v>
      </c>
      <c r="AA24" s="47">
        <v>37.6</v>
      </c>
      <c r="AB24" s="47">
        <v>1594.5</v>
      </c>
      <c r="AC24" s="47">
        <v>2776</v>
      </c>
      <c r="AD24" s="47">
        <v>47.7</v>
      </c>
      <c r="AE24" s="93">
        <v>5.5</v>
      </c>
      <c r="AF24" s="16"/>
      <c r="AG24" s="157" t="s">
        <v>29</v>
      </c>
      <c r="AH24" s="18">
        <v>1.5</v>
      </c>
      <c r="AI24" s="18">
        <v>8</v>
      </c>
      <c r="AJ24" s="18">
        <v>0.875</v>
      </c>
      <c r="AK24" s="18">
        <v>4</v>
      </c>
      <c r="AL24" s="19">
        <v>4</v>
      </c>
      <c r="AM24" s="70"/>
      <c r="AN24" s="73" t="s">
        <v>40</v>
      </c>
      <c r="AO24" s="23">
        <v>14.6</v>
      </c>
      <c r="AP24" s="24">
        <v>7.51</v>
      </c>
      <c r="AQ24" s="71"/>
      <c r="AR24" s="34" t="s">
        <v>37</v>
      </c>
      <c r="AS24" s="55">
        <v>4.2999999999999997E-2</v>
      </c>
      <c r="AT24" s="35" t="s">
        <v>38</v>
      </c>
      <c r="AU24" s="56">
        <v>4.9000000000000002E-2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113985000</v>
      </c>
      <c r="D25" s="83">
        <f t="shared" si="18"/>
        <v>1076350</v>
      </c>
      <c r="E25" s="83">
        <f t="shared" si="18"/>
        <v>2549280</v>
      </c>
      <c r="F25" s="84">
        <f t="shared" si="18"/>
        <v>4284500</v>
      </c>
      <c r="G25" s="82">
        <f t="shared" si="18"/>
        <v>195431000</v>
      </c>
      <c r="H25" s="83">
        <f t="shared" si="18"/>
        <v>1812440</v>
      </c>
      <c r="I25" s="83">
        <f t="shared" si="18"/>
        <v>5556590</v>
      </c>
      <c r="J25" s="84">
        <f t="shared" si="18"/>
        <v>9589740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1081398900</v>
      </c>
      <c r="S25" s="60"/>
      <c r="T25" s="281"/>
      <c r="U25" s="284"/>
      <c r="V25" s="60"/>
      <c r="W25" s="158" t="s">
        <v>7</v>
      </c>
      <c r="X25" s="6">
        <f t="shared" ref="X25:AE25" si="19">X20</f>
        <v>1511</v>
      </c>
      <c r="Y25" s="6">
        <f t="shared" si="19"/>
        <v>2611.5</v>
      </c>
      <c r="Z25" s="6">
        <f t="shared" si="19"/>
        <v>28</v>
      </c>
      <c r="AA25" s="6">
        <f t="shared" si="19"/>
        <v>37.6</v>
      </c>
      <c r="AB25" s="6">
        <f t="shared" si="19"/>
        <v>1588.6</v>
      </c>
      <c r="AC25" s="6">
        <f t="shared" si="19"/>
        <v>2770.1</v>
      </c>
      <c r="AD25" s="6">
        <f t="shared" si="19"/>
        <v>47.7</v>
      </c>
      <c r="AE25" s="92">
        <f t="shared" si="19"/>
        <v>5.5</v>
      </c>
      <c r="AF25" s="16"/>
      <c r="AG25" s="158" t="s">
        <v>26</v>
      </c>
      <c r="AH25" s="7">
        <f>(AH24*10.74)</f>
        <v>16.11</v>
      </c>
      <c r="AI25" s="7">
        <f>(AI24*2.2)</f>
        <v>17.600000000000001</v>
      </c>
      <c r="AJ25" s="7">
        <f>(AJ24*0.25)</f>
        <v>0.21875</v>
      </c>
      <c r="AK25" s="263">
        <f>AK24+AL24</f>
        <v>8</v>
      </c>
      <c r="AL25" s="264"/>
      <c r="AM25" s="11"/>
      <c r="AN25" s="25" t="s">
        <v>41</v>
      </c>
      <c r="AO25" s="26">
        <v>16.2</v>
      </c>
      <c r="AP25" s="27">
        <v>7.78</v>
      </c>
      <c r="AQ25" s="71"/>
      <c r="AR25" s="36" t="s">
        <v>36</v>
      </c>
      <c r="AS25" s="13">
        <v>0.3</v>
      </c>
      <c r="AT25" s="2" t="s">
        <v>39</v>
      </c>
      <c r="AU25" s="39">
        <v>0.35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364000</v>
      </c>
      <c r="D26" s="85">
        <f t="shared" si="20"/>
        <v>0</v>
      </c>
      <c r="E26" s="85">
        <f t="shared" si="20"/>
        <v>0</v>
      </c>
      <c r="F26" s="86">
        <f t="shared" si="20"/>
        <v>13000</v>
      </c>
      <c r="G26" s="85">
        <f t="shared" si="20"/>
        <v>337000</v>
      </c>
      <c r="H26" s="85">
        <f t="shared" si="20"/>
        <v>0</v>
      </c>
      <c r="I26" s="85">
        <f t="shared" si="20"/>
        <v>0</v>
      </c>
      <c r="J26" s="86">
        <f t="shared" si="20"/>
        <v>13010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982100</v>
      </c>
      <c r="S26" s="61"/>
      <c r="T26" s="282"/>
      <c r="U26" s="285"/>
      <c r="V26" s="61"/>
      <c r="W26" s="48" t="s">
        <v>3</v>
      </c>
      <c r="X26" s="49">
        <f>X24-X25</f>
        <v>5.7999999999999545</v>
      </c>
      <c r="Y26" s="49">
        <f t="shared" ref="Y26:AE26" si="21">Y24-Y25</f>
        <v>5.8000000000001819</v>
      </c>
      <c r="Z26" s="49">
        <f t="shared" si="21"/>
        <v>0</v>
      </c>
      <c r="AA26" s="49">
        <f t="shared" si="21"/>
        <v>0</v>
      </c>
      <c r="AB26" s="49">
        <f t="shared" si="21"/>
        <v>5.9000000000000909</v>
      </c>
      <c r="AC26" s="49">
        <f t="shared" si="21"/>
        <v>5.9000000000000909</v>
      </c>
      <c r="AD26" s="49">
        <f t="shared" si="21"/>
        <v>0</v>
      </c>
      <c r="AE26" s="94">
        <f t="shared" si="21"/>
        <v>0</v>
      </c>
      <c r="AF26" s="16"/>
      <c r="AG26" s="159" t="s">
        <v>28</v>
      </c>
      <c r="AH26" s="156">
        <f>(AH25)/((K24/1000000)*8.34)</f>
        <v>2.7555701515820155</v>
      </c>
      <c r="AI26" s="156">
        <f>(AI25)/((K24/1000000)*8.34)</f>
        <v>3.0104304573459637</v>
      </c>
      <c r="AJ26" s="156">
        <f>(AJ25)/((K24/1000000)*8.34)</f>
        <v>3.7416571735478951E-2</v>
      </c>
      <c r="AK26" s="265">
        <f>(AK25)/((K24/1000000)*8.34)</f>
        <v>1.3683774806118016</v>
      </c>
      <c r="AL26" s="266"/>
      <c r="AM26" s="11"/>
      <c r="AN26" s="63"/>
      <c r="AO26" s="14"/>
      <c r="AP26" s="14"/>
      <c r="AQ26" s="71"/>
      <c r="AR26" s="155" t="s">
        <v>55</v>
      </c>
      <c r="AS26" s="89">
        <v>1.51</v>
      </c>
      <c r="AT26" s="154" t="s">
        <v>54</v>
      </c>
      <c r="AU26" s="38">
        <v>3.6999999999999998E-2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115450000</v>
      </c>
      <c r="D28" s="40">
        <v>1086350</v>
      </c>
      <c r="E28" s="40">
        <v>2586280</v>
      </c>
      <c r="F28" s="42">
        <v>4336500</v>
      </c>
      <c r="G28" s="81">
        <v>195792000</v>
      </c>
      <c r="H28" s="40">
        <v>1812440</v>
      </c>
      <c r="I28" s="40">
        <v>5556590</v>
      </c>
      <c r="J28" s="42">
        <v>9602750</v>
      </c>
      <c r="K28" s="270">
        <f>C30+G30</f>
        <v>1125000</v>
      </c>
      <c r="L28" s="271"/>
      <c r="M28" s="276">
        <f>D30+E30+F30+H30+I30+J30</f>
        <v>86000</v>
      </c>
      <c r="N28" s="271"/>
      <c r="O28" s="277">
        <f>M28+K28</f>
        <v>1211000</v>
      </c>
      <c r="P28" s="277"/>
      <c r="Q28" s="45" t="s">
        <v>6</v>
      </c>
      <c r="R28" s="42">
        <v>1083407900</v>
      </c>
      <c r="S28" s="60"/>
      <c r="T28" s="280">
        <v>0.01</v>
      </c>
      <c r="U28" s="283">
        <v>1.05</v>
      </c>
      <c r="V28" s="60"/>
      <c r="W28" s="157" t="s">
        <v>6</v>
      </c>
      <c r="X28" s="47">
        <v>1529.9</v>
      </c>
      <c r="Y28" s="47">
        <v>2617.6999999999998</v>
      </c>
      <c r="Z28" s="47">
        <v>28</v>
      </c>
      <c r="AA28" s="47">
        <v>37.700000000000003</v>
      </c>
      <c r="AB28" s="47">
        <v>1608.3</v>
      </c>
      <c r="AC28" s="47">
        <v>2776.4</v>
      </c>
      <c r="AD28" s="47">
        <v>47.9</v>
      </c>
      <c r="AE28" s="93">
        <v>5.6</v>
      </c>
      <c r="AF28" s="16"/>
      <c r="AG28" s="157" t="s">
        <v>29</v>
      </c>
      <c r="AH28" s="18">
        <v>2.375</v>
      </c>
      <c r="AI28" s="18">
        <v>9.25</v>
      </c>
      <c r="AJ28" s="18">
        <v>1</v>
      </c>
      <c r="AK28" s="18">
        <v>13</v>
      </c>
      <c r="AL28" s="19">
        <v>0</v>
      </c>
      <c r="AM28" s="70"/>
      <c r="AN28" s="73" t="s">
        <v>40</v>
      </c>
      <c r="AO28" s="23">
        <v>13.5</v>
      </c>
      <c r="AP28" s="24">
        <v>7.44</v>
      </c>
      <c r="AQ28" s="71"/>
      <c r="AR28" s="34" t="s">
        <v>37</v>
      </c>
      <c r="AS28" s="55">
        <v>0.04</v>
      </c>
      <c r="AT28" s="35" t="s">
        <v>38</v>
      </c>
      <c r="AU28" s="56">
        <v>0.05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114349000</v>
      </c>
      <c r="D29" s="83">
        <f t="shared" si="22"/>
        <v>1076350</v>
      </c>
      <c r="E29" s="83">
        <f t="shared" si="22"/>
        <v>2549280</v>
      </c>
      <c r="F29" s="84">
        <f t="shared" si="22"/>
        <v>4297500</v>
      </c>
      <c r="G29" s="82">
        <f t="shared" si="22"/>
        <v>195768000</v>
      </c>
      <c r="H29" s="83">
        <f t="shared" si="22"/>
        <v>1812440</v>
      </c>
      <c r="I29" s="83">
        <f t="shared" si="22"/>
        <v>5556590</v>
      </c>
      <c r="J29" s="84">
        <f t="shared" si="22"/>
        <v>9602750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1082381000</v>
      </c>
      <c r="S29" s="60"/>
      <c r="T29" s="281"/>
      <c r="U29" s="284"/>
      <c r="V29" s="60"/>
      <c r="W29" s="158" t="s">
        <v>7</v>
      </c>
      <c r="X29" s="6">
        <f t="shared" ref="X29:AE29" si="23">X24</f>
        <v>1516.8</v>
      </c>
      <c r="Y29" s="6">
        <f t="shared" si="23"/>
        <v>2617.3000000000002</v>
      </c>
      <c r="Z29" s="6">
        <f t="shared" si="23"/>
        <v>28</v>
      </c>
      <c r="AA29" s="6">
        <f t="shared" si="23"/>
        <v>37.6</v>
      </c>
      <c r="AB29" s="6">
        <f t="shared" si="23"/>
        <v>1594.5</v>
      </c>
      <c r="AC29" s="6">
        <f t="shared" si="23"/>
        <v>2776</v>
      </c>
      <c r="AD29" s="6">
        <f t="shared" si="23"/>
        <v>47.7</v>
      </c>
      <c r="AE29" s="92">
        <f t="shared" si="23"/>
        <v>5.5</v>
      </c>
      <c r="AF29" s="16"/>
      <c r="AG29" s="158" t="s">
        <v>26</v>
      </c>
      <c r="AH29" s="7">
        <f>(AH28*10.74)</f>
        <v>25.5075</v>
      </c>
      <c r="AI29" s="7">
        <f>(AI28*2.2)</f>
        <v>20.350000000000001</v>
      </c>
      <c r="AJ29" s="7">
        <f>(AJ28*0.25)</f>
        <v>0.25</v>
      </c>
      <c r="AK29" s="263">
        <f>AK28+AL28</f>
        <v>13</v>
      </c>
      <c r="AL29" s="264"/>
      <c r="AM29" s="11"/>
      <c r="AN29" s="25" t="s">
        <v>41</v>
      </c>
      <c r="AO29" s="26">
        <v>14.6</v>
      </c>
      <c r="AP29" s="27">
        <v>7.78</v>
      </c>
      <c r="AQ29" s="71"/>
      <c r="AR29" s="36" t="s">
        <v>36</v>
      </c>
      <c r="AS29" s="13">
        <v>0.28000000000000003</v>
      </c>
      <c r="AT29" s="2" t="s">
        <v>39</v>
      </c>
      <c r="AU29" s="39">
        <v>0.31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1101000</v>
      </c>
      <c r="D30" s="85">
        <f t="shared" si="24"/>
        <v>10000</v>
      </c>
      <c r="E30" s="85">
        <f t="shared" si="24"/>
        <v>37000</v>
      </c>
      <c r="F30" s="86">
        <f t="shared" si="24"/>
        <v>39000</v>
      </c>
      <c r="G30" s="85">
        <f t="shared" si="24"/>
        <v>24000</v>
      </c>
      <c r="H30" s="85">
        <f t="shared" si="24"/>
        <v>0</v>
      </c>
      <c r="I30" s="85">
        <f t="shared" si="24"/>
        <v>0</v>
      </c>
      <c r="J30" s="86">
        <f t="shared" si="24"/>
        <v>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1026900</v>
      </c>
      <c r="S30" s="61"/>
      <c r="T30" s="282"/>
      <c r="U30" s="285"/>
      <c r="V30" s="61"/>
      <c r="W30" s="48" t="s">
        <v>3</v>
      </c>
      <c r="X30" s="49">
        <f>X28-X29</f>
        <v>13.100000000000136</v>
      </c>
      <c r="Y30" s="49">
        <f t="shared" ref="Y30:AE30" si="25">Y28-Y29</f>
        <v>0.3999999999996362</v>
      </c>
      <c r="Z30" s="49">
        <f t="shared" si="25"/>
        <v>0</v>
      </c>
      <c r="AA30" s="49">
        <f t="shared" si="25"/>
        <v>0.10000000000000142</v>
      </c>
      <c r="AB30" s="49">
        <f t="shared" si="25"/>
        <v>13.799999999999955</v>
      </c>
      <c r="AC30" s="49">
        <f t="shared" si="25"/>
        <v>0.40000000000009095</v>
      </c>
      <c r="AD30" s="49">
        <f t="shared" si="25"/>
        <v>0.19999999999999574</v>
      </c>
      <c r="AE30" s="94">
        <f t="shared" si="25"/>
        <v>9.9999999999999645E-2</v>
      </c>
      <c r="AF30" s="16"/>
      <c r="AG30" s="159" t="s">
        <v>28</v>
      </c>
      <c r="AH30" s="156">
        <f>(AH29)/((K28/1000000)*8.34)</f>
        <v>2.7186250999200641</v>
      </c>
      <c r="AI30" s="156">
        <f>(AI29)/((K28/1000000)*8.34)</f>
        <v>2.1689315214495073</v>
      </c>
      <c r="AJ30" s="156">
        <f>(AJ29)/((K28/1000000)*8.34)</f>
        <v>2.664535038635758E-2</v>
      </c>
      <c r="AK30" s="265">
        <f>(AK29)/((K28/1000000)*8.34)</f>
        <v>1.385558220090594</v>
      </c>
      <c r="AL30" s="266"/>
      <c r="AM30" s="11"/>
      <c r="AN30" s="63"/>
      <c r="AO30" s="14"/>
      <c r="AP30" s="14"/>
      <c r="AQ30" s="71"/>
      <c r="AR30" s="155" t="s">
        <v>55</v>
      </c>
      <c r="AS30" s="89">
        <v>1.53</v>
      </c>
      <c r="AT30" s="154" t="s">
        <v>54</v>
      </c>
      <c r="AU30" s="38">
        <v>0.04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116647000</v>
      </c>
      <c r="D32" s="40">
        <v>1096350</v>
      </c>
      <c r="E32" s="40">
        <v>2586280</v>
      </c>
      <c r="F32" s="42">
        <v>4354500</v>
      </c>
      <c r="G32" s="81">
        <v>195792000</v>
      </c>
      <c r="H32" s="40">
        <v>1812440</v>
      </c>
      <c r="I32" s="40">
        <v>5556590</v>
      </c>
      <c r="J32" s="42">
        <v>9602750</v>
      </c>
      <c r="K32" s="270">
        <f>C34+G34</f>
        <v>1197000</v>
      </c>
      <c r="L32" s="271"/>
      <c r="M32" s="276">
        <f>D34+E34+F34+H34+I34+J34</f>
        <v>28000</v>
      </c>
      <c r="N32" s="271"/>
      <c r="O32" s="277">
        <f>M32+K32</f>
        <v>1225000</v>
      </c>
      <c r="P32" s="277"/>
      <c r="Q32" s="45" t="s">
        <v>6</v>
      </c>
      <c r="R32" s="42">
        <v>1084507600</v>
      </c>
      <c r="S32" s="60"/>
      <c r="T32" s="280">
        <v>0.01</v>
      </c>
      <c r="U32" s="283">
        <v>1.05</v>
      </c>
      <c r="V32" s="60"/>
      <c r="W32" s="157" t="s">
        <v>6</v>
      </c>
      <c r="X32" s="47">
        <v>1544</v>
      </c>
      <c r="Y32" s="47">
        <v>2617.6999999999998</v>
      </c>
      <c r="Z32" s="47">
        <v>28</v>
      </c>
      <c r="AA32" s="47">
        <v>37.799999999999997</v>
      </c>
      <c r="AB32" s="47">
        <v>1622.7</v>
      </c>
      <c r="AC32" s="47">
        <v>2776.4</v>
      </c>
      <c r="AD32" s="47">
        <v>47.9</v>
      </c>
      <c r="AE32" s="93">
        <v>5.6</v>
      </c>
      <c r="AF32" s="16"/>
      <c r="AG32" s="157" t="s">
        <v>29</v>
      </c>
      <c r="AH32" s="18">
        <v>2.625</v>
      </c>
      <c r="AI32" s="18">
        <v>9.125</v>
      </c>
      <c r="AJ32" s="18">
        <v>1.0625</v>
      </c>
      <c r="AK32" s="18">
        <v>15</v>
      </c>
      <c r="AL32" s="19">
        <v>0</v>
      </c>
      <c r="AM32" s="70"/>
      <c r="AN32" s="73" t="s">
        <v>40</v>
      </c>
      <c r="AO32" s="23">
        <v>14</v>
      </c>
      <c r="AP32" s="24">
        <v>7.56</v>
      </c>
      <c r="AQ32" s="71"/>
      <c r="AR32" s="34" t="s">
        <v>37</v>
      </c>
      <c r="AS32" s="55">
        <v>0.04</v>
      </c>
      <c r="AT32" s="35" t="s">
        <v>38</v>
      </c>
      <c r="AU32" s="56">
        <v>0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115450000</v>
      </c>
      <c r="D33" s="83">
        <f t="shared" si="26"/>
        <v>1086350</v>
      </c>
      <c r="E33" s="83">
        <f t="shared" si="26"/>
        <v>2586280</v>
      </c>
      <c r="F33" s="84">
        <f t="shared" si="26"/>
        <v>4336500</v>
      </c>
      <c r="G33" s="82">
        <f t="shared" si="26"/>
        <v>195792000</v>
      </c>
      <c r="H33" s="83">
        <f t="shared" si="26"/>
        <v>1812440</v>
      </c>
      <c r="I33" s="83">
        <f t="shared" si="26"/>
        <v>5556590</v>
      </c>
      <c r="J33" s="84">
        <f t="shared" si="26"/>
        <v>9602750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1083407900</v>
      </c>
      <c r="S33" s="60"/>
      <c r="T33" s="281"/>
      <c r="U33" s="284"/>
      <c r="V33" s="60"/>
      <c r="W33" s="158" t="s">
        <v>7</v>
      </c>
      <c r="X33" s="6">
        <f t="shared" ref="X33:AE33" si="27">X28</f>
        <v>1529.9</v>
      </c>
      <c r="Y33" s="6">
        <f t="shared" si="27"/>
        <v>2617.6999999999998</v>
      </c>
      <c r="Z33" s="6">
        <f t="shared" si="27"/>
        <v>28</v>
      </c>
      <c r="AA33" s="6">
        <f t="shared" si="27"/>
        <v>37.700000000000003</v>
      </c>
      <c r="AB33" s="6">
        <f t="shared" si="27"/>
        <v>1608.3</v>
      </c>
      <c r="AC33" s="6">
        <f t="shared" si="27"/>
        <v>2776.4</v>
      </c>
      <c r="AD33" s="6">
        <f t="shared" si="27"/>
        <v>47.9</v>
      </c>
      <c r="AE33" s="92">
        <f t="shared" si="27"/>
        <v>5.6</v>
      </c>
      <c r="AF33" s="16"/>
      <c r="AG33" s="158" t="s">
        <v>26</v>
      </c>
      <c r="AH33" s="7">
        <f>(AH32*10.74)</f>
        <v>28.192499999999999</v>
      </c>
      <c r="AI33" s="7">
        <f>(AI32*2.2)</f>
        <v>20.075000000000003</v>
      </c>
      <c r="AJ33" s="7">
        <f>(AJ32*0.25)</f>
        <v>0.265625</v>
      </c>
      <c r="AK33" s="263">
        <f>AK32+AL32</f>
        <v>15</v>
      </c>
      <c r="AL33" s="264"/>
      <c r="AM33" s="11"/>
      <c r="AN33" s="25" t="s">
        <v>41</v>
      </c>
      <c r="AO33" s="26">
        <v>15.3</v>
      </c>
      <c r="AP33" s="27">
        <v>7.84</v>
      </c>
      <c r="AQ33" s="71"/>
      <c r="AR33" s="36" t="s">
        <v>36</v>
      </c>
      <c r="AS33" s="13">
        <v>0.31</v>
      </c>
      <c r="AT33" s="2" t="s">
        <v>39</v>
      </c>
      <c r="AU33" s="39">
        <v>0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1197000</v>
      </c>
      <c r="D34" s="85">
        <f t="shared" si="28"/>
        <v>10000</v>
      </c>
      <c r="E34" s="85">
        <f t="shared" si="28"/>
        <v>0</v>
      </c>
      <c r="F34" s="86">
        <f t="shared" si="28"/>
        <v>18000</v>
      </c>
      <c r="G34" s="85">
        <f t="shared" si="28"/>
        <v>0</v>
      </c>
      <c r="H34" s="85">
        <f t="shared" si="28"/>
        <v>0</v>
      </c>
      <c r="I34" s="85">
        <f t="shared" si="28"/>
        <v>0</v>
      </c>
      <c r="J34" s="86">
        <f t="shared" si="28"/>
        <v>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1099700</v>
      </c>
      <c r="S34" s="61"/>
      <c r="T34" s="282"/>
      <c r="U34" s="285"/>
      <c r="V34" s="61"/>
      <c r="W34" s="48" t="s">
        <v>3</v>
      </c>
      <c r="X34" s="49">
        <f>X32-X33</f>
        <v>14.099999999999909</v>
      </c>
      <c r="Y34" s="49">
        <f t="shared" ref="Y34:AE34" si="29">Y32-Y33</f>
        <v>0</v>
      </c>
      <c r="Z34" s="49">
        <f t="shared" si="29"/>
        <v>0</v>
      </c>
      <c r="AA34" s="49">
        <f t="shared" si="29"/>
        <v>9.9999999999994316E-2</v>
      </c>
      <c r="AB34" s="49">
        <f t="shared" si="29"/>
        <v>14.400000000000091</v>
      </c>
      <c r="AC34" s="49">
        <f t="shared" si="29"/>
        <v>0</v>
      </c>
      <c r="AD34" s="49">
        <f t="shared" si="29"/>
        <v>0</v>
      </c>
      <c r="AE34" s="94">
        <f t="shared" si="29"/>
        <v>0</v>
      </c>
      <c r="AF34" s="16"/>
      <c r="AG34" s="159" t="s">
        <v>28</v>
      </c>
      <c r="AH34" s="156">
        <f>(AH33)/((K32/1000000)*8.34)</f>
        <v>2.8240565442382937</v>
      </c>
      <c r="AI34" s="156">
        <f>(AI33)/((K32/1000000)*8.34)</f>
        <v>2.0109225902486036</v>
      </c>
      <c r="AJ34" s="156">
        <f>(AJ33)/((K32/1000000)*8.34)</f>
        <v>2.6607786452542227E-2</v>
      </c>
      <c r="AK34" s="265">
        <f>(AK33)/((K32/1000000)*8.34)</f>
        <v>1.5025573526141494</v>
      </c>
      <c r="AL34" s="266"/>
      <c r="AM34" s="11"/>
      <c r="AN34" s="63"/>
      <c r="AO34" s="14"/>
      <c r="AP34" s="14"/>
      <c r="AQ34" s="71"/>
      <c r="AR34" s="155" t="s">
        <v>55</v>
      </c>
      <c r="AS34" s="89">
        <v>1.35</v>
      </c>
      <c r="AT34" s="154" t="s">
        <v>54</v>
      </c>
      <c r="AU34" s="38">
        <v>0.04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117945000</v>
      </c>
      <c r="D36" s="40">
        <v>1096350</v>
      </c>
      <c r="E36" s="40">
        <v>2619280</v>
      </c>
      <c r="F36" s="42">
        <v>4414490</v>
      </c>
      <c r="G36" s="81">
        <v>195792000</v>
      </c>
      <c r="H36" s="40">
        <v>1812440</v>
      </c>
      <c r="I36" s="40">
        <v>5556590</v>
      </c>
      <c r="J36" s="42">
        <v>9602750</v>
      </c>
      <c r="K36" s="270">
        <f>C38+G38</f>
        <v>1298000</v>
      </c>
      <c r="L36" s="271"/>
      <c r="M36" s="276">
        <f>D38+E38+F38+H38+I38+J38</f>
        <v>92990</v>
      </c>
      <c r="N36" s="271"/>
      <c r="O36" s="277">
        <f>M36+K36</f>
        <v>1390990</v>
      </c>
      <c r="P36" s="277"/>
      <c r="Q36" s="45" t="s">
        <v>6</v>
      </c>
      <c r="R36" s="42">
        <v>1085697500</v>
      </c>
      <c r="S36" s="60"/>
      <c r="T36" s="280">
        <v>0.12</v>
      </c>
      <c r="U36" s="283">
        <v>1.07</v>
      </c>
      <c r="V36" s="60"/>
      <c r="W36" s="157" t="s">
        <v>6</v>
      </c>
      <c r="X36" s="47">
        <v>1559.4</v>
      </c>
      <c r="Y36" s="47">
        <v>2617.6999999999998</v>
      </c>
      <c r="Z36" s="47">
        <v>28</v>
      </c>
      <c r="AA36" s="47">
        <v>37.799999999999997</v>
      </c>
      <c r="AB36" s="47">
        <v>1638.8</v>
      </c>
      <c r="AC36" s="47">
        <v>2776.4</v>
      </c>
      <c r="AD36" s="47">
        <v>48</v>
      </c>
      <c r="AE36" s="93">
        <v>5.7</v>
      </c>
      <c r="AF36" s="16"/>
      <c r="AG36" s="157" t="s">
        <v>29</v>
      </c>
      <c r="AH36" s="18">
        <v>3.25</v>
      </c>
      <c r="AI36" s="18">
        <v>10</v>
      </c>
      <c r="AJ36" s="18">
        <v>1.25</v>
      </c>
      <c r="AK36" s="18">
        <v>16</v>
      </c>
      <c r="AL36" s="19"/>
      <c r="AM36" s="70"/>
      <c r="AN36" s="73" t="s">
        <v>40</v>
      </c>
      <c r="AO36" s="23">
        <v>13.5</v>
      </c>
      <c r="AP36" s="24">
        <v>7.47</v>
      </c>
      <c r="AQ36" s="71"/>
      <c r="AR36" s="34" t="s">
        <v>37</v>
      </c>
      <c r="AS36" s="55">
        <v>0.04</v>
      </c>
      <c r="AT36" s="35" t="s">
        <v>38</v>
      </c>
      <c r="AU36" s="56">
        <v>0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116647000</v>
      </c>
      <c r="D37" s="83">
        <f t="shared" si="30"/>
        <v>1096350</v>
      </c>
      <c r="E37" s="83">
        <f t="shared" si="30"/>
        <v>2586280</v>
      </c>
      <c r="F37" s="84">
        <f t="shared" si="30"/>
        <v>4354500</v>
      </c>
      <c r="G37" s="82">
        <f t="shared" si="30"/>
        <v>195792000</v>
      </c>
      <c r="H37" s="83">
        <f t="shared" si="30"/>
        <v>1812440</v>
      </c>
      <c r="I37" s="83">
        <f t="shared" si="30"/>
        <v>5556590</v>
      </c>
      <c r="J37" s="84">
        <f t="shared" si="30"/>
        <v>9602750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1084507600</v>
      </c>
      <c r="S37" s="60"/>
      <c r="T37" s="281"/>
      <c r="U37" s="284"/>
      <c r="V37" s="60"/>
      <c r="W37" s="158" t="s">
        <v>7</v>
      </c>
      <c r="X37" s="6">
        <f t="shared" ref="X37:AE37" si="31">X32</f>
        <v>1544</v>
      </c>
      <c r="Y37" s="6">
        <f t="shared" si="31"/>
        <v>2617.6999999999998</v>
      </c>
      <c r="Z37" s="6">
        <f t="shared" si="31"/>
        <v>28</v>
      </c>
      <c r="AA37" s="6">
        <f t="shared" si="31"/>
        <v>37.799999999999997</v>
      </c>
      <c r="AB37" s="6">
        <f t="shared" si="31"/>
        <v>1622.7</v>
      </c>
      <c r="AC37" s="6">
        <f t="shared" si="31"/>
        <v>2776.4</v>
      </c>
      <c r="AD37" s="6">
        <f t="shared" si="31"/>
        <v>47.9</v>
      </c>
      <c r="AE37" s="92">
        <f t="shared" si="31"/>
        <v>5.6</v>
      </c>
      <c r="AF37" s="16"/>
      <c r="AG37" s="158" t="s">
        <v>26</v>
      </c>
      <c r="AH37" s="7">
        <f>(AH36*10.74)</f>
        <v>34.905000000000001</v>
      </c>
      <c r="AI37" s="7">
        <f>(AI36*2.2)</f>
        <v>22</v>
      </c>
      <c r="AJ37" s="7">
        <f>(AJ36*0.25)</f>
        <v>0.3125</v>
      </c>
      <c r="AK37" s="263">
        <f>AK36+AL36</f>
        <v>16</v>
      </c>
      <c r="AL37" s="264"/>
      <c r="AM37" s="11"/>
      <c r="AN37" s="25" t="s">
        <v>41</v>
      </c>
      <c r="AO37" s="26">
        <v>15.1</v>
      </c>
      <c r="AP37" s="27">
        <v>7.77</v>
      </c>
      <c r="AQ37" s="71"/>
      <c r="AR37" s="36" t="s">
        <v>36</v>
      </c>
      <c r="AS37" s="13">
        <v>0.60099999999999998</v>
      </c>
      <c r="AT37" s="2" t="s">
        <v>39</v>
      </c>
      <c r="AU37" s="39">
        <v>0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1298000</v>
      </c>
      <c r="D38" s="85">
        <f t="shared" si="32"/>
        <v>0</v>
      </c>
      <c r="E38" s="85">
        <f t="shared" si="32"/>
        <v>33000</v>
      </c>
      <c r="F38" s="86">
        <f t="shared" si="32"/>
        <v>59990</v>
      </c>
      <c r="G38" s="85">
        <f t="shared" si="32"/>
        <v>0</v>
      </c>
      <c r="H38" s="85">
        <f t="shared" si="32"/>
        <v>0</v>
      </c>
      <c r="I38" s="85">
        <f t="shared" si="32"/>
        <v>0</v>
      </c>
      <c r="J38" s="86">
        <f t="shared" si="32"/>
        <v>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1189900</v>
      </c>
      <c r="S38" s="61"/>
      <c r="T38" s="282"/>
      <c r="U38" s="285"/>
      <c r="V38" s="61"/>
      <c r="W38" s="48" t="s">
        <v>3</v>
      </c>
      <c r="X38" s="49">
        <f t="shared" ref="X38:AE38" si="33">X36-X37</f>
        <v>15.400000000000091</v>
      </c>
      <c r="Y38" s="49">
        <f t="shared" si="33"/>
        <v>0</v>
      </c>
      <c r="Z38" s="49">
        <f t="shared" si="33"/>
        <v>0</v>
      </c>
      <c r="AA38" s="49">
        <f t="shared" si="33"/>
        <v>0</v>
      </c>
      <c r="AB38" s="49">
        <f t="shared" si="33"/>
        <v>16.099999999999909</v>
      </c>
      <c r="AC38" s="49">
        <f t="shared" si="33"/>
        <v>0</v>
      </c>
      <c r="AD38" s="49">
        <f t="shared" si="33"/>
        <v>0.10000000000000142</v>
      </c>
      <c r="AE38" s="94">
        <f t="shared" si="33"/>
        <v>0.10000000000000053</v>
      </c>
      <c r="AF38" s="16"/>
      <c r="AG38" s="159" t="s">
        <v>28</v>
      </c>
      <c r="AH38" s="156">
        <f>(AH37)/((K36/1000000)*8.34)</f>
        <v>3.2243850528206095</v>
      </c>
      <c r="AI38" s="156">
        <f>(AI37)/((K36/1000000)*8.34)</f>
        <v>2.0322724870950699</v>
      </c>
      <c r="AJ38" s="156">
        <f>(AJ37)/((K36/1000000)*8.34)</f>
        <v>2.8867506918964059E-2</v>
      </c>
      <c r="AK38" s="265">
        <f>(AK37)/((K36/1000000)*8.34)</f>
        <v>1.4780163542509599</v>
      </c>
      <c r="AL38" s="266"/>
      <c r="AM38" s="11"/>
      <c r="AN38" s="63"/>
      <c r="AO38" s="14"/>
      <c r="AP38" s="14"/>
      <c r="AQ38" s="71"/>
      <c r="AR38" s="155" t="s">
        <v>55</v>
      </c>
      <c r="AS38" s="89">
        <v>1.5</v>
      </c>
      <c r="AT38" s="154" t="s">
        <v>54</v>
      </c>
      <c r="AU38" s="38">
        <v>3.4000000000000002E-2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119233000</v>
      </c>
      <c r="D40" s="40">
        <v>1106350</v>
      </c>
      <c r="E40" s="40">
        <v>2651270</v>
      </c>
      <c r="F40" s="42">
        <v>4444490</v>
      </c>
      <c r="G40" s="81">
        <v>195792000</v>
      </c>
      <c r="H40" s="40">
        <v>1812440</v>
      </c>
      <c r="I40" s="40">
        <v>5556590</v>
      </c>
      <c r="J40" s="42">
        <v>9602750</v>
      </c>
      <c r="K40" s="270">
        <f>C42+G42</f>
        <v>1288000</v>
      </c>
      <c r="L40" s="271"/>
      <c r="M40" s="276">
        <f>D42+E42+F42+H42+I42+J42</f>
        <v>71990</v>
      </c>
      <c r="N40" s="271"/>
      <c r="O40" s="277">
        <f>M40+K40</f>
        <v>1359990</v>
      </c>
      <c r="P40" s="277"/>
      <c r="Q40" s="45" t="s">
        <v>6</v>
      </c>
      <c r="R40" s="42">
        <v>1086805200</v>
      </c>
      <c r="S40" s="60"/>
      <c r="T40" s="280">
        <v>0</v>
      </c>
      <c r="U40" s="283">
        <v>1.08</v>
      </c>
      <c r="V40" s="60"/>
      <c r="W40" s="157" t="s">
        <v>6</v>
      </c>
      <c r="X40" s="47">
        <v>1574.6</v>
      </c>
      <c r="Y40" s="47">
        <v>2617.6999999999998</v>
      </c>
      <c r="Z40" s="47">
        <v>28</v>
      </c>
      <c r="AA40" s="47">
        <v>37.9</v>
      </c>
      <c r="AB40" s="47">
        <v>1654.4</v>
      </c>
      <c r="AC40" s="47">
        <v>2776.4</v>
      </c>
      <c r="AD40" s="47">
        <v>48.2</v>
      </c>
      <c r="AE40" s="93">
        <v>5.7</v>
      </c>
      <c r="AF40" s="16"/>
      <c r="AG40" s="157" t="s">
        <v>29</v>
      </c>
      <c r="AH40" s="18">
        <v>2.75</v>
      </c>
      <c r="AI40" s="18">
        <v>9.9375</v>
      </c>
      <c r="AJ40" s="18">
        <v>1.5</v>
      </c>
      <c r="AK40" s="18">
        <v>16</v>
      </c>
      <c r="AL40" s="19">
        <v>0</v>
      </c>
      <c r="AM40" s="70"/>
      <c r="AN40" s="73" t="s">
        <v>40</v>
      </c>
      <c r="AO40" s="23">
        <v>14.6</v>
      </c>
      <c r="AP40" s="24">
        <v>7.47</v>
      </c>
      <c r="AQ40" s="71"/>
      <c r="AR40" s="34" t="s">
        <v>37</v>
      </c>
      <c r="AS40" s="55">
        <v>4.1000000000000002E-2</v>
      </c>
      <c r="AT40" s="35" t="s">
        <v>38</v>
      </c>
      <c r="AU40" s="56">
        <v>0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117945000</v>
      </c>
      <c r="D41" s="83">
        <f t="shared" si="34"/>
        <v>1096350</v>
      </c>
      <c r="E41" s="83">
        <f t="shared" si="34"/>
        <v>2619280</v>
      </c>
      <c r="F41" s="84">
        <f t="shared" si="34"/>
        <v>4414490</v>
      </c>
      <c r="G41" s="82">
        <f t="shared" si="34"/>
        <v>195792000</v>
      </c>
      <c r="H41" s="83">
        <f t="shared" si="34"/>
        <v>1812440</v>
      </c>
      <c r="I41" s="83">
        <f t="shared" si="34"/>
        <v>5556590</v>
      </c>
      <c r="J41" s="84">
        <f t="shared" si="34"/>
        <v>9602750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1085697500</v>
      </c>
      <c r="S41" s="60"/>
      <c r="T41" s="281"/>
      <c r="U41" s="284"/>
      <c r="V41" s="60"/>
      <c r="W41" s="158" t="s">
        <v>7</v>
      </c>
      <c r="X41" s="6">
        <f t="shared" ref="X41:AE41" si="35">X36</f>
        <v>1559.4</v>
      </c>
      <c r="Y41" s="6">
        <f t="shared" si="35"/>
        <v>2617.6999999999998</v>
      </c>
      <c r="Z41" s="6">
        <f t="shared" si="35"/>
        <v>28</v>
      </c>
      <c r="AA41" s="6">
        <f t="shared" si="35"/>
        <v>37.799999999999997</v>
      </c>
      <c r="AB41" s="6">
        <f t="shared" si="35"/>
        <v>1638.8</v>
      </c>
      <c r="AC41" s="6">
        <f t="shared" si="35"/>
        <v>2776.4</v>
      </c>
      <c r="AD41" s="6">
        <f t="shared" si="35"/>
        <v>48</v>
      </c>
      <c r="AE41" s="92">
        <f t="shared" si="35"/>
        <v>5.7</v>
      </c>
      <c r="AF41" s="16"/>
      <c r="AG41" s="158" t="s">
        <v>26</v>
      </c>
      <c r="AH41" s="7">
        <f>(AH40*10.74)</f>
        <v>29.535</v>
      </c>
      <c r="AI41" s="7">
        <f>(AI40*2.2)</f>
        <v>21.862500000000001</v>
      </c>
      <c r="AJ41" s="7">
        <f>(AJ40*0.25)</f>
        <v>0.375</v>
      </c>
      <c r="AK41" s="263">
        <f>AK40+AL40</f>
        <v>16</v>
      </c>
      <c r="AL41" s="264"/>
      <c r="AM41" s="11"/>
      <c r="AN41" s="25" t="s">
        <v>41</v>
      </c>
      <c r="AO41" s="26">
        <v>15.6</v>
      </c>
      <c r="AP41" s="27">
        <v>7.69</v>
      </c>
      <c r="AQ41" s="71"/>
      <c r="AR41" s="36" t="s">
        <v>36</v>
      </c>
      <c r="AS41" s="13">
        <v>0.3</v>
      </c>
      <c r="AT41" s="2" t="s">
        <v>39</v>
      </c>
      <c r="AU41" s="39">
        <v>0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1288000</v>
      </c>
      <c r="D42" s="85">
        <f t="shared" si="36"/>
        <v>10000</v>
      </c>
      <c r="E42" s="85">
        <f t="shared" si="36"/>
        <v>31990</v>
      </c>
      <c r="F42" s="86">
        <f t="shared" si="36"/>
        <v>30000</v>
      </c>
      <c r="G42" s="85">
        <f t="shared" si="36"/>
        <v>0</v>
      </c>
      <c r="H42" s="85">
        <f t="shared" si="36"/>
        <v>0</v>
      </c>
      <c r="I42" s="85">
        <f t="shared" si="36"/>
        <v>0</v>
      </c>
      <c r="J42" s="86">
        <f t="shared" si="36"/>
        <v>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1107700</v>
      </c>
      <c r="S42" s="61"/>
      <c r="T42" s="282"/>
      <c r="U42" s="285"/>
      <c r="V42" s="61"/>
      <c r="W42" s="48" t="s">
        <v>3</v>
      </c>
      <c r="X42" s="49">
        <f t="shared" ref="X42:AE42" si="37">X40-X41</f>
        <v>15.199999999999818</v>
      </c>
      <c r="Y42" s="49">
        <f t="shared" si="37"/>
        <v>0</v>
      </c>
      <c r="Z42" s="49">
        <f t="shared" si="37"/>
        <v>0</v>
      </c>
      <c r="AA42" s="49">
        <f t="shared" si="37"/>
        <v>0.10000000000000142</v>
      </c>
      <c r="AB42" s="49">
        <f t="shared" si="37"/>
        <v>15.600000000000136</v>
      </c>
      <c r="AC42" s="49">
        <f t="shared" si="37"/>
        <v>0</v>
      </c>
      <c r="AD42" s="49">
        <f t="shared" si="37"/>
        <v>0.20000000000000284</v>
      </c>
      <c r="AE42" s="94">
        <f t="shared" si="37"/>
        <v>0</v>
      </c>
      <c r="AF42" s="16"/>
      <c r="AG42" s="159" t="s">
        <v>28</v>
      </c>
      <c r="AH42" s="156">
        <f>(AH41)/((K40/1000000)*8.34)</f>
        <v>2.7495084677599535</v>
      </c>
      <c r="AI42" s="156">
        <f>(AI41)/((K40/1000000)*8.34)</f>
        <v>2.0352506814424238</v>
      </c>
      <c r="AJ42" s="156">
        <f>(AJ41)/((K40/1000000)*8.34)</f>
        <v>3.4909960230573307E-2</v>
      </c>
      <c r="AK42" s="265">
        <f>(AK41)/((K40/1000000)*8.34)</f>
        <v>1.489491636504461</v>
      </c>
      <c r="AL42" s="266"/>
      <c r="AM42" s="11"/>
      <c r="AN42" s="63"/>
      <c r="AO42" s="14"/>
      <c r="AP42" s="14"/>
      <c r="AQ42" s="71"/>
      <c r="AR42" s="155" t="s">
        <v>55</v>
      </c>
      <c r="AS42" s="89">
        <v>1.36</v>
      </c>
      <c r="AT42" s="154" t="s">
        <v>54</v>
      </c>
      <c r="AU42" s="38">
        <v>3.6999999999999998E-2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120117000</v>
      </c>
      <c r="D44" s="40">
        <v>1116350</v>
      </c>
      <c r="E44" s="40">
        <v>2684270</v>
      </c>
      <c r="F44" s="42">
        <v>4483490</v>
      </c>
      <c r="G44" s="81">
        <v>195792000</v>
      </c>
      <c r="H44" s="40">
        <v>1812440</v>
      </c>
      <c r="I44" s="40">
        <v>5556590</v>
      </c>
      <c r="J44" s="42">
        <v>9602750</v>
      </c>
      <c r="K44" s="270">
        <f>C46+G46</f>
        <v>884000</v>
      </c>
      <c r="L44" s="271"/>
      <c r="M44" s="276">
        <f>D46+E46+F46+H46+I46+J46</f>
        <v>82000</v>
      </c>
      <c r="N44" s="271"/>
      <c r="O44" s="277">
        <f>M44+K44</f>
        <v>966000</v>
      </c>
      <c r="P44" s="277"/>
      <c r="Q44" s="45" t="s">
        <v>6</v>
      </c>
      <c r="R44" s="42">
        <v>1087836700</v>
      </c>
      <c r="S44" s="60"/>
      <c r="T44" s="280">
        <v>0.12</v>
      </c>
      <c r="U44" s="283">
        <v>1.04</v>
      </c>
      <c r="V44" s="60"/>
      <c r="W44" s="157" t="s">
        <v>6</v>
      </c>
      <c r="X44" s="47">
        <v>1585</v>
      </c>
      <c r="Y44" s="47">
        <v>2617.6999999999998</v>
      </c>
      <c r="Z44" s="47">
        <v>28</v>
      </c>
      <c r="AA44" s="47">
        <v>38</v>
      </c>
      <c r="AB44" s="47">
        <v>1665.4</v>
      </c>
      <c r="AC44" s="47">
        <v>2776.4</v>
      </c>
      <c r="AD44" s="47">
        <v>48.3</v>
      </c>
      <c r="AE44" s="93">
        <v>5.8</v>
      </c>
      <c r="AF44" s="16"/>
      <c r="AG44" s="157" t="s">
        <v>29</v>
      </c>
      <c r="AH44" s="18">
        <v>2.125</v>
      </c>
      <c r="AI44" s="18">
        <v>6.875</v>
      </c>
      <c r="AJ44" s="18">
        <v>1.375</v>
      </c>
      <c r="AK44" s="18">
        <v>11</v>
      </c>
      <c r="AL44" s="19">
        <v>0</v>
      </c>
      <c r="AM44" s="70"/>
      <c r="AN44" s="73" t="s">
        <v>40</v>
      </c>
      <c r="AO44" s="23">
        <v>14.7</v>
      </c>
      <c r="AP44" s="24">
        <v>7.55</v>
      </c>
      <c r="AQ44" s="71"/>
      <c r="AR44" s="34" t="s">
        <v>37</v>
      </c>
      <c r="AS44" s="55">
        <v>4.4999999999999998E-2</v>
      </c>
      <c r="AT44" s="35" t="s">
        <v>38</v>
      </c>
      <c r="AU44" s="56">
        <v>0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119233000</v>
      </c>
      <c r="D45" s="83">
        <f t="shared" si="38"/>
        <v>1106350</v>
      </c>
      <c r="E45" s="83">
        <f t="shared" si="38"/>
        <v>2651270</v>
      </c>
      <c r="F45" s="84">
        <f t="shared" si="38"/>
        <v>4444490</v>
      </c>
      <c r="G45" s="82">
        <f t="shared" si="38"/>
        <v>195792000</v>
      </c>
      <c r="H45" s="83">
        <f t="shared" si="38"/>
        <v>1812440</v>
      </c>
      <c r="I45" s="83">
        <f t="shared" si="38"/>
        <v>5556590</v>
      </c>
      <c r="J45" s="84">
        <f t="shared" si="38"/>
        <v>9602750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1086805200</v>
      </c>
      <c r="S45" s="60"/>
      <c r="T45" s="281"/>
      <c r="U45" s="284"/>
      <c r="V45" s="60"/>
      <c r="W45" s="158" t="s">
        <v>7</v>
      </c>
      <c r="X45" s="6">
        <f t="shared" ref="X45:AE45" si="39">X40</f>
        <v>1574.6</v>
      </c>
      <c r="Y45" s="6">
        <f t="shared" si="39"/>
        <v>2617.6999999999998</v>
      </c>
      <c r="Z45" s="6">
        <f t="shared" si="39"/>
        <v>28</v>
      </c>
      <c r="AA45" s="6">
        <f t="shared" si="39"/>
        <v>37.9</v>
      </c>
      <c r="AB45" s="6">
        <f t="shared" si="39"/>
        <v>1654.4</v>
      </c>
      <c r="AC45" s="6">
        <f t="shared" si="39"/>
        <v>2776.4</v>
      </c>
      <c r="AD45" s="6">
        <f t="shared" si="39"/>
        <v>48.2</v>
      </c>
      <c r="AE45" s="92">
        <f t="shared" si="39"/>
        <v>5.7</v>
      </c>
      <c r="AF45" s="16"/>
      <c r="AG45" s="158" t="s">
        <v>26</v>
      </c>
      <c r="AH45" s="7">
        <f>(AH44*10.74)</f>
        <v>22.822500000000002</v>
      </c>
      <c r="AI45" s="7">
        <f>(AI44*2.2)</f>
        <v>15.125000000000002</v>
      </c>
      <c r="AJ45" s="7">
        <f>(AJ44*0.25)</f>
        <v>0.34375</v>
      </c>
      <c r="AK45" s="263">
        <f>AK44+AL44</f>
        <v>11</v>
      </c>
      <c r="AL45" s="264"/>
      <c r="AM45" s="11"/>
      <c r="AN45" s="25" t="s">
        <v>41</v>
      </c>
      <c r="AO45" s="26">
        <v>15.2</v>
      </c>
      <c r="AP45" s="27">
        <v>7.8</v>
      </c>
      <c r="AQ45" s="71"/>
      <c r="AR45" s="36" t="s">
        <v>36</v>
      </c>
      <c r="AS45" s="13">
        <v>0.33400000000000002</v>
      </c>
      <c r="AT45" s="2" t="s">
        <v>39</v>
      </c>
      <c r="AU45" s="39">
        <v>0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884000</v>
      </c>
      <c r="D46" s="85">
        <f t="shared" si="40"/>
        <v>10000</v>
      </c>
      <c r="E46" s="85">
        <f t="shared" si="40"/>
        <v>33000</v>
      </c>
      <c r="F46" s="86">
        <f t="shared" si="40"/>
        <v>39000</v>
      </c>
      <c r="G46" s="85">
        <f t="shared" si="40"/>
        <v>0</v>
      </c>
      <c r="H46" s="85">
        <f t="shared" si="40"/>
        <v>0</v>
      </c>
      <c r="I46" s="85">
        <f t="shared" si="40"/>
        <v>0</v>
      </c>
      <c r="J46" s="86">
        <f t="shared" si="40"/>
        <v>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1031500</v>
      </c>
      <c r="S46" s="61"/>
      <c r="T46" s="282"/>
      <c r="U46" s="285"/>
      <c r="V46" s="61"/>
      <c r="W46" s="48" t="s">
        <v>3</v>
      </c>
      <c r="X46" s="49">
        <f>X44-X45</f>
        <v>10.400000000000091</v>
      </c>
      <c r="Y46" s="49">
        <f t="shared" ref="Y46:AE46" si="41">Y44-Y45</f>
        <v>0</v>
      </c>
      <c r="Z46" s="49">
        <f t="shared" si="41"/>
        <v>0</v>
      </c>
      <c r="AA46" s="49">
        <f t="shared" si="41"/>
        <v>0.10000000000000142</v>
      </c>
      <c r="AB46" s="49">
        <f t="shared" si="41"/>
        <v>11</v>
      </c>
      <c r="AC46" s="49">
        <f t="shared" si="41"/>
        <v>0</v>
      </c>
      <c r="AD46" s="49">
        <f t="shared" si="41"/>
        <v>9.9999999999994316E-2</v>
      </c>
      <c r="AE46" s="94">
        <f t="shared" si="41"/>
        <v>9.9999999999999645E-2</v>
      </c>
      <c r="AF46" s="16"/>
      <c r="AG46" s="159" t="s">
        <v>28</v>
      </c>
      <c r="AH46" s="156">
        <f>(AH45)/((K44/1000000)*8.34)</f>
        <v>3.0956004427227453</v>
      </c>
      <c r="AI46" s="156">
        <f>(AI45)/((K44/1000000)*8.34)</f>
        <v>2.0515261998545964</v>
      </c>
      <c r="AJ46" s="156">
        <f>(AJ45)/((K44/1000000)*8.34)</f>
        <v>4.6625595451240814E-2</v>
      </c>
      <c r="AK46" s="265">
        <f>(AK45)/((K44/1000000)*8.34)</f>
        <v>1.4920190544397061</v>
      </c>
      <c r="AL46" s="266"/>
      <c r="AM46" s="11"/>
      <c r="AN46" s="63"/>
      <c r="AO46" s="14"/>
      <c r="AP46" s="14"/>
      <c r="AQ46" s="71"/>
      <c r="AR46" s="155" t="s">
        <v>55</v>
      </c>
      <c r="AS46" s="89">
        <v>1.1100000000000001</v>
      </c>
      <c r="AT46" s="154" t="s">
        <v>54</v>
      </c>
      <c r="AU46" s="38">
        <v>3.7999999999999999E-2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121147000</v>
      </c>
      <c r="D48" s="40">
        <v>1116350</v>
      </c>
      <c r="E48" s="40">
        <v>2684270</v>
      </c>
      <c r="F48" s="42">
        <v>4492490</v>
      </c>
      <c r="G48" s="81">
        <v>195792000</v>
      </c>
      <c r="H48" s="40">
        <v>1812440</v>
      </c>
      <c r="I48" s="40">
        <v>5556590</v>
      </c>
      <c r="J48" s="42">
        <v>9602750</v>
      </c>
      <c r="K48" s="270">
        <f>C50+G50</f>
        <v>1030000</v>
      </c>
      <c r="L48" s="271"/>
      <c r="M48" s="276">
        <f>D50+E50+F50+H50+I50+J50</f>
        <v>9000</v>
      </c>
      <c r="N48" s="271"/>
      <c r="O48" s="288">
        <f>M48+K48</f>
        <v>1039000</v>
      </c>
      <c r="P48" s="289"/>
      <c r="Q48" s="45" t="s">
        <v>6</v>
      </c>
      <c r="R48" s="42">
        <v>1088733500</v>
      </c>
      <c r="S48" s="60"/>
      <c r="T48" s="280">
        <v>0.55000000000000004</v>
      </c>
      <c r="U48" s="283">
        <v>1</v>
      </c>
      <c r="V48" s="60"/>
      <c r="W48" s="157" t="s">
        <v>6</v>
      </c>
      <c r="X48" s="47">
        <v>1597.2</v>
      </c>
      <c r="Y48" s="47">
        <v>2617.6999999999998</v>
      </c>
      <c r="Z48" s="47">
        <v>28</v>
      </c>
      <c r="AA48" s="47">
        <v>38</v>
      </c>
      <c r="AB48" s="47">
        <v>1677.7</v>
      </c>
      <c r="AC48" s="47">
        <v>2776.4</v>
      </c>
      <c r="AD48" s="47">
        <v>48.3</v>
      </c>
      <c r="AE48" s="93">
        <v>5.8</v>
      </c>
      <c r="AF48" s="16"/>
      <c r="AG48" s="157" t="s">
        <v>29</v>
      </c>
      <c r="AH48" s="18">
        <v>2.5</v>
      </c>
      <c r="AI48" s="18">
        <v>7.9375</v>
      </c>
      <c r="AJ48" s="18">
        <v>1.5</v>
      </c>
      <c r="AK48" s="18">
        <v>13</v>
      </c>
      <c r="AL48" s="19">
        <v>0</v>
      </c>
      <c r="AM48" s="70"/>
      <c r="AN48" s="73" t="s">
        <v>40</v>
      </c>
      <c r="AO48" s="23">
        <v>15.9</v>
      </c>
      <c r="AP48" s="24">
        <v>7.58</v>
      </c>
      <c r="AQ48" s="71"/>
      <c r="AR48" s="34" t="s">
        <v>37</v>
      </c>
      <c r="AS48" s="55">
        <v>0.04</v>
      </c>
      <c r="AT48" s="35" t="s">
        <v>38</v>
      </c>
      <c r="AU48" s="56">
        <v>0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120117000</v>
      </c>
      <c r="D49" s="83">
        <f t="shared" si="42"/>
        <v>1116350</v>
      </c>
      <c r="E49" s="83">
        <f t="shared" si="42"/>
        <v>2684270</v>
      </c>
      <c r="F49" s="84">
        <f t="shared" si="42"/>
        <v>4483490</v>
      </c>
      <c r="G49" s="82">
        <f t="shared" si="42"/>
        <v>195792000</v>
      </c>
      <c r="H49" s="83">
        <f t="shared" si="42"/>
        <v>1812440</v>
      </c>
      <c r="I49" s="83">
        <f t="shared" si="42"/>
        <v>5556590</v>
      </c>
      <c r="J49" s="84">
        <f t="shared" si="42"/>
        <v>9602750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1087836700</v>
      </c>
      <c r="S49" s="60"/>
      <c r="T49" s="281"/>
      <c r="U49" s="284"/>
      <c r="V49" s="60"/>
      <c r="W49" s="158" t="s">
        <v>7</v>
      </c>
      <c r="X49" s="6">
        <f t="shared" ref="X49:AE49" si="43">X44</f>
        <v>1585</v>
      </c>
      <c r="Y49" s="6">
        <f t="shared" si="43"/>
        <v>2617.6999999999998</v>
      </c>
      <c r="Z49" s="6">
        <f t="shared" si="43"/>
        <v>28</v>
      </c>
      <c r="AA49" s="6">
        <f t="shared" si="43"/>
        <v>38</v>
      </c>
      <c r="AB49" s="6">
        <f t="shared" si="43"/>
        <v>1665.4</v>
      </c>
      <c r="AC49" s="6">
        <f t="shared" si="43"/>
        <v>2776.4</v>
      </c>
      <c r="AD49" s="6">
        <f t="shared" si="43"/>
        <v>48.3</v>
      </c>
      <c r="AE49" s="92">
        <f t="shared" si="43"/>
        <v>5.8</v>
      </c>
      <c r="AF49" s="16"/>
      <c r="AG49" s="158" t="s">
        <v>26</v>
      </c>
      <c r="AH49" s="7">
        <f>(AH48*10.74)</f>
        <v>26.85</v>
      </c>
      <c r="AI49" s="7">
        <f>(AI48*2.2)</f>
        <v>17.462500000000002</v>
      </c>
      <c r="AJ49" s="7">
        <f>(AJ48*0.25)</f>
        <v>0.375</v>
      </c>
      <c r="AK49" s="294">
        <f>AK48+AL48</f>
        <v>13</v>
      </c>
      <c r="AL49" s="295"/>
      <c r="AM49" s="11"/>
      <c r="AN49" s="25" t="s">
        <v>41</v>
      </c>
      <c r="AO49" s="26">
        <v>15.8</v>
      </c>
      <c r="AP49" s="27">
        <v>7.83</v>
      </c>
      <c r="AQ49" s="71"/>
      <c r="AR49" s="36" t="s">
        <v>36</v>
      </c>
      <c r="AS49" s="13">
        <v>0.36699999999999999</v>
      </c>
      <c r="AT49" s="2" t="s">
        <v>39</v>
      </c>
      <c r="AU49" s="39">
        <v>0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1030000</v>
      </c>
      <c r="D50" s="85">
        <f t="shared" si="44"/>
        <v>0</v>
      </c>
      <c r="E50" s="85">
        <f t="shared" si="44"/>
        <v>0</v>
      </c>
      <c r="F50" s="86">
        <f t="shared" si="44"/>
        <v>9000</v>
      </c>
      <c r="G50" s="85">
        <f t="shared" si="44"/>
        <v>0</v>
      </c>
      <c r="H50" s="85">
        <f t="shared" si="44"/>
        <v>0</v>
      </c>
      <c r="I50" s="85">
        <f t="shared" si="44"/>
        <v>0</v>
      </c>
      <c r="J50" s="86">
        <f t="shared" si="44"/>
        <v>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896800</v>
      </c>
      <c r="S50" s="61"/>
      <c r="T50" s="282"/>
      <c r="U50" s="285"/>
      <c r="V50" s="61"/>
      <c r="W50" s="48" t="s">
        <v>3</v>
      </c>
      <c r="X50" s="49">
        <f>X48-X49</f>
        <v>12.200000000000045</v>
      </c>
      <c r="Y50" s="49">
        <f t="shared" ref="Y50:AE50" si="45">Y48-Y49</f>
        <v>0</v>
      </c>
      <c r="Z50" s="49">
        <f t="shared" si="45"/>
        <v>0</v>
      </c>
      <c r="AA50" s="49">
        <f t="shared" si="45"/>
        <v>0</v>
      </c>
      <c r="AB50" s="49">
        <f t="shared" si="45"/>
        <v>12.299999999999955</v>
      </c>
      <c r="AC50" s="49">
        <f t="shared" si="45"/>
        <v>0</v>
      </c>
      <c r="AD50" s="49">
        <f t="shared" si="45"/>
        <v>0</v>
      </c>
      <c r="AE50" s="94">
        <f t="shared" si="45"/>
        <v>0</v>
      </c>
      <c r="AF50" s="16"/>
      <c r="AG50" s="159" t="s">
        <v>28</v>
      </c>
      <c r="AH50" s="156">
        <f>(AH49)/((K48/1000000)*8.34)</f>
        <v>3.1256548159530633</v>
      </c>
      <c r="AI50" s="156">
        <f>(AI49)/((K48/1000000)*8.34)</f>
        <v>2.0328397476193807</v>
      </c>
      <c r="AJ50" s="156">
        <f>(AJ49)/((K48/1000000)*8.34)</f>
        <v>4.3654396870852832E-2</v>
      </c>
      <c r="AK50" s="296">
        <f>(AK49)/((K48/1000000)*8.34)</f>
        <v>1.5133524248562316</v>
      </c>
      <c r="AL50" s="297"/>
      <c r="AM50" s="11"/>
      <c r="AN50" s="63"/>
      <c r="AO50" s="14"/>
      <c r="AP50" s="14"/>
      <c r="AQ50" s="71"/>
      <c r="AR50" s="155" t="s">
        <v>55</v>
      </c>
      <c r="AS50" s="89">
        <v>1.23</v>
      </c>
      <c r="AT50" s="154" t="s">
        <v>54</v>
      </c>
      <c r="AU50" s="38">
        <v>3.6999999999999998E-2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122061000</v>
      </c>
      <c r="D52" s="40">
        <v>1126350</v>
      </c>
      <c r="E52" s="40">
        <v>2717270</v>
      </c>
      <c r="F52" s="42">
        <v>4544480</v>
      </c>
      <c r="G52" s="81">
        <v>195792000</v>
      </c>
      <c r="H52" s="40">
        <v>1812440</v>
      </c>
      <c r="I52" s="40">
        <v>5556590</v>
      </c>
      <c r="J52" s="42">
        <v>9602750</v>
      </c>
      <c r="K52" s="270">
        <f>C54+G54</f>
        <v>914000</v>
      </c>
      <c r="L52" s="271"/>
      <c r="M52" s="276">
        <f>D54+E54+F54+H54+I54+J54</f>
        <v>94990</v>
      </c>
      <c r="N52" s="271"/>
      <c r="O52" s="288">
        <f>M52+K52</f>
        <v>1008990</v>
      </c>
      <c r="P52" s="289"/>
      <c r="Q52" s="45" t="s">
        <v>6</v>
      </c>
      <c r="R52" s="42">
        <v>1089685900</v>
      </c>
      <c r="S52" s="60"/>
      <c r="T52" s="280">
        <v>0.31</v>
      </c>
      <c r="U52" s="283">
        <v>0.96</v>
      </c>
      <c r="V52" s="60"/>
      <c r="W52" s="157" t="s">
        <v>6</v>
      </c>
      <c r="X52" s="47">
        <v>1608</v>
      </c>
      <c r="Y52" s="47">
        <v>2617.6999999999998</v>
      </c>
      <c r="Z52" s="47">
        <v>28</v>
      </c>
      <c r="AA52" s="47">
        <v>38.200000000000003</v>
      </c>
      <c r="AB52" s="47">
        <v>1689.3</v>
      </c>
      <c r="AC52" s="47">
        <v>2776.4</v>
      </c>
      <c r="AD52" s="47">
        <v>48.5</v>
      </c>
      <c r="AE52" s="93">
        <v>5.8</v>
      </c>
      <c r="AF52" s="16"/>
      <c r="AG52" s="157" t="s">
        <v>29</v>
      </c>
      <c r="AH52" s="18">
        <v>1.875</v>
      </c>
      <c r="AI52" s="18">
        <v>7</v>
      </c>
      <c r="AJ52" s="18">
        <v>1</v>
      </c>
      <c r="AK52" s="18">
        <v>13</v>
      </c>
      <c r="AL52" s="19">
        <v>0</v>
      </c>
      <c r="AM52" s="70"/>
      <c r="AN52" s="73" t="s">
        <v>40</v>
      </c>
      <c r="AO52" s="23">
        <v>16.899999999999999</v>
      </c>
      <c r="AP52" s="24">
        <v>7.48</v>
      </c>
      <c r="AQ52" s="71"/>
      <c r="AR52" s="34" t="s">
        <v>37</v>
      </c>
      <c r="AS52" s="55">
        <v>4.2999999999999997E-2</v>
      </c>
      <c r="AT52" s="35" t="s">
        <v>38</v>
      </c>
      <c r="AU52" s="56">
        <v>0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121147000</v>
      </c>
      <c r="D53" s="83">
        <f t="shared" si="46"/>
        <v>1116350</v>
      </c>
      <c r="E53" s="83">
        <f t="shared" si="46"/>
        <v>2684270</v>
      </c>
      <c r="F53" s="84">
        <f t="shared" si="46"/>
        <v>4492490</v>
      </c>
      <c r="G53" s="82">
        <f t="shared" si="46"/>
        <v>195792000</v>
      </c>
      <c r="H53" s="83">
        <f t="shared" si="46"/>
        <v>1812440</v>
      </c>
      <c r="I53" s="83">
        <f t="shared" si="46"/>
        <v>5556590</v>
      </c>
      <c r="J53" s="84">
        <f t="shared" si="46"/>
        <v>9602750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1088733500</v>
      </c>
      <c r="S53" s="60"/>
      <c r="T53" s="281"/>
      <c r="U53" s="284"/>
      <c r="V53" s="60"/>
      <c r="W53" s="158" t="s">
        <v>7</v>
      </c>
      <c r="X53" s="6">
        <f t="shared" ref="X53:AE53" si="47">X48</f>
        <v>1597.2</v>
      </c>
      <c r="Y53" s="6">
        <f t="shared" si="47"/>
        <v>2617.6999999999998</v>
      </c>
      <c r="Z53" s="6">
        <f t="shared" si="47"/>
        <v>28</v>
      </c>
      <c r="AA53" s="6">
        <f t="shared" si="47"/>
        <v>38</v>
      </c>
      <c r="AB53" s="6">
        <f t="shared" si="47"/>
        <v>1677.7</v>
      </c>
      <c r="AC53" s="6">
        <f t="shared" si="47"/>
        <v>2776.4</v>
      </c>
      <c r="AD53" s="6">
        <f t="shared" si="47"/>
        <v>48.3</v>
      </c>
      <c r="AE53" s="92">
        <f t="shared" si="47"/>
        <v>5.8</v>
      </c>
      <c r="AF53" s="16"/>
      <c r="AG53" s="158" t="s">
        <v>26</v>
      </c>
      <c r="AH53" s="7">
        <f>(AH52*10.74)</f>
        <v>20.137499999999999</v>
      </c>
      <c r="AI53" s="7">
        <f>(AI52*2.2)</f>
        <v>15.400000000000002</v>
      </c>
      <c r="AJ53" s="7">
        <f>(AJ52*0.25)</f>
        <v>0.25</v>
      </c>
      <c r="AK53" s="294">
        <f>AK52+AL52</f>
        <v>13</v>
      </c>
      <c r="AL53" s="295"/>
      <c r="AM53" s="11"/>
      <c r="AN53" s="25" t="s">
        <v>41</v>
      </c>
      <c r="AO53" s="26">
        <v>16.2</v>
      </c>
      <c r="AP53" s="27">
        <v>7.94</v>
      </c>
      <c r="AQ53" s="71"/>
      <c r="AR53" s="36" t="s">
        <v>36</v>
      </c>
      <c r="AS53" s="13">
        <v>0.317</v>
      </c>
      <c r="AT53" s="2" t="s">
        <v>39</v>
      </c>
      <c r="AU53" s="39">
        <v>0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914000</v>
      </c>
      <c r="D54" s="85">
        <f t="shared" si="48"/>
        <v>10000</v>
      </c>
      <c r="E54" s="85">
        <f t="shared" si="48"/>
        <v>33000</v>
      </c>
      <c r="F54" s="86">
        <f t="shared" si="48"/>
        <v>51990</v>
      </c>
      <c r="G54" s="85">
        <f t="shared" si="48"/>
        <v>0</v>
      </c>
      <c r="H54" s="85">
        <f t="shared" si="48"/>
        <v>0</v>
      </c>
      <c r="I54" s="85">
        <f t="shared" si="48"/>
        <v>0</v>
      </c>
      <c r="J54" s="86">
        <f t="shared" si="48"/>
        <v>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952400</v>
      </c>
      <c r="S54" s="61"/>
      <c r="T54" s="282"/>
      <c r="U54" s="285"/>
      <c r="V54" s="61"/>
      <c r="W54" s="48" t="s">
        <v>3</v>
      </c>
      <c r="X54" s="49">
        <f>X52-X53</f>
        <v>10.799999999999955</v>
      </c>
      <c r="Y54" s="49">
        <f t="shared" ref="Y54:AE54" si="49">Y52-Y53</f>
        <v>0</v>
      </c>
      <c r="Z54" s="49">
        <f t="shared" si="49"/>
        <v>0</v>
      </c>
      <c r="AA54" s="49">
        <f t="shared" si="49"/>
        <v>0.20000000000000284</v>
      </c>
      <c r="AB54" s="49">
        <f t="shared" si="49"/>
        <v>11.599999999999909</v>
      </c>
      <c r="AC54" s="49">
        <f t="shared" si="49"/>
        <v>0</v>
      </c>
      <c r="AD54" s="49">
        <f t="shared" si="49"/>
        <v>0.20000000000000284</v>
      </c>
      <c r="AE54" s="94">
        <f t="shared" si="49"/>
        <v>0</v>
      </c>
      <c r="AF54" s="16"/>
      <c r="AG54" s="159" t="s">
        <v>28</v>
      </c>
      <c r="AH54" s="156">
        <f>(AH53)/((K52/1000000)*8.34)</f>
        <v>2.6417596775970904</v>
      </c>
      <c r="AI54" s="156">
        <f>(AI53)/((K52/1000000)*8.34)</f>
        <v>2.0202656255739391</v>
      </c>
      <c r="AJ54" s="156">
        <f>(AJ53)/((K52/1000000)*8.34)</f>
        <v>3.2796519895680824E-2</v>
      </c>
      <c r="AK54" s="296">
        <f>(AK53)/((K52/1000000)*8.34)</f>
        <v>1.705419034575403</v>
      </c>
      <c r="AL54" s="297"/>
      <c r="AM54" s="11"/>
      <c r="AN54" s="63"/>
      <c r="AO54" s="14"/>
      <c r="AP54" s="14"/>
      <c r="AQ54" s="71"/>
      <c r="AR54" s="155" t="s">
        <v>55</v>
      </c>
      <c r="AS54" s="89">
        <v>1.62</v>
      </c>
      <c r="AT54" s="154" t="s">
        <v>54</v>
      </c>
      <c r="AU54" s="38">
        <v>3.5000000000000003E-2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123170000</v>
      </c>
      <c r="D56" s="40">
        <v>1136350</v>
      </c>
      <c r="E56" s="40">
        <v>2717270</v>
      </c>
      <c r="F56" s="42">
        <v>4553480</v>
      </c>
      <c r="G56" s="81">
        <v>195792000</v>
      </c>
      <c r="H56" s="40">
        <v>1812440</v>
      </c>
      <c r="I56" s="40">
        <v>5556590</v>
      </c>
      <c r="J56" s="42">
        <v>9602750</v>
      </c>
      <c r="K56" s="270">
        <f>C58+G58</f>
        <v>1109000</v>
      </c>
      <c r="L56" s="271"/>
      <c r="M56" s="276">
        <f>D58+E58+F58+H58+I58+J58</f>
        <v>19000</v>
      </c>
      <c r="N56" s="271"/>
      <c r="O56" s="288">
        <f>M56+K56</f>
        <v>1128000</v>
      </c>
      <c r="P56" s="289"/>
      <c r="Q56" s="45" t="s">
        <v>6</v>
      </c>
      <c r="R56" s="42">
        <v>1090637500</v>
      </c>
      <c r="S56" s="60"/>
      <c r="T56" s="280">
        <v>0.12</v>
      </c>
      <c r="U56" s="283">
        <v>1.1000000000000001</v>
      </c>
      <c r="V56" s="60"/>
      <c r="W56" s="157" t="s">
        <v>6</v>
      </c>
      <c r="X56" s="47">
        <v>1621</v>
      </c>
      <c r="Y56" s="47">
        <v>2617.6999999999998</v>
      </c>
      <c r="Z56" s="47">
        <v>28</v>
      </c>
      <c r="AA56" s="47">
        <v>38.299999999999997</v>
      </c>
      <c r="AB56" s="47">
        <v>1702.6</v>
      </c>
      <c r="AC56" s="47">
        <v>2776.4</v>
      </c>
      <c r="AD56" s="47">
        <v>48.5</v>
      </c>
      <c r="AE56" s="93">
        <v>5.8</v>
      </c>
      <c r="AF56" s="16"/>
      <c r="AG56" s="157" t="s">
        <v>29</v>
      </c>
      <c r="AH56" s="18">
        <v>3.5</v>
      </c>
      <c r="AI56" s="18">
        <v>8</v>
      </c>
      <c r="AJ56" s="18">
        <v>1.5</v>
      </c>
      <c r="AK56" s="18">
        <v>17</v>
      </c>
      <c r="AL56" s="19">
        <v>0</v>
      </c>
      <c r="AM56" s="70"/>
      <c r="AN56" s="73" t="s">
        <v>40</v>
      </c>
      <c r="AO56" s="23">
        <v>15.7</v>
      </c>
      <c r="AP56" s="24">
        <v>7.55</v>
      </c>
      <c r="AQ56" s="71"/>
      <c r="AR56" s="34" t="s">
        <v>37</v>
      </c>
      <c r="AS56" s="55">
        <v>4.3999999999999997E-2</v>
      </c>
      <c r="AT56" s="35" t="s">
        <v>38</v>
      </c>
      <c r="AU56" s="56">
        <v>0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122061000</v>
      </c>
      <c r="D57" s="83">
        <f t="shared" si="50"/>
        <v>1126350</v>
      </c>
      <c r="E57" s="83">
        <f t="shared" si="50"/>
        <v>2717270</v>
      </c>
      <c r="F57" s="84">
        <f t="shared" si="50"/>
        <v>4544480</v>
      </c>
      <c r="G57" s="82">
        <f t="shared" si="50"/>
        <v>195792000</v>
      </c>
      <c r="H57" s="83">
        <f t="shared" si="50"/>
        <v>1812440</v>
      </c>
      <c r="I57" s="83">
        <f t="shared" si="50"/>
        <v>5556590</v>
      </c>
      <c r="J57" s="84">
        <f t="shared" si="50"/>
        <v>9602750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1089685900</v>
      </c>
      <c r="S57" s="60"/>
      <c r="T57" s="281"/>
      <c r="U57" s="284"/>
      <c r="V57" s="60"/>
      <c r="W57" s="158" t="s">
        <v>7</v>
      </c>
      <c r="X57" s="6">
        <f t="shared" ref="X57:AE57" si="51">X52</f>
        <v>1608</v>
      </c>
      <c r="Y57" s="6">
        <f t="shared" si="51"/>
        <v>2617.6999999999998</v>
      </c>
      <c r="Z57" s="6">
        <f t="shared" si="51"/>
        <v>28</v>
      </c>
      <c r="AA57" s="6">
        <f t="shared" si="51"/>
        <v>38.200000000000003</v>
      </c>
      <c r="AB57" s="6">
        <f t="shared" si="51"/>
        <v>1689.3</v>
      </c>
      <c r="AC57" s="6">
        <f t="shared" si="51"/>
        <v>2776.4</v>
      </c>
      <c r="AD57" s="6">
        <f t="shared" si="51"/>
        <v>48.5</v>
      </c>
      <c r="AE57" s="92">
        <f t="shared" si="51"/>
        <v>5.8</v>
      </c>
      <c r="AF57" s="16"/>
      <c r="AG57" s="158" t="s">
        <v>26</v>
      </c>
      <c r="AH57" s="7">
        <f>(AH56*10.74)</f>
        <v>37.590000000000003</v>
      </c>
      <c r="AI57" s="7">
        <f>(AI56*2.2)</f>
        <v>17.600000000000001</v>
      </c>
      <c r="AJ57" s="7">
        <f>(AJ56*0.25)</f>
        <v>0.375</v>
      </c>
      <c r="AK57" s="294">
        <f>AK56+AL56</f>
        <v>17</v>
      </c>
      <c r="AL57" s="295"/>
      <c r="AM57" s="11"/>
      <c r="AN57" s="25" t="s">
        <v>41</v>
      </c>
      <c r="AO57" s="26">
        <v>15.8</v>
      </c>
      <c r="AP57" s="27">
        <v>7.75</v>
      </c>
      <c r="AQ57" s="71"/>
      <c r="AR57" s="36" t="s">
        <v>36</v>
      </c>
      <c r="AS57" s="13">
        <v>0.49</v>
      </c>
      <c r="AT57" s="2" t="s">
        <v>39</v>
      </c>
      <c r="AU57" s="39">
        <v>0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1109000</v>
      </c>
      <c r="D58" s="85">
        <f t="shared" si="52"/>
        <v>10000</v>
      </c>
      <c r="E58" s="85">
        <f t="shared" si="52"/>
        <v>0</v>
      </c>
      <c r="F58" s="86">
        <f t="shared" si="52"/>
        <v>9000</v>
      </c>
      <c r="G58" s="85">
        <f t="shared" si="52"/>
        <v>0</v>
      </c>
      <c r="H58" s="85">
        <f t="shared" si="52"/>
        <v>0</v>
      </c>
      <c r="I58" s="85">
        <f t="shared" si="52"/>
        <v>0</v>
      </c>
      <c r="J58" s="86">
        <f t="shared" si="52"/>
        <v>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951600</v>
      </c>
      <c r="S58" s="61"/>
      <c r="T58" s="282"/>
      <c r="U58" s="285"/>
      <c r="V58" s="61"/>
      <c r="W58" s="48" t="s">
        <v>3</v>
      </c>
      <c r="X58" s="49">
        <f>X56-X57</f>
        <v>13</v>
      </c>
      <c r="Y58" s="49">
        <f t="shared" ref="Y58:AE58" si="53">Y56-Y57</f>
        <v>0</v>
      </c>
      <c r="Z58" s="49">
        <f t="shared" si="53"/>
        <v>0</v>
      </c>
      <c r="AA58" s="49">
        <f t="shared" si="53"/>
        <v>9.9999999999994316E-2</v>
      </c>
      <c r="AB58" s="49">
        <f t="shared" si="53"/>
        <v>13.299999999999955</v>
      </c>
      <c r="AC58" s="49">
        <f t="shared" si="53"/>
        <v>0</v>
      </c>
      <c r="AD58" s="49">
        <f t="shared" si="53"/>
        <v>0</v>
      </c>
      <c r="AE58" s="94">
        <f t="shared" si="53"/>
        <v>0</v>
      </c>
      <c r="AF58" s="16"/>
      <c r="AG58" s="159" t="s">
        <v>28</v>
      </c>
      <c r="AH58" s="156">
        <f>(AH57)/((K56/1000000)*8.34)</f>
        <v>4.0641967940525854</v>
      </c>
      <c r="AI58" s="156">
        <f>(AI57)/((K56/1000000)*8.34)</f>
        <v>1.9028960780879356</v>
      </c>
      <c r="AJ58" s="156">
        <f>(AJ57)/((K56/1000000)*8.34)</f>
        <v>4.054466075471453E-2</v>
      </c>
      <c r="AK58" s="296">
        <f>(AK57)/((K56/1000000)*8.34)</f>
        <v>1.8380246208803921</v>
      </c>
      <c r="AL58" s="297"/>
      <c r="AM58" s="11"/>
      <c r="AN58" s="63"/>
      <c r="AO58" s="14"/>
      <c r="AP58" s="14"/>
      <c r="AQ58" s="71"/>
      <c r="AR58" s="155" t="s">
        <v>55</v>
      </c>
      <c r="AS58" s="89">
        <v>2.0099999999999998</v>
      </c>
      <c r="AT58" s="154" t="s">
        <v>54</v>
      </c>
      <c r="AU58" s="38">
        <v>3.6999999999999998E-2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123887000</v>
      </c>
      <c r="D60" s="40">
        <v>1136350</v>
      </c>
      <c r="E60" s="40">
        <v>2749270</v>
      </c>
      <c r="F60" s="42">
        <v>4592480</v>
      </c>
      <c r="G60" s="81">
        <v>195792000</v>
      </c>
      <c r="H60" s="40">
        <v>1812440</v>
      </c>
      <c r="I60" s="40">
        <v>5556590</v>
      </c>
      <c r="J60" s="42">
        <v>9602750</v>
      </c>
      <c r="K60" s="270">
        <f>C62+G62</f>
        <v>717000</v>
      </c>
      <c r="L60" s="271"/>
      <c r="M60" s="276">
        <f>D62+E62+F62+H62+I62+J62</f>
        <v>71000</v>
      </c>
      <c r="N60" s="271"/>
      <c r="O60" s="288">
        <f>M60+K60</f>
        <v>788000</v>
      </c>
      <c r="P60" s="289"/>
      <c r="Q60" s="45" t="s">
        <v>6</v>
      </c>
      <c r="R60" s="42">
        <v>1091583600</v>
      </c>
      <c r="S60" s="60"/>
      <c r="T60" s="280">
        <v>0.12</v>
      </c>
      <c r="U60" s="283">
        <v>1.1200000000000001</v>
      </c>
      <c r="V60" s="60"/>
      <c r="W60" s="157" t="s">
        <v>6</v>
      </c>
      <c r="X60" s="47">
        <v>1629.7</v>
      </c>
      <c r="Y60" s="47">
        <v>2617.6999999999998</v>
      </c>
      <c r="Z60" s="47">
        <v>28</v>
      </c>
      <c r="AA60" s="47">
        <v>38.299999999999997</v>
      </c>
      <c r="AB60" s="47">
        <v>1711.7</v>
      </c>
      <c r="AC60" s="47">
        <v>2776.4</v>
      </c>
      <c r="AD60" s="47">
        <v>48.6</v>
      </c>
      <c r="AE60" s="93">
        <v>5.9</v>
      </c>
      <c r="AF60" s="16"/>
      <c r="AG60" s="157" t="s">
        <v>29</v>
      </c>
      <c r="AH60" s="18">
        <v>2</v>
      </c>
      <c r="AI60" s="18">
        <v>5.625</v>
      </c>
      <c r="AJ60" s="18">
        <v>1.125</v>
      </c>
      <c r="AK60" s="18">
        <v>10</v>
      </c>
      <c r="AL60" s="19">
        <v>0</v>
      </c>
      <c r="AM60" s="70"/>
      <c r="AN60" s="73" t="s">
        <v>40</v>
      </c>
      <c r="AO60" s="23">
        <v>15.4</v>
      </c>
      <c r="AP60" s="24">
        <v>7.5</v>
      </c>
      <c r="AQ60" s="71"/>
      <c r="AR60" s="34" t="s">
        <v>37</v>
      </c>
      <c r="AS60" s="55">
        <v>3.7999999999999999E-2</v>
      </c>
      <c r="AT60" s="35" t="s">
        <v>38</v>
      </c>
      <c r="AU60" s="56"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123170000</v>
      </c>
      <c r="D61" s="83">
        <f t="shared" si="54"/>
        <v>1136350</v>
      </c>
      <c r="E61" s="83">
        <f t="shared" si="54"/>
        <v>2717270</v>
      </c>
      <c r="F61" s="84">
        <f t="shared" si="54"/>
        <v>4553480</v>
      </c>
      <c r="G61" s="82">
        <f t="shared" si="54"/>
        <v>195792000</v>
      </c>
      <c r="H61" s="83">
        <f t="shared" si="54"/>
        <v>1812440</v>
      </c>
      <c r="I61" s="83">
        <f t="shared" si="54"/>
        <v>5556590</v>
      </c>
      <c r="J61" s="84">
        <f t="shared" si="54"/>
        <v>9602750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1090637500</v>
      </c>
      <c r="S61" s="60"/>
      <c r="T61" s="281"/>
      <c r="U61" s="284"/>
      <c r="V61" s="60"/>
      <c r="W61" s="158" t="s">
        <v>7</v>
      </c>
      <c r="X61" s="6">
        <f t="shared" ref="X61:AE61" si="55">X56</f>
        <v>1621</v>
      </c>
      <c r="Y61" s="6">
        <f t="shared" si="55"/>
        <v>2617.6999999999998</v>
      </c>
      <c r="Z61" s="6">
        <f t="shared" si="55"/>
        <v>28</v>
      </c>
      <c r="AA61" s="6">
        <f t="shared" si="55"/>
        <v>38.299999999999997</v>
      </c>
      <c r="AB61" s="6">
        <f t="shared" si="55"/>
        <v>1702.6</v>
      </c>
      <c r="AC61" s="6">
        <f t="shared" si="55"/>
        <v>2776.4</v>
      </c>
      <c r="AD61" s="6">
        <f t="shared" si="55"/>
        <v>48.5</v>
      </c>
      <c r="AE61" s="92">
        <f t="shared" si="55"/>
        <v>5.8</v>
      </c>
      <c r="AF61" s="16"/>
      <c r="AG61" s="158" t="s">
        <v>26</v>
      </c>
      <c r="AH61" s="7">
        <f>(AH60*10.74)</f>
        <v>21.48</v>
      </c>
      <c r="AI61" s="7">
        <f>(AI60*2.2)</f>
        <v>12.375000000000002</v>
      </c>
      <c r="AJ61" s="7">
        <f>(AJ60*0.25)</f>
        <v>0.28125</v>
      </c>
      <c r="AK61" s="294">
        <f>AK60+AL60</f>
        <v>10</v>
      </c>
      <c r="AL61" s="295"/>
      <c r="AM61" s="11"/>
      <c r="AN61" s="25" t="s">
        <v>41</v>
      </c>
      <c r="AO61" s="26">
        <v>15.9</v>
      </c>
      <c r="AP61" s="27">
        <v>7.74</v>
      </c>
      <c r="AQ61" s="71"/>
      <c r="AR61" s="36" t="s">
        <v>36</v>
      </c>
      <c r="AS61" s="13">
        <v>0.432</v>
      </c>
      <c r="AT61" s="2" t="s">
        <v>39</v>
      </c>
      <c r="AU61" s="39"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717000</v>
      </c>
      <c r="D62" s="85">
        <f t="shared" si="56"/>
        <v>0</v>
      </c>
      <c r="E62" s="85">
        <f t="shared" si="56"/>
        <v>32000</v>
      </c>
      <c r="F62" s="86">
        <f t="shared" si="56"/>
        <v>39000</v>
      </c>
      <c r="G62" s="85">
        <f t="shared" si="56"/>
        <v>0</v>
      </c>
      <c r="H62" s="85">
        <f t="shared" si="56"/>
        <v>0</v>
      </c>
      <c r="I62" s="85">
        <f t="shared" si="56"/>
        <v>0</v>
      </c>
      <c r="J62" s="86">
        <f t="shared" si="56"/>
        <v>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946100</v>
      </c>
      <c r="S62" s="61"/>
      <c r="T62" s="282"/>
      <c r="U62" s="285"/>
      <c r="V62" s="61"/>
      <c r="W62" s="48" t="s">
        <v>3</v>
      </c>
      <c r="X62" s="49">
        <f>X60-X61</f>
        <v>8.7000000000000455</v>
      </c>
      <c r="Y62" s="49">
        <f t="shared" ref="Y62:AE62" si="57">Y60-Y61</f>
        <v>0</v>
      </c>
      <c r="Z62" s="49">
        <f t="shared" si="57"/>
        <v>0</v>
      </c>
      <c r="AA62" s="49">
        <f t="shared" si="57"/>
        <v>0</v>
      </c>
      <c r="AB62" s="49">
        <f t="shared" si="57"/>
        <v>9.1000000000001364</v>
      </c>
      <c r="AC62" s="49">
        <f t="shared" si="57"/>
        <v>0</v>
      </c>
      <c r="AD62" s="49">
        <f t="shared" si="57"/>
        <v>0.10000000000000142</v>
      </c>
      <c r="AE62" s="94">
        <f t="shared" si="57"/>
        <v>0.10000000000000053</v>
      </c>
      <c r="AF62" s="16"/>
      <c r="AG62" s="159" t="s">
        <v>28</v>
      </c>
      <c r="AH62" s="156">
        <f>(AH61)/((K60/1000000)*8.34)</f>
        <v>3.5921053951817625</v>
      </c>
      <c r="AI62" s="156">
        <f>(AI61)/((K60/1000000)*8.34)</f>
        <v>2.0694741278107225</v>
      </c>
      <c r="AJ62" s="156">
        <f>(AJ61)/((K60/1000000)*8.34)</f>
        <v>4.7033502904789137E-2</v>
      </c>
      <c r="AK62" s="296">
        <f>(AK61)/((K60/1000000)*8.34)</f>
        <v>1.6723023255036138</v>
      </c>
      <c r="AL62" s="297"/>
      <c r="AM62" s="11"/>
      <c r="AN62" s="63"/>
      <c r="AO62" s="14"/>
      <c r="AP62" s="14"/>
      <c r="AQ62" s="71"/>
      <c r="AR62" s="155" t="s">
        <v>55</v>
      </c>
      <c r="AS62" s="89">
        <v>2.2999999999999998</v>
      </c>
      <c r="AT62" s="154" t="s">
        <v>54</v>
      </c>
      <c r="AU62" s="38">
        <v>3.5000000000000003E-2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124792000</v>
      </c>
      <c r="D64" s="40">
        <v>1143350</v>
      </c>
      <c r="E64" s="40">
        <v>2749270</v>
      </c>
      <c r="F64" s="42">
        <v>4609480</v>
      </c>
      <c r="G64" s="81">
        <v>196173000</v>
      </c>
      <c r="H64" s="40">
        <v>1818440</v>
      </c>
      <c r="I64" s="40">
        <v>5588590</v>
      </c>
      <c r="J64" s="42">
        <v>9646760</v>
      </c>
      <c r="K64" s="270">
        <f>C66+G66</f>
        <v>1286000</v>
      </c>
      <c r="L64" s="271"/>
      <c r="M64" s="276">
        <f>D66+E66+F66+H66+I66+J66</f>
        <v>106010</v>
      </c>
      <c r="N64" s="271"/>
      <c r="O64" s="288">
        <f>M64+K64</f>
        <v>1392010</v>
      </c>
      <c r="P64" s="289"/>
      <c r="Q64" s="45" t="s">
        <v>6</v>
      </c>
      <c r="R64" s="42">
        <v>1092725900</v>
      </c>
      <c r="S64" s="60"/>
      <c r="T64" s="280">
        <v>0</v>
      </c>
      <c r="U64" s="283">
        <v>1.0900000000000001</v>
      </c>
      <c r="V64" s="60"/>
      <c r="W64" s="157" t="s">
        <v>6</v>
      </c>
      <c r="X64" s="47">
        <v>1642.2</v>
      </c>
      <c r="Y64" s="47">
        <v>2624.3</v>
      </c>
      <c r="Z64" s="47">
        <v>28</v>
      </c>
      <c r="AA64" s="47">
        <v>38.6</v>
      </c>
      <c r="AB64" s="47">
        <v>1724.6</v>
      </c>
      <c r="AC64" s="47">
        <v>2783.8</v>
      </c>
      <c r="AD64" s="47">
        <v>48.8</v>
      </c>
      <c r="AE64" s="93">
        <v>5.9</v>
      </c>
      <c r="AF64" s="16"/>
      <c r="AG64" s="157" t="s">
        <v>29</v>
      </c>
      <c r="AH64" s="18">
        <v>3.125</v>
      </c>
      <c r="AI64" s="18">
        <v>12.25</v>
      </c>
      <c r="AJ64" s="18">
        <v>1.5</v>
      </c>
      <c r="AK64" s="18">
        <v>9</v>
      </c>
      <c r="AL64" s="19">
        <v>4</v>
      </c>
      <c r="AM64" s="70"/>
      <c r="AN64" s="73" t="s">
        <v>40</v>
      </c>
      <c r="AO64" s="23">
        <v>14.8</v>
      </c>
      <c r="AP64" s="24">
        <v>7.47</v>
      </c>
      <c r="AQ64" s="71"/>
      <c r="AR64" s="34" t="s">
        <v>37</v>
      </c>
      <c r="AS64" s="55">
        <v>3.7999999999999999E-2</v>
      </c>
      <c r="AT64" s="35" t="s">
        <v>38</v>
      </c>
      <c r="AU64" s="56">
        <v>6.2E-2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123887000</v>
      </c>
      <c r="D65" s="83">
        <f t="shared" si="58"/>
        <v>1136350</v>
      </c>
      <c r="E65" s="83">
        <f t="shared" si="58"/>
        <v>2749270</v>
      </c>
      <c r="F65" s="84">
        <f t="shared" si="58"/>
        <v>4592480</v>
      </c>
      <c r="G65" s="82">
        <f t="shared" si="58"/>
        <v>195792000</v>
      </c>
      <c r="H65" s="83">
        <f t="shared" si="58"/>
        <v>1812440</v>
      </c>
      <c r="I65" s="83">
        <f t="shared" si="58"/>
        <v>5556590</v>
      </c>
      <c r="J65" s="84">
        <f t="shared" si="58"/>
        <v>9602750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1091583600</v>
      </c>
      <c r="S65" s="60"/>
      <c r="T65" s="281"/>
      <c r="U65" s="284"/>
      <c r="V65" s="60"/>
      <c r="W65" s="158" t="s">
        <v>7</v>
      </c>
      <c r="X65" s="6">
        <f t="shared" ref="X65:AE65" si="59">X60</f>
        <v>1629.7</v>
      </c>
      <c r="Y65" s="6">
        <f t="shared" si="59"/>
        <v>2617.6999999999998</v>
      </c>
      <c r="Z65" s="6">
        <f t="shared" si="59"/>
        <v>28</v>
      </c>
      <c r="AA65" s="6">
        <f t="shared" si="59"/>
        <v>38.299999999999997</v>
      </c>
      <c r="AB65" s="6">
        <f t="shared" si="59"/>
        <v>1711.7</v>
      </c>
      <c r="AC65" s="6">
        <f t="shared" si="59"/>
        <v>2776.4</v>
      </c>
      <c r="AD65" s="6">
        <f t="shared" si="59"/>
        <v>48.6</v>
      </c>
      <c r="AE65" s="92">
        <f t="shared" si="59"/>
        <v>5.9</v>
      </c>
      <c r="AF65" s="16"/>
      <c r="AG65" s="158" t="s">
        <v>26</v>
      </c>
      <c r="AH65" s="7">
        <f>(AH64*10.74)</f>
        <v>33.5625</v>
      </c>
      <c r="AI65" s="7">
        <f>(AI64*2.2)</f>
        <v>26.950000000000003</v>
      </c>
      <c r="AJ65" s="7">
        <f>(AJ64*0.25)</f>
        <v>0.375</v>
      </c>
      <c r="AK65" s="294">
        <f>AK64+AL64</f>
        <v>13</v>
      </c>
      <c r="AL65" s="295"/>
      <c r="AM65" s="11"/>
      <c r="AN65" s="25" t="s">
        <v>41</v>
      </c>
      <c r="AO65" s="26">
        <v>15.6</v>
      </c>
      <c r="AP65" s="27">
        <v>7.74</v>
      </c>
      <c r="AQ65" s="71"/>
      <c r="AR65" s="36" t="s">
        <v>36</v>
      </c>
      <c r="AS65" s="13">
        <v>0.29599999999999999</v>
      </c>
      <c r="AT65" s="2" t="s">
        <v>39</v>
      </c>
      <c r="AU65" s="39">
        <v>0.3387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905000</v>
      </c>
      <c r="D66" s="85">
        <f t="shared" si="60"/>
        <v>7000</v>
      </c>
      <c r="E66" s="85">
        <f t="shared" si="60"/>
        <v>0</v>
      </c>
      <c r="F66" s="86">
        <f t="shared" si="60"/>
        <v>17000</v>
      </c>
      <c r="G66" s="85">
        <f t="shared" si="60"/>
        <v>381000</v>
      </c>
      <c r="H66" s="85">
        <f t="shared" si="60"/>
        <v>6000</v>
      </c>
      <c r="I66" s="85">
        <f t="shared" si="60"/>
        <v>32000</v>
      </c>
      <c r="J66" s="86">
        <f t="shared" si="60"/>
        <v>44010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1142300</v>
      </c>
      <c r="S66" s="61"/>
      <c r="T66" s="282"/>
      <c r="U66" s="285"/>
      <c r="V66" s="61"/>
      <c r="W66" s="48" t="s">
        <v>3</v>
      </c>
      <c r="X66" s="49">
        <f>X64-X65</f>
        <v>12.5</v>
      </c>
      <c r="Y66" s="49">
        <f t="shared" ref="Y66:AE66" si="61">Y64-Y65</f>
        <v>6.6000000000003638</v>
      </c>
      <c r="Z66" s="49">
        <f t="shared" si="61"/>
        <v>0</v>
      </c>
      <c r="AA66" s="49">
        <f t="shared" si="61"/>
        <v>0.30000000000000426</v>
      </c>
      <c r="AB66" s="49">
        <f t="shared" si="61"/>
        <v>12.899999999999864</v>
      </c>
      <c r="AC66" s="49">
        <f t="shared" si="61"/>
        <v>7.4000000000000909</v>
      </c>
      <c r="AD66" s="49">
        <f t="shared" si="61"/>
        <v>0.19999999999999574</v>
      </c>
      <c r="AE66" s="94">
        <f t="shared" si="61"/>
        <v>0</v>
      </c>
      <c r="AF66" s="16"/>
      <c r="AG66" s="159" t="s">
        <v>28</v>
      </c>
      <c r="AH66" s="156">
        <f>(AH65)/((K64/1000000)*8.34)</f>
        <v>3.1293006030634283</v>
      </c>
      <c r="AI66" s="156">
        <f>(AI65)/((K64/1000000)*8.34)</f>
        <v>2.5127642831302612</v>
      </c>
      <c r="AJ66" s="156">
        <f>(AJ65)/((K64/1000000)*8.34)</f>
        <v>3.4964252548194727E-2</v>
      </c>
      <c r="AK66" s="296">
        <f>(AK65)/((K64/1000000)*8.34)</f>
        <v>1.2120940883374172</v>
      </c>
      <c r="AL66" s="297"/>
      <c r="AM66" s="11"/>
      <c r="AN66" s="63"/>
      <c r="AO66" s="14"/>
      <c r="AP66" s="14"/>
      <c r="AQ66" s="71"/>
      <c r="AR66" s="155" t="s">
        <v>55</v>
      </c>
      <c r="AS66" s="89">
        <v>2.11</v>
      </c>
      <c r="AT66" s="154" t="s">
        <v>54</v>
      </c>
      <c r="AU66" s="38">
        <v>4.9000000000000002E-2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125660000</v>
      </c>
      <c r="D68" s="40">
        <v>1143350</v>
      </c>
      <c r="E68" s="40">
        <v>2781260</v>
      </c>
      <c r="F68" s="42">
        <v>4639480</v>
      </c>
      <c r="G68" s="81">
        <v>196917000</v>
      </c>
      <c r="H68" s="40">
        <v>1818440</v>
      </c>
      <c r="I68" s="40">
        <v>5620590</v>
      </c>
      <c r="J68" s="42">
        <v>9677780</v>
      </c>
      <c r="K68" s="270">
        <f>C70+G70</f>
        <v>1612000</v>
      </c>
      <c r="L68" s="271"/>
      <c r="M68" s="276">
        <f>D70+E70+F70+H70+I70+J70</f>
        <v>125010</v>
      </c>
      <c r="N68" s="271"/>
      <c r="O68" s="288">
        <f>M68+K68</f>
        <v>1737010</v>
      </c>
      <c r="P68" s="289"/>
      <c r="Q68" s="45" t="s">
        <v>6</v>
      </c>
      <c r="R68" s="42">
        <v>1094012900</v>
      </c>
      <c r="S68" s="60"/>
      <c r="T68" s="280">
        <v>0</v>
      </c>
      <c r="U68" s="283">
        <v>0.98</v>
      </c>
      <c r="V68" s="60"/>
      <c r="W68" s="157" t="s">
        <v>6</v>
      </c>
      <c r="X68" s="47">
        <v>1655.3</v>
      </c>
      <c r="Y68" s="47">
        <v>2637.3</v>
      </c>
      <c r="Z68" s="47">
        <v>28.1</v>
      </c>
      <c r="AA68" s="47">
        <v>38.6</v>
      </c>
      <c r="AB68" s="47">
        <v>1738.3</v>
      </c>
      <c r="AC68" s="47">
        <v>2797.3</v>
      </c>
      <c r="AD68" s="47">
        <v>49.2</v>
      </c>
      <c r="AE68" s="93">
        <v>6</v>
      </c>
      <c r="AF68" s="16"/>
      <c r="AG68" s="157" t="s">
        <v>29</v>
      </c>
      <c r="AH68" s="18">
        <v>4.125</v>
      </c>
      <c r="AI68" s="18">
        <v>16.25</v>
      </c>
      <c r="AJ68" s="18">
        <v>2</v>
      </c>
      <c r="AK68" s="18">
        <v>14</v>
      </c>
      <c r="AL68" s="19">
        <v>11</v>
      </c>
      <c r="AM68" s="70"/>
      <c r="AN68" s="73" t="s">
        <v>40</v>
      </c>
      <c r="AO68" s="23">
        <v>15.9</v>
      </c>
      <c r="AP68" s="24">
        <v>7.47</v>
      </c>
      <c r="AQ68" s="71"/>
      <c r="AR68" s="34" t="s">
        <v>37</v>
      </c>
      <c r="AS68" s="55">
        <v>3.7999999999999999E-2</v>
      </c>
      <c r="AT68" s="35" t="s">
        <v>38</v>
      </c>
      <c r="AU68" s="56">
        <v>5.7000000000000002E-2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124792000</v>
      </c>
      <c r="D69" s="82">
        <f t="shared" si="62"/>
        <v>1143350</v>
      </c>
      <c r="E69" s="82">
        <f t="shared" si="62"/>
        <v>2749270</v>
      </c>
      <c r="F69" s="82">
        <f t="shared" si="62"/>
        <v>4609480</v>
      </c>
      <c r="G69" s="82">
        <f t="shared" si="62"/>
        <v>196173000</v>
      </c>
      <c r="H69" s="82">
        <f t="shared" si="62"/>
        <v>1818440</v>
      </c>
      <c r="I69" s="82">
        <f t="shared" si="62"/>
        <v>5588590</v>
      </c>
      <c r="J69" s="82">
        <f t="shared" si="62"/>
        <v>9646760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1092725900</v>
      </c>
      <c r="S69" s="60"/>
      <c r="T69" s="281"/>
      <c r="U69" s="284"/>
      <c r="V69" s="60"/>
      <c r="W69" s="158" t="s">
        <v>7</v>
      </c>
      <c r="X69" s="6">
        <f>X64</f>
        <v>1642.2</v>
      </c>
      <c r="Y69" s="6">
        <f t="shared" ref="Y69:AE69" si="63">Y64</f>
        <v>2624.3</v>
      </c>
      <c r="Z69" s="6">
        <f t="shared" si="63"/>
        <v>28</v>
      </c>
      <c r="AA69" s="6">
        <f t="shared" si="63"/>
        <v>38.6</v>
      </c>
      <c r="AB69" s="6">
        <f t="shared" si="63"/>
        <v>1724.6</v>
      </c>
      <c r="AC69" s="6">
        <f t="shared" si="63"/>
        <v>2783.8</v>
      </c>
      <c r="AD69" s="6">
        <f t="shared" si="63"/>
        <v>48.8</v>
      </c>
      <c r="AE69" s="6">
        <f t="shared" si="63"/>
        <v>5.9</v>
      </c>
      <c r="AF69" s="16"/>
      <c r="AG69" s="158" t="s">
        <v>26</v>
      </c>
      <c r="AH69" s="7">
        <f>(AH68*10.74)</f>
        <v>44.302500000000002</v>
      </c>
      <c r="AI69" s="7">
        <f>(AI68*2.2)</f>
        <v>35.75</v>
      </c>
      <c r="AJ69" s="7">
        <f>(AJ68*0.25)</f>
        <v>0.5</v>
      </c>
      <c r="AK69" s="294">
        <f>AK68+AL68</f>
        <v>25</v>
      </c>
      <c r="AL69" s="295"/>
      <c r="AM69" s="11"/>
      <c r="AN69" s="25" t="s">
        <v>41</v>
      </c>
      <c r="AO69" s="26">
        <v>16.399999999999999</v>
      </c>
      <c r="AP69" s="27">
        <v>7.81</v>
      </c>
      <c r="AQ69" s="71"/>
      <c r="AR69" s="36" t="s">
        <v>36</v>
      </c>
      <c r="AS69" s="13">
        <v>0.33300000000000002</v>
      </c>
      <c r="AT69" s="2" t="s">
        <v>39</v>
      </c>
      <c r="AU69" s="39">
        <v>0.40100000000000002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868000</v>
      </c>
      <c r="D70" s="85">
        <f t="shared" si="64"/>
        <v>0</v>
      </c>
      <c r="E70" s="85">
        <f t="shared" si="64"/>
        <v>31990</v>
      </c>
      <c r="F70" s="86">
        <f t="shared" si="64"/>
        <v>30000</v>
      </c>
      <c r="G70" s="85">
        <f t="shared" si="64"/>
        <v>744000</v>
      </c>
      <c r="H70" s="85">
        <f t="shared" si="64"/>
        <v>0</v>
      </c>
      <c r="I70" s="85">
        <f t="shared" si="64"/>
        <v>32000</v>
      </c>
      <c r="J70" s="86">
        <f t="shared" si="64"/>
        <v>31020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1287000</v>
      </c>
      <c r="S70" s="61"/>
      <c r="T70" s="282"/>
      <c r="U70" s="285"/>
      <c r="V70" s="61"/>
      <c r="W70" s="48" t="s">
        <v>3</v>
      </c>
      <c r="X70" s="49">
        <f>X68-X69</f>
        <v>13.099999999999909</v>
      </c>
      <c r="Y70" s="49">
        <f t="shared" ref="Y70:AE70" si="65">Y68-Y69</f>
        <v>13</v>
      </c>
      <c r="Z70" s="49">
        <f t="shared" si="65"/>
        <v>0.10000000000000142</v>
      </c>
      <c r="AA70" s="49">
        <f t="shared" si="65"/>
        <v>0</v>
      </c>
      <c r="AB70" s="49">
        <f t="shared" si="65"/>
        <v>13.700000000000045</v>
      </c>
      <c r="AC70" s="49">
        <f t="shared" si="65"/>
        <v>13.5</v>
      </c>
      <c r="AD70" s="49">
        <f t="shared" si="65"/>
        <v>0.40000000000000568</v>
      </c>
      <c r="AE70" s="94">
        <f t="shared" si="65"/>
        <v>9.9999999999999645E-2</v>
      </c>
      <c r="AF70" s="16"/>
      <c r="AG70" s="159" t="s">
        <v>28</v>
      </c>
      <c r="AH70" s="156">
        <f>(AH69)/((K68/1000000)*8.34)</f>
        <v>3.2953166003177605</v>
      </c>
      <c r="AI70" s="156">
        <f>(AI69)/((K68/1000000)*8.34)</f>
        <v>2.6591629921868956</v>
      </c>
      <c r="AJ70" s="156">
        <f>(AJ69)/((K68/1000000)*8.34)</f>
        <v>3.7191090799816716E-2</v>
      </c>
      <c r="AK70" s="296">
        <f>(AK69)/((K68/1000000)*8.34)</f>
        <v>1.859554539990836</v>
      </c>
      <c r="AL70" s="297"/>
      <c r="AM70" s="11"/>
      <c r="AN70" s="63"/>
      <c r="AO70" s="14"/>
      <c r="AP70" s="14"/>
      <c r="AQ70" s="71"/>
      <c r="AR70" s="155" t="s">
        <v>55</v>
      </c>
      <c r="AS70" s="89">
        <v>1.62</v>
      </c>
      <c r="AT70" s="154" t="s">
        <v>54</v>
      </c>
      <c r="AU70" s="38">
        <v>0.04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126269000</v>
      </c>
      <c r="D72" s="40">
        <v>1150350</v>
      </c>
      <c r="E72" s="40">
        <v>2781260</v>
      </c>
      <c r="F72" s="42">
        <v>4659470</v>
      </c>
      <c r="G72" s="81">
        <v>197454000</v>
      </c>
      <c r="H72" s="40">
        <v>1825440</v>
      </c>
      <c r="I72" s="40">
        <v>5620590</v>
      </c>
      <c r="J72" s="42">
        <v>9695780</v>
      </c>
      <c r="K72" s="270">
        <f>C74+G74</f>
        <v>1146000</v>
      </c>
      <c r="L72" s="271"/>
      <c r="M72" s="276">
        <f>D74+E74+F74+H74+I74+J74</f>
        <v>51990</v>
      </c>
      <c r="N72" s="271"/>
      <c r="O72" s="288">
        <f>M72+K72</f>
        <v>1197990</v>
      </c>
      <c r="P72" s="289"/>
      <c r="Q72" s="45" t="s">
        <v>6</v>
      </c>
      <c r="R72" s="42">
        <v>1095400300</v>
      </c>
      <c r="S72" s="60"/>
      <c r="T72" s="280">
        <v>0</v>
      </c>
      <c r="U72" s="283">
        <v>1.07</v>
      </c>
      <c r="V72" s="60"/>
      <c r="W72" s="157" t="s">
        <v>6</v>
      </c>
      <c r="X72" s="47">
        <v>1664.8</v>
      </c>
      <c r="Y72" s="47">
        <v>2647.5</v>
      </c>
      <c r="Z72" s="47">
        <v>28.1</v>
      </c>
      <c r="AA72" s="47">
        <v>38.9</v>
      </c>
      <c r="AB72" s="47">
        <v>1748.3</v>
      </c>
      <c r="AC72" s="47">
        <v>2808</v>
      </c>
      <c r="AD72" s="47">
        <v>49.2</v>
      </c>
      <c r="AE72" s="93">
        <v>6</v>
      </c>
      <c r="AF72" s="16"/>
      <c r="AG72" s="157" t="s">
        <v>29</v>
      </c>
      <c r="AH72" s="18">
        <v>2.75</v>
      </c>
      <c r="AI72" s="18">
        <v>11.5</v>
      </c>
      <c r="AJ72" s="18">
        <v>1.625</v>
      </c>
      <c r="AK72" s="18">
        <v>7</v>
      </c>
      <c r="AL72" s="19">
        <v>6</v>
      </c>
      <c r="AM72" s="70"/>
      <c r="AN72" s="73" t="s">
        <v>40</v>
      </c>
      <c r="AO72" s="23">
        <v>16.3</v>
      </c>
      <c r="AP72" s="24">
        <v>7.5</v>
      </c>
      <c r="AQ72" s="71"/>
      <c r="AR72" s="34" t="s">
        <v>37</v>
      </c>
      <c r="AS72" s="55">
        <v>3.9E-2</v>
      </c>
      <c r="AT72" s="35" t="s">
        <v>38</v>
      </c>
      <c r="AU72" s="56">
        <v>5.0999999999999997E-2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125660000</v>
      </c>
      <c r="D73" s="83">
        <f t="shared" si="66"/>
        <v>1143350</v>
      </c>
      <c r="E73" s="83">
        <f t="shared" si="66"/>
        <v>2781260</v>
      </c>
      <c r="F73" s="84">
        <f t="shared" si="66"/>
        <v>4639480</v>
      </c>
      <c r="G73" s="82">
        <f t="shared" si="66"/>
        <v>196917000</v>
      </c>
      <c r="H73" s="83">
        <f t="shared" si="66"/>
        <v>1818440</v>
      </c>
      <c r="I73" s="83">
        <f t="shared" si="66"/>
        <v>5620590</v>
      </c>
      <c r="J73" s="84">
        <f t="shared" si="66"/>
        <v>9677780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1094012900</v>
      </c>
      <c r="S73" s="60"/>
      <c r="T73" s="281"/>
      <c r="U73" s="284"/>
      <c r="V73" s="60"/>
      <c r="W73" s="158" t="s">
        <v>7</v>
      </c>
      <c r="X73" s="6">
        <f t="shared" ref="X73:AE73" si="67">X68</f>
        <v>1655.3</v>
      </c>
      <c r="Y73" s="6">
        <f t="shared" si="67"/>
        <v>2637.3</v>
      </c>
      <c r="Z73" s="6">
        <f t="shared" si="67"/>
        <v>28.1</v>
      </c>
      <c r="AA73" s="6">
        <f t="shared" si="67"/>
        <v>38.6</v>
      </c>
      <c r="AB73" s="6">
        <f t="shared" si="67"/>
        <v>1738.3</v>
      </c>
      <c r="AC73" s="6">
        <f t="shared" si="67"/>
        <v>2797.3</v>
      </c>
      <c r="AD73" s="6">
        <f t="shared" si="67"/>
        <v>49.2</v>
      </c>
      <c r="AE73" s="92">
        <f t="shared" si="67"/>
        <v>6</v>
      </c>
      <c r="AF73" s="16"/>
      <c r="AG73" s="158" t="s">
        <v>26</v>
      </c>
      <c r="AH73" s="7">
        <f>(AH72*10.74)</f>
        <v>29.535</v>
      </c>
      <c r="AI73" s="7">
        <f>(AI72*2.2)</f>
        <v>25.3</v>
      </c>
      <c r="AJ73" s="7">
        <f>(AJ72*0.25)</f>
        <v>0.40625</v>
      </c>
      <c r="AK73" s="294">
        <f>AK72+AL72</f>
        <v>13</v>
      </c>
      <c r="AL73" s="295"/>
      <c r="AM73" s="11"/>
      <c r="AN73" s="25" t="s">
        <v>41</v>
      </c>
      <c r="AO73" s="26">
        <v>16.399999999999999</v>
      </c>
      <c r="AP73" s="27">
        <v>7.87</v>
      </c>
      <c r="AQ73" s="71"/>
      <c r="AR73" s="36" t="s">
        <v>36</v>
      </c>
      <c r="AS73" s="13">
        <v>0.254</v>
      </c>
      <c r="AT73" s="2" t="s">
        <v>39</v>
      </c>
      <c r="AU73" s="39">
        <v>0.26300000000000001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609000</v>
      </c>
      <c r="D74" s="85">
        <f t="shared" si="68"/>
        <v>7000</v>
      </c>
      <c r="E74" s="85">
        <f t="shared" si="68"/>
        <v>0</v>
      </c>
      <c r="F74" s="86">
        <f t="shared" si="68"/>
        <v>19990</v>
      </c>
      <c r="G74" s="85">
        <f t="shared" si="68"/>
        <v>537000</v>
      </c>
      <c r="H74" s="85">
        <f t="shared" si="68"/>
        <v>7000</v>
      </c>
      <c r="I74" s="85">
        <f t="shared" si="68"/>
        <v>0</v>
      </c>
      <c r="J74" s="86">
        <f t="shared" si="68"/>
        <v>18000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1387400</v>
      </c>
      <c r="S74" s="61"/>
      <c r="T74" s="282"/>
      <c r="U74" s="285"/>
      <c r="V74" s="61"/>
      <c r="W74" s="48" t="s">
        <v>3</v>
      </c>
      <c r="X74" s="49">
        <f>X72-X73</f>
        <v>9.5</v>
      </c>
      <c r="Y74" s="49">
        <f t="shared" ref="Y74:AE74" si="69">Y72-Y73</f>
        <v>10.199999999999818</v>
      </c>
      <c r="Z74" s="49">
        <f t="shared" si="69"/>
        <v>0</v>
      </c>
      <c r="AA74" s="49">
        <f t="shared" si="69"/>
        <v>0.29999999999999716</v>
      </c>
      <c r="AB74" s="49">
        <f t="shared" si="69"/>
        <v>10</v>
      </c>
      <c r="AC74" s="49">
        <f t="shared" si="69"/>
        <v>10.699999999999818</v>
      </c>
      <c r="AD74" s="49">
        <f t="shared" si="69"/>
        <v>0</v>
      </c>
      <c r="AE74" s="94">
        <f t="shared" si="69"/>
        <v>0</v>
      </c>
      <c r="AF74" s="16"/>
      <c r="AG74" s="159" t="s">
        <v>28</v>
      </c>
      <c r="AH74" s="156">
        <f>(AH73)/((K72/1000000)*8.34)</f>
        <v>3.0901979986691277</v>
      </c>
      <c r="AI74" s="156">
        <f>(AI73)/((K72/1000000)*8.34)</f>
        <v>2.6470969821001842</v>
      </c>
      <c r="AJ74" s="156">
        <f>(AJ73)/((K72/1000000)*8.34)</f>
        <v>4.2505262805462442E-2</v>
      </c>
      <c r="AK74" s="296">
        <f>(AK73)/((K72/1000000)*8.34)</f>
        <v>1.3601684097747981</v>
      </c>
      <c r="AL74" s="297"/>
      <c r="AM74" s="11"/>
      <c r="AN74" s="63"/>
      <c r="AO74" s="14"/>
      <c r="AP74" s="14"/>
      <c r="AQ74" s="71"/>
      <c r="AR74" s="155" t="s">
        <v>55</v>
      </c>
      <c r="AS74" s="89">
        <v>1.54</v>
      </c>
      <c r="AT74" s="154" t="s">
        <v>54</v>
      </c>
      <c r="AU74" s="38">
        <v>3.6999999999999998E-2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127077000</v>
      </c>
      <c r="D76" s="40">
        <v>1150350</v>
      </c>
      <c r="E76" s="40">
        <v>2814260</v>
      </c>
      <c r="F76" s="42">
        <v>4686470</v>
      </c>
      <c r="G76" s="81">
        <v>198148000</v>
      </c>
      <c r="H76" s="40">
        <v>1825440</v>
      </c>
      <c r="I76" s="40">
        <v>5652580</v>
      </c>
      <c r="J76" s="42">
        <v>9721800</v>
      </c>
      <c r="K76" s="270">
        <f>C78+G78</f>
        <v>1502000</v>
      </c>
      <c r="L76" s="271"/>
      <c r="M76" s="276">
        <f>D78+E78+F78+H78+I78+J78</f>
        <v>118010</v>
      </c>
      <c r="N76" s="271"/>
      <c r="O76" s="288">
        <f>M76+K76</f>
        <v>1620010</v>
      </c>
      <c r="P76" s="289"/>
      <c r="Q76" s="45" t="s">
        <v>6</v>
      </c>
      <c r="R76" s="42">
        <v>1096636800</v>
      </c>
      <c r="S76" s="60"/>
      <c r="T76" s="280">
        <v>0</v>
      </c>
      <c r="U76" s="283">
        <v>1.02</v>
      </c>
      <c r="V76" s="60"/>
      <c r="W76" s="157" t="s">
        <v>6</v>
      </c>
      <c r="X76" s="47">
        <v>1677.2</v>
      </c>
      <c r="Y76" s="47">
        <v>2659.7</v>
      </c>
      <c r="Z76" s="47">
        <v>28.2</v>
      </c>
      <c r="AA76" s="47">
        <v>38.9</v>
      </c>
      <c r="AB76" s="47">
        <v>1761.1</v>
      </c>
      <c r="AC76" s="47">
        <v>2820.5</v>
      </c>
      <c r="AD76" s="47">
        <v>49.2</v>
      </c>
      <c r="AE76" s="93">
        <v>6</v>
      </c>
      <c r="AF76" s="16"/>
      <c r="AG76" s="157" t="s">
        <v>29</v>
      </c>
      <c r="AH76" s="18">
        <v>3.75</v>
      </c>
      <c r="AI76" s="18">
        <v>12</v>
      </c>
      <c r="AJ76" s="18">
        <v>1.75</v>
      </c>
      <c r="AK76" s="18">
        <v>13</v>
      </c>
      <c r="AL76" s="19">
        <v>7</v>
      </c>
      <c r="AM76" s="70"/>
      <c r="AN76" s="73" t="s">
        <v>40</v>
      </c>
      <c r="AO76" s="23">
        <v>16.899999999999999</v>
      </c>
      <c r="AP76" s="24">
        <v>7.64</v>
      </c>
      <c r="AQ76" s="71"/>
      <c r="AR76" s="34" t="s">
        <v>37</v>
      </c>
      <c r="AS76" s="55">
        <v>0.04</v>
      </c>
      <c r="AT76" s="35" t="s">
        <v>38</v>
      </c>
      <c r="AU76" s="56">
        <v>0.05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126269000</v>
      </c>
      <c r="D77" s="83">
        <f t="shared" si="70"/>
        <v>1150350</v>
      </c>
      <c r="E77" s="83">
        <f t="shared" si="70"/>
        <v>2781260</v>
      </c>
      <c r="F77" s="84">
        <f t="shared" si="70"/>
        <v>4659470</v>
      </c>
      <c r="G77" s="82">
        <f t="shared" si="70"/>
        <v>197454000</v>
      </c>
      <c r="H77" s="83">
        <f t="shared" si="70"/>
        <v>1825440</v>
      </c>
      <c r="I77" s="83">
        <f t="shared" si="70"/>
        <v>5620590</v>
      </c>
      <c r="J77" s="84">
        <f t="shared" si="70"/>
        <v>9695780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1095400300</v>
      </c>
      <c r="S77" s="60"/>
      <c r="T77" s="281"/>
      <c r="U77" s="284"/>
      <c r="V77" s="60"/>
      <c r="W77" s="158" t="s">
        <v>7</v>
      </c>
      <c r="X77" s="6">
        <f t="shared" ref="X77:AE77" si="71">X72</f>
        <v>1664.8</v>
      </c>
      <c r="Y77" s="6">
        <f t="shared" si="71"/>
        <v>2647.5</v>
      </c>
      <c r="Z77" s="6">
        <f t="shared" si="71"/>
        <v>28.1</v>
      </c>
      <c r="AA77" s="6">
        <f t="shared" si="71"/>
        <v>38.9</v>
      </c>
      <c r="AB77" s="6">
        <f t="shared" si="71"/>
        <v>1748.3</v>
      </c>
      <c r="AC77" s="6">
        <f t="shared" si="71"/>
        <v>2808</v>
      </c>
      <c r="AD77" s="6">
        <f t="shared" si="71"/>
        <v>49.2</v>
      </c>
      <c r="AE77" s="92">
        <f t="shared" si="71"/>
        <v>6</v>
      </c>
      <c r="AF77" s="16"/>
      <c r="AG77" s="158" t="s">
        <v>26</v>
      </c>
      <c r="AH77" s="7">
        <f>(AH76*10.74)</f>
        <v>40.274999999999999</v>
      </c>
      <c r="AI77" s="7">
        <f>(AI76*2.2)</f>
        <v>26.400000000000002</v>
      </c>
      <c r="AJ77" s="7">
        <f>(AJ76*0.25)</f>
        <v>0.4375</v>
      </c>
      <c r="AK77" s="294">
        <f>AK76+AL76</f>
        <v>20</v>
      </c>
      <c r="AL77" s="295"/>
      <c r="AM77" s="11"/>
      <c r="AN77" s="25" t="s">
        <v>41</v>
      </c>
      <c r="AO77" s="26">
        <v>17</v>
      </c>
      <c r="AP77" s="27">
        <v>7.84</v>
      </c>
      <c r="AQ77" s="71"/>
      <c r="AR77" s="36" t="s">
        <v>36</v>
      </c>
      <c r="AS77" s="13">
        <v>0.28999999999999998</v>
      </c>
      <c r="AT77" s="2" t="s">
        <v>39</v>
      </c>
      <c r="AU77" s="39">
        <v>0.36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808000</v>
      </c>
      <c r="D78" s="85">
        <f t="shared" si="72"/>
        <v>0</v>
      </c>
      <c r="E78" s="85">
        <f t="shared" si="72"/>
        <v>33000</v>
      </c>
      <c r="F78" s="86">
        <f t="shared" si="72"/>
        <v>27000</v>
      </c>
      <c r="G78" s="85">
        <f t="shared" si="72"/>
        <v>694000</v>
      </c>
      <c r="H78" s="85">
        <f t="shared" si="72"/>
        <v>0</v>
      </c>
      <c r="I78" s="85">
        <f t="shared" si="72"/>
        <v>31990</v>
      </c>
      <c r="J78" s="86">
        <f t="shared" si="72"/>
        <v>26020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1236500</v>
      </c>
      <c r="S78" s="61"/>
      <c r="T78" s="282"/>
      <c r="U78" s="285"/>
      <c r="V78" s="61"/>
      <c r="W78" s="48" t="s">
        <v>3</v>
      </c>
      <c r="X78" s="49">
        <f>X76-X77</f>
        <v>12.400000000000091</v>
      </c>
      <c r="Y78" s="49">
        <f t="shared" ref="Y78:AE78" si="73">Y76-Y77</f>
        <v>12.199999999999818</v>
      </c>
      <c r="Z78" s="49">
        <f t="shared" si="73"/>
        <v>9.9999999999997868E-2</v>
      </c>
      <c r="AA78" s="49">
        <f t="shared" si="73"/>
        <v>0</v>
      </c>
      <c r="AB78" s="49">
        <f t="shared" si="73"/>
        <v>12.799999999999955</v>
      </c>
      <c r="AC78" s="49">
        <f t="shared" si="73"/>
        <v>12.5</v>
      </c>
      <c r="AD78" s="49">
        <f t="shared" si="73"/>
        <v>0</v>
      </c>
      <c r="AE78" s="94">
        <f t="shared" si="73"/>
        <v>0</v>
      </c>
      <c r="AF78" s="16"/>
      <c r="AG78" s="159" t="s">
        <v>28</v>
      </c>
      <c r="AH78" s="156">
        <f>(AH77)/((K76/1000000)*8.34)</f>
        <v>3.2151376102846085</v>
      </c>
      <c r="AI78" s="156">
        <f>(AI77)/((K76/1000000)*8.34)</f>
        <v>2.1075017482684961</v>
      </c>
      <c r="AJ78" s="156">
        <f>(AJ77)/((K76/1000000)*8.34)</f>
        <v>3.4925455108616173E-2</v>
      </c>
      <c r="AK78" s="296">
        <f>(AK77)/((K76/1000000)*8.34)</f>
        <v>1.5965922335367393</v>
      </c>
      <c r="AL78" s="297"/>
      <c r="AM78" s="11"/>
      <c r="AN78" s="63"/>
      <c r="AO78" s="14"/>
      <c r="AP78" s="14"/>
      <c r="AQ78" s="71"/>
      <c r="AR78" s="155" t="s">
        <v>55</v>
      </c>
      <c r="AS78" s="89">
        <v>1.63</v>
      </c>
      <c r="AT78" s="154" t="s">
        <v>54</v>
      </c>
      <c r="AU78" s="38">
        <v>0.04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127764000</v>
      </c>
      <c r="D80" s="40">
        <v>1157350</v>
      </c>
      <c r="E80" s="40">
        <v>2814260</v>
      </c>
      <c r="F80" s="42">
        <v>4702470</v>
      </c>
      <c r="G80" s="81">
        <v>198710000</v>
      </c>
      <c r="H80" s="40">
        <v>1831440</v>
      </c>
      <c r="I80" s="40">
        <v>5652580</v>
      </c>
      <c r="J80" s="42">
        <v>9733880</v>
      </c>
      <c r="K80" s="270">
        <f>C82+G82</f>
        <v>1249000</v>
      </c>
      <c r="L80" s="271"/>
      <c r="M80" s="276">
        <f>D82+E82+F82+H82+I82+J82</f>
        <v>41080</v>
      </c>
      <c r="N80" s="271"/>
      <c r="O80" s="288">
        <f>M80+K80</f>
        <v>1290080</v>
      </c>
      <c r="P80" s="289"/>
      <c r="Q80" s="45" t="s">
        <v>6</v>
      </c>
      <c r="R80" s="42">
        <v>1098060300</v>
      </c>
      <c r="S80" s="60"/>
      <c r="T80" s="280">
        <v>0</v>
      </c>
      <c r="U80" s="283">
        <v>1.02</v>
      </c>
      <c r="V80" s="60"/>
      <c r="W80" s="157" t="s">
        <v>6</v>
      </c>
      <c r="X80" s="47">
        <v>1689.9</v>
      </c>
      <c r="Y80" s="47">
        <v>2669.4</v>
      </c>
      <c r="Z80" s="47">
        <v>28.4</v>
      </c>
      <c r="AA80" s="47">
        <v>38.9</v>
      </c>
      <c r="AB80" s="47">
        <v>1771.2</v>
      </c>
      <c r="AC80" s="47">
        <v>2830.6</v>
      </c>
      <c r="AD80" s="47">
        <v>49.5</v>
      </c>
      <c r="AE80" s="93">
        <v>6</v>
      </c>
      <c r="AF80" s="16"/>
      <c r="AG80" s="157" t="s">
        <v>29</v>
      </c>
      <c r="AH80" s="18">
        <v>3</v>
      </c>
      <c r="AI80" s="18">
        <v>12.5</v>
      </c>
      <c r="AJ80" s="18">
        <v>1.375</v>
      </c>
      <c r="AK80" s="18">
        <v>11</v>
      </c>
      <c r="AL80" s="19">
        <v>5</v>
      </c>
      <c r="AM80" s="70"/>
      <c r="AN80" s="73" t="s">
        <v>40</v>
      </c>
      <c r="AO80" s="23">
        <v>17.5</v>
      </c>
      <c r="AP80" s="24">
        <v>7.53</v>
      </c>
      <c r="AQ80" s="71"/>
      <c r="AR80" s="34" t="s">
        <v>37</v>
      </c>
      <c r="AS80" s="55">
        <v>4.5999999999999999E-2</v>
      </c>
      <c r="AT80" s="35" t="s">
        <v>38</v>
      </c>
      <c r="AU80" s="56">
        <v>4.8000000000000001E-2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127077000</v>
      </c>
      <c r="D81" s="83">
        <f t="shared" si="74"/>
        <v>1150350</v>
      </c>
      <c r="E81" s="83">
        <f t="shared" si="74"/>
        <v>2814260</v>
      </c>
      <c r="F81" s="84">
        <f t="shared" si="74"/>
        <v>4686470</v>
      </c>
      <c r="G81" s="82">
        <f t="shared" si="74"/>
        <v>198148000</v>
      </c>
      <c r="H81" s="83">
        <f t="shared" si="74"/>
        <v>1825440</v>
      </c>
      <c r="I81" s="83">
        <f t="shared" si="74"/>
        <v>5652580</v>
      </c>
      <c r="J81" s="84">
        <f t="shared" si="74"/>
        <v>9721800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1096636800</v>
      </c>
      <c r="S81" s="60"/>
      <c r="T81" s="281"/>
      <c r="U81" s="284"/>
      <c r="V81" s="60"/>
      <c r="W81" s="158" t="s">
        <v>7</v>
      </c>
      <c r="X81" s="6">
        <f t="shared" ref="X81:AE81" si="75">X76</f>
        <v>1677.2</v>
      </c>
      <c r="Y81" s="6">
        <f t="shared" si="75"/>
        <v>2659.7</v>
      </c>
      <c r="Z81" s="6">
        <f t="shared" si="75"/>
        <v>28.2</v>
      </c>
      <c r="AA81" s="6">
        <f t="shared" si="75"/>
        <v>38.9</v>
      </c>
      <c r="AB81" s="6">
        <f t="shared" si="75"/>
        <v>1761.1</v>
      </c>
      <c r="AC81" s="6">
        <f t="shared" si="75"/>
        <v>2820.5</v>
      </c>
      <c r="AD81" s="6">
        <f t="shared" si="75"/>
        <v>49.2</v>
      </c>
      <c r="AE81" s="92">
        <f t="shared" si="75"/>
        <v>6</v>
      </c>
      <c r="AF81" s="16"/>
      <c r="AG81" s="158" t="s">
        <v>26</v>
      </c>
      <c r="AH81" s="7">
        <f>(AH80*10.74)</f>
        <v>32.22</v>
      </c>
      <c r="AI81" s="7">
        <f>(AI80*2.2)</f>
        <v>27.500000000000004</v>
      </c>
      <c r="AJ81" s="7">
        <f>(AJ80*0.25)</f>
        <v>0.34375</v>
      </c>
      <c r="AK81" s="294">
        <f>AK80+AL80</f>
        <v>16</v>
      </c>
      <c r="AL81" s="295"/>
      <c r="AM81" s="11"/>
      <c r="AN81" s="25" t="s">
        <v>41</v>
      </c>
      <c r="AO81" s="26">
        <v>18.100000000000001</v>
      </c>
      <c r="AP81" s="27">
        <v>7.84</v>
      </c>
      <c r="AQ81" s="71"/>
      <c r="AR81" s="36" t="s">
        <v>36</v>
      </c>
      <c r="AS81" s="13">
        <v>0.27</v>
      </c>
      <c r="AT81" s="2" t="s">
        <v>39</v>
      </c>
      <c r="AU81" s="39">
        <v>0.27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687000</v>
      </c>
      <c r="D82" s="85">
        <f t="shared" si="76"/>
        <v>7000</v>
      </c>
      <c r="E82" s="85">
        <f t="shared" si="76"/>
        <v>0</v>
      </c>
      <c r="F82" s="86">
        <f t="shared" si="76"/>
        <v>16000</v>
      </c>
      <c r="G82" s="85">
        <f t="shared" si="76"/>
        <v>562000</v>
      </c>
      <c r="H82" s="85">
        <f t="shared" si="76"/>
        <v>6000</v>
      </c>
      <c r="I82" s="85">
        <f t="shared" si="76"/>
        <v>0</v>
      </c>
      <c r="J82" s="86">
        <f t="shared" si="76"/>
        <v>12080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1423500</v>
      </c>
      <c r="S82" s="61"/>
      <c r="T82" s="282"/>
      <c r="U82" s="285"/>
      <c r="V82" s="61"/>
      <c r="W82" s="48" t="s">
        <v>3</v>
      </c>
      <c r="X82" s="49">
        <f>X80-X81</f>
        <v>12.700000000000045</v>
      </c>
      <c r="Y82" s="49">
        <f t="shared" ref="Y82:AE82" si="77">Y80-Y81</f>
        <v>9.7000000000002728</v>
      </c>
      <c r="Z82" s="49">
        <f t="shared" si="77"/>
        <v>0.19999999999999929</v>
      </c>
      <c r="AA82" s="49">
        <f t="shared" si="77"/>
        <v>0</v>
      </c>
      <c r="AB82" s="49">
        <f t="shared" si="77"/>
        <v>10.100000000000136</v>
      </c>
      <c r="AC82" s="49">
        <f t="shared" si="77"/>
        <v>10.099999999999909</v>
      </c>
      <c r="AD82" s="49">
        <f t="shared" si="77"/>
        <v>0.29999999999999716</v>
      </c>
      <c r="AE82" s="94">
        <f t="shared" si="77"/>
        <v>0</v>
      </c>
      <c r="AF82" s="16"/>
      <c r="AG82" s="159" t="s">
        <v>28</v>
      </c>
      <c r="AH82" s="156">
        <f>(AH81)/((K80/1000000)*8.34)</f>
        <v>3.0931219795980667</v>
      </c>
      <c r="AI82" s="156">
        <f>(AI81)/((K80/1000000)*8.34)</f>
        <v>2.6400016896010818</v>
      </c>
      <c r="AJ82" s="156">
        <f>(AJ81)/((K80/1000000)*8.34)</f>
        <v>3.3000021120013517E-2</v>
      </c>
      <c r="AK82" s="296">
        <f>(AK81)/((K80/1000000)*8.34)</f>
        <v>1.5360009830406292</v>
      </c>
      <c r="AL82" s="297"/>
      <c r="AM82" s="11"/>
      <c r="AN82" s="63"/>
      <c r="AO82" s="14"/>
      <c r="AP82" s="14"/>
      <c r="AQ82" s="71"/>
      <c r="AR82" s="155" t="s">
        <v>55</v>
      </c>
      <c r="AS82" s="89">
        <v>1.62</v>
      </c>
      <c r="AT82" s="154" t="s">
        <v>54</v>
      </c>
      <c r="AU82" s="38">
        <v>0.04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128160000</v>
      </c>
      <c r="D84" s="40">
        <v>1157350</v>
      </c>
      <c r="E84" s="40">
        <v>2846260</v>
      </c>
      <c r="F84" s="42">
        <v>4727470</v>
      </c>
      <c r="G84" s="81">
        <v>199653000</v>
      </c>
      <c r="H84" s="40">
        <v>1831440</v>
      </c>
      <c r="I84" s="40">
        <v>5684580</v>
      </c>
      <c r="J84" s="42">
        <v>9753810</v>
      </c>
      <c r="K84" s="270">
        <f>C86+G86</f>
        <v>1339000</v>
      </c>
      <c r="L84" s="271"/>
      <c r="M84" s="276">
        <f>D86+E86+F86+H86+I86+J86</f>
        <v>108930</v>
      </c>
      <c r="N84" s="271"/>
      <c r="O84" s="288">
        <f>M84+K84</f>
        <v>1447930</v>
      </c>
      <c r="P84" s="289"/>
      <c r="Q84" s="45" t="s">
        <v>6</v>
      </c>
      <c r="R84" s="42">
        <v>1099438300</v>
      </c>
      <c r="S84" s="60"/>
      <c r="T84" s="280">
        <v>0</v>
      </c>
      <c r="U84" s="283">
        <v>1.01</v>
      </c>
      <c r="V84" s="60"/>
      <c r="W84" s="157" t="s">
        <v>6</v>
      </c>
      <c r="X84" s="47">
        <v>1701.9</v>
      </c>
      <c r="Y84" s="47">
        <v>2684.5</v>
      </c>
      <c r="Z84" s="47">
        <v>28.5</v>
      </c>
      <c r="AA84" s="47">
        <v>39</v>
      </c>
      <c r="AB84" s="47">
        <v>1786.6</v>
      </c>
      <c r="AC84" s="47">
        <v>2845.9</v>
      </c>
      <c r="AD84" s="47">
        <v>49.8</v>
      </c>
      <c r="AE84" s="93">
        <v>6.1</v>
      </c>
      <c r="AF84" s="16"/>
      <c r="AG84" s="157" t="s">
        <v>29</v>
      </c>
      <c r="AH84" s="18">
        <v>5</v>
      </c>
      <c r="AI84" s="18">
        <v>19.25</v>
      </c>
      <c r="AJ84" s="18">
        <v>1.125</v>
      </c>
      <c r="AK84" s="18">
        <v>19</v>
      </c>
      <c r="AL84" s="19">
        <v>7</v>
      </c>
      <c r="AM84" s="70"/>
      <c r="AN84" s="73" t="s">
        <v>40</v>
      </c>
      <c r="AO84" s="23">
        <v>18.899999999999999</v>
      </c>
      <c r="AP84" s="24">
        <v>7.51</v>
      </c>
      <c r="AQ84" s="71"/>
      <c r="AR84" s="34" t="s">
        <v>37</v>
      </c>
      <c r="AS84" s="55">
        <v>4.9000000000000002E-2</v>
      </c>
      <c r="AT84" s="35" t="s">
        <v>38</v>
      </c>
      <c r="AU84" s="56">
        <v>5.5E-2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127764000</v>
      </c>
      <c r="D85" s="83">
        <f t="shared" si="78"/>
        <v>1157350</v>
      </c>
      <c r="E85" s="83">
        <f t="shared" si="78"/>
        <v>2814260</v>
      </c>
      <c r="F85" s="84">
        <f t="shared" si="78"/>
        <v>4702470</v>
      </c>
      <c r="G85" s="82">
        <f t="shared" si="78"/>
        <v>198710000</v>
      </c>
      <c r="H85" s="83">
        <f t="shared" si="78"/>
        <v>1831440</v>
      </c>
      <c r="I85" s="83">
        <f t="shared" si="78"/>
        <v>5652580</v>
      </c>
      <c r="J85" s="84">
        <f t="shared" si="78"/>
        <v>9733880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1098060300</v>
      </c>
      <c r="S85" s="60"/>
      <c r="T85" s="281"/>
      <c r="U85" s="284"/>
      <c r="V85" s="60"/>
      <c r="W85" s="158" t="s">
        <v>7</v>
      </c>
      <c r="X85" s="6">
        <f t="shared" ref="X85:AE85" si="79">X80</f>
        <v>1689.9</v>
      </c>
      <c r="Y85" s="6">
        <f t="shared" si="79"/>
        <v>2669.4</v>
      </c>
      <c r="Z85" s="6">
        <f t="shared" si="79"/>
        <v>28.4</v>
      </c>
      <c r="AA85" s="6">
        <f t="shared" si="79"/>
        <v>38.9</v>
      </c>
      <c r="AB85" s="6">
        <f t="shared" si="79"/>
        <v>1771.2</v>
      </c>
      <c r="AC85" s="6">
        <f t="shared" si="79"/>
        <v>2830.6</v>
      </c>
      <c r="AD85" s="6">
        <f t="shared" si="79"/>
        <v>49.5</v>
      </c>
      <c r="AE85" s="92">
        <f t="shared" si="79"/>
        <v>6</v>
      </c>
      <c r="AF85" s="16"/>
      <c r="AG85" s="158" t="s">
        <v>26</v>
      </c>
      <c r="AH85" s="7">
        <f>(AH84*10.74)</f>
        <v>53.7</v>
      </c>
      <c r="AI85" s="7">
        <f>(AI84*2.2)</f>
        <v>42.35</v>
      </c>
      <c r="AJ85" s="7">
        <f>(AJ84*0.25)</f>
        <v>0.28125</v>
      </c>
      <c r="AK85" s="294">
        <f>AK84+AL84</f>
        <v>26</v>
      </c>
      <c r="AL85" s="295"/>
      <c r="AM85" s="11"/>
      <c r="AN85" s="25" t="s">
        <v>41</v>
      </c>
      <c r="AO85" s="26">
        <v>19</v>
      </c>
      <c r="AP85" s="27">
        <v>7.82</v>
      </c>
      <c r="AQ85" s="71"/>
      <c r="AR85" s="36" t="s">
        <v>36</v>
      </c>
      <c r="AS85" s="13">
        <v>0.35199999999999998</v>
      </c>
      <c r="AT85" s="2" t="s">
        <v>39</v>
      </c>
      <c r="AU85" s="39">
        <v>0.44700000000000001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396000</v>
      </c>
      <c r="D86" s="85">
        <f t="shared" si="80"/>
        <v>0</v>
      </c>
      <c r="E86" s="85">
        <f t="shared" si="80"/>
        <v>32000</v>
      </c>
      <c r="F86" s="86">
        <f t="shared" si="80"/>
        <v>25000</v>
      </c>
      <c r="G86" s="85">
        <f t="shared" si="80"/>
        <v>943000</v>
      </c>
      <c r="H86" s="85">
        <f t="shared" si="80"/>
        <v>0</v>
      </c>
      <c r="I86" s="85">
        <f t="shared" si="80"/>
        <v>32000</v>
      </c>
      <c r="J86" s="86">
        <f t="shared" si="80"/>
        <v>19930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1378000</v>
      </c>
      <c r="S86" s="61"/>
      <c r="T86" s="282"/>
      <c r="U86" s="285"/>
      <c r="V86" s="61"/>
      <c r="W86" s="48" t="s">
        <v>3</v>
      </c>
      <c r="X86" s="49">
        <f>X84-X85</f>
        <v>12</v>
      </c>
      <c r="Y86" s="49">
        <f t="shared" ref="Y86:AE86" si="81">Y84-Y85</f>
        <v>15.099999999999909</v>
      </c>
      <c r="Z86" s="49">
        <f t="shared" si="81"/>
        <v>0.10000000000000142</v>
      </c>
      <c r="AA86" s="49">
        <f t="shared" si="81"/>
        <v>0.10000000000000142</v>
      </c>
      <c r="AB86" s="49">
        <f t="shared" si="81"/>
        <v>15.399999999999864</v>
      </c>
      <c r="AC86" s="49">
        <f t="shared" si="81"/>
        <v>15.300000000000182</v>
      </c>
      <c r="AD86" s="49">
        <f t="shared" si="81"/>
        <v>0.29999999999999716</v>
      </c>
      <c r="AE86" s="94">
        <f t="shared" si="81"/>
        <v>9.9999999999999645E-2</v>
      </c>
      <c r="AF86" s="16"/>
      <c r="AG86" s="159" t="s">
        <v>28</v>
      </c>
      <c r="AH86" s="156">
        <f>(AH85)/((K84/1000000)*8.34)</f>
        <v>4.8086997168508665</v>
      </c>
      <c r="AI86" s="156">
        <f>(AI85)/((K84/1000000)*8.34)</f>
        <v>3.7923358102166516</v>
      </c>
      <c r="AJ86" s="156">
        <f>(AJ85)/((K84/1000000)*8.34)</f>
        <v>2.518522896395356E-2</v>
      </c>
      <c r="AK86" s="296">
        <f>(AK85)/((K84/1000000)*8.34)</f>
        <v>2.328234499778818</v>
      </c>
      <c r="AL86" s="297"/>
      <c r="AM86" s="11"/>
      <c r="AN86" s="63"/>
      <c r="AO86" s="14"/>
      <c r="AP86" s="14"/>
      <c r="AQ86" s="71"/>
      <c r="AR86" s="155" t="s">
        <v>55</v>
      </c>
      <c r="AS86" s="89">
        <v>1.62</v>
      </c>
      <c r="AT86" s="154" t="s">
        <v>54</v>
      </c>
      <c r="AU86" s="38">
        <v>0.03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129492000</v>
      </c>
      <c r="D88" s="40">
        <v>1164350</v>
      </c>
      <c r="E88" s="40">
        <v>2879260</v>
      </c>
      <c r="F88" s="42">
        <v>4774470</v>
      </c>
      <c r="G88" s="81">
        <v>200359000</v>
      </c>
      <c r="H88" s="40">
        <v>1839440</v>
      </c>
      <c r="I88" s="40">
        <v>5684580</v>
      </c>
      <c r="J88" s="42">
        <v>9782820</v>
      </c>
      <c r="K88" s="270">
        <f>C90+G90</f>
        <v>2038000</v>
      </c>
      <c r="L88" s="271"/>
      <c r="M88" s="276">
        <f>D90+E90+F90+H90+I90+J90</f>
        <v>124010</v>
      </c>
      <c r="N88" s="271"/>
      <c r="O88" s="288">
        <f>M88+K88</f>
        <v>2162010</v>
      </c>
      <c r="P88" s="289"/>
      <c r="Q88" s="45" t="s">
        <v>6</v>
      </c>
      <c r="R88" s="42">
        <v>1100991400</v>
      </c>
      <c r="S88" s="60"/>
      <c r="T88" s="280">
        <v>0</v>
      </c>
      <c r="U88" s="283">
        <v>1.1100000000000001</v>
      </c>
      <c r="V88" s="60"/>
      <c r="W88" s="157" t="s">
        <v>6</v>
      </c>
      <c r="X88" s="47">
        <v>1712.7</v>
      </c>
      <c r="Y88" s="47">
        <v>2695.9</v>
      </c>
      <c r="Z88" s="47">
        <v>28.5</v>
      </c>
      <c r="AA88" s="47">
        <v>39.200000000000003</v>
      </c>
      <c r="AB88" s="47">
        <v>1798.2</v>
      </c>
      <c r="AC88" s="47">
        <v>2857.9</v>
      </c>
      <c r="AD88" s="47">
        <v>50</v>
      </c>
      <c r="AE88" s="93">
        <v>6.1</v>
      </c>
      <c r="AF88" s="16"/>
      <c r="AG88" s="157" t="s">
        <v>29</v>
      </c>
      <c r="AH88" s="18">
        <v>2.125</v>
      </c>
      <c r="AI88" s="18">
        <v>14.5</v>
      </c>
      <c r="AJ88" s="18">
        <v>1</v>
      </c>
      <c r="AK88" s="18">
        <v>10</v>
      </c>
      <c r="AL88" s="19">
        <v>8</v>
      </c>
      <c r="AM88" s="70"/>
      <c r="AN88" s="73" t="s">
        <v>40</v>
      </c>
      <c r="AO88" s="23">
        <v>19.2</v>
      </c>
      <c r="AP88" s="24">
        <v>7.62</v>
      </c>
      <c r="AQ88" s="71"/>
      <c r="AR88" s="34" t="s">
        <v>37</v>
      </c>
      <c r="AS88" s="55">
        <v>0.04</v>
      </c>
      <c r="AT88" s="35" t="s">
        <v>38</v>
      </c>
      <c r="AU88" s="56">
        <v>0.05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128160000</v>
      </c>
      <c r="D89" s="83">
        <f t="shared" si="82"/>
        <v>1157350</v>
      </c>
      <c r="E89" s="83">
        <f t="shared" si="82"/>
        <v>2846260</v>
      </c>
      <c r="F89" s="84">
        <f t="shared" si="82"/>
        <v>4727470</v>
      </c>
      <c r="G89" s="82">
        <f t="shared" si="82"/>
        <v>199653000</v>
      </c>
      <c r="H89" s="83">
        <f t="shared" si="82"/>
        <v>1831440</v>
      </c>
      <c r="I89" s="83">
        <f t="shared" si="82"/>
        <v>5684580</v>
      </c>
      <c r="J89" s="84">
        <f t="shared" si="82"/>
        <v>9753810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1099438300</v>
      </c>
      <c r="S89" s="60"/>
      <c r="T89" s="281"/>
      <c r="U89" s="284"/>
      <c r="V89" s="60"/>
      <c r="W89" s="158" t="s">
        <v>7</v>
      </c>
      <c r="X89" s="6">
        <f t="shared" ref="X89:AE89" si="83">X84</f>
        <v>1701.9</v>
      </c>
      <c r="Y89" s="6">
        <f t="shared" si="83"/>
        <v>2684.5</v>
      </c>
      <c r="Z89" s="6">
        <f t="shared" si="83"/>
        <v>28.5</v>
      </c>
      <c r="AA89" s="6">
        <f t="shared" si="83"/>
        <v>39</v>
      </c>
      <c r="AB89" s="6">
        <f t="shared" si="83"/>
        <v>1786.6</v>
      </c>
      <c r="AC89" s="6">
        <f t="shared" si="83"/>
        <v>2845.9</v>
      </c>
      <c r="AD89" s="6">
        <f t="shared" si="83"/>
        <v>49.8</v>
      </c>
      <c r="AE89" s="92">
        <f t="shared" si="83"/>
        <v>6.1</v>
      </c>
      <c r="AF89" s="16"/>
      <c r="AG89" s="158" t="s">
        <v>26</v>
      </c>
      <c r="AH89" s="7">
        <f>(AH88*10.74)</f>
        <v>22.822500000000002</v>
      </c>
      <c r="AI89" s="7">
        <f>(AI88*2.2)</f>
        <v>31.900000000000002</v>
      </c>
      <c r="AJ89" s="7">
        <f>(AJ88*0.25)</f>
        <v>0.25</v>
      </c>
      <c r="AK89" s="294">
        <f>AK88+AL88</f>
        <v>18</v>
      </c>
      <c r="AL89" s="295"/>
      <c r="AM89" s="11"/>
      <c r="AN89" s="25" t="s">
        <v>41</v>
      </c>
      <c r="AO89" s="26">
        <v>19.899999999999999</v>
      </c>
      <c r="AP89" s="27">
        <v>7.91</v>
      </c>
      <c r="AQ89" s="71"/>
      <c r="AR89" s="36" t="s">
        <v>36</v>
      </c>
      <c r="AS89" s="13">
        <v>0.21</v>
      </c>
      <c r="AT89" s="2" t="s">
        <v>39</v>
      </c>
      <c r="AU89" s="39">
        <v>0.21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1332000</v>
      </c>
      <c r="D90" s="85">
        <f t="shared" si="84"/>
        <v>7000</v>
      </c>
      <c r="E90" s="85">
        <f t="shared" si="84"/>
        <v>33000</v>
      </c>
      <c r="F90" s="86">
        <f t="shared" si="84"/>
        <v>47000</v>
      </c>
      <c r="G90" s="85">
        <f t="shared" si="84"/>
        <v>706000</v>
      </c>
      <c r="H90" s="85">
        <f t="shared" si="84"/>
        <v>8000</v>
      </c>
      <c r="I90" s="85">
        <f t="shared" si="84"/>
        <v>0</v>
      </c>
      <c r="J90" s="86">
        <f t="shared" si="84"/>
        <v>29010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1553100</v>
      </c>
      <c r="S90" s="61"/>
      <c r="T90" s="282"/>
      <c r="U90" s="285"/>
      <c r="V90" s="61"/>
      <c r="W90" s="48" t="s">
        <v>3</v>
      </c>
      <c r="X90" s="49">
        <f>X88-X89</f>
        <v>10.799999999999955</v>
      </c>
      <c r="Y90" s="49">
        <f t="shared" ref="Y90:AE90" si="85">Y88-Y89</f>
        <v>11.400000000000091</v>
      </c>
      <c r="Z90" s="49">
        <f t="shared" si="85"/>
        <v>0</v>
      </c>
      <c r="AA90" s="49">
        <f t="shared" si="85"/>
        <v>0.20000000000000284</v>
      </c>
      <c r="AB90" s="49">
        <f t="shared" si="85"/>
        <v>11.600000000000136</v>
      </c>
      <c r="AC90" s="49">
        <f t="shared" si="85"/>
        <v>12</v>
      </c>
      <c r="AD90" s="49">
        <f t="shared" si="85"/>
        <v>0.20000000000000284</v>
      </c>
      <c r="AE90" s="94">
        <f t="shared" si="85"/>
        <v>0</v>
      </c>
      <c r="AF90" s="16"/>
      <c r="AG90" s="159" t="s">
        <v>28</v>
      </c>
      <c r="AH90" s="156">
        <f>(AH89)/((K88/1000000)*8.34)</f>
        <v>1.3427432734871967</v>
      </c>
      <c r="AI90" s="156">
        <f>(AI89)/((K88/1000000)*8.34)</f>
        <v>1.8768106221597798</v>
      </c>
      <c r="AJ90" s="156">
        <f>(AJ89)/((K88/1000000)*8.34)</f>
        <v>1.4708547195609559E-2</v>
      </c>
      <c r="AK90" s="296">
        <f>(AK89)/((K88/1000000)*8.34)</f>
        <v>1.0590153980838881</v>
      </c>
      <c r="AL90" s="297"/>
      <c r="AM90" s="11"/>
      <c r="AN90" s="63"/>
      <c r="AO90" s="14"/>
      <c r="AP90" s="14"/>
      <c r="AQ90" s="71"/>
      <c r="AR90" s="155" t="s">
        <v>55</v>
      </c>
      <c r="AS90" s="89">
        <v>1.54</v>
      </c>
      <c r="AT90" s="154" t="s">
        <v>54</v>
      </c>
      <c r="AU90" s="38">
        <v>0.04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130050000</v>
      </c>
      <c r="D92" s="40">
        <v>1164350</v>
      </c>
      <c r="E92" s="40">
        <v>2915460</v>
      </c>
      <c r="F92" s="42">
        <v>4915460</v>
      </c>
      <c r="G92" s="81">
        <v>201012000</v>
      </c>
      <c r="H92" s="40">
        <v>1839440</v>
      </c>
      <c r="I92" s="40">
        <v>5717580</v>
      </c>
      <c r="J92" s="42">
        <v>9813830</v>
      </c>
      <c r="K92" s="270">
        <f>C94+G94</f>
        <v>1211000</v>
      </c>
      <c r="L92" s="271"/>
      <c r="M92" s="276">
        <f>D94+E94+F94+H94+I94+J94</f>
        <v>241200</v>
      </c>
      <c r="N92" s="271"/>
      <c r="O92" s="288">
        <f>M92+K92</f>
        <v>1452200</v>
      </c>
      <c r="P92" s="289"/>
      <c r="Q92" s="45" t="s">
        <v>6</v>
      </c>
      <c r="R92" s="42">
        <v>1102393100</v>
      </c>
      <c r="S92" s="60"/>
      <c r="T92" s="280">
        <v>0</v>
      </c>
      <c r="U92" s="283">
        <v>0.93</v>
      </c>
      <c r="V92" s="60"/>
      <c r="W92" s="157" t="s">
        <v>6</v>
      </c>
      <c r="X92" s="47">
        <v>1720.5</v>
      </c>
      <c r="Y92" s="47">
        <v>2705.3</v>
      </c>
      <c r="Z92" s="47">
        <v>28.5</v>
      </c>
      <c r="AA92" s="47">
        <v>39.299999999999997</v>
      </c>
      <c r="AB92" s="47">
        <v>1808.1</v>
      </c>
      <c r="AC92" s="47">
        <v>2867.8</v>
      </c>
      <c r="AD92" s="47">
        <v>50.5</v>
      </c>
      <c r="AE92" s="93">
        <v>6.3</v>
      </c>
      <c r="AF92" s="16"/>
      <c r="AG92" s="157" t="s">
        <v>29</v>
      </c>
      <c r="AH92" s="18">
        <v>3.25</v>
      </c>
      <c r="AI92" s="18">
        <v>7.875</v>
      </c>
      <c r="AJ92" s="18">
        <v>0.75</v>
      </c>
      <c r="AK92" s="18">
        <v>7</v>
      </c>
      <c r="AL92" s="19">
        <v>6</v>
      </c>
      <c r="AM92" s="70"/>
      <c r="AN92" s="73" t="s">
        <v>40</v>
      </c>
      <c r="AO92" s="23">
        <v>19.3</v>
      </c>
      <c r="AP92" s="24">
        <v>7.69</v>
      </c>
      <c r="AQ92" s="71"/>
      <c r="AR92" s="34" t="s">
        <v>37</v>
      </c>
      <c r="AS92" s="55">
        <v>0.05</v>
      </c>
      <c r="AT92" s="35" t="s">
        <v>38</v>
      </c>
      <c r="AU92" s="56">
        <v>0.06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129492000</v>
      </c>
      <c r="D93" s="83">
        <f t="shared" si="86"/>
        <v>1164350</v>
      </c>
      <c r="E93" s="83">
        <f t="shared" si="86"/>
        <v>2879260</v>
      </c>
      <c r="F93" s="84">
        <f t="shared" si="86"/>
        <v>4774470</v>
      </c>
      <c r="G93" s="82">
        <f t="shared" si="86"/>
        <v>200359000</v>
      </c>
      <c r="H93" s="83">
        <f t="shared" si="86"/>
        <v>1839440</v>
      </c>
      <c r="I93" s="83">
        <f t="shared" si="86"/>
        <v>5684580</v>
      </c>
      <c r="J93" s="84">
        <f t="shared" si="86"/>
        <v>9782820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1100991400</v>
      </c>
      <c r="S93" s="60"/>
      <c r="T93" s="281"/>
      <c r="U93" s="284"/>
      <c r="V93" s="60"/>
      <c r="W93" s="158" t="s">
        <v>7</v>
      </c>
      <c r="X93" s="6">
        <f t="shared" ref="X93:AE93" si="87">X88</f>
        <v>1712.7</v>
      </c>
      <c r="Y93" s="6">
        <f t="shared" si="87"/>
        <v>2695.9</v>
      </c>
      <c r="Z93" s="6">
        <f t="shared" si="87"/>
        <v>28.5</v>
      </c>
      <c r="AA93" s="6">
        <f t="shared" si="87"/>
        <v>39.200000000000003</v>
      </c>
      <c r="AB93" s="6">
        <f t="shared" si="87"/>
        <v>1798.2</v>
      </c>
      <c r="AC93" s="6">
        <f t="shared" si="87"/>
        <v>2857.9</v>
      </c>
      <c r="AD93" s="6">
        <f t="shared" si="87"/>
        <v>50</v>
      </c>
      <c r="AE93" s="92">
        <f t="shared" si="87"/>
        <v>6.1</v>
      </c>
      <c r="AF93" s="16"/>
      <c r="AG93" s="158" t="s">
        <v>26</v>
      </c>
      <c r="AH93" s="7">
        <f>(AH92*10.74)</f>
        <v>34.905000000000001</v>
      </c>
      <c r="AI93" s="7">
        <f>(AI92*2.2)</f>
        <v>17.325000000000003</v>
      </c>
      <c r="AJ93" s="7">
        <f>(AJ92*0.25)</f>
        <v>0.1875</v>
      </c>
      <c r="AK93" s="294">
        <f>AK92+AL92</f>
        <v>13</v>
      </c>
      <c r="AL93" s="295"/>
      <c r="AM93" s="11"/>
      <c r="AN93" s="25" t="s">
        <v>41</v>
      </c>
      <c r="AO93" s="26">
        <v>19.7</v>
      </c>
      <c r="AP93" s="27">
        <v>7.8</v>
      </c>
      <c r="AQ93" s="71"/>
      <c r="AR93" s="36" t="s">
        <v>36</v>
      </c>
      <c r="AS93" s="13">
        <v>0.26</v>
      </c>
      <c r="AT93" s="2" t="s">
        <v>39</v>
      </c>
      <c r="AU93" s="39">
        <v>0.33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558000</v>
      </c>
      <c r="D94" s="85">
        <f t="shared" si="88"/>
        <v>0</v>
      </c>
      <c r="E94" s="85">
        <f t="shared" si="88"/>
        <v>36200</v>
      </c>
      <c r="F94" s="86">
        <f t="shared" si="88"/>
        <v>140990</v>
      </c>
      <c r="G94" s="85">
        <f t="shared" si="88"/>
        <v>653000</v>
      </c>
      <c r="H94" s="85">
        <f t="shared" si="88"/>
        <v>0</v>
      </c>
      <c r="I94" s="85">
        <f t="shared" si="88"/>
        <v>33000</v>
      </c>
      <c r="J94" s="86">
        <f t="shared" si="88"/>
        <v>31010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1401700</v>
      </c>
      <c r="S94" s="61"/>
      <c r="T94" s="282"/>
      <c r="U94" s="285"/>
      <c r="V94" s="61"/>
      <c r="W94" s="48" t="s">
        <v>3</v>
      </c>
      <c r="X94" s="49">
        <f>X92-X93</f>
        <v>7.7999999999999545</v>
      </c>
      <c r="Y94" s="49">
        <f t="shared" ref="Y94:AE94" si="89">Y92-Y93</f>
        <v>9.4000000000000909</v>
      </c>
      <c r="Z94" s="49">
        <f t="shared" si="89"/>
        <v>0</v>
      </c>
      <c r="AA94" s="49">
        <f t="shared" si="89"/>
        <v>9.9999999999994316E-2</v>
      </c>
      <c r="AB94" s="49">
        <f t="shared" si="89"/>
        <v>9.8999999999998636</v>
      </c>
      <c r="AC94" s="49">
        <f t="shared" si="89"/>
        <v>9.9000000000000909</v>
      </c>
      <c r="AD94" s="49">
        <f t="shared" si="89"/>
        <v>0.5</v>
      </c>
      <c r="AE94" s="94">
        <f t="shared" si="89"/>
        <v>0.20000000000000018</v>
      </c>
      <c r="AF94" s="16"/>
      <c r="AG94" s="159" t="s">
        <v>28</v>
      </c>
      <c r="AH94" s="156">
        <f>(AH93)/((K92/1000000)*8.34)</f>
        <v>3.45602956115702</v>
      </c>
      <c r="AI94" s="156">
        <f>(AI93)/((K92/1000000)*8.34)</f>
        <v>1.7153906932257663</v>
      </c>
      <c r="AJ94" s="156">
        <f>(AJ93)/((K92/1000000)*8.34)</f>
        <v>1.8564834342270197E-2</v>
      </c>
      <c r="AK94" s="296">
        <f>(AK93)/((K92/1000000)*8.34)</f>
        <v>1.2871618477307336</v>
      </c>
      <c r="AL94" s="297"/>
      <c r="AM94" s="11"/>
      <c r="AN94" s="63"/>
      <c r="AO94" s="14"/>
      <c r="AP94" s="14"/>
      <c r="AQ94" s="71"/>
      <c r="AR94" s="155" t="s">
        <v>55</v>
      </c>
      <c r="AS94" s="89">
        <v>1.52</v>
      </c>
      <c r="AT94" s="154" t="s">
        <v>54</v>
      </c>
      <c r="AU94" s="38">
        <v>0.04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130855000</v>
      </c>
      <c r="D96" s="40">
        <v>1180360</v>
      </c>
      <c r="E96" s="40">
        <v>2944250</v>
      </c>
      <c r="F96" s="42">
        <v>5037450</v>
      </c>
      <c r="G96" s="81">
        <v>201945000</v>
      </c>
      <c r="H96" s="40">
        <v>1847440</v>
      </c>
      <c r="I96" s="40">
        <v>5717580</v>
      </c>
      <c r="J96" s="42">
        <v>9827840</v>
      </c>
      <c r="K96" s="270">
        <f>C98+G98</f>
        <v>1738000</v>
      </c>
      <c r="L96" s="271"/>
      <c r="M96" s="276">
        <f>D98+E98+F98+H98+I98+J98</f>
        <v>188800</v>
      </c>
      <c r="N96" s="271"/>
      <c r="O96" s="288">
        <f>M96+K96</f>
        <v>1926800</v>
      </c>
      <c r="P96" s="289"/>
      <c r="Q96" s="45" t="s">
        <v>6</v>
      </c>
      <c r="R96" s="42">
        <v>1103867500</v>
      </c>
      <c r="S96" s="60"/>
      <c r="T96" s="280">
        <v>0</v>
      </c>
      <c r="U96" s="283">
        <v>0.96</v>
      </c>
      <c r="V96" s="60"/>
      <c r="W96" s="157" t="s">
        <v>6</v>
      </c>
      <c r="X96" s="47">
        <v>1731.7</v>
      </c>
      <c r="Y96" s="47">
        <v>2718.5</v>
      </c>
      <c r="Z96" s="47">
        <v>28.9</v>
      </c>
      <c r="AA96" s="47">
        <v>39.299999999999997</v>
      </c>
      <c r="AB96" s="47">
        <v>1821.2</v>
      </c>
      <c r="AC96" s="47">
        <v>2881.3</v>
      </c>
      <c r="AD96" s="47">
        <v>50.5</v>
      </c>
      <c r="AE96" s="93">
        <v>6.3</v>
      </c>
      <c r="AF96" s="16"/>
      <c r="AG96" s="157" t="s">
        <v>29</v>
      </c>
      <c r="AH96" s="18">
        <v>3</v>
      </c>
      <c r="AI96" s="18">
        <v>12.5</v>
      </c>
      <c r="AJ96" s="18">
        <v>1.125</v>
      </c>
      <c r="AK96" s="18">
        <v>15</v>
      </c>
      <c r="AL96" s="19">
        <v>11</v>
      </c>
      <c r="AM96" s="70"/>
      <c r="AN96" s="73" t="s">
        <v>40</v>
      </c>
      <c r="AO96" s="23">
        <v>18.600000000000001</v>
      </c>
      <c r="AP96" s="24">
        <v>7.66</v>
      </c>
      <c r="AQ96" s="71"/>
      <c r="AR96" s="34" t="s">
        <v>37</v>
      </c>
      <c r="AS96" s="55">
        <v>5.5E-2</v>
      </c>
      <c r="AT96" s="35" t="s">
        <v>38</v>
      </c>
      <c r="AU96" s="56">
        <v>5.1999999999999998E-2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130050000</v>
      </c>
      <c r="D97" s="83">
        <f t="shared" si="90"/>
        <v>1164350</v>
      </c>
      <c r="E97" s="83">
        <f t="shared" si="90"/>
        <v>2915460</v>
      </c>
      <c r="F97" s="84">
        <f t="shared" si="90"/>
        <v>4915460</v>
      </c>
      <c r="G97" s="82">
        <f t="shared" si="90"/>
        <v>201012000</v>
      </c>
      <c r="H97" s="83">
        <f t="shared" si="90"/>
        <v>1839440</v>
      </c>
      <c r="I97" s="83">
        <f t="shared" si="90"/>
        <v>5717580</v>
      </c>
      <c r="J97" s="84">
        <f t="shared" si="90"/>
        <v>9813830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1102393100</v>
      </c>
      <c r="S97" s="60"/>
      <c r="T97" s="281"/>
      <c r="U97" s="284"/>
      <c r="V97" s="60"/>
      <c r="W97" s="158" t="s">
        <v>7</v>
      </c>
      <c r="X97" s="6">
        <f t="shared" ref="X97:AE97" si="91">X92</f>
        <v>1720.5</v>
      </c>
      <c r="Y97" s="6">
        <f t="shared" si="91"/>
        <v>2705.3</v>
      </c>
      <c r="Z97" s="6">
        <f t="shared" si="91"/>
        <v>28.5</v>
      </c>
      <c r="AA97" s="6">
        <f t="shared" si="91"/>
        <v>39.299999999999997</v>
      </c>
      <c r="AB97" s="6">
        <f t="shared" si="91"/>
        <v>1808.1</v>
      </c>
      <c r="AC97" s="6">
        <f t="shared" si="91"/>
        <v>2867.8</v>
      </c>
      <c r="AD97" s="6">
        <f t="shared" si="91"/>
        <v>50.5</v>
      </c>
      <c r="AE97" s="92">
        <f t="shared" si="91"/>
        <v>6.3</v>
      </c>
      <c r="AF97" s="16"/>
      <c r="AG97" s="158" t="s">
        <v>26</v>
      </c>
      <c r="AH97" s="7">
        <f>(AH96*10.74)</f>
        <v>32.22</v>
      </c>
      <c r="AI97" s="7">
        <f>(AI96*2.2)</f>
        <v>27.500000000000004</v>
      </c>
      <c r="AJ97" s="7">
        <f>(AJ96*0.25)</f>
        <v>0.28125</v>
      </c>
      <c r="AK97" s="294">
        <f>AK96+AL96</f>
        <v>26</v>
      </c>
      <c r="AL97" s="295"/>
      <c r="AM97" s="11"/>
      <c r="AN97" s="25" t="s">
        <v>41</v>
      </c>
      <c r="AO97" s="26">
        <v>20.2</v>
      </c>
      <c r="AP97" s="27">
        <v>7.78</v>
      </c>
      <c r="AQ97" s="71"/>
      <c r="AR97" s="36" t="s">
        <v>36</v>
      </c>
      <c r="AS97" s="13">
        <v>0.22</v>
      </c>
      <c r="AT97" s="2" t="s">
        <v>39</v>
      </c>
      <c r="AU97" s="39">
        <v>0.28999999999999998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805000</v>
      </c>
      <c r="D98" s="85">
        <f t="shared" si="92"/>
        <v>16010</v>
      </c>
      <c r="E98" s="85">
        <f t="shared" si="92"/>
        <v>28790</v>
      </c>
      <c r="F98" s="86">
        <f t="shared" si="92"/>
        <v>121990</v>
      </c>
      <c r="G98" s="85">
        <f t="shared" si="92"/>
        <v>933000</v>
      </c>
      <c r="H98" s="85">
        <f t="shared" si="92"/>
        <v>8000</v>
      </c>
      <c r="I98" s="85">
        <f t="shared" si="92"/>
        <v>0</v>
      </c>
      <c r="J98" s="86">
        <f t="shared" si="92"/>
        <v>14010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1474400</v>
      </c>
      <c r="S98" s="61"/>
      <c r="T98" s="282"/>
      <c r="U98" s="285"/>
      <c r="V98" s="61"/>
      <c r="W98" s="48" t="s">
        <v>3</v>
      </c>
      <c r="X98" s="49">
        <f>X96-X97</f>
        <v>11.200000000000045</v>
      </c>
      <c r="Y98" s="49">
        <f t="shared" ref="Y98:AE98" si="93">Y96-Y97</f>
        <v>13.199999999999818</v>
      </c>
      <c r="Z98" s="49">
        <f t="shared" si="93"/>
        <v>0.39999999999999858</v>
      </c>
      <c r="AA98" s="49">
        <f t="shared" si="93"/>
        <v>0</v>
      </c>
      <c r="AB98" s="49">
        <f t="shared" si="93"/>
        <v>13.100000000000136</v>
      </c>
      <c r="AC98" s="49">
        <f t="shared" si="93"/>
        <v>13.5</v>
      </c>
      <c r="AD98" s="49">
        <f t="shared" si="93"/>
        <v>0</v>
      </c>
      <c r="AE98" s="94">
        <f t="shared" si="93"/>
        <v>0</v>
      </c>
      <c r="AF98" s="16"/>
      <c r="AG98" s="159" t="s">
        <v>28</v>
      </c>
      <c r="AH98" s="156">
        <f>(AH97)/((K96/1000000)*8.34)</f>
        <v>2.2228477287215105</v>
      </c>
      <c r="AI98" s="156">
        <f>(AI97)/((K96/1000000)*8.34)</f>
        <v>1.8972164040919166</v>
      </c>
      <c r="AJ98" s="156">
        <f>(AJ97)/((K96/1000000)*8.34)</f>
        <v>1.9403349587303689E-2</v>
      </c>
      <c r="AK98" s="296">
        <f>(AK97)/((K96/1000000)*8.34)</f>
        <v>1.7937318729596299</v>
      </c>
      <c r="AL98" s="297"/>
      <c r="AM98" s="11"/>
      <c r="AN98" s="63"/>
      <c r="AO98" s="14"/>
      <c r="AP98" s="14"/>
      <c r="AQ98" s="71"/>
      <c r="AR98" s="155" t="s">
        <v>55</v>
      </c>
      <c r="AS98" s="89">
        <v>1.59</v>
      </c>
      <c r="AT98" s="154" t="s">
        <v>54</v>
      </c>
      <c r="AU98" s="38">
        <v>3.5999999999999997E-2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131839000</v>
      </c>
      <c r="D100" s="40">
        <v>1180360</v>
      </c>
      <c r="E100" s="40">
        <v>2976250</v>
      </c>
      <c r="F100" s="42">
        <v>5077440</v>
      </c>
      <c r="G100" s="81">
        <v>202906000</v>
      </c>
      <c r="H100" s="40">
        <v>1847440</v>
      </c>
      <c r="I100" s="40">
        <v>5749580</v>
      </c>
      <c r="J100" s="42">
        <v>9865850</v>
      </c>
      <c r="K100" s="270">
        <f>C102+G102</f>
        <v>1945000</v>
      </c>
      <c r="L100" s="271"/>
      <c r="M100" s="276">
        <f>D102+E102+F102+H102+I102+J102</f>
        <v>142000</v>
      </c>
      <c r="N100" s="271"/>
      <c r="O100" s="288">
        <f>M100+K100</f>
        <v>2087000</v>
      </c>
      <c r="P100" s="289"/>
      <c r="Q100" s="45" t="s">
        <v>6</v>
      </c>
      <c r="R100" s="42">
        <v>1105620500</v>
      </c>
      <c r="S100" s="60"/>
      <c r="T100" s="280">
        <v>0</v>
      </c>
      <c r="U100" s="283">
        <v>1.0900000000000001</v>
      </c>
      <c r="V100" s="60"/>
      <c r="W100" s="157" t="s">
        <v>6</v>
      </c>
      <c r="X100" s="47">
        <v>1745.5</v>
      </c>
      <c r="Y100" s="47">
        <v>2732.3</v>
      </c>
      <c r="Z100" s="47">
        <v>28.9</v>
      </c>
      <c r="AA100" s="47">
        <v>39.4</v>
      </c>
      <c r="AB100" s="47">
        <v>1835.6</v>
      </c>
      <c r="AC100" s="47">
        <v>2895.6</v>
      </c>
      <c r="AD100" s="47">
        <v>50.8</v>
      </c>
      <c r="AE100" s="93">
        <v>6.4</v>
      </c>
      <c r="AF100" s="16"/>
      <c r="AG100" s="157" t="s">
        <v>29</v>
      </c>
      <c r="AH100" s="18">
        <v>4.5</v>
      </c>
      <c r="AI100" s="18">
        <v>13.875</v>
      </c>
      <c r="AJ100" s="18">
        <v>1.75</v>
      </c>
      <c r="AK100" s="18">
        <v>13</v>
      </c>
      <c r="AL100" s="19">
        <v>13</v>
      </c>
      <c r="AM100" s="70"/>
      <c r="AN100" s="73" t="s">
        <v>40</v>
      </c>
      <c r="AO100" s="23">
        <v>19.600000000000001</v>
      </c>
      <c r="AP100" s="24">
        <v>7.55</v>
      </c>
      <c r="AQ100" s="71"/>
      <c r="AR100" s="34" t="s">
        <v>37</v>
      </c>
      <c r="AS100" s="55">
        <v>3.9E-2</v>
      </c>
      <c r="AT100" s="35" t="s">
        <v>38</v>
      </c>
      <c r="AU100" s="56">
        <v>0.05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130855000</v>
      </c>
      <c r="D101" s="83">
        <f t="shared" si="94"/>
        <v>1180360</v>
      </c>
      <c r="E101" s="83">
        <f t="shared" si="94"/>
        <v>2944250</v>
      </c>
      <c r="F101" s="84">
        <f t="shared" si="94"/>
        <v>5037450</v>
      </c>
      <c r="G101" s="82">
        <f t="shared" si="94"/>
        <v>201945000</v>
      </c>
      <c r="H101" s="83">
        <f t="shared" si="94"/>
        <v>1847440</v>
      </c>
      <c r="I101" s="83">
        <f t="shared" si="94"/>
        <v>5717580</v>
      </c>
      <c r="J101" s="84">
        <f t="shared" si="94"/>
        <v>9827840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1103867500</v>
      </c>
      <c r="S101" s="60"/>
      <c r="T101" s="281"/>
      <c r="U101" s="284"/>
      <c r="V101" s="60"/>
      <c r="W101" s="158" t="s">
        <v>7</v>
      </c>
      <c r="X101" s="6">
        <f t="shared" ref="X101:AE101" si="95">X96</f>
        <v>1731.7</v>
      </c>
      <c r="Y101" s="6">
        <f t="shared" si="95"/>
        <v>2718.5</v>
      </c>
      <c r="Z101" s="6">
        <f t="shared" si="95"/>
        <v>28.9</v>
      </c>
      <c r="AA101" s="6">
        <f t="shared" si="95"/>
        <v>39.299999999999997</v>
      </c>
      <c r="AB101" s="6">
        <f t="shared" si="95"/>
        <v>1821.2</v>
      </c>
      <c r="AC101" s="6">
        <f t="shared" si="95"/>
        <v>2881.3</v>
      </c>
      <c r="AD101" s="6">
        <f t="shared" si="95"/>
        <v>50.5</v>
      </c>
      <c r="AE101" s="92">
        <f t="shared" si="95"/>
        <v>6.3</v>
      </c>
      <c r="AF101" s="16"/>
      <c r="AG101" s="158" t="s">
        <v>26</v>
      </c>
      <c r="AH101" s="7">
        <f>(AH100*10.74)</f>
        <v>48.33</v>
      </c>
      <c r="AI101" s="7">
        <f>(AI100*2.2)</f>
        <v>30.525000000000002</v>
      </c>
      <c r="AJ101" s="7">
        <f>(AJ100*0.25)</f>
        <v>0.4375</v>
      </c>
      <c r="AK101" s="294">
        <f>AK100+AL100</f>
        <v>26</v>
      </c>
      <c r="AL101" s="295"/>
      <c r="AM101" s="11"/>
      <c r="AN101" s="25" t="s">
        <v>41</v>
      </c>
      <c r="AO101" s="26">
        <v>20.399999999999999</v>
      </c>
      <c r="AP101" s="27">
        <v>7.93</v>
      </c>
      <c r="AQ101" s="71"/>
      <c r="AR101" s="36" t="s">
        <v>36</v>
      </c>
      <c r="AS101" s="13">
        <v>0.224</v>
      </c>
      <c r="AT101" s="2" t="s">
        <v>39</v>
      </c>
      <c r="AU101" s="39">
        <v>0.253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984000</v>
      </c>
      <c r="D102" s="85">
        <f t="shared" si="96"/>
        <v>0</v>
      </c>
      <c r="E102" s="85">
        <f t="shared" si="96"/>
        <v>32000</v>
      </c>
      <c r="F102" s="86">
        <f t="shared" si="96"/>
        <v>39990</v>
      </c>
      <c r="G102" s="85">
        <f t="shared" si="96"/>
        <v>961000</v>
      </c>
      <c r="H102" s="85">
        <f t="shared" si="96"/>
        <v>0</v>
      </c>
      <c r="I102" s="85">
        <f t="shared" si="96"/>
        <v>32000</v>
      </c>
      <c r="J102" s="86">
        <f t="shared" si="96"/>
        <v>38010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1753000</v>
      </c>
      <c r="S102" s="61"/>
      <c r="T102" s="282"/>
      <c r="U102" s="285"/>
      <c r="V102" s="61"/>
      <c r="W102" s="48" t="s">
        <v>3</v>
      </c>
      <c r="X102" s="49">
        <f>X100-X101</f>
        <v>13.799999999999955</v>
      </c>
      <c r="Y102" s="49">
        <f t="shared" ref="Y102:AE102" si="97">Y100-Y101</f>
        <v>13.800000000000182</v>
      </c>
      <c r="Z102" s="49">
        <f t="shared" si="97"/>
        <v>0</v>
      </c>
      <c r="AA102" s="49">
        <f t="shared" si="97"/>
        <v>0.10000000000000142</v>
      </c>
      <c r="AB102" s="49">
        <f t="shared" si="97"/>
        <v>14.399999999999864</v>
      </c>
      <c r="AC102" s="49">
        <f t="shared" si="97"/>
        <v>14.299999999999727</v>
      </c>
      <c r="AD102" s="49">
        <f t="shared" si="97"/>
        <v>0.29999999999999716</v>
      </c>
      <c r="AE102" s="94">
        <f t="shared" si="97"/>
        <v>0.10000000000000053</v>
      </c>
      <c r="AF102" s="16"/>
      <c r="AG102" s="159" t="s">
        <v>28</v>
      </c>
      <c r="AH102" s="156">
        <f>(AH101)/((K100/1000000)*8.34)</f>
        <v>2.9794159530987034</v>
      </c>
      <c r="AI102" s="156">
        <f>(AI101)/((K100/1000000)*8.34)</f>
        <v>1.88178506038357</v>
      </c>
      <c r="AJ102" s="156">
        <f>(AJ101)/((K100/1000000)*8.34)</f>
        <v>2.6970711348658864E-2</v>
      </c>
      <c r="AK102" s="296">
        <f>(AK101)/((K100/1000000)*8.34)</f>
        <v>1.6028308458631553</v>
      </c>
      <c r="AL102" s="297"/>
      <c r="AM102" s="11"/>
      <c r="AN102" s="63"/>
      <c r="AO102" s="14"/>
      <c r="AP102" s="14"/>
      <c r="AQ102" s="71"/>
      <c r="AR102" s="155" t="s">
        <v>55</v>
      </c>
      <c r="AS102" s="89">
        <v>1.39</v>
      </c>
      <c r="AT102" s="154" t="s">
        <v>54</v>
      </c>
      <c r="AU102" s="38">
        <v>3.5999999999999997E-2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132244000</v>
      </c>
      <c r="D104" s="40">
        <v>1303360</v>
      </c>
      <c r="E104" s="40">
        <v>2976250</v>
      </c>
      <c r="F104" s="42">
        <v>5092440</v>
      </c>
      <c r="G104" s="81">
        <v>204229000</v>
      </c>
      <c r="H104" s="40">
        <v>1855440</v>
      </c>
      <c r="I104" s="40">
        <v>5781570</v>
      </c>
      <c r="J104" s="42">
        <v>9889960</v>
      </c>
      <c r="K104" s="270">
        <f>C106+G106</f>
        <v>1728000</v>
      </c>
      <c r="L104" s="271"/>
      <c r="M104" s="276">
        <f>D106+E106+F106+H106+I106+J106</f>
        <v>202100</v>
      </c>
      <c r="N104" s="271"/>
      <c r="O104" s="288">
        <f>M104+K104</f>
        <v>1930100</v>
      </c>
      <c r="P104" s="289"/>
      <c r="Q104" s="45" t="s">
        <v>6</v>
      </c>
      <c r="R104" s="42">
        <v>1107183200</v>
      </c>
      <c r="S104" s="60"/>
      <c r="T104" s="280">
        <v>0</v>
      </c>
      <c r="U104" s="283">
        <v>0.98</v>
      </c>
      <c r="V104" s="60"/>
      <c r="W104" s="157" t="s">
        <v>6</v>
      </c>
      <c r="X104" s="47">
        <v>1751.3</v>
      </c>
      <c r="Y104" s="47">
        <v>2751</v>
      </c>
      <c r="Z104" s="47">
        <v>29.7</v>
      </c>
      <c r="AA104" s="47">
        <v>40.799999999999997</v>
      </c>
      <c r="AB104" s="47">
        <v>1843.9</v>
      </c>
      <c r="AC104" s="47">
        <v>2914.7</v>
      </c>
      <c r="AD104" s="47">
        <v>51</v>
      </c>
      <c r="AE104" s="93">
        <v>6.4</v>
      </c>
      <c r="AF104" s="16"/>
      <c r="AG104" s="157" t="s">
        <v>29</v>
      </c>
      <c r="AH104" s="18">
        <v>2.9375</v>
      </c>
      <c r="AI104" s="18">
        <v>11.75</v>
      </c>
      <c r="AJ104" s="18">
        <v>1</v>
      </c>
      <c r="AK104" s="18">
        <v>13</v>
      </c>
      <c r="AL104" s="19">
        <v>12</v>
      </c>
      <c r="AM104" s="70"/>
      <c r="AN104" s="73" t="s">
        <v>40</v>
      </c>
      <c r="AO104" s="23">
        <v>20.7</v>
      </c>
      <c r="AP104" s="24">
        <v>7.68</v>
      </c>
      <c r="AQ104" s="71"/>
      <c r="AR104" s="34" t="s">
        <v>37</v>
      </c>
      <c r="AS104" s="55">
        <v>4.3999999999999997E-2</v>
      </c>
      <c r="AT104" s="35" t="s">
        <v>38</v>
      </c>
      <c r="AU104" s="56">
        <v>5.5E-2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131839000</v>
      </c>
      <c r="D105" s="83">
        <f t="shared" si="98"/>
        <v>1180360</v>
      </c>
      <c r="E105" s="83">
        <f t="shared" si="98"/>
        <v>2976250</v>
      </c>
      <c r="F105" s="84">
        <f t="shared" si="98"/>
        <v>5077440</v>
      </c>
      <c r="G105" s="82">
        <f t="shared" si="98"/>
        <v>202906000</v>
      </c>
      <c r="H105" s="83">
        <f t="shared" si="98"/>
        <v>1847440</v>
      </c>
      <c r="I105" s="83">
        <f t="shared" si="98"/>
        <v>5749580</v>
      </c>
      <c r="J105" s="84">
        <f t="shared" si="98"/>
        <v>9865850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1105620500</v>
      </c>
      <c r="S105" s="60"/>
      <c r="T105" s="281"/>
      <c r="U105" s="284"/>
      <c r="V105" s="60"/>
      <c r="W105" s="158" t="s">
        <v>7</v>
      </c>
      <c r="X105" s="6">
        <f t="shared" ref="X105:AE105" si="99">X100</f>
        <v>1745.5</v>
      </c>
      <c r="Y105" s="6">
        <f t="shared" si="99"/>
        <v>2732.3</v>
      </c>
      <c r="Z105" s="6">
        <f t="shared" si="99"/>
        <v>28.9</v>
      </c>
      <c r="AA105" s="6">
        <f t="shared" si="99"/>
        <v>39.4</v>
      </c>
      <c r="AB105" s="6">
        <f t="shared" si="99"/>
        <v>1835.6</v>
      </c>
      <c r="AC105" s="6">
        <f t="shared" si="99"/>
        <v>2895.6</v>
      </c>
      <c r="AD105" s="6">
        <f t="shared" si="99"/>
        <v>50.8</v>
      </c>
      <c r="AE105" s="92">
        <f t="shared" si="99"/>
        <v>6.4</v>
      </c>
      <c r="AF105" s="16"/>
      <c r="AG105" s="158" t="s">
        <v>26</v>
      </c>
      <c r="AH105" s="7">
        <f>(AH104*10.74)</f>
        <v>31.548750000000002</v>
      </c>
      <c r="AI105" s="7">
        <f>(AI104*2.2)</f>
        <v>25.85</v>
      </c>
      <c r="AJ105" s="7">
        <f>(AJ104*0.25)</f>
        <v>0.25</v>
      </c>
      <c r="AK105" s="294">
        <f>AK104+AL104</f>
        <v>25</v>
      </c>
      <c r="AL105" s="295"/>
      <c r="AM105" s="11"/>
      <c r="AN105" s="25" t="s">
        <v>41</v>
      </c>
      <c r="AO105" s="26">
        <v>21.6</v>
      </c>
      <c r="AP105" s="27">
        <v>7.94</v>
      </c>
      <c r="AQ105" s="71"/>
      <c r="AR105" s="36" t="s">
        <v>36</v>
      </c>
      <c r="AS105" s="13">
        <v>0.191</v>
      </c>
      <c r="AT105" s="2" t="s">
        <v>39</v>
      </c>
      <c r="AU105" s="39">
        <v>0.17899999999999999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405000</v>
      </c>
      <c r="D106" s="85">
        <f t="shared" si="100"/>
        <v>123000</v>
      </c>
      <c r="E106" s="85">
        <f t="shared" si="100"/>
        <v>0</v>
      </c>
      <c r="F106" s="86">
        <f t="shared" si="100"/>
        <v>15000</v>
      </c>
      <c r="G106" s="85">
        <f t="shared" si="100"/>
        <v>1323000</v>
      </c>
      <c r="H106" s="85">
        <f t="shared" si="100"/>
        <v>8000</v>
      </c>
      <c r="I106" s="85">
        <f t="shared" si="100"/>
        <v>31990</v>
      </c>
      <c r="J106" s="86">
        <f t="shared" si="100"/>
        <v>24110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1562700</v>
      </c>
      <c r="S106" s="61"/>
      <c r="T106" s="282"/>
      <c r="U106" s="285"/>
      <c r="V106" s="61"/>
      <c r="W106" s="48" t="s">
        <v>3</v>
      </c>
      <c r="X106" s="49">
        <f>X104-X105</f>
        <v>5.7999999999999545</v>
      </c>
      <c r="Y106" s="49">
        <f t="shared" ref="Y106:AE106" si="101">Y104-Y105</f>
        <v>18.699999999999818</v>
      </c>
      <c r="Z106" s="49">
        <f t="shared" si="101"/>
        <v>0.80000000000000071</v>
      </c>
      <c r="AA106" s="49">
        <f t="shared" si="101"/>
        <v>1.3999999999999986</v>
      </c>
      <c r="AB106" s="49">
        <f t="shared" si="101"/>
        <v>8.3000000000001819</v>
      </c>
      <c r="AC106" s="49">
        <f t="shared" si="101"/>
        <v>19.099999999999909</v>
      </c>
      <c r="AD106" s="49">
        <f t="shared" si="101"/>
        <v>0.20000000000000284</v>
      </c>
      <c r="AE106" s="94">
        <f t="shared" si="101"/>
        <v>0</v>
      </c>
      <c r="AF106" s="16"/>
      <c r="AG106" s="159" t="s">
        <v>28</v>
      </c>
      <c r="AH106" s="156">
        <f>(AH105)/((K104/1000000)*8.34)</f>
        <v>2.1891341093791636</v>
      </c>
      <c r="AI106" s="156">
        <f>(AI105)/((K104/1000000)*8.34)</f>
        <v>1.7937039257482905</v>
      </c>
      <c r="AJ106" s="156">
        <f>(AJ105)/((K104/1000000)*8.34)</f>
        <v>1.7347233324451549E-2</v>
      </c>
      <c r="AK106" s="296">
        <f>(AK105)/((K104/1000000)*8.34)</f>
        <v>1.734723332445155</v>
      </c>
      <c r="AL106" s="297"/>
      <c r="AM106" s="11"/>
      <c r="AN106" s="63"/>
      <c r="AO106" s="14"/>
      <c r="AP106" s="14"/>
      <c r="AQ106" s="71"/>
      <c r="AR106" s="155" t="s">
        <v>55</v>
      </c>
      <c r="AS106" s="89">
        <v>1.33</v>
      </c>
      <c r="AT106" s="154" t="s">
        <v>54</v>
      </c>
      <c r="AU106" s="38">
        <v>3.7999999999999999E-2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133067000</v>
      </c>
      <c r="D108" s="40">
        <v>1311360</v>
      </c>
      <c r="E108" s="40">
        <v>2976250</v>
      </c>
      <c r="F108" s="42">
        <v>5115440</v>
      </c>
      <c r="G108" s="81">
        <v>205049000</v>
      </c>
      <c r="H108" s="40">
        <v>1863440</v>
      </c>
      <c r="I108" s="40">
        <v>5781570</v>
      </c>
      <c r="J108" s="42">
        <v>9903876</v>
      </c>
      <c r="K108" s="270">
        <f>C110+G110</f>
        <v>1643000</v>
      </c>
      <c r="L108" s="271"/>
      <c r="M108" s="276">
        <f>D110+E110+F110+H110+I110+J110</f>
        <v>52916</v>
      </c>
      <c r="N108" s="271"/>
      <c r="O108" s="288">
        <f>M108+K108</f>
        <v>1695916</v>
      </c>
      <c r="P108" s="289"/>
      <c r="Q108" s="45" t="s">
        <v>6</v>
      </c>
      <c r="R108" s="42">
        <v>1108882800</v>
      </c>
      <c r="S108" s="60"/>
      <c r="T108" s="280">
        <v>0</v>
      </c>
      <c r="U108" s="283">
        <v>1.01</v>
      </c>
      <c r="V108" s="60"/>
      <c r="W108" s="157" t="s">
        <v>6</v>
      </c>
      <c r="X108" s="47">
        <v>1762.7</v>
      </c>
      <c r="Y108" s="47">
        <v>2762.6</v>
      </c>
      <c r="Z108" s="47">
        <v>29.9</v>
      </c>
      <c r="AA108" s="47">
        <v>40.799999999999997</v>
      </c>
      <c r="AB108" s="47">
        <v>1855.8</v>
      </c>
      <c r="AC108" s="47">
        <v>2926.6</v>
      </c>
      <c r="AD108" s="47">
        <v>51</v>
      </c>
      <c r="AE108" s="93">
        <v>6.4</v>
      </c>
      <c r="AF108" s="16"/>
      <c r="AG108" s="157" t="s">
        <v>29</v>
      </c>
      <c r="AH108" s="18">
        <v>3</v>
      </c>
      <c r="AI108" s="18">
        <v>11.5</v>
      </c>
      <c r="AJ108" s="18">
        <v>0.875</v>
      </c>
      <c r="AK108" s="18">
        <v>13</v>
      </c>
      <c r="AL108" s="19">
        <v>12</v>
      </c>
      <c r="AM108" s="70"/>
      <c r="AN108" s="73" t="s">
        <v>40</v>
      </c>
      <c r="AO108" s="23">
        <v>21.4</v>
      </c>
      <c r="AP108" s="24">
        <v>7.64</v>
      </c>
      <c r="AQ108" s="71"/>
      <c r="AR108" s="34" t="s">
        <v>37</v>
      </c>
      <c r="AS108" s="55">
        <v>4.2000000000000003E-2</v>
      </c>
      <c r="AT108" s="35" t="s">
        <v>38</v>
      </c>
      <c r="AU108" s="56">
        <v>5.6000000000000001E-2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132244000</v>
      </c>
      <c r="D109" s="83">
        <f t="shared" si="102"/>
        <v>1303360</v>
      </c>
      <c r="E109" s="83">
        <f t="shared" si="102"/>
        <v>2976250</v>
      </c>
      <c r="F109" s="84">
        <f t="shared" si="102"/>
        <v>5092440</v>
      </c>
      <c r="G109" s="82">
        <f t="shared" si="102"/>
        <v>204229000</v>
      </c>
      <c r="H109" s="83">
        <f t="shared" si="102"/>
        <v>1855440</v>
      </c>
      <c r="I109" s="83">
        <f t="shared" si="102"/>
        <v>5781570</v>
      </c>
      <c r="J109" s="84">
        <f t="shared" si="102"/>
        <v>9889960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1107183200</v>
      </c>
      <c r="S109" s="60"/>
      <c r="T109" s="281"/>
      <c r="U109" s="284"/>
      <c r="V109" s="60"/>
      <c r="W109" s="158" t="s">
        <v>7</v>
      </c>
      <c r="X109" s="6">
        <f t="shared" ref="X109:AE109" si="103">X104</f>
        <v>1751.3</v>
      </c>
      <c r="Y109" s="6">
        <f t="shared" si="103"/>
        <v>2751</v>
      </c>
      <c r="Z109" s="6">
        <f t="shared" si="103"/>
        <v>29.7</v>
      </c>
      <c r="AA109" s="6">
        <f t="shared" si="103"/>
        <v>40.799999999999997</v>
      </c>
      <c r="AB109" s="6">
        <f t="shared" si="103"/>
        <v>1843.9</v>
      </c>
      <c r="AC109" s="6">
        <f t="shared" si="103"/>
        <v>2914.7</v>
      </c>
      <c r="AD109" s="6">
        <f t="shared" si="103"/>
        <v>51</v>
      </c>
      <c r="AE109" s="92">
        <f t="shared" si="103"/>
        <v>6.4</v>
      </c>
      <c r="AF109" s="16"/>
      <c r="AG109" s="158" t="s">
        <v>26</v>
      </c>
      <c r="AH109" s="7">
        <f>(AH108*10.74)</f>
        <v>32.22</v>
      </c>
      <c r="AI109" s="7">
        <f>(AI108*2.2)</f>
        <v>25.3</v>
      </c>
      <c r="AJ109" s="7">
        <f>(AJ108*0.25)</f>
        <v>0.21875</v>
      </c>
      <c r="AK109" s="294">
        <f>AK108+AL108</f>
        <v>25</v>
      </c>
      <c r="AL109" s="295"/>
      <c r="AM109" s="11"/>
      <c r="AN109" s="25" t="s">
        <v>41</v>
      </c>
      <c r="AO109" s="26">
        <v>22.2</v>
      </c>
      <c r="AP109" s="27">
        <v>7.86</v>
      </c>
      <c r="AQ109" s="71"/>
      <c r="AR109" s="36" t="s">
        <v>36</v>
      </c>
      <c r="AS109" s="13">
        <v>0.60599999999999998</v>
      </c>
      <c r="AT109" s="2" t="s">
        <v>39</v>
      </c>
      <c r="AU109" s="39">
        <v>0.25800000000000001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823000</v>
      </c>
      <c r="D110" s="85">
        <f t="shared" si="104"/>
        <v>8000</v>
      </c>
      <c r="E110" s="85">
        <f t="shared" si="104"/>
        <v>0</v>
      </c>
      <c r="F110" s="86">
        <f t="shared" si="104"/>
        <v>23000</v>
      </c>
      <c r="G110" s="85">
        <f t="shared" si="104"/>
        <v>820000</v>
      </c>
      <c r="H110" s="85">
        <f t="shared" si="104"/>
        <v>8000</v>
      </c>
      <c r="I110" s="85">
        <f t="shared" si="104"/>
        <v>0</v>
      </c>
      <c r="J110" s="86">
        <f t="shared" si="104"/>
        <v>13916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1699600</v>
      </c>
      <c r="S110" s="61"/>
      <c r="T110" s="282"/>
      <c r="U110" s="285"/>
      <c r="V110" s="61"/>
      <c r="W110" s="48" t="s">
        <v>3</v>
      </c>
      <c r="X110" s="49">
        <f>X108-X109</f>
        <v>11.400000000000091</v>
      </c>
      <c r="Y110" s="49">
        <f t="shared" ref="Y110:AE110" si="105">Y108-Y109</f>
        <v>11.599999999999909</v>
      </c>
      <c r="Z110" s="49">
        <f t="shared" si="105"/>
        <v>0.19999999999999929</v>
      </c>
      <c r="AA110" s="49">
        <f t="shared" si="105"/>
        <v>0</v>
      </c>
      <c r="AB110" s="49">
        <f t="shared" si="105"/>
        <v>11.899999999999864</v>
      </c>
      <c r="AC110" s="49">
        <f t="shared" si="105"/>
        <v>11.900000000000091</v>
      </c>
      <c r="AD110" s="49">
        <f t="shared" si="105"/>
        <v>0</v>
      </c>
      <c r="AE110" s="94">
        <f t="shared" si="105"/>
        <v>0</v>
      </c>
      <c r="AF110" s="16"/>
      <c r="AG110" s="159" t="s">
        <v>28</v>
      </c>
      <c r="AH110" s="156">
        <f>(AH109)/((K108/1000000)*8.34)</f>
        <v>2.3513751384771671</v>
      </c>
      <c r="AI110" s="156">
        <f>(AI109)/((K108/1000000)*8.34)</f>
        <v>1.8463622285373162</v>
      </c>
      <c r="AJ110" s="156">
        <f>(AJ109)/((K108/1000000)*8.34)</f>
        <v>1.5964100296147744E-2</v>
      </c>
      <c r="AK110" s="296">
        <f>(AK109)/((K108/1000000)*8.34)</f>
        <v>1.824468605274028</v>
      </c>
      <c r="AL110" s="297"/>
      <c r="AM110" s="11"/>
      <c r="AN110" s="63"/>
      <c r="AO110" s="14"/>
      <c r="AP110" s="14"/>
      <c r="AQ110" s="71"/>
      <c r="AR110" s="155" t="s">
        <v>55</v>
      </c>
      <c r="AS110" s="89">
        <v>1.41</v>
      </c>
      <c r="AT110" s="154" t="s">
        <v>54</v>
      </c>
      <c r="AU110" s="38">
        <v>3.9E-2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134125000</v>
      </c>
      <c r="D112" s="40">
        <v>1319360</v>
      </c>
      <c r="E112" s="40">
        <v>3009250</v>
      </c>
      <c r="F112" s="42">
        <v>5141440</v>
      </c>
      <c r="G112" s="81">
        <v>206079000</v>
      </c>
      <c r="H112" s="40">
        <v>1863440</v>
      </c>
      <c r="I112" s="40">
        <v>5813510</v>
      </c>
      <c r="J112" s="42">
        <v>9929880</v>
      </c>
      <c r="K112" s="270">
        <f>C114+G114</f>
        <v>2088000</v>
      </c>
      <c r="L112" s="271"/>
      <c r="M112" s="276">
        <f>D114+E114+F114+H114+I114+J114</f>
        <v>124944</v>
      </c>
      <c r="N112" s="271"/>
      <c r="O112" s="288">
        <f>M112+K112</f>
        <v>2212944</v>
      </c>
      <c r="P112" s="289"/>
      <c r="Q112" s="45" t="s">
        <v>6</v>
      </c>
      <c r="R112" s="42">
        <v>1110808200</v>
      </c>
      <c r="S112" s="60"/>
      <c r="T112" s="280">
        <v>0</v>
      </c>
      <c r="U112" s="283">
        <v>0.98</v>
      </c>
      <c r="V112" s="60"/>
      <c r="W112" s="157" t="s">
        <v>6</v>
      </c>
      <c r="X112" s="47">
        <v>1777.3</v>
      </c>
      <c r="Y112" s="47">
        <v>2777.4</v>
      </c>
      <c r="Z112" s="47">
        <v>30.1</v>
      </c>
      <c r="AA112" s="47">
        <v>40.9</v>
      </c>
      <c r="AB112" s="47">
        <v>1871</v>
      </c>
      <c r="AC112" s="47">
        <v>2941.7</v>
      </c>
      <c r="AD112" s="47">
        <v>51.3</v>
      </c>
      <c r="AE112" s="93">
        <v>6.5</v>
      </c>
      <c r="AF112" s="16"/>
      <c r="AG112" s="157" t="s">
        <v>29</v>
      </c>
      <c r="AH112" s="18">
        <v>3.625</v>
      </c>
      <c r="AI112" s="18">
        <v>13</v>
      </c>
      <c r="AJ112" s="18">
        <v>1.125</v>
      </c>
      <c r="AK112" s="18">
        <v>16</v>
      </c>
      <c r="AL112" s="19">
        <v>15</v>
      </c>
      <c r="AM112" s="70"/>
      <c r="AN112" s="73" t="s">
        <v>40</v>
      </c>
      <c r="AO112" s="23">
        <v>22.8</v>
      </c>
      <c r="AP112" s="24">
        <v>7.71</v>
      </c>
      <c r="AQ112" s="71"/>
      <c r="AR112" s="34" t="s">
        <v>37</v>
      </c>
      <c r="AS112" s="55">
        <v>0.04</v>
      </c>
      <c r="AT112" s="35" t="s">
        <v>38</v>
      </c>
      <c r="AU112" s="56">
        <v>0.05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133067000</v>
      </c>
      <c r="D113" s="83">
        <f t="shared" si="106"/>
        <v>1311360</v>
      </c>
      <c r="E113" s="83">
        <f t="shared" si="106"/>
        <v>2976250</v>
      </c>
      <c r="F113" s="84">
        <f t="shared" si="106"/>
        <v>5115440</v>
      </c>
      <c r="G113" s="82">
        <f t="shared" si="106"/>
        <v>205049000</v>
      </c>
      <c r="H113" s="83">
        <f t="shared" si="106"/>
        <v>1863440</v>
      </c>
      <c r="I113" s="83">
        <f t="shared" si="106"/>
        <v>5781570</v>
      </c>
      <c r="J113" s="84">
        <f t="shared" si="106"/>
        <v>9903876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1108882800</v>
      </c>
      <c r="S113" s="60"/>
      <c r="T113" s="281"/>
      <c r="U113" s="284"/>
      <c r="V113" s="60"/>
      <c r="W113" s="158" t="s">
        <v>7</v>
      </c>
      <c r="X113" s="6">
        <f t="shared" ref="X113:AE113" si="107">X108</f>
        <v>1762.7</v>
      </c>
      <c r="Y113" s="6">
        <f t="shared" si="107"/>
        <v>2762.6</v>
      </c>
      <c r="Z113" s="6">
        <f t="shared" si="107"/>
        <v>29.9</v>
      </c>
      <c r="AA113" s="6">
        <f t="shared" si="107"/>
        <v>40.799999999999997</v>
      </c>
      <c r="AB113" s="6">
        <f t="shared" si="107"/>
        <v>1855.8</v>
      </c>
      <c r="AC113" s="6">
        <f t="shared" si="107"/>
        <v>2926.6</v>
      </c>
      <c r="AD113" s="6">
        <f t="shared" si="107"/>
        <v>51</v>
      </c>
      <c r="AE113" s="92">
        <f t="shared" si="107"/>
        <v>6.4</v>
      </c>
      <c r="AF113" s="16"/>
      <c r="AG113" s="158" t="s">
        <v>26</v>
      </c>
      <c r="AH113" s="7">
        <f>(AH112*10.74)</f>
        <v>38.932499999999997</v>
      </c>
      <c r="AI113" s="7">
        <f>(AI112*2.2)</f>
        <v>28.6</v>
      </c>
      <c r="AJ113" s="7">
        <f>(AJ112*0.25)</f>
        <v>0.28125</v>
      </c>
      <c r="AK113" s="294">
        <f>AK112+AL112</f>
        <v>31</v>
      </c>
      <c r="AL113" s="295"/>
      <c r="AM113" s="11"/>
      <c r="AN113" s="25" t="s">
        <v>41</v>
      </c>
      <c r="AO113" s="26">
        <v>25.4</v>
      </c>
      <c r="AP113" s="27">
        <v>7.8</v>
      </c>
      <c r="AQ113" s="71"/>
      <c r="AR113" s="36" t="s">
        <v>36</v>
      </c>
      <c r="AS113" s="13">
        <v>0.2</v>
      </c>
      <c r="AT113" s="2" t="s">
        <v>39</v>
      </c>
      <c r="AU113" s="39">
        <v>0.28000000000000003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1058000</v>
      </c>
      <c r="D114" s="85">
        <f t="shared" si="108"/>
        <v>8000</v>
      </c>
      <c r="E114" s="85">
        <f t="shared" si="108"/>
        <v>33000</v>
      </c>
      <c r="F114" s="86">
        <f t="shared" si="108"/>
        <v>26000</v>
      </c>
      <c r="G114" s="85">
        <f t="shared" si="108"/>
        <v>1030000</v>
      </c>
      <c r="H114" s="85">
        <f t="shared" si="108"/>
        <v>0</v>
      </c>
      <c r="I114" s="85">
        <f t="shared" si="108"/>
        <v>31940</v>
      </c>
      <c r="J114" s="86">
        <f t="shared" si="108"/>
        <v>26004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1925400</v>
      </c>
      <c r="S114" s="61"/>
      <c r="T114" s="282"/>
      <c r="U114" s="285"/>
      <c r="V114" s="61"/>
      <c r="W114" s="48" t="s">
        <v>3</v>
      </c>
      <c r="X114" s="49">
        <f>X112-X113</f>
        <v>14.599999999999909</v>
      </c>
      <c r="Y114" s="49">
        <f t="shared" ref="Y114:AE114" si="109">Y112-Y113</f>
        <v>14.800000000000182</v>
      </c>
      <c r="Z114" s="49">
        <f t="shared" si="109"/>
        <v>0.20000000000000284</v>
      </c>
      <c r="AA114" s="49">
        <f t="shared" si="109"/>
        <v>0.10000000000000142</v>
      </c>
      <c r="AB114" s="49">
        <f t="shared" si="109"/>
        <v>15.200000000000045</v>
      </c>
      <c r="AC114" s="49">
        <f t="shared" si="109"/>
        <v>15.099999999999909</v>
      </c>
      <c r="AD114" s="49">
        <f t="shared" si="109"/>
        <v>0.29999999999999716</v>
      </c>
      <c r="AE114" s="94">
        <f t="shared" si="109"/>
        <v>9.9999999999999645E-2</v>
      </c>
      <c r="AF114" s="16"/>
      <c r="AG114" s="159" t="s">
        <v>28</v>
      </c>
      <c r="AH114" s="156">
        <f>(AH113)/((K112/1000000)*8.34)</f>
        <v>2.2357114308553157</v>
      </c>
      <c r="AI114" s="156">
        <f>(AI113)/((K112/1000000)*8.34)</f>
        <v>1.6423642695039371</v>
      </c>
      <c r="AJ114" s="156">
        <f>(AJ113)/((K112/1000000)*8.34)</f>
        <v>1.6150872405523854E-2</v>
      </c>
      <c r="AK114" s="296">
        <f>(AK113)/((K112/1000000)*8.34)</f>
        <v>1.7801850473644072</v>
      </c>
      <c r="AL114" s="297"/>
      <c r="AM114" s="11"/>
      <c r="AN114" s="63"/>
      <c r="AO114" s="14"/>
      <c r="AP114" s="14"/>
      <c r="AQ114" s="71"/>
      <c r="AR114" s="155" t="s">
        <v>55</v>
      </c>
      <c r="AS114" s="89">
        <v>1.41</v>
      </c>
      <c r="AT114" s="154" t="s">
        <v>54</v>
      </c>
      <c r="AU114" s="38">
        <v>0.04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134948000</v>
      </c>
      <c r="D116" s="40">
        <v>1327360</v>
      </c>
      <c r="E116" s="40">
        <v>3042240</v>
      </c>
      <c r="F116" s="42">
        <v>5167440</v>
      </c>
      <c r="G116" s="81">
        <v>206907000</v>
      </c>
      <c r="H116" s="40">
        <v>1871440</v>
      </c>
      <c r="I116" s="40">
        <v>5813570</v>
      </c>
      <c r="J116" s="42">
        <v>9943880</v>
      </c>
      <c r="K116" s="270">
        <f>C118+G118</f>
        <v>1651000</v>
      </c>
      <c r="L116" s="271"/>
      <c r="M116" s="276">
        <f>D118+E118+F118+H118+I118+J118</f>
        <v>89050</v>
      </c>
      <c r="N116" s="271"/>
      <c r="O116" s="288">
        <f>M116+K116</f>
        <v>1740050</v>
      </c>
      <c r="P116" s="289"/>
      <c r="Q116" s="45" t="s">
        <v>6</v>
      </c>
      <c r="R116" s="42">
        <v>1112420800</v>
      </c>
      <c r="S116" s="60"/>
      <c r="T116" s="280">
        <v>0</v>
      </c>
      <c r="U116" s="283">
        <v>0.98</v>
      </c>
      <c r="V116" s="60"/>
      <c r="W116" s="157" t="s">
        <v>6</v>
      </c>
      <c r="X116" s="47">
        <v>1788.7</v>
      </c>
      <c r="Y116" s="47">
        <v>2789.2</v>
      </c>
      <c r="Z116" s="47">
        <v>30.1</v>
      </c>
      <c r="AA116" s="47">
        <v>41.1</v>
      </c>
      <c r="AB116" s="47">
        <v>1882.9</v>
      </c>
      <c r="AC116" s="47">
        <v>2953.8</v>
      </c>
      <c r="AD116" s="47">
        <v>51.5</v>
      </c>
      <c r="AE116" s="93">
        <v>6.5</v>
      </c>
      <c r="AF116" s="16"/>
      <c r="AG116" s="157" t="s">
        <v>29</v>
      </c>
      <c r="AH116" s="18">
        <v>3.125</v>
      </c>
      <c r="AI116" s="18">
        <v>11.25</v>
      </c>
      <c r="AJ116" s="18">
        <v>1</v>
      </c>
      <c r="AK116" s="18">
        <v>12</v>
      </c>
      <c r="AL116" s="19">
        <v>12</v>
      </c>
      <c r="AM116" s="70"/>
      <c r="AN116" s="73" t="s">
        <v>40</v>
      </c>
      <c r="AO116" s="23">
        <v>22.7</v>
      </c>
      <c r="AP116" s="24">
        <v>7.66</v>
      </c>
      <c r="AQ116" s="71"/>
      <c r="AR116" s="34" t="s">
        <v>37</v>
      </c>
      <c r="AS116" s="55">
        <v>0.04</v>
      </c>
      <c r="AT116" s="35" t="s">
        <v>38</v>
      </c>
      <c r="AU116" s="56">
        <v>0.06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134125000</v>
      </c>
      <c r="D117" s="83">
        <f t="shared" si="110"/>
        <v>1319360</v>
      </c>
      <c r="E117" s="83">
        <f t="shared" si="110"/>
        <v>3009250</v>
      </c>
      <c r="F117" s="84">
        <f t="shared" si="110"/>
        <v>5141440</v>
      </c>
      <c r="G117" s="82">
        <f t="shared" si="110"/>
        <v>206079000</v>
      </c>
      <c r="H117" s="83">
        <f t="shared" si="110"/>
        <v>1863440</v>
      </c>
      <c r="I117" s="83">
        <f t="shared" si="110"/>
        <v>5813510</v>
      </c>
      <c r="J117" s="84">
        <f t="shared" si="110"/>
        <v>9929880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1110808200</v>
      </c>
      <c r="S117" s="60"/>
      <c r="T117" s="281"/>
      <c r="U117" s="284"/>
      <c r="V117" s="60"/>
      <c r="W117" s="158" t="s">
        <v>7</v>
      </c>
      <c r="X117" s="6">
        <f t="shared" ref="X117:AE117" si="111">X112</f>
        <v>1777.3</v>
      </c>
      <c r="Y117" s="6">
        <f t="shared" si="111"/>
        <v>2777.4</v>
      </c>
      <c r="Z117" s="6">
        <f t="shared" si="111"/>
        <v>30.1</v>
      </c>
      <c r="AA117" s="6">
        <f t="shared" si="111"/>
        <v>40.9</v>
      </c>
      <c r="AB117" s="6">
        <f t="shared" si="111"/>
        <v>1871</v>
      </c>
      <c r="AC117" s="6">
        <f t="shared" si="111"/>
        <v>2941.7</v>
      </c>
      <c r="AD117" s="6">
        <f t="shared" si="111"/>
        <v>51.3</v>
      </c>
      <c r="AE117" s="92">
        <f t="shared" si="111"/>
        <v>6.5</v>
      </c>
      <c r="AF117" s="16"/>
      <c r="AG117" s="158" t="s">
        <v>26</v>
      </c>
      <c r="AH117" s="7">
        <f>(AH116*10.74)</f>
        <v>33.5625</v>
      </c>
      <c r="AI117" s="7">
        <f>(AI116*2.2)</f>
        <v>24.750000000000004</v>
      </c>
      <c r="AJ117" s="7">
        <f>(AJ116*0.25)</f>
        <v>0.25</v>
      </c>
      <c r="AK117" s="294">
        <f>AK116+AL116</f>
        <v>24</v>
      </c>
      <c r="AL117" s="295"/>
      <c r="AM117" s="11"/>
      <c r="AN117" s="25" t="s">
        <v>41</v>
      </c>
      <c r="AO117" s="26">
        <v>24.1</v>
      </c>
      <c r="AP117" s="27">
        <v>7.78</v>
      </c>
      <c r="AQ117" s="71"/>
      <c r="AR117" s="36" t="s">
        <v>36</v>
      </c>
      <c r="AS117" s="13">
        <v>0.21</v>
      </c>
      <c r="AT117" s="2" t="s">
        <v>39</v>
      </c>
      <c r="AU117" s="39">
        <v>0.17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823000</v>
      </c>
      <c r="D118" s="85">
        <f t="shared" si="112"/>
        <v>8000</v>
      </c>
      <c r="E118" s="85">
        <f t="shared" si="112"/>
        <v>32990</v>
      </c>
      <c r="F118" s="86">
        <f t="shared" si="112"/>
        <v>26000</v>
      </c>
      <c r="G118" s="85">
        <f t="shared" si="112"/>
        <v>828000</v>
      </c>
      <c r="H118" s="85">
        <f t="shared" si="112"/>
        <v>8000</v>
      </c>
      <c r="I118" s="85">
        <f t="shared" si="112"/>
        <v>60</v>
      </c>
      <c r="J118" s="86">
        <f t="shared" si="112"/>
        <v>14000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1612600</v>
      </c>
      <c r="S118" s="61"/>
      <c r="T118" s="282"/>
      <c r="U118" s="285"/>
      <c r="V118" s="61"/>
      <c r="W118" s="48" t="s">
        <v>3</v>
      </c>
      <c r="X118" s="49">
        <f>X116-X117</f>
        <v>11.400000000000091</v>
      </c>
      <c r="Y118" s="49">
        <f t="shared" ref="Y118:AE118" si="113">Y116-Y117</f>
        <v>11.799999999999727</v>
      </c>
      <c r="Z118" s="49">
        <f t="shared" si="113"/>
        <v>0</v>
      </c>
      <c r="AA118" s="49">
        <f t="shared" si="113"/>
        <v>0.20000000000000284</v>
      </c>
      <c r="AB118" s="49">
        <f t="shared" si="113"/>
        <v>11.900000000000091</v>
      </c>
      <c r="AC118" s="49">
        <f t="shared" si="113"/>
        <v>12.100000000000364</v>
      </c>
      <c r="AD118" s="49">
        <f t="shared" si="113"/>
        <v>0.20000000000000284</v>
      </c>
      <c r="AE118" s="94">
        <f t="shared" si="113"/>
        <v>0</v>
      </c>
      <c r="AF118" s="16"/>
      <c r="AG118" s="159" t="s">
        <v>28</v>
      </c>
      <c r="AH118" s="156">
        <f>(AH117)/((K116/1000000)*8.34)</f>
        <v>2.4374806635612165</v>
      </c>
      <c r="AI118" s="156">
        <f>(AI117)/((K116/1000000)*8.34)</f>
        <v>1.7974717742462605</v>
      </c>
      <c r="AJ118" s="156">
        <f>(AJ117)/((K116/1000000)*8.34)</f>
        <v>1.8156280547942022E-2</v>
      </c>
      <c r="AK118" s="296">
        <f>(AK117)/((K116/1000000)*8.34)</f>
        <v>1.7430029326024341</v>
      </c>
      <c r="AL118" s="297"/>
      <c r="AM118" s="11"/>
      <c r="AN118" s="63"/>
      <c r="AO118" s="14"/>
      <c r="AP118" s="14"/>
      <c r="AQ118" s="71"/>
      <c r="AR118" s="155" t="s">
        <v>55</v>
      </c>
      <c r="AS118" s="89">
        <v>1.35</v>
      </c>
      <c r="AT118" s="154" t="s">
        <v>54</v>
      </c>
      <c r="AU118" s="38">
        <v>0.04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135862000</v>
      </c>
      <c r="D120" s="40">
        <v>1336360</v>
      </c>
      <c r="E120" s="40">
        <v>3042240</v>
      </c>
      <c r="F120" s="42">
        <v>5182440</v>
      </c>
      <c r="G120" s="81">
        <v>207755000</v>
      </c>
      <c r="H120" s="40">
        <v>1879440</v>
      </c>
      <c r="I120" s="40">
        <v>5846570</v>
      </c>
      <c r="J120" s="42">
        <v>9969900</v>
      </c>
      <c r="K120" s="270">
        <f>C122+G122</f>
        <v>1762000</v>
      </c>
      <c r="L120" s="271"/>
      <c r="M120" s="276">
        <f>D122+E122+F122+H122+I122+J122</f>
        <v>91020</v>
      </c>
      <c r="N120" s="271"/>
      <c r="O120" s="288">
        <f>M120+K120</f>
        <v>1853020</v>
      </c>
      <c r="P120" s="289"/>
      <c r="Q120" s="45" t="s">
        <v>6</v>
      </c>
      <c r="R120" s="42">
        <v>1114010800</v>
      </c>
      <c r="S120" s="60"/>
      <c r="T120" s="280">
        <v>0</v>
      </c>
      <c r="U120" s="283">
        <v>0.89</v>
      </c>
      <c r="V120" s="60"/>
      <c r="W120" s="157" t="s">
        <v>6</v>
      </c>
      <c r="X120" s="47">
        <v>1801.4</v>
      </c>
      <c r="Y120" s="47">
        <v>2801.4</v>
      </c>
      <c r="Z120" s="47">
        <v>30.4</v>
      </c>
      <c r="AA120" s="47">
        <v>41.1</v>
      </c>
      <c r="AB120" s="47">
        <v>1895.9</v>
      </c>
      <c r="AC120" s="47">
        <v>2966.5</v>
      </c>
      <c r="AD120" s="47">
        <v>51.7</v>
      </c>
      <c r="AE120" s="93">
        <v>6.5</v>
      </c>
      <c r="AF120" s="16"/>
      <c r="AG120" s="157" t="s">
        <v>29</v>
      </c>
      <c r="AH120" s="18">
        <v>3.25</v>
      </c>
      <c r="AI120" s="18">
        <v>11.9375</v>
      </c>
      <c r="AJ120" s="18">
        <v>3</v>
      </c>
      <c r="AK120" s="18">
        <v>13</v>
      </c>
      <c r="AL120" s="19">
        <v>12</v>
      </c>
      <c r="AM120" s="70"/>
      <c r="AN120" s="73" t="s">
        <v>40</v>
      </c>
      <c r="AO120" s="23">
        <v>21.8</v>
      </c>
      <c r="AP120" s="24">
        <v>7.61</v>
      </c>
      <c r="AQ120" s="71"/>
      <c r="AR120" s="34" t="s">
        <v>37</v>
      </c>
      <c r="AS120" s="55">
        <v>0.05</v>
      </c>
      <c r="AT120" s="35" t="s">
        <v>38</v>
      </c>
      <c r="AU120" s="56">
        <v>0.05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134948000</v>
      </c>
      <c r="D121" s="83">
        <f t="shared" si="114"/>
        <v>1327360</v>
      </c>
      <c r="E121" s="83">
        <f t="shared" si="114"/>
        <v>3042240</v>
      </c>
      <c r="F121" s="84">
        <f t="shared" si="114"/>
        <v>5167440</v>
      </c>
      <c r="G121" s="82">
        <f t="shared" si="114"/>
        <v>206907000</v>
      </c>
      <c r="H121" s="83">
        <f t="shared" si="114"/>
        <v>1871440</v>
      </c>
      <c r="I121" s="83">
        <f t="shared" si="114"/>
        <v>5813570</v>
      </c>
      <c r="J121" s="84">
        <f t="shared" si="114"/>
        <v>9943880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1112420800</v>
      </c>
      <c r="S121" s="60"/>
      <c r="T121" s="281"/>
      <c r="U121" s="284"/>
      <c r="V121" s="60"/>
      <c r="W121" s="158" t="s">
        <v>7</v>
      </c>
      <c r="X121" s="6">
        <f t="shared" ref="X121:AE121" si="115">X116</f>
        <v>1788.7</v>
      </c>
      <c r="Y121" s="6">
        <f t="shared" si="115"/>
        <v>2789.2</v>
      </c>
      <c r="Z121" s="6">
        <f t="shared" si="115"/>
        <v>30.1</v>
      </c>
      <c r="AA121" s="6">
        <f t="shared" si="115"/>
        <v>41.1</v>
      </c>
      <c r="AB121" s="6">
        <f t="shared" si="115"/>
        <v>1882.9</v>
      </c>
      <c r="AC121" s="6">
        <f t="shared" si="115"/>
        <v>2953.8</v>
      </c>
      <c r="AD121" s="6">
        <f t="shared" si="115"/>
        <v>51.5</v>
      </c>
      <c r="AE121" s="92">
        <f t="shared" si="115"/>
        <v>6.5</v>
      </c>
      <c r="AF121" s="16"/>
      <c r="AG121" s="158" t="s">
        <v>26</v>
      </c>
      <c r="AH121" s="7">
        <f>(AH120*10.74)</f>
        <v>34.905000000000001</v>
      </c>
      <c r="AI121" s="7">
        <f>(AI120*2.2)</f>
        <v>26.262500000000003</v>
      </c>
      <c r="AJ121" s="7">
        <f>(AJ120*0.25)</f>
        <v>0.75</v>
      </c>
      <c r="AK121" s="294">
        <f>AK120+AL120</f>
        <v>25</v>
      </c>
      <c r="AL121" s="295"/>
      <c r="AM121" s="11"/>
      <c r="AN121" s="25" t="s">
        <v>41</v>
      </c>
      <c r="AO121" s="26">
        <v>23.7</v>
      </c>
      <c r="AP121" s="27">
        <v>7.9</v>
      </c>
      <c r="AQ121" s="71"/>
      <c r="AR121" s="36" t="s">
        <v>36</v>
      </c>
      <c r="AS121" s="13">
        <v>0.24</v>
      </c>
      <c r="AT121" s="2" t="s">
        <v>39</v>
      </c>
      <c r="AU121" s="39">
        <v>0.31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914000</v>
      </c>
      <c r="D122" s="85">
        <f t="shared" si="116"/>
        <v>9000</v>
      </c>
      <c r="E122" s="85">
        <f t="shared" si="116"/>
        <v>0</v>
      </c>
      <c r="F122" s="86">
        <f t="shared" si="116"/>
        <v>15000</v>
      </c>
      <c r="G122" s="85">
        <f t="shared" si="116"/>
        <v>848000</v>
      </c>
      <c r="H122" s="85">
        <f t="shared" si="116"/>
        <v>8000</v>
      </c>
      <c r="I122" s="85">
        <f t="shared" si="116"/>
        <v>33000</v>
      </c>
      <c r="J122" s="86">
        <f t="shared" si="116"/>
        <v>26020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1590000</v>
      </c>
      <c r="S122" s="61"/>
      <c r="T122" s="282"/>
      <c r="U122" s="285"/>
      <c r="V122" s="61"/>
      <c r="W122" s="48" t="s">
        <v>3</v>
      </c>
      <c r="X122" s="49">
        <f>X120-X121</f>
        <v>12.700000000000045</v>
      </c>
      <c r="Y122" s="49">
        <f t="shared" ref="Y122:AE122" si="117">Y120-Y121</f>
        <v>12.200000000000273</v>
      </c>
      <c r="Z122" s="49">
        <f t="shared" si="117"/>
        <v>0.29999999999999716</v>
      </c>
      <c r="AA122" s="49">
        <f t="shared" si="117"/>
        <v>0</v>
      </c>
      <c r="AB122" s="49">
        <f t="shared" si="117"/>
        <v>13</v>
      </c>
      <c r="AC122" s="49">
        <f t="shared" si="117"/>
        <v>12.699999999999818</v>
      </c>
      <c r="AD122" s="49">
        <f t="shared" si="117"/>
        <v>0.20000000000000284</v>
      </c>
      <c r="AE122" s="94">
        <f t="shared" si="117"/>
        <v>0</v>
      </c>
      <c r="AF122" s="16"/>
      <c r="AG122" s="159" t="s">
        <v>28</v>
      </c>
      <c r="AH122" s="156">
        <f>(AH121)/((K120/1000000)*8.34)</f>
        <v>2.3752847891947511</v>
      </c>
      <c r="AI122" s="156">
        <f>(AI121)/((K120/1000000)*8.34)</f>
        <v>1.7871627782904214</v>
      </c>
      <c r="AJ122" s="156">
        <f>(AJ121)/((K120/1000000)*8.34)</f>
        <v>5.1037490098726927E-2</v>
      </c>
      <c r="AK122" s="296">
        <f>(AK121)/((K120/1000000)*8.34)</f>
        <v>1.7012496699575641</v>
      </c>
      <c r="AL122" s="297"/>
      <c r="AM122" s="11"/>
      <c r="AN122" s="63"/>
      <c r="AO122" s="14"/>
      <c r="AP122" s="14"/>
      <c r="AQ122" s="71"/>
      <c r="AR122" s="155" t="s">
        <v>55</v>
      </c>
      <c r="AS122" s="89">
        <v>1.42</v>
      </c>
      <c r="AT122" s="154" t="s">
        <v>54</v>
      </c>
      <c r="AU122" s="38">
        <v>0.04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47" t="s">
        <v>61</v>
      </c>
      <c r="L123" s="247"/>
      <c r="M123" s="247"/>
      <c r="N123" s="247"/>
      <c r="O123" s="247"/>
      <c r="P123" s="247"/>
      <c r="Q123" s="247"/>
      <c r="R123" s="247"/>
      <c r="S123" s="247"/>
      <c r="T123" s="247"/>
      <c r="U123" s="152" t="s">
        <v>59</v>
      </c>
      <c r="V123" s="67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247" t="s">
        <v>63</v>
      </c>
      <c r="AI123" s="247"/>
      <c r="AJ123" s="247"/>
      <c r="AK123" s="247"/>
      <c r="AL123" s="247"/>
      <c r="AM123" s="64"/>
      <c r="AN123" s="1"/>
      <c r="AO123" s="246" t="s">
        <v>60</v>
      </c>
      <c r="AP123" s="246"/>
      <c r="AQ123" s="64"/>
      <c r="AR123" s="8"/>
      <c r="AS123" s="8"/>
      <c r="AT123" s="239" t="s">
        <v>64</v>
      </c>
      <c r="AU123" s="239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5"/>
      <c r="K124" s="241">
        <f>SUM(K4:L122)</f>
        <v>41931000</v>
      </c>
      <c r="L124" s="242"/>
      <c r="M124" s="243">
        <f>SUM(M4:N122)</f>
        <v>3071060</v>
      </c>
      <c r="N124" s="244"/>
      <c r="O124" s="243">
        <f>SUM(O4:P122)</f>
        <v>45002060</v>
      </c>
      <c r="P124" s="244"/>
      <c r="Q124" s="1"/>
      <c r="R124" s="118">
        <f>R120-R5</f>
        <v>39643000</v>
      </c>
      <c r="S124" s="64"/>
      <c r="T124" s="111">
        <f>SUM(T4:T122)</f>
        <v>1.5500000000000003</v>
      </c>
      <c r="U124" s="115">
        <f>AVERAGE(U4:U122)</f>
        <v>1.0376666666666667</v>
      </c>
      <c r="V124" s="67"/>
      <c r="W124" s="3"/>
      <c r="X124" s="96"/>
      <c r="Y124" s="96"/>
      <c r="Z124" s="96"/>
      <c r="AA124" s="96"/>
      <c r="AB124" s="96">
        <f>AB120-AB5</f>
        <v>379.90000000000009</v>
      </c>
      <c r="AC124" s="96">
        <f>AC120-AC5</f>
        <v>245.80000000000018</v>
      </c>
      <c r="AD124" s="96"/>
      <c r="AE124" s="96"/>
      <c r="AF124" s="1"/>
      <c r="AG124" s="1"/>
      <c r="AH124" s="111">
        <f>SUM(AH121,AH117,AH113,AH109,AH105,AH101,AH97,AH93,AH89,AH85,AH81,AH77,AH73,AH69,AH65,AH61,AH57,AH53,AH49,AH45,AH41,AH37,AH33,AH29,AH25,AH21,AH17,AH13,AH9,AH5)</f>
        <v>999.49124999999992</v>
      </c>
      <c r="AI124" s="111">
        <f>SUM(AI121,AI117,AI113,AI109,AI105,AI101,AI97,AI93,AI89,AI85,AI81,AI77,AI73,AI69,AI65,AI61,AI57,AI53,AI49,AI45,AI41,AI37,AI33,AI29,AI25,AI21,AI17,AI13,AI9,AI5)</f>
        <v>764.91250000000002</v>
      </c>
      <c r="AJ124" s="111">
        <f>SUM(AJ121,AJ117,AJ113,AJ109,AJ105,AJ101,AJ97,AJ93,AJ89,AJ85,AJ81,AJ77,AJ73,AJ69,AJ65,AJ61,AJ57,AJ53,AJ49,AJ45,AJ41,AJ37,AJ33,AJ29,AJ25,AJ21,AJ17,AJ13,AJ9,AJ5)</f>
        <v>11.140625</v>
      </c>
      <c r="AK124" s="245">
        <f>SUM(AK121,AK117,AK113,AK109,AK105,AK101,AK97,AK93,AK89,AK85,AK81,AK77,AK73,AK69,AK65,AK61,AK57,AK53,AK49,AK45,AK41,AK37,AK33,AK29,AK25,AK21,AK17,AK13,AK9,AK5)</f>
        <v>565</v>
      </c>
      <c r="AL124" s="242"/>
      <c r="AM124" s="64"/>
      <c r="AN124" s="1"/>
      <c r="AO124" s="113">
        <f>AVERAGE(AO121,AO117,AO113,AO109,AO105,AO101,AO97,AO93,AO89,AO85,AO81,AO77,AO73,AO69,AO65,AO61,AO57,AO53,AO49,AO45,AO41,AO37,AO33,AO29,AO25,AO21,AO17,AO13,AO9,AO5)</f>
        <v>18.153333333333329</v>
      </c>
      <c r="AP124" s="114">
        <f>AVERAGE(AP121,AP117,AP113,AP109,AP105,AP101,AP97,AP93,AP89,AP85,AP81,AP77,AP73,AP69,AP65,AP61,AP57,AP53,AP49,AP45,AP41,AP37,AP33,AP29,AP25,AP21,AP17,AP13,AP9,AP5)</f>
        <v>7.8066666666666684</v>
      </c>
      <c r="AQ124" s="64"/>
      <c r="AR124" s="8"/>
      <c r="AS124" s="8"/>
      <c r="AT124" s="240">
        <f>AVERAGE(AU122,AU118,AU114,AU110,AU106,AU102,AU98,AU94,AU90,AU86,AU82,AU78,AU74,AU70,AU66,AU62,AU58,AU54,AU50,AU46,AU42,AU38,AU34,AU30,AU26,AU22,AU18,AU14,AU10,AU6)</f>
        <v>3.8600000000000009E-2</v>
      </c>
      <c r="AU124" s="240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64"/>
      <c r="T125" s="1"/>
      <c r="U125" s="1"/>
      <c r="V125" s="67"/>
      <c r="W125" s="3"/>
      <c r="X125" s="3"/>
      <c r="Y125" s="3"/>
      <c r="Z125" s="3"/>
      <c r="AA125" s="153" t="s">
        <v>62</v>
      </c>
      <c r="AB125" s="248">
        <f>AB124+AC124</f>
        <v>625.70000000000027</v>
      </c>
      <c r="AC125" s="249"/>
      <c r="AD125" s="3"/>
      <c r="AE125" s="3"/>
      <c r="AF125" s="1"/>
      <c r="AG125" s="1"/>
      <c r="AH125" s="1"/>
      <c r="AI125" s="1"/>
      <c r="AJ125" s="1"/>
      <c r="AK125" s="1"/>
      <c r="AL125" s="1"/>
      <c r="AM125" s="64"/>
      <c r="AN125" s="1"/>
      <c r="AO125" s="1"/>
      <c r="AP125" s="1"/>
      <c r="AQ125" s="64"/>
      <c r="AR125" s="8"/>
      <c r="AS125" s="8"/>
      <c r="AT125" s="8"/>
      <c r="AU125" s="8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64"/>
      <c r="T126" s="110"/>
      <c r="U126" s="1"/>
      <c r="V126" s="67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64"/>
      <c r="AN126" s="1"/>
      <c r="AO126" s="1"/>
      <c r="AP126" s="1"/>
      <c r="AQ126" s="64"/>
      <c r="AR126" s="8"/>
      <c r="AS126" s="8"/>
      <c r="AT126" s="8"/>
      <c r="AU126" s="8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64"/>
      <c r="T127" s="1"/>
      <c r="U127" s="1"/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64"/>
      <c r="AN127" s="1"/>
      <c r="AO127" s="1"/>
      <c r="AP127" s="1"/>
      <c r="AQ127" s="64"/>
      <c r="AR127" s="8"/>
      <c r="AS127" s="8"/>
      <c r="AT127" s="8"/>
      <c r="AU127" s="8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64"/>
      <c r="T128" s="1"/>
      <c r="U128" s="1"/>
      <c r="V128" s="67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64"/>
      <c r="AN128" s="1"/>
      <c r="AO128" s="1"/>
      <c r="AP128" s="1"/>
      <c r="AQ128" s="64"/>
      <c r="AR128" s="8"/>
      <c r="AS128" s="8"/>
      <c r="AT128" s="8"/>
      <c r="AU128" s="8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bPardwOP9ufsfoEFilXS+eRKSTJTxWMqG14xCV39N4taV5A6YAO/utVE0GifgKfI+kZFpNiEewtclQ01SyB7WQ==" saltValue="neq+pFnoRn15aHHMqlndPw==" spinCount="100000" sheet="1" selectLockedCells="1" selectUnlockedCells="1"/>
  <mergeCells count="262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B125:AC125"/>
    <mergeCell ref="K123:T123"/>
    <mergeCell ref="AH123:AL123"/>
    <mergeCell ref="AO123:AP123"/>
    <mergeCell ref="AT123:AU123"/>
    <mergeCell ref="K124:L124"/>
    <mergeCell ref="M124:N124"/>
    <mergeCell ref="O124:P124"/>
    <mergeCell ref="AK124:AL124"/>
    <mergeCell ref="AT124:AU12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6D890-9AC6-4E35-94D8-B3CE2835F4ED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O124" sqref="AO124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4" max="34" width="9.7109375" bestFit="1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</cols>
  <sheetData>
    <row r="1" spans="1:81" ht="30.75" thickBot="1" x14ac:dyDescent="0.45">
      <c r="A1" s="255" t="s">
        <v>74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166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64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64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64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267">
        <v>1</v>
      </c>
      <c r="B4" s="76" t="s">
        <v>45</v>
      </c>
      <c r="C4" s="81">
        <v>136574000</v>
      </c>
      <c r="D4" s="40">
        <v>1344360</v>
      </c>
      <c r="E4" s="40">
        <v>3074240</v>
      </c>
      <c r="F4" s="42">
        <v>5208430</v>
      </c>
      <c r="G4" s="81">
        <v>208490000</v>
      </c>
      <c r="H4" s="40">
        <v>1879440</v>
      </c>
      <c r="I4" s="40">
        <v>5846570</v>
      </c>
      <c r="J4" s="42">
        <v>9983900</v>
      </c>
      <c r="K4" s="270">
        <f>C6+G6</f>
        <v>1447000</v>
      </c>
      <c r="L4" s="271"/>
      <c r="M4" s="276">
        <f>D6+E6+F6+H6+I6+J6</f>
        <v>79990</v>
      </c>
      <c r="N4" s="271"/>
      <c r="O4" s="276">
        <f>M4+K4</f>
        <v>1526990</v>
      </c>
      <c r="P4" s="271"/>
      <c r="Q4" s="41" t="s">
        <v>6</v>
      </c>
      <c r="R4" s="42">
        <v>1115431200</v>
      </c>
      <c r="S4" s="60"/>
      <c r="T4" s="280">
        <v>0</v>
      </c>
      <c r="U4" s="283">
        <v>1.01</v>
      </c>
      <c r="V4" s="60"/>
      <c r="W4" s="161" t="s">
        <v>6</v>
      </c>
      <c r="X4" s="47">
        <v>1811.3</v>
      </c>
      <c r="Y4" s="47">
        <v>2811.9</v>
      </c>
      <c r="Z4" s="47">
        <v>30.5</v>
      </c>
      <c r="AA4" s="47">
        <v>41.1</v>
      </c>
      <c r="AB4" s="47">
        <v>1906.3</v>
      </c>
      <c r="AC4" s="47">
        <v>2977.2</v>
      </c>
      <c r="AD4" s="47">
        <v>51.8</v>
      </c>
      <c r="AE4" s="93">
        <v>6.6</v>
      </c>
      <c r="AF4" s="16"/>
      <c r="AG4" s="20" t="s">
        <v>29</v>
      </c>
      <c r="AH4" s="21">
        <v>2.875</v>
      </c>
      <c r="AI4" s="21">
        <v>10</v>
      </c>
      <c r="AJ4" s="21">
        <v>0.875</v>
      </c>
      <c r="AK4" s="21">
        <v>10</v>
      </c>
      <c r="AL4" s="22">
        <v>11</v>
      </c>
      <c r="AM4" s="70"/>
      <c r="AN4" s="72" t="s">
        <v>40</v>
      </c>
      <c r="AO4" s="28">
        <v>20.3</v>
      </c>
      <c r="AP4" s="24">
        <v>7.51</v>
      </c>
      <c r="AQ4" s="71"/>
      <c r="AR4" s="34" t="s">
        <v>37</v>
      </c>
      <c r="AS4" s="53">
        <v>3.9E-2</v>
      </c>
      <c r="AT4" s="35" t="s">
        <v>38</v>
      </c>
      <c r="AU4" s="56">
        <v>5.1999999999999998E-2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268"/>
      <c r="B5" s="77" t="s">
        <v>44</v>
      </c>
      <c r="C5" s="82">
        <f>'Jun, 2021'!C120</f>
        <v>135862000</v>
      </c>
      <c r="D5" s="82">
        <f>'Jun, 2021'!D120</f>
        <v>1336360</v>
      </c>
      <c r="E5" s="82">
        <f>'Jun, 2021'!E120</f>
        <v>3042240</v>
      </c>
      <c r="F5" s="82">
        <f>'Jun, 2021'!F120</f>
        <v>5182440</v>
      </c>
      <c r="G5" s="82">
        <f>'Jun, 2021'!G120</f>
        <v>207755000</v>
      </c>
      <c r="H5" s="82">
        <f>'Jun, 2021'!H120</f>
        <v>1879440</v>
      </c>
      <c r="I5" s="82">
        <f>'Jun, 2021'!I120</f>
        <v>5846570</v>
      </c>
      <c r="J5" s="82">
        <f>'Jun, 2021'!J120</f>
        <v>9969900</v>
      </c>
      <c r="K5" s="272"/>
      <c r="L5" s="273"/>
      <c r="M5" s="273"/>
      <c r="N5" s="273"/>
      <c r="O5" s="273"/>
      <c r="P5" s="273"/>
      <c r="Q5" s="10" t="s">
        <v>7</v>
      </c>
      <c r="R5" s="82">
        <f>'Jun, 2021'!R120</f>
        <v>1114010800</v>
      </c>
      <c r="S5" s="60"/>
      <c r="T5" s="281"/>
      <c r="U5" s="284"/>
      <c r="V5" s="60"/>
      <c r="W5" s="163" t="s">
        <v>7</v>
      </c>
      <c r="X5" s="82">
        <f>'Jun, 2021'!X120</f>
        <v>1801.4</v>
      </c>
      <c r="Y5" s="82">
        <f>'Jun, 2021'!Y120</f>
        <v>2801.4</v>
      </c>
      <c r="Z5" s="82">
        <f>'Jun, 2021'!Z120</f>
        <v>30.4</v>
      </c>
      <c r="AA5" s="82">
        <f>'Jun, 2021'!AA120</f>
        <v>41.1</v>
      </c>
      <c r="AB5" s="82">
        <f>'Jun, 2021'!AB120</f>
        <v>1895.9</v>
      </c>
      <c r="AC5" s="82">
        <f>'Jun, 2021'!AC120</f>
        <v>2966.5</v>
      </c>
      <c r="AD5" s="82">
        <f>'Jun, 2021'!AD120</f>
        <v>51.7</v>
      </c>
      <c r="AE5" s="82">
        <f>'Jun, 2021'!AE120</f>
        <v>6.5</v>
      </c>
      <c r="AF5" s="16"/>
      <c r="AG5" s="163" t="s">
        <v>26</v>
      </c>
      <c r="AH5" s="7">
        <f>(AH4*10.74)</f>
        <v>30.877500000000001</v>
      </c>
      <c r="AI5" s="7">
        <f>(AI4*2.2)</f>
        <v>22</v>
      </c>
      <c r="AJ5" s="7">
        <f>(AJ4*0.25)</f>
        <v>0.21875</v>
      </c>
      <c r="AK5" s="263">
        <f>AK4+AL4</f>
        <v>21</v>
      </c>
      <c r="AL5" s="264"/>
      <c r="AM5" s="11"/>
      <c r="AN5" s="30" t="s">
        <v>41</v>
      </c>
      <c r="AO5" s="29">
        <v>21.7</v>
      </c>
      <c r="AP5" s="27">
        <v>7.61</v>
      </c>
      <c r="AQ5" s="71"/>
      <c r="AR5" s="36" t="s">
        <v>36</v>
      </c>
      <c r="AS5" s="12">
        <v>0.23499999999999999</v>
      </c>
      <c r="AT5" s="2" t="s">
        <v>39</v>
      </c>
      <c r="AU5" s="39">
        <v>0.34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269"/>
      <c r="B6" s="75" t="s">
        <v>3</v>
      </c>
      <c r="C6" s="85">
        <f>C4-C5</f>
        <v>712000</v>
      </c>
      <c r="D6" s="85">
        <f t="shared" ref="D6:J6" si="0">D4-D5</f>
        <v>8000</v>
      </c>
      <c r="E6" s="85">
        <f t="shared" si="0"/>
        <v>32000</v>
      </c>
      <c r="F6" s="85">
        <f t="shared" si="0"/>
        <v>25990</v>
      </c>
      <c r="G6" s="85">
        <f t="shared" si="0"/>
        <v>735000</v>
      </c>
      <c r="H6" s="85">
        <f t="shared" si="0"/>
        <v>0</v>
      </c>
      <c r="I6" s="85">
        <f t="shared" si="0"/>
        <v>0</v>
      </c>
      <c r="J6" s="85">
        <f t="shared" si="0"/>
        <v>14000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1420400</v>
      </c>
      <c r="S6" s="61"/>
      <c r="T6" s="282"/>
      <c r="U6" s="285"/>
      <c r="V6" s="61"/>
      <c r="W6" s="48" t="s">
        <v>3</v>
      </c>
      <c r="X6" s="49">
        <f>X4-X5</f>
        <v>9.8999999999998636</v>
      </c>
      <c r="Y6" s="49">
        <f t="shared" ref="Y6:AE6" si="1">Y4-Y5</f>
        <v>10.5</v>
      </c>
      <c r="Z6" s="49">
        <f t="shared" si="1"/>
        <v>0.10000000000000142</v>
      </c>
      <c r="AA6" s="49">
        <f t="shared" si="1"/>
        <v>0</v>
      </c>
      <c r="AB6" s="49">
        <f t="shared" si="1"/>
        <v>10.399999999999864</v>
      </c>
      <c r="AC6" s="49">
        <f t="shared" si="1"/>
        <v>10.699999999999818</v>
      </c>
      <c r="AD6" s="49">
        <f t="shared" si="1"/>
        <v>9.9999999999994316E-2</v>
      </c>
      <c r="AE6" s="94">
        <f t="shared" si="1"/>
        <v>9.9999999999999645E-2</v>
      </c>
      <c r="AF6" s="16"/>
      <c r="AG6" s="164" t="s">
        <v>28</v>
      </c>
      <c r="AH6" s="162">
        <f>(AH5)/((K4/1000000)*8.34)</f>
        <v>2.5586303590161732</v>
      </c>
      <c r="AI6" s="162">
        <f>(AI5)/((K4/1000000)*8.34)</f>
        <v>1.8230060043188669</v>
      </c>
      <c r="AJ6" s="162">
        <f>(AJ5)/((K4/1000000)*8.34)</f>
        <v>1.8126480156579642E-2</v>
      </c>
      <c r="AK6" s="265">
        <f>(AK5)/((K4/1000000)*8.34)</f>
        <v>1.7401420950316457</v>
      </c>
      <c r="AL6" s="266"/>
      <c r="AM6" s="11"/>
      <c r="AN6" s="63"/>
      <c r="AO6" s="14"/>
      <c r="AP6" s="14"/>
      <c r="AQ6" s="71"/>
      <c r="AR6" s="166" t="s">
        <v>55</v>
      </c>
      <c r="AS6" s="89">
        <v>1.1599999999999999</v>
      </c>
      <c r="AT6" s="165" t="s">
        <v>54</v>
      </c>
      <c r="AU6" s="38">
        <v>3.6999999999999998E-2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267">
        <v>2</v>
      </c>
      <c r="B8" s="76" t="s">
        <v>45</v>
      </c>
      <c r="C8" s="81">
        <v>137526000</v>
      </c>
      <c r="D8" s="40">
        <v>1344360</v>
      </c>
      <c r="E8" s="40">
        <v>3074240</v>
      </c>
      <c r="F8" s="42">
        <v>5223430</v>
      </c>
      <c r="G8" s="81">
        <v>209371000</v>
      </c>
      <c r="H8" s="40">
        <v>1887440</v>
      </c>
      <c r="I8" s="40">
        <v>5878570</v>
      </c>
      <c r="J8" s="42">
        <v>10007900</v>
      </c>
      <c r="K8" s="270">
        <f>C10+G10</f>
        <v>1833000</v>
      </c>
      <c r="L8" s="271"/>
      <c r="M8" s="276">
        <f>D10+E10+F10+H10+I10+J10</f>
        <v>79000</v>
      </c>
      <c r="N8" s="271"/>
      <c r="O8" s="277">
        <f>M8+K8</f>
        <v>1912000</v>
      </c>
      <c r="P8" s="277"/>
      <c r="Q8" s="45" t="s">
        <v>6</v>
      </c>
      <c r="R8" s="42">
        <v>1117065400</v>
      </c>
      <c r="S8" s="60"/>
      <c r="T8" s="280">
        <v>0</v>
      </c>
      <c r="U8" s="283">
        <v>0.91</v>
      </c>
      <c r="V8" s="60"/>
      <c r="W8" s="161" t="s">
        <v>6</v>
      </c>
      <c r="X8" s="47">
        <v>1824.5</v>
      </c>
      <c r="Y8" s="47">
        <v>2824.5</v>
      </c>
      <c r="Z8" s="47">
        <v>30.7</v>
      </c>
      <c r="AA8" s="47">
        <v>41.1</v>
      </c>
      <c r="AB8" s="47">
        <v>1919.7</v>
      </c>
      <c r="AC8" s="47">
        <v>2990.3</v>
      </c>
      <c r="AD8" s="47">
        <v>52</v>
      </c>
      <c r="AE8" s="93">
        <v>6.6</v>
      </c>
      <c r="AF8" s="16"/>
      <c r="AG8" s="161" t="s">
        <v>29</v>
      </c>
      <c r="AH8" s="18">
        <v>3.375</v>
      </c>
      <c r="AI8" s="18">
        <v>12.5</v>
      </c>
      <c r="AJ8" s="18">
        <v>1.5</v>
      </c>
      <c r="AK8" s="18">
        <v>13</v>
      </c>
      <c r="AL8" s="19">
        <v>14</v>
      </c>
      <c r="AM8" s="70"/>
      <c r="AN8" s="73" t="s">
        <v>40</v>
      </c>
      <c r="AO8" s="23">
        <v>19.5</v>
      </c>
      <c r="AP8" s="24">
        <v>7.52</v>
      </c>
      <c r="AQ8" s="71"/>
      <c r="AR8" s="34" t="s">
        <v>37</v>
      </c>
      <c r="AS8" s="55">
        <v>5.1999999999999998E-2</v>
      </c>
      <c r="AT8" s="35" t="s">
        <v>38</v>
      </c>
      <c r="AU8" s="56">
        <v>5.1999999999999998E-2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268"/>
      <c r="B9" s="77" t="s">
        <v>44</v>
      </c>
      <c r="C9" s="82">
        <f>C4</f>
        <v>136574000</v>
      </c>
      <c r="D9" s="83">
        <f t="shared" ref="D9:J9" si="2">D4</f>
        <v>1344360</v>
      </c>
      <c r="E9" s="83">
        <f t="shared" si="2"/>
        <v>3074240</v>
      </c>
      <c r="F9" s="84">
        <f t="shared" si="2"/>
        <v>5208430</v>
      </c>
      <c r="G9" s="82">
        <f t="shared" si="2"/>
        <v>208490000</v>
      </c>
      <c r="H9" s="83">
        <f t="shared" si="2"/>
        <v>1879440</v>
      </c>
      <c r="I9" s="83">
        <f t="shared" si="2"/>
        <v>5846570</v>
      </c>
      <c r="J9" s="84">
        <f t="shared" si="2"/>
        <v>9983900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1115431200</v>
      </c>
      <c r="S9" s="60"/>
      <c r="T9" s="281"/>
      <c r="U9" s="284"/>
      <c r="V9" s="60"/>
      <c r="W9" s="163" t="s">
        <v>7</v>
      </c>
      <c r="X9" s="6">
        <f>X4</f>
        <v>1811.3</v>
      </c>
      <c r="Y9" s="6">
        <f t="shared" ref="Y9:AE9" si="3">Y4</f>
        <v>2811.9</v>
      </c>
      <c r="Z9" s="6">
        <f t="shared" si="3"/>
        <v>30.5</v>
      </c>
      <c r="AA9" s="6">
        <f t="shared" si="3"/>
        <v>41.1</v>
      </c>
      <c r="AB9" s="6">
        <f>AB4</f>
        <v>1906.3</v>
      </c>
      <c r="AC9" s="6">
        <f t="shared" si="3"/>
        <v>2977.2</v>
      </c>
      <c r="AD9" s="6">
        <f t="shared" si="3"/>
        <v>51.8</v>
      </c>
      <c r="AE9" s="92">
        <f t="shared" si="3"/>
        <v>6.6</v>
      </c>
      <c r="AF9" s="16"/>
      <c r="AG9" s="163" t="s">
        <v>26</v>
      </c>
      <c r="AH9" s="7">
        <f>(AH8*10.74)</f>
        <v>36.247500000000002</v>
      </c>
      <c r="AI9" s="7">
        <f>(AI8*2.2)</f>
        <v>27.500000000000004</v>
      </c>
      <c r="AJ9" s="7">
        <f>(AJ8*0.25)</f>
        <v>0.375</v>
      </c>
      <c r="AK9" s="263">
        <f>AK8+AL8</f>
        <v>27</v>
      </c>
      <c r="AL9" s="264"/>
      <c r="AM9" s="11"/>
      <c r="AN9" s="25" t="s">
        <v>41</v>
      </c>
      <c r="AO9" s="26">
        <v>22.8</v>
      </c>
      <c r="AP9" s="27">
        <v>7.96</v>
      </c>
      <c r="AQ9" s="71"/>
      <c r="AR9" s="36" t="s">
        <v>36</v>
      </c>
      <c r="AS9" s="13">
        <v>0.38</v>
      </c>
      <c r="AT9" s="2" t="s">
        <v>39</v>
      </c>
      <c r="AU9" s="39">
        <v>0.21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269"/>
      <c r="B10" s="75" t="s">
        <v>3</v>
      </c>
      <c r="C10" s="85">
        <f t="shared" ref="C10:J10" si="4">C8-C9</f>
        <v>952000</v>
      </c>
      <c r="D10" s="85">
        <f t="shared" si="4"/>
        <v>0</v>
      </c>
      <c r="E10" s="85">
        <f t="shared" si="4"/>
        <v>0</v>
      </c>
      <c r="F10" s="86">
        <f t="shared" si="4"/>
        <v>15000</v>
      </c>
      <c r="G10" s="85">
        <f t="shared" si="4"/>
        <v>881000</v>
      </c>
      <c r="H10" s="85">
        <f t="shared" si="4"/>
        <v>8000</v>
      </c>
      <c r="I10" s="85">
        <f t="shared" si="4"/>
        <v>32000</v>
      </c>
      <c r="J10" s="86">
        <f t="shared" si="4"/>
        <v>24000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1634200</v>
      </c>
      <c r="S10" s="61"/>
      <c r="T10" s="282"/>
      <c r="U10" s="285"/>
      <c r="V10" s="61"/>
      <c r="W10" s="48" t="s">
        <v>3</v>
      </c>
      <c r="X10" s="49">
        <f>X8-X9</f>
        <v>13.200000000000045</v>
      </c>
      <c r="Y10" s="49">
        <f t="shared" ref="Y10:AE10" si="5">Y8-Y9</f>
        <v>12.599999999999909</v>
      </c>
      <c r="Z10" s="49">
        <f t="shared" si="5"/>
        <v>0.19999999999999929</v>
      </c>
      <c r="AA10" s="49">
        <f t="shared" si="5"/>
        <v>0</v>
      </c>
      <c r="AB10" s="49">
        <f t="shared" si="5"/>
        <v>13.400000000000091</v>
      </c>
      <c r="AC10" s="49">
        <f t="shared" si="5"/>
        <v>13.100000000000364</v>
      </c>
      <c r="AD10" s="49">
        <f t="shared" si="5"/>
        <v>0.20000000000000284</v>
      </c>
      <c r="AE10" s="94">
        <f t="shared" si="5"/>
        <v>0</v>
      </c>
      <c r="AF10" s="16"/>
      <c r="AG10" s="164" t="s">
        <v>28</v>
      </c>
      <c r="AH10" s="162">
        <f>(AH9)/((K8/1000000)*8.34)</f>
        <v>2.371098211447209</v>
      </c>
      <c r="AI10" s="162">
        <f>(AI9)/((K8/1000000)*8.34)</f>
        <v>1.7988882216648943</v>
      </c>
      <c r="AJ10" s="162">
        <f>(AJ9)/((K8/1000000)*8.34)</f>
        <v>2.4530293931794008E-2</v>
      </c>
      <c r="AK10" s="265">
        <f>(AK9)/((K8/1000000)*8.34)</f>
        <v>1.7661811630891686</v>
      </c>
      <c r="AL10" s="266"/>
      <c r="AM10" s="11"/>
      <c r="AN10" s="63"/>
      <c r="AO10" s="14"/>
      <c r="AP10" s="14"/>
      <c r="AQ10" s="71"/>
      <c r="AR10" s="166" t="s">
        <v>55</v>
      </c>
      <c r="AS10" s="89">
        <v>1.32</v>
      </c>
      <c r="AT10" s="165" t="s">
        <v>54</v>
      </c>
      <c r="AU10" s="38">
        <v>4.2999999999999997E-2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267">
        <v>3</v>
      </c>
      <c r="B12" s="76" t="s">
        <v>45</v>
      </c>
      <c r="C12" s="81">
        <v>138481000</v>
      </c>
      <c r="D12" s="40">
        <v>1352360</v>
      </c>
      <c r="E12" s="40">
        <v>3107240</v>
      </c>
      <c r="F12" s="42">
        <v>5249430</v>
      </c>
      <c r="G12" s="81">
        <v>210292000</v>
      </c>
      <c r="H12" s="40">
        <v>1895440</v>
      </c>
      <c r="I12" s="40">
        <v>5910560</v>
      </c>
      <c r="J12" s="42">
        <v>10032900</v>
      </c>
      <c r="K12" s="270">
        <f>C14+G14</f>
        <v>1876000</v>
      </c>
      <c r="L12" s="271"/>
      <c r="M12" s="276">
        <f>D14+E14+F14+H14+I14+J14</f>
        <v>131990</v>
      </c>
      <c r="N12" s="271"/>
      <c r="O12" s="277">
        <f>M12+K12</f>
        <v>2007990</v>
      </c>
      <c r="P12" s="277"/>
      <c r="Q12" s="45" t="s">
        <v>6</v>
      </c>
      <c r="R12" s="42">
        <v>1118717300</v>
      </c>
      <c r="S12" s="60"/>
      <c r="T12" s="280">
        <v>0</v>
      </c>
      <c r="U12" s="283">
        <v>0.98</v>
      </c>
      <c r="V12" s="60"/>
      <c r="W12" s="161" t="s">
        <v>6</v>
      </c>
      <c r="X12" s="47">
        <v>1837.7</v>
      </c>
      <c r="Y12" s="47">
        <v>2837.7</v>
      </c>
      <c r="Z12" s="47">
        <v>31</v>
      </c>
      <c r="AA12" s="47">
        <v>41.1</v>
      </c>
      <c r="AB12" s="47">
        <v>1933.5</v>
      </c>
      <c r="AC12" s="47">
        <v>3003.8</v>
      </c>
      <c r="AD12" s="47">
        <v>52.4</v>
      </c>
      <c r="AE12" s="93">
        <v>6.6</v>
      </c>
      <c r="AF12" s="16"/>
      <c r="AG12" s="161" t="s">
        <v>29</v>
      </c>
      <c r="AH12" s="18">
        <v>3.5</v>
      </c>
      <c r="AI12" s="18">
        <v>11.5</v>
      </c>
      <c r="AJ12" s="18">
        <v>1.5</v>
      </c>
      <c r="AK12" s="18">
        <v>13</v>
      </c>
      <c r="AL12" s="19">
        <v>15</v>
      </c>
      <c r="AM12" s="70"/>
      <c r="AN12" s="73" t="s">
        <v>40</v>
      </c>
      <c r="AO12" s="23">
        <v>20</v>
      </c>
      <c r="AP12" s="24">
        <v>7.75</v>
      </c>
      <c r="AQ12" s="71"/>
      <c r="AR12" s="34" t="s">
        <v>37</v>
      </c>
      <c r="AS12" s="55">
        <v>0.04</v>
      </c>
      <c r="AT12" s="35" t="s">
        <v>38</v>
      </c>
      <c r="AU12" s="56">
        <v>0.05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268"/>
      <c r="B13" s="77" t="s">
        <v>44</v>
      </c>
      <c r="C13" s="82">
        <f>C8</f>
        <v>137526000</v>
      </c>
      <c r="D13" s="83">
        <f t="shared" ref="D13:J13" si="6">D8</f>
        <v>1344360</v>
      </c>
      <c r="E13" s="83">
        <f t="shared" si="6"/>
        <v>3074240</v>
      </c>
      <c r="F13" s="84">
        <f t="shared" si="6"/>
        <v>5223430</v>
      </c>
      <c r="G13" s="82">
        <f t="shared" si="6"/>
        <v>209371000</v>
      </c>
      <c r="H13" s="83">
        <f t="shared" si="6"/>
        <v>1887440</v>
      </c>
      <c r="I13" s="83">
        <f t="shared" si="6"/>
        <v>5878570</v>
      </c>
      <c r="J13" s="84">
        <f t="shared" si="6"/>
        <v>10007900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1117065400</v>
      </c>
      <c r="S13" s="60"/>
      <c r="T13" s="281"/>
      <c r="U13" s="284"/>
      <c r="V13" s="60"/>
      <c r="W13" s="163" t="s">
        <v>7</v>
      </c>
      <c r="X13" s="6">
        <f t="shared" ref="X13:AE13" si="7">X8</f>
        <v>1824.5</v>
      </c>
      <c r="Y13" s="6">
        <f t="shared" si="7"/>
        <v>2824.5</v>
      </c>
      <c r="Z13" s="6">
        <f t="shared" si="7"/>
        <v>30.7</v>
      </c>
      <c r="AA13" s="6">
        <f t="shared" si="7"/>
        <v>41.1</v>
      </c>
      <c r="AB13" s="6">
        <f t="shared" si="7"/>
        <v>1919.7</v>
      </c>
      <c r="AC13" s="6">
        <f t="shared" si="7"/>
        <v>2990.3</v>
      </c>
      <c r="AD13" s="6">
        <f t="shared" si="7"/>
        <v>52</v>
      </c>
      <c r="AE13" s="92">
        <f t="shared" si="7"/>
        <v>6.6</v>
      </c>
      <c r="AF13" s="16"/>
      <c r="AG13" s="163" t="s">
        <v>26</v>
      </c>
      <c r="AH13" s="7">
        <f>(AH12*10.74)</f>
        <v>37.590000000000003</v>
      </c>
      <c r="AI13" s="7">
        <f>(AI12*2.2)</f>
        <v>25.3</v>
      </c>
      <c r="AJ13" s="7">
        <f>(AJ12*0.25)</f>
        <v>0.375</v>
      </c>
      <c r="AK13" s="263">
        <f>AK12+AL12</f>
        <v>28</v>
      </c>
      <c r="AL13" s="264"/>
      <c r="AM13" s="11"/>
      <c r="AN13" s="25" t="s">
        <v>41</v>
      </c>
      <c r="AO13" s="26">
        <v>22.8</v>
      </c>
      <c r="AP13" s="27">
        <v>7.93</v>
      </c>
      <c r="AQ13" s="71"/>
      <c r="AR13" s="36" t="s">
        <v>36</v>
      </c>
      <c r="AS13" s="13">
        <v>0.2</v>
      </c>
      <c r="AT13" s="2" t="s">
        <v>39</v>
      </c>
      <c r="AU13" s="39">
        <v>0.24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269"/>
      <c r="B14" s="75" t="s">
        <v>3</v>
      </c>
      <c r="C14" s="85">
        <f t="shared" ref="C14:J14" si="8">C12-C13</f>
        <v>955000</v>
      </c>
      <c r="D14" s="85">
        <f t="shared" si="8"/>
        <v>8000</v>
      </c>
      <c r="E14" s="85">
        <f t="shared" si="8"/>
        <v>33000</v>
      </c>
      <c r="F14" s="86">
        <f t="shared" si="8"/>
        <v>26000</v>
      </c>
      <c r="G14" s="85">
        <f t="shared" si="8"/>
        <v>921000</v>
      </c>
      <c r="H14" s="85">
        <f t="shared" si="8"/>
        <v>8000</v>
      </c>
      <c r="I14" s="85">
        <f t="shared" si="8"/>
        <v>31990</v>
      </c>
      <c r="J14" s="86">
        <f t="shared" si="8"/>
        <v>25000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1651900</v>
      </c>
      <c r="S14" s="61"/>
      <c r="T14" s="282"/>
      <c r="U14" s="285"/>
      <c r="V14" s="61"/>
      <c r="W14" s="48" t="s">
        <v>3</v>
      </c>
      <c r="X14" s="49">
        <f>X12-X13</f>
        <v>13.200000000000045</v>
      </c>
      <c r="Y14" s="49">
        <f t="shared" ref="Y14:AE14" si="9">Y12-Y13</f>
        <v>13.199999999999818</v>
      </c>
      <c r="Z14" s="49">
        <f t="shared" si="9"/>
        <v>0.30000000000000071</v>
      </c>
      <c r="AA14" s="49">
        <f t="shared" si="9"/>
        <v>0</v>
      </c>
      <c r="AB14" s="49">
        <f t="shared" si="9"/>
        <v>13.799999999999955</v>
      </c>
      <c r="AC14" s="49">
        <f t="shared" si="9"/>
        <v>13.5</v>
      </c>
      <c r="AD14" s="49">
        <f t="shared" si="9"/>
        <v>0.39999999999999858</v>
      </c>
      <c r="AE14" s="94">
        <f t="shared" si="9"/>
        <v>0</v>
      </c>
      <c r="AF14" s="16"/>
      <c r="AG14" s="164" t="s">
        <v>28</v>
      </c>
      <c r="AH14" s="162">
        <f>(AH13)/((K12/1000000)*8.34)</f>
        <v>2.4025555674863099</v>
      </c>
      <c r="AI14" s="162">
        <f>(AI13)/((K12/1000000)*8.34)</f>
        <v>1.6170432523916902</v>
      </c>
      <c r="AJ14" s="162">
        <f>(AJ13)/((K12/1000000)*8.34)</f>
        <v>2.3968032397110033E-2</v>
      </c>
      <c r="AK14" s="265">
        <f>(AK13)/((K12/1000000)*8.34)</f>
        <v>1.7896130856508825</v>
      </c>
      <c r="AL14" s="266"/>
      <c r="AM14" s="11"/>
      <c r="AN14" s="63"/>
      <c r="AO14" s="14"/>
      <c r="AP14" s="14"/>
      <c r="AQ14" s="71"/>
      <c r="AR14" s="166" t="s">
        <v>55</v>
      </c>
      <c r="AS14" s="89">
        <v>1.21</v>
      </c>
      <c r="AT14" s="165" t="s">
        <v>54</v>
      </c>
      <c r="AU14" s="38">
        <v>0.04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267">
        <v>4</v>
      </c>
      <c r="B16" s="76" t="s">
        <v>45</v>
      </c>
      <c r="C16" s="81">
        <v>139140000</v>
      </c>
      <c r="D16" s="40">
        <v>1360360</v>
      </c>
      <c r="E16" s="40">
        <v>3107240</v>
      </c>
      <c r="F16" s="42">
        <v>5263430</v>
      </c>
      <c r="G16" s="81">
        <v>210947000</v>
      </c>
      <c r="H16" s="40">
        <v>1895440</v>
      </c>
      <c r="I16" s="40">
        <v>5910560</v>
      </c>
      <c r="J16" s="42">
        <v>10046900</v>
      </c>
      <c r="K16" s="270">
        <f>C18+G18</f>
        <v>1314000</v>
      </c>
      <c r="L16" s="271"/>
      <c r="M16" s="276">
        <f>D18+E18+F18+H18+I18+J18</f>
        <v>36000</v>
      </c>
      <c r="N16" s="271"/>
      <c r="O16" s="277">
        <f>M16+K16</f>
        <v>1350000</v>
      </c>
      <c r="P16" s="277"/>
      <c r="Q16" s="45" t="s">
        <v>6</v>
      </c>
      <c r="R16" s="42">
        <v>1120029300</v>
      </c>
      <c r="S16" s="60"/>
      <c r="T16" s="280">
        <v>0</v>
      </c>
      <c r="U16" s="283">
        <v>1</v>
      </c>
      <c r="V16" s="60"/>
      <c r="W16" s="161" t="s">
        <v>6</v>
      </c>
      <c r="X16" s="47">
        <v>1846.8</v>
      </c>
      <c r="Y16" s="47">
        <v>2847</v>
      </c>
      <c r="Z16" s="47">
        <v>31.1</v>
      </c>
      <c r="AA16" s="47">
        <v>41.1</v>
      </c>
      <c r="AB16" s="47">
        <v>1943</v>
      </c>
      <c r="AC16" s="47">
        <v>3013.4</v>
      </c>
      <c r="AD16" s="47">
        <v>52.4</v>
      </c>
      <c r="AE16" s="93">
        <v>6.6</v>
      </c>
      <c r="AF16" s="16"/>
      <c r="AG16" s="161" t="s">
        <v>29</v>
      </c>
      <c r="AH16" s="18">
        <v>3</v>
      </c>
      <c r="AI16" s="18">
        <v>7.875</v>
      </c>
      <c r="AJ16" s="18">
        <v>1.0625</v>
      </c>
      <c r="AK16" s="18">
        <v>9</v>
      </c>
      <c r="AL16" s="19">
        <v>11</v>
      </c>
      <c r="AM16" s="70"/>
      <c r="AN16" s="73" t="s">
        <v>40</v>
      </c>
      <c r="AO16" s="23">
        <v>21.4</v>
      </c>
      <c r="AP16" s="24">
        <v>7.92</v>
      </c>
      <c r="AQ16" s="71"/>
      <c r="AR16" s="2" t="s">
        <v>37</v>
      </c>
      <c r="AS16" s="13">
        <v>0.04</v>
      </c>
      <c r="AT16" s="2" t="s">
        <v>38</v>
      </c>
      <c r="AU16" s="13">
        <v>0.06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268"/>
      <c r="B17" s="77" t="s">
        <v>44</v>
      </c>
      <c r="C17" s="82">
        <f>C12</f>
        <v>138481000</v>
      </c>
      <c r="D17" s="83">
        <f t="shared" ref="D17:J17" si="10">D12</f>
        <v>1352360</v>
      </c>
      <c r="E17" s="83">
        <f t="shared" si="10"/>
        <v>3107240</v>
      </c>
      <c r="F17" s="84">
        <f t="shared" si="10"/>
        <v>5249430</v>
      </c>
      <c r="G17" s="82">
        <f t="shared" si="10"/>
        <v>210292000</v>
      </c>
      <c r="H17" s="83">
        <f t="shared" si="10"/>
        <v>1895440</v>
      </c>
      <c r="I17" s="83">
        <f t="shared" si="10"/>
        <v>5910560</v>
      </c>
      <c r="J17" s="84">
        <f t="shared" si="10"/>
        <v>10032900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1118717300</v>
      </c>
      <c r="S17" s="60"/>
      <c r="T17" s="281"/>
      <c r="U17" s="284"/>
      <c r="V17" s="60"/>
      <c r="W17" s="163" t="s">
        <v>7</v>
      </c>
      <c r="X17" s="6">
        <f t="shared" ref="X17:AE17" si="11">X12</f>
        <v>1837.7</v>
      </c>
      <c r="Y17" s="6">
        <f t="shared" si="11"/>
        <v>2837.7</v>
      </c>
      <c r="Z17" s="6">
        <f t="shared" si="11"/>
        <v>31</v>
      </c>
      <c r="AA17" s="6">
        <f t="shared" si="11"/>
        <v>41.1</v>
      </c>
      <c r="AB17" s="6">
        <f t="shared" si="11"/>
        <v>1933.5</v>
      </c>
      <c r="AC17" s="6">
        <f t="shared" si="11"/>
        <v>3003.8</v>
      </c>
      <c r="AD17" s="6">
        <f t="shared" si="11"/>
        <v>52.4</v>
      </c>
      <c r="AE17" s="92">
        <f t="shared" si="11"/>
        <v>6.6</v>
      </c>
      <c r="AF17" s="16"/>
      <c r="AG17" s="163" t="s">
        <v>26</v>
      </c>
      <c r="AH17" s="7">
        <f>(AH16*10.74)</f>
        <v>32.22</v>
      </c>
      <c r="AI17" s="7">
        <f>(AI16*2.2)</f>
        <v>17.325000000000003</v>
      </c>
      <c r="AJ17" s="7">
        <f>(AJ16*0.25)</f>
        <v>0.265625</v>
      </c>
      <c r="AK17" s="263">
        <f>AK16+AL16</f>
        <v>20</v>
      </c>
      <c r="AL17" s="264"/>
      <c r="AM17" s="11"/>
      <c r="AN17" s="25" t="s">
        <v>41</v>
      </c>
      <c r="AO17" s="26">
        <v>23</v>
      </c>
      <c r="AP17" s="27">
        <v>7.96</v>
      </c>
      <c r="AQ17" s="71"/>
      <c r="AR17" s="2" t="s">
        <v>36</v>
      </c>
      <c r="AS17" s="13">
        <v>0.21</v>
      </c>
      <c r="AT17" s="2" t="s">
        <v>39</v>
      </c>
      <c r="AU17" s="13">
        <v>0.23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269"/>
      <c r="B18" s="75" t="s">
        <v>3</v>
      </c>
      <c r="C18" s="85">
        <f t="shared" ref="C18:J18" si="12">C16-C17</f>
        <v>659000</v>
      </c>
      <c r="D18" s="85">
        <f t="shared" si="12"/>
        <v>8000</v>
      </c>
      <c r="E18" s="85">
        <f t="shared" si="12"/>
        <v>0</v>
      </c>
      <c r="F18" s="86">
        <f t="shared" si="12"/>
        <v>14000</v>
      </c>
      <c r="G18" s="85">
        <f t="shared" si="12"/>
        <v>655000</v>
      </c>
      <c r="H18" s="85">
        <f t="shared" si="12"/>
        <v>0</v>
      </c>
      <c r="I18" s="85">
        <f t="shared" si="12"/>
        <v>0</v>
      </c>
      <c r="J18" s="86">
        <f t="shared" si="12"/>
        <v>14000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1312000</v>
      </c>
      <c r="S18" s="61"/>
      <c r="T18" s="282"/>
      <c r="U18" s="285"/>
      <c r="V18" s="61"/>
      <c r="W18" s="48" t="s">
        <v>3</v>
      </c>
      <c r="X18" s="49">
        <f>X16-X17</f>
        <v>9.0999999999999091</v>
      </c>
      <c r="Y18" s="49">
        <f t="shared" ref="Y18:AE18" si="13">Y16-Y17</f>
        <v>9.3000000000001819</v>
      </c>
      <c r="Z18" s="49">
        <f t="shared" si="13"/>
        <v>0.10000000000000142</v>
      </c>
      <c r="AA18" s="49">
        <f t="shared" si="13"/>
        <v>0</v>
      </c>
      <c r="AB18" s="49">
        <f t="shared" si="13"/>
        <v>9.5</v>
      </c>
      <c r="AC18" s="49">
        <f t="shared" si="13"/>
        <v>9.5999999999999091</v>
      </c>
      <c r="AD18" s="49">
        <f t="shared" si="13"/>
        <v>0</v>
      </c>
      <c r="AE18" s="94">
        <f t="shared" si="13"/>
        <v>0</v>
      </c>
      <c r="AF18" s="16"/>
      <c r="AG18" s="164" t="s">
        <v>28</v>
      </c>
      <c r="AH18" s="162">
        <f>(AH17)/((K16/1000000)*8.34)</f>
        <v>2.9401136624946616</v>
      </c>
      <c r="AI18" s="162">
        <f>(AI17)/((K16/1000000)*8.34)</f>
        <v>1.5809270391905657</v>
      </c>
      <c r="AJ18" s="162">
        <f>(AJ17)/((K16/1000000)*8.34)</f>
        <v>2.4238599987589836E-2</v>
      </c>
      <c r="AK18" s="265">
        <f>(AK17)/((K16/1000000)*8.34)</f>
        <v>1.8250239990655877</v>
      </c>
      <c r="AL18" s="266"/>
      <c r="AM18" s="11"/>
      <c r="AN18" s="63"/>
      <c r="AO18" s="14"/>
      <c r="AP18" s="14"/>
      <c r="AQ18" s="71"/>
      <c r="AR18" s="166" t="s">
        <v>55</v>
      </c>
      <c r="AS18" s="89">
        <v>1.24</v>
      </c>
      <c r="AT18" s="165" t="s">
        <v>54</v>
      </c>
      <c r="AU18" s="12">
        <v>0.04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267">
        <v>5</v>
      </c>
      <c r="B20" s="76" t="s">
        <v>45</v>
      </c>
      <c r="C20" s="81">
        <v>139962000</v>
      </c>
      <c r="D20" s="40">
        <v>1360360</v>
      </c>
      <c r="E20" s="40">
        <v>3139240</v>
      </c>
      <c r="F20" s="42">
        <v>5289430</v>
      </c>
      <c r="G20" s="81">
        <v>211746000</v>
      </c>
      <c r="H20" s="40">
        <v>1903440</v>
      </c>
      <c r="I20" s="40">
        <v>5914560</v>
      </c>
      <c r="J20" s="42">
        <v>10060900</v>
      </c>
      <c r="K20" s="270">
        <f>C22+G22</f>
        <v>1621000</v>
      </c>
      <c r="L20" s="271"/>
      <c r="M20" s="276">
        <f>D22+E22+F22+H22+I22+J22</f>
        <v>84000</v>
      </c>
      <c r="N20" s="271"/>
      <c r="O20" s="277">
        <f>M20+K20</f>
        <v>1705000</v>
      </c>
      <c r="P20" s="277"/>
      <c r="Q20" s="45" t="s">
        <v>6</v>
      </c>
      <c r="R20" s="42">
        <v>1121442800</v>
      </c>
      <c r="S20" s="60">
        <v>0</v>
      </c>
      <c r="T20" s="280">
        <v>0</v>
      </c>
      <c r="U20" s="283">
        <v>0.98</v>
      </c>
      <c r="V20" s="60"/>
      <c r="W20" s="161" t="s">
        <v>6</v>
      </c>
      <c r="X20" s="47">
        <v>1858.2</v>
      </c>
      <c r="Y20" s="47">
        <v>2858.4</v>
      </c>
      <c r="Z20" s="47">
        <v>31.3</v>
      </c>
      <c r="AA20" s="47">
        <v>41.2</v>
      </c>
      <c r="AB20" s="47">
        <v>1954.7</v>
      </c>
      <c r="AC20" s="47">
        <v>3025.1</v>
      </c>
      <c r="AD20" s="47">
        <v>52.6</v>
      </c>
      <c r="AE20" s="93">
        <v>6.7</v>
      </c>
      <c r="AF20" s="16"/>
      <c r="AG20" s="161" t="s">
        <v>29</v>
      </c>
      <c r="AH20" s="18">
        <v>4</v>
      </c>
      <c r="AI20" s="18">
        <v>11</v>
      </c>
      <c r="AJ20" s="18">
        <v>1.75</v>
      </c>
      <c r="AK20" s="18">
        <v>11</v>
      </c>
      <c r="AL20" s="19">
        <v>14</v>
      </c>
      <c r="AM20" s="70"/>
      <c r="AN20" s="73" t="s">
        <v>40</v>
      </c>
      <c r="AO20" s="23">
        <v>20.100000000000001</v>
      </c>
      <c r="AP20" s="24">
        <v>7.82</v>
      </c>
      <c r="AQ20" s="71"/>
      <c r="AR20" s="34" t="s">
        <v>37</v>
      </c>
      <c r="AS20" s="55">
        <v>0.04</v>
      </c>
      <c r="AT20" s="35" t="s">
        <v>38</v>
      </c>
      <c r="AU20" s="56">
        <v>0.05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268"/>
      <c r="B21" s="77" t="s">
        <v>44</v>
      </c>
      <c r="C21" s="82">
        <f>C16</f>
        <v>139140000</v>
      </c>
      <c r="D21" s="83">
        <f t="shared" ref="D21:J21" si="14">D16</f>
        <v>1360360</v>
      </c>
      <c r="E21" s="83">
        <f t="shared" si="14"/>
        <v>3107240</v>
      </c>
      <c r="F21" s="84">
        <f t="shared" si="14"/>
        <v>5263430</v>
      </c>
      <c r="G21" s="82">
        <f t="shared" si="14"/>
        <v>210947000</v>
      </c>
      <c r="H21" s="83">
        <f t="shared" si="14"/>
        <v>1895440</v>
      </c>
      <c r="I21" s="83">
        <f t="shared" si="14"/>
        <v>5910560</v>
      </c>
      <c r="J21" s="84">
        <f t="shared" si="14"/>
        <v>10046900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1120029300</v>
      </c>
      <c r="S21" s="60"/>
      <c r="T21" s="281"/>
      <c r="U21" s="284"/>
      <c r="V21" s="60"/>
      <c r="W21" s="163" t="s">
        <v>7</v>
      </c>
      <c r="X21" s="6">
        <f t="shared" ref="X21:AE21" si="15">X16</f>
        <v>1846.8</v>
      </c>
      <c r="Y21" s="6">
        <f t="shared" si="15"/>
        <v>2847</v>
      </c>
      <c r="Z21" s="6">
        <f t="shared" si="15"/>
        <v>31.1</v>
      </c>
      <c r="AA21" s="6">
        <f t="shared" si="15"/>
        <v>41.1</v>
      </c>
      <c r="AB21" s="6">
        <f t="shared" si="15"/>
        <v>1943</v>
      </c>
      <c r="AC21" s="6">
        <f t="shared" si="15"/>
        <v>3013.4</v>
      </c>
      <c r="AD21" s="6">
        <f t="shared" si="15"/>
        <v>52.4</v>
      </c>
      <c r="AE21" s="92">
        <f t="shared" si="15"/>
        <v>6.6</v>
      </c>
      <c r="AF21" s="16"/>
      <c r="AG21" s="163" t="s">
        <v>26</v>
      </c>
      <c r="AH21" s="7">
        <f>(AH20*10.74)</f>
        <v>42.96</v>
      </c>
      <c r="AI21" s="7">
        <f>(AI20*2.2)</f>
        <v>24.200000000000003</v>
      </c>
      <c r="AJ21" s="7">
        <f>(AJ20*0.25)</f>
        <v>0.4375</v>
      </c>
      <c r="AK21" s="263">
        <f>AK20+AL20</f>
        <v>25</v>
      </c>
      <c r="AL21" s="264"/>
      <c r="AM21" s="11"/>
      <c r="AN21" s="25" t="s">
        <v>41</v>
      </c>
      <c r="AO21" s="26">
        <v>22.8</v>
      </c>
      <c r="AP21" s="27">
        <v>7.89</v>
      </c>
      <c r="AQ21" s="71"/>
      <c r="AR21" s="36" t="s">
        <v>36</v>
      </c>
      <c r="AS21" s="13">
        <v>0.35</v>
      </c>
      <c r="AT21" s="2" t="s">
        <v>39</v>
      </c>
      <c r="AU21" s="39">
        <v>0.17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269"/>
      <c r="B22" s="75" t="s">
        <v>3</v>
      </c>
      <c r="C22" s="85">
        <f t="shared" ref="C22:J22" si="16">C20-C21</f>
        <v>822000</v>
      </c>
      <c r="D22" s="85">
        <f t="shared" si="16"/>
        <v>0</v>
      </c>
      <c r="E22" s="85">
        <f t="shared" si="16"/>
        <v>32000</v>
      </c>
      <c r="F22" s="86">
        <f t="shared" si="16"/>
        <v>26000</v>
      </c>
      <c r="G22" s="85">
        <f t="shared" si="16"/>
        <v>799000</v>
      </c>
      <c r="H22" s="85">
        <f t="shared" si="16"/>
        <v>8000</v>
      </c>
      <c r="I22" s="85">
        <f t="shared" si="16"/>
        <v>4000</v>
      </c>
      <c r="J22" s="86">
        <f t="shared" si="16"/>
        <v>14000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1413500</v>
      </c>
      <c r="S22" s="61"/>
      <c r="T22" s="282"/>
      <c r="U22" s="285"/>
      <c r="V22" s="61"/>
      <c r="W22" s="48" t="s">
        <v>3</v>
      </c>
      <c r="X22" s="49">
        <f>X20-X21</f>
        <v>11.400000000000091</v>
      </c>
      <c r="Y22" s="49">
        <f t="shared" ref="Y22:AE22" si="17">Y20-Y21</f>
        <v>11.400000000000091</v>
      </c>
      <c r="Z22" s="49">
        <f t="shared" si="17"/>
        <v>0.19999999999999929</v>
      </c>
      <c r="AA22" s="49">
        <f t="shared" si="17"/>
        <v>0.10000000000000142</v>
      </c>
      <c r="AB22" s="49">
        <f t="shared" si="17"/>
        <v>11.700000000000045</v>
      </c>
      <c r="AC22" s="49">
        <f t="shared" si="17"/>
        <v>11.699999999999818</v>
      </c>
      <c r="AD22" s="49">
        <f t="shared" si="17"/>
        <v>0.20000000000000284</v>
      </c>
      <c r="AE22" s="94">
        <f t="shared" si="17"/>
        <v>0.10000000000000053</v>
      </c>
      <c r="AF22" s="16"/>
      <c r="AG22" s="164" t="s">
        <v>28</v>
      </c>
      <c r="AH22" s="162">
        <f>(AH21)/((K20/1000000)*8.34)</f>
        <v>3.177716925780782</v>
      </c>
      <c r="AI22" s="162">
        <f>(AI21)/((K20/1000000)*8.34)</f>
        <v>1.7900546928280943</v>
      </c>
      <c r="AJ22" s="162">
        <f>(AJ21)/((K20/1000000)*8.34)</f>
        <v>3.2361525955053351E-2</v>
      </c>
      <c r="AK22" s="265">
        <f>(AK21)/((K20/1000000)*8.34)</f>
        <v>1.8492300545744773</v>
      </c>
      <c r="AL22" s="266"/>
      <c r="AM22" s="11"/>
      <c r="AN22" s="63"/>
      <c r="AO22" s="14"/>
      <c r="AP22" s="14"/>
      <c r="AQ22" s="71"/>
      <c r="AR22" s="166" t="s">
        <v>55</v>
      </c>
      <c r="AS22" s="89">
        <v>1.33</v>
      </c>
      <c r="AT22" s="165" t="s">
        <v>54</v>
      </c>
      <c r="AU22" s="38">
        <v>0.04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267">
        <v>6</v>
      </c>
      <c r="B24" s="76" t="s">
        <v>45</v>
      </c>
      <c r="C24" s="81">
        <v>140831000</v>
      </c>
      <c r="D24" s="40">
        <v>1368360</v>
      </c>
      <c r="E24" s="40">
        <v>3139240</v>
      </c>
      <c r="F24" s="42">
        <v>5304430</v>
      </c>
      <c r="G24" s="81">
        <v>212584000</v>
      </c>
      <c r="H24" s="40">
        <v>1903440</v>
      </c>
      <c r="I24" s="40">
        <v>5943560</v>
      </c>
      <c r="J24" s="42">
        <v>10084900</v>
      </c>
      <c r="K24" s="270">
        <f>C26+G26</f>
        <v>1707000</v>
      </c>
      <c r="L24" s="271"/>
      <c r="M24" s="276">
        <f>D26+E26+F26+H26+I26+J26</f>
        <v>76000</v>
      </c>
      <c r="N24" s="271"/>
      <c r="O24" s="277">
        <f>M24+K24</f>
        <v>1783000</v>
      </c>
      <c r="P24" s="277"/>
      <c r="Q24" s="45" t="s">
        <v>6</v>
      </c>
      <c r="R24" s="42">
        <v>1123054000</v>
      </c>
      <c r="S24" s="60"/>
      <c r="T24" s="280">
        <v>0</v>
      </c>
      <c r="U24" s="283">
        <v>0.95</v>
      </c>
      <c r="V24" s="60"/>
      <c r="W24" s="161" t="s">
        <v>6</v>
      </c>
      <c r="X24" s="47">
        <v>1870.2</v>
      </c>
      <c r="Y24" s="47">
        <v>2870.4</v>
      </c>
      <c r="Z24" s="47">
        <v>31.3</v>
      </c>
      <c r="AA24" s="47">
        <v>41.3</v>
      </c>
      <c r="AB24" s="47">
        <v>1967.1</v>
      </c>
      <c r="AC24" s="47">
        <v>3037.4</v>
      </c>
      <c r="AD24" s="47">
        <v>52.7</v>
      </c>
      <c r="AE24" s="93">
        <v>6.7</v>
      </c>
      <c r="AF24" s="16"/>
      <c r="AG24" s="161" t="s">
        <v>29</v>
      </c>
      <c r="AH24" s="18">
        <v>4.5</v>
      </c>
      <c r="AI24" s="18">
        <v>10.0625</v>
      </c>
      <c r="AJ24" s="18">
        <v>2.25</v>
      </c>
      <c r="AK24" s="18">
        <v>13</v>
      </c>
      <c r="AL24" s="19">
        <v>12</v>
      </c>
      <c r="AM24" s="70"/>
      <c r="AN24" s="73" t="s">
        <v>40</v>
      </c>
      <c r="AO24" s="23">
        <v>19.3</v>
      </c>
      <c r="AP24" s="24">
        <v>7.61</v>
      </c>
      <c r="AQ24" s="71"/>
      <c r="AR24" s="34" t="s">
        <v>37</v>
      </c>
      <c r="AS24" s="55">
        <v>0.05</v>
      </c>
      <c r="AT24" s="35" t="s">
        <v>38</v>
      </c>
      <c r="AU24" s="56">
        <v>0.05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268"/>
      <c r="B25" s="77" t="s">
        <v>44</v>
      </c>
      <c r="C25" s="82">
        <f t="shared" ref="C25:J25" si="18">C20</f>
        <v>139962000</v>
      </c>
      <c r="D25" s="83">
        <f t="shared" si="18"/>
        <v>1360360</v>
      </c>
      <c r="E25" s="83">
        <f t="shared" si="18"/>
        <v>3139240</v>
      </c>
      <c r="F25" s="84">
        <f t="shared" si="18"/>
        <v>5289430</v>
      </c>
      <c r="G25" s="82">
        <f t="shared" si="18"/>
        <v>211746000</v>
      </c>
      <c r="H25" s="83">
        <f t="shared" si="18"/>
        <v>1903440</v>
      </c>
      <c r="I25" s="83">
        <f t="shared" si="18"/>
        <v>5914560</v>
      </c>
      <c r="J25" s="84">
        <f t="shared" si="18"/>
        <v>10060900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1121442800</v>
      </c>
      <c r="S25" s="60"/>
      <c r="T25" s="281"/>
      <c r="U25" s="284"/>
      <c r="V25" s="60"/>
      <c r="W25" s="163" t="s">
        <v>7</v>
      </c>
      <c r="X25" s="6">
        <f t="shared" ref="X25:AE25" si="19">X20</f>
        <v>1858.2</v>
      </c>
      <c r="Y25" s="6">
        <f t="shared" si="19"/>
        <v>2858.4</v>
      </c>
      <c r="Z25" s="6">
        <f t="shared" si="19"/>
        <v>31.3</v>
      </c>
      <c r="AA25" s="6">
        <f t="shared" si="19"/>
        <v>41.2</v>
      </c>
      <c r="AB25" s="6">
        <f t="shared" si="19"/>
        <v>1954.7</v>
      </c>
      <c r="AC25" s="6">
        <f t="shared" si="19"/>
        <v>3025.1</v>
      </c>
      <c r="AD25" s="6">
        <f t="shared" si="19"/>
        <v>52.6</v>
      </c>
      <c r="AE25" s="92">
        <f t="shared" si="19"/>
        <v>6.7</v>
      </c>
      <c r="AF25" s="16"/>
      <c r="AG25" s="163" t="s">
        <v>26</v>
      </c>
      <c r="AH25" s="7">
        <f>(AH24*10.74)</f>
        <v>48.33</v>
      </c>
      <c r="AI25" s="7">
        <f>(AI24*2.2)</f>
        <v>22.137500000000003</v>
      </c>
      <c r="AJ25" s="7">
        <f>(AJ24*0.25)</f>
        <v>0.5625</v>
      </c>
      <c r="AK25" s="263">
        <f>AK24+AL24</f>
        <v>25</v>
      </c>
      <c r="AL25" s="264"/>
      <c r="AM25" s="11"/>
      <c r="AN25" s="25" t="s">
        <v>41</v>
      </c>
      <c r="AO25" s="26">
        <v>22.6</v>
      </c>
      <c r="AP25" s="27">
        <v>7.88</v>
      </c>
      <c r="AQ25" s="71"/>
      <c r="AR25" s="36" t="s">
        <v>36</v>
      </c>
      <c r="AS25" s="13">
        <v>0.2</v>
      </c>
      <c r="AT25" s="2" t="s">
        <v>39</v>
      </c>
      <c r="AU25" s="39">
        <v>0.13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269"/>
      <c r="B26" s="75" t="s">
        <v>3</v>
      </c>
      <c r="C26" s="85">
        <f t="shared" ref="C26:J26" si="20">C24-C25</f>
        <v>869000</v>
      </c>
      <c r="D26" s="85">
        <f t="shared" si="20"/>
        <v>8000</v>
      </c>
      <c r="E26" s="85">
        <f t="shared" si="20"/>
        <v>0</v>
      </c>
      <c r="F26" s="86">
        <f t="shared" si="20"/>
        <v>15000</v>
      </c>
      <c r="G26" s="85">
        <f t="shared" si="20"/>
        <v>838000</v>
      </c>
      <c r="H26" s="85">
        <f t="shared" si="20"/>
        <v>0</v>
      </c>
      <c r="I26" s="85">
        <f t="shared" si="20"/>
        <v>29000</v>
      </c>
      <c r="J26" s="86">
        <f t="shared" si="20"/>
        <v>24000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1611200</v>
      </c>
      <c r="S26" s="61"/>
      <c r="T26" s="282"/>
      <c r="U26" s="285"/>
      <c r="V26" s="61"/>
      <c r="W26" s="48" t="s">
        <v>3</v>
      </c>
      <c r="X26" s="49">
        <f>X24-X25</f>
        <v>12</v>
      </c>
      <c r="Y26" s="49">
        <f t="shared" ref="Y26:AE26" si="21">Y24-Y25</f>
        <v>12</v>
      </c>
      <c r="Z26" s="49">
        <f t="shared" si="21"/>
        <v>0</v>
      </c>
      <c r="AA26" s="49">
        <f t="shared" si="21"/>
        <v>9.9999999999994316E-2</v>
      </c>
      <c r="AB26" s="49">
        <f t="shared" si="21"/>
        <v>12.399999999999864</v>
      </c>
      <c r="AC26" s="49">
        <f t="shared" si="21"/>
        <v>12.300000000000182</v>
      </c>
      <c r="AD26" s="49">
        <f t="shared" si="21"/>
        <v>0.10000000000000142</v>
      </c>
      <c r="AE26" s="94">
        <f t="shared" si="21"/>
        <v>0</v>
      </c>
      <c r="AF26" s="16"/>
      <c r="AG26" s="164" t="s">
        <v>28</v>
      </c>
      <c r="AH26" s="162">
        <f>(AH25)/((K24/1000000)*8.34)</f>
        <v>3.3948236841107078</v>
      </c>
      <c r="AI26" s="162">
        <f>(AI25)/((K24/1000000)*8.34)</f>
        <v>1.5549950198013822</v>
      </c>
      <c r="AJ26" s="162">
        <f>(AJ25)/((K24/1000000)*8.34)</f>
        <v>3.9511448837415128E-2</v>
      </c>
      <c r="AK26" s="265">
        <f>(AK25)/((K24/1000000)*8.34)</f>
        <v>1.7560643927740056</v>
      </c>
      <c r="AL26" s="266"/>
      <c r="AM26" s="11"/>
      <c r="AN26" s="63"/>
      <c r="AO26" s="14"/>
      <c r="AP26" s="14"/>
      <c r="AQ26" s="71"/>
      <c r="AR26" s="166" t="s">
        <v>55</v>
      </c>
      <c r="AS26" s="89">
        <v>1.35</v>
      </c>
      <c r="AT26" s="165" t="s">
        <v>54</v>
      </c>
      <c r="AU26" s="38">
        <v>0.05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267">
        <v>7</v>
      </c>
      <c r="B28" s="76" t="s">
        <v>45</v>
      </c>
      <c r="C28" s="81">
        <v>141692000</v>
      </c>
      <c r="D28" s="40">
        <v>1376360</v>
      </c>
      <c r="E28" s="40">
        <v>3172240</v>
      </c>
      <c r="F28" s="42">
        <v>5330430</v>
      </c>
      <c r="G28" s="81">
        <v>213414000</v>
      </c>
      <c r="H28" s="40">
        <v>1911440</v>
      </c>
      <c r="I28" s="40">
        <v>5974560</v>
      </c>
      <c r="J28" s="42">
        <v>10109000</v>
      </c>
      <c r="K28" s="270">
        <f>C30+G30</f>
        <v>1691000</v>
      </c>
      <c r="L28" s="271"/>
      <c r="M28" s="276">
        <f>D30+E30+F30+H30+I30+J30</f>
        <v>130100</v>
      </c>
      <c r="N28" s="271"/>
      <c r="O28" s="277">
        <f>M28+K28</f>
        <v>1821100</v>
      </c>
      <c r="P28" s="277"/>
      <c r="Q28" s="45" t="s">
        <v>6</v>
      </c>
      <c r="R28" s="42">
        <v>1124530800</v>
      </c>
      <c r="S28" s="60"/>
      <c r="T28" s="280">
        <v>0</v>
      </c>
      <c r="U28" s="283">
        <v>1.03</v>
      </c>
      <c r="V28" s="60"/>
      <c r="W28" s="161" t="s">
        <v>6</v>
      </c>
      <c r="X28" s="47">
        <v>1882.2</v>
      </c>
      <c r="Y28" s="47">
        <v>2882.3</v>
      </c>
      <c r="Z28" s="47">
        <v>31.4</v>
      </c>
      <c r="AA28" s="47">
        <v>41.6</v>
      </c>
      <c r="AB28" s="47">
        <v>1979.6</v>
      </c>
      <c r="AC28" s="47">
        <v>3049.7</v>
      </c>
      <c r="AD28" s="47">
        <v>53</v>
      </c>
      <c r="AE28" s="93">
        <v>6.8</v>
      </c>
      <c r="AF28" s="16"/>
      <c r="AG28" s="161" t="s">
        <v>29</v>
      </c>
      <c r="AH28" s="18">
        <v>5.0625</v>
      </c>
      <c r="AI28" s="18">
        <v>11.625</v>
      </c>
      <c r="AJ28" s="18">
        <v>2.25</v>
      </c>
      <c r="AK28" s="18">
        <v>12</v>
      </c>
      <c r="AL28" s="19">
        <v>12</v>
      </c>
      <c r="AM28" s="70"/>
      <c r="AN28" s="73" t="s">
        <v>40</v>
      </c>
      <c r="AO28" s="23">
        <v>19.7</v>
      </c>
      <c r="AP28" s="24">
        <v>7.36</v>
      </c>
      <c r="AQ28" s="71"/>
      <c r="AR28" s="34" t="s">
        <v>37</v>
      </c>
      <c r="AS28" s="55">
        <v>0.04</v>
      </c>
      <c r="AT28" s="35" t="s">
        <v>38</v>
      </c>
      <c r="AU28" s="56">
        <v>5.1999999999999998E-2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268"/>
      <c r="B29" s="77" t="s">
        <v>44</v>
      </c>
      <c r="C29" s="82">
        <f t="shared" ref="C29:J29" si="22">C24</f>
        <v>140831000</v>
      </c>
      <c r="D29" s="83">
        <f t="shared" si="22"/>
        <v>1368360</v>
      </c>
      <c r="E29" s="83">
        <f t="shared" si="22"/>
        <v>3139240</v>
      </c>
      <c r="F29" s="84">
        <f t="shared" si="22"/>
        <v>5304430</v>
      </c>
      <c r="G29" s="82">
        <f t="shared" si="22"/>
        <v>212584000</v>
      </c>
      <c r="H29" s="83">
        <f t="shared" si="22"/>
        <v>1903440</v>
      </c>
      <c r="I29" s="83">
        <f t="shared" si="22"/>
        <v>5943560</v>
      </c>
      <c r="J29" s="84">
        <f t="shared" si="22"/>
        <v>10084900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1123054000</v>
      </c>
      <c r="S29" s="60"/>
      <c r="T29" s="281"/>
      <c r="U29" s="284"/>
      <c r="V29" s="60"/>
      <c r="W29" s="163" t="s">
        <v>7</v>
      </c>
      <c r="X29" s="6">
        <f t="shared" ref="X29:AE29" si="23">X24</f>
        <v>1870.2</v>
      </c>
      <c r="Y29" s="6">
        <f t="shared" si="23"/>
        <v>2870.4</v>
      </c>
      <c r="Z29" s="6">
        <f t="shared" si="23"/>
        <v>31.3</v>
      </c>
      <c r="AA29" s="6">
        <f t="shared" si="23"/>
        <v>41.3</v>
      </c>
      <c r="AB29" s="6">
        <f t="shared" si="23"/>
        <v>1967.1</v>
      </c>
      <c r="AC29" s="6">
        <f t="shared" si="23"/>
        <v>3037.4</v>
      </c>
      <c r="AD29" s="6">
        <f t="shared" si="23"/>
        <v>52.7</v>
      </c>
      <c r="AE29" s="92">
        <f t="shared" si="23"/>
        <v>6.7</v>
      </c>
      <c r="AF29" s="16"/>
      <c r="AG29" s="163" t="s">
        <v>26</v>
      </c>
      <c r="AH29" s="7">
        <f>(AH28*10.74)</f>
        <v>54.371250000000003</v>
      </c>
      <c r="AI29" s="7">
        <f>(AI28*2.2)</f>
        <v>25.575000000000003</v>
      </c>
      <c r="AJ29" s="7">
        <f>(AJ28*0.25)</f>
        <v>0.5625</v>
      </c>
      <c r="AK29" s="263">
        <f>AK28+AL28</f>
        <v>24</v>
      </c>
      <c r="AL29" s="264"/>
      <c r="AM29" s="11"/>
      <c r="AN29" s="25" t="s">
        <v>41</v>
      </c>
      <c r="AO29" s="26">
        <v>20.7</v>
      </c>
      <c r="AP29" s="27">
        <v>7.9</v>
      </c>
      <c r="AQ29" s="71"/>
      <c r="AR29" s="36" t="s">
        <v>36</v>
      </c>
      <c r="AS29" s="13">
        <v>0.255</v>
      </c>
      <c r="AT29" s="2" t="s">
        <v>39</v>
      </c>
      <c r="AU29" s="39">
        <v>0.23400000000000001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269"/>
      <c r="B30" s="75" t="s">
        <v>3</v>
      </c>
      <c r="C30" s="85">
        <f t="shared" ref="C30:J30" si="24">C28-C29</f>
        <v>861000</v>
      </c>
      <c r="D30" s="85">
        <f t="shared" si="24"/>
        <v>8000</v>
      </c>
      <c r="E30" s="85">
        <f t="shared" si="24"/>
        <v>33000</v>
      </c>
      <c r="F30" s="86">
        <f t="shared" si="24"/>
        <v>26000</v>
      </c>
      <c r="G30" s="85">
        <f t="shared" si="24"/>
        <v>830000</v>
      </c>
      <c r="H30" s="85">
        <f t="shared" si="24"/>
        <v>8000</v>
      </c>
      <c r="I30" s="85">
        <f t="shared" si="24"/>
        <v>31000</v>
      </c>
      <c r="J30" s="86">
        <f t="shared" si="24"/>
        <v>24100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1476800</v>
      </c>
      <c r="S30" s="61"/>
      <c r="T30" s="282"/>
      <c r="U30" s="285"/>
      <c r="V30" s="61"/>
      <c r="W30" s="48" t="s">
        <v>3</v>
      </c>
      <c r="X30" s="49">
        <f>X28-X29</f>
        <v>12</v>
      </c>
      <c r="Y30" s="49">
        <f t="shared" ref="Y30:AE30" si="25">Y28-Y29</f>
        <v>11.900000000000091</v>
      </c>
      <c r="Z30" s="49">
        <f t="shared" si="25"/>
        <v>9.9999999999997868E-2</v>
      </c>
      <c r="AA30" s="49">
        <f t="shared" si="25"/>
        <v>0.30000000000000426</v>
      </c>
      <c r="AB30" s="49">
        <f t="shared" si="25"/>
        <v>12.5</v>
      </c>
      <c r="AC30" s="49">
        <f t="shared" si="25"/>
        <v>12.299999999999727</v>
      </c>
      <c r="AD30" s="49">
        <f t="shared" si="25"/>
        <v>0.29999999999999716</v>
      </c>
      <c r="AE30" s="94">
        <f t="shared" si="25"/>
        <v>9.9999999999999645E-2</v>
      </c>
      <c r="AF30" s="16"/>
      <c r="AG30" s="164" t="s">
        <v>28</v>
      </c>
      <c r="AH30" s="162">
        <f>(AH29)/((K28/1000000)*8.34)</f>
        <v>3.8553131474713784</v>
      </c>
      <c r="AI30" s="162">
        <f>(AI29)/((K28/1000000)*8.34)</f>
        <v>1.813451663270212</v>
      </c>
      <c r="AJ30" s="162">
        <f>(AJ29)/((K28/1000000)*8.34)</f>
        <v>3.9885300511808178E-2</v>
      </c>
      <c r="AK30" s="265">
        <f>(AK29)/((K28/1000000)*8.34)</f>
        <v>1.7017728218371488</v>
      </c>
      <c r="AL30" s="266"/>
      <c r="AM30" s="11"/>
      <c r="AN30" s="63"/>
      <c r="AO30" s="14"/>
      <c r="AP30" s="14"/>
      <c r="AQ30" s="71"/>
      <c r="AR30" s="166" t="s">
        <v>55</v>
      </c>
      <c r="AS30" s="89">
        <v>1.41</v>
      </c>
      <c r="AT30" s="165" t="s">
        <v>54</v>
      </c>
      <c r="AU30" s="38">
        <v>3.9E-2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267">
        <v>8</v>
      </c>
      <c r="B32" s="76" t="s">
        <v>45</v>
      </c>
      <c r="C32" s="81">
        <v>142496000</v>
      </c>
      <c r="D32" s="40">
        <v>1376360</v>
      </c>
      <c r="E32" s="40">
        <v>3204230</v>
      </c>
      <c r="F32" s="42">
        <v>5363420</v>
      </c>
      <c r="G32" s="81">
        <v>214201000</v>
      </c>
      <c r="H32" s="40">
        <v>1919440</v>
      </c>
      <c r="I32" s="40">
        <v>5974560</v>
      </c>
      <c r="J32" s="42">
        <v>10133000</v>
      </c>
      <c r="K32" s="270">
        <f>C34+G34</f>
        <v>1591000</v>
      </c>
      <c r="L32" s="271"/>
      <c r="M32" s="276">
        <f>D34+E34+F34+H34+I34+J34</f>
        <v>96980</v>
      </c>
      <c r="N32" s="271"/>
      <c r="O32" s="277">
        <f>M32+K32</f>
        <v>1687980</v>
      </c>
      <c r="P32" s="277"/>
      <c r="Q32" s="45" t="s">
        <v>6</v>
      </c>
      <c r="R32" s="42">
        <v>1126029100</v>
      </c>
      <c r="S32" s="60"/>
      <c r="T32" s="280">
        <v>0</v>
      </c>
      <c r="U32" s="283">
        <v>0.99</v>
      </c>
      <c r="V32" s="60"/>
      <c r="W32" s="161" t="s">
        <v>6</v>
      </c>
      <c r="X32" s="47">
        <v>1893.3</v>
      </c>
      <c r="Y32" s="47">
        <v>2893.6</v>
      </c>
      <c r="Z32" s="47">
        <v>31.5</v>
      </c>
      <c r="AA32" s="47">
        <v>41.6</v>
      </c>
      <c r="AB32" s="47">
        <v>1991.2</v>
      </c>
      <c r="AC32" s="47">
        <v>3061.4</v>
      </c>
      <c r="AD32" s="47">
        <v>53.2</v>
      </c>
      <c r="AE32" s="93">
        <v>6.8</v>
      </c>
      <c r="AF32" s="16"/>
      <c r="AG32" s="161" t="s">
        <v>29</v>
      </c>
      <c r="AH32" s="18">
        <v>4.96875</v>
      </c>
      <c r="AI32" s="18">
        <v>11.0625</v>
      </c>
      <c r="AJ32" s="18">
        <v>2.25</v>
      </c>
      <c r="AK32" s="18">
        <v>12</v>
      </c>
      <c r="AL32" s="19">
        <v>11</v>
      </c>
      <c r="AM32" s="70"/>
      <c r="AN32" s="73" t="s">
        <v>40</v>
      </c>
      <c r="AO32" s="23">
        <v>19.2</v>
      </c>
      <c r="AP32" s="24">
        <v>7.5</v>
      </c>
      <c r="AQ32" s="71"/>
      <c r="AR32" s="34" t="s">
        <v>37</v>
      </c>
      <c r="AS32" s="55">
        <v>4.2000000000000003E-2</v>
      </c>
      <c r="AT32" s="35" t="s">
        <v>38</v>
      </c>
      <c r="AU32" s="56">
        <v>6.5000000000000002E-2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268"/>
      <c r="B33" s="77" t="s">
        <v>44</v>
      </c>
      <c r="C33" s="82">
        <f t="shared" ref="C33:J33" si="26">C28</f>
        <v>141692000</v>
      </c>
      <c r="D33" s="83">
        <f t="shared" si="26"/>
        <v>1376360</v>
      </c>
      <c r="E33" s="83">
        <f t="shared" si="26"/>
        <v>3172240</v>
      </c>
      <c r="F33" s="84">
        <f t="shared" si="26"/>
        <v>5330430</v>
      </c>
      <c r="G33" s="82">
        <f t="shared" si="26"/>
        <v>213414000</v>
      </c>
      <c r="H33" s="83">
        <f t="shared" si="26"/>
        <v>1911440</v>
      </c>
      <c r="I33" s="83">
        <f t="shared" si="26"/>
        <v>5974560</v>
      </c>
      <c r="J33" s="84">
        <f t="shared" si="26"/>
        <v>10109000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1124530800</v>
      </c>
      <c r="S33" s="60"/>
      <c r="T33" s="281"/>
      <c r="U33" s="284"/>
      <c r="V33" s="60"/>
      <c r="W33" s="163" t="s">
        <v>7</v>
      </c>
      <c r="X33" s="6">
        <f t="shared" ref="X33:AE33" si="27">X28</f>
        <v>1882.2</v>
      </c>
      <c r="Y33" s="6">
        <f t="shared" si="27"/>
        <v>2882.3</v>
      </c>
      <c r="Z33" s="6">
        <f t="shared" si="27"/>
        <v>31.4</v>
      </c>
      <c r="AA33" s="6">
        <f t="shared" si="27"/>
        <v>41.6</v>
      </c>
      <c r="AB33" s="6">
        <f t="shared" si="27"/>
        <v>1979.6</v>
      </c>
      <c r="AC33" s="6">
        <f t="shared" si="27"/>
        <v>3049.7</v>
      </c>
      <c r="AD33" s="6">
        <f t="shared" si="27"/>
        <v>53</v>
      </c>
      <c r="AE33" s="92">
        <f t="shared" si="27"/>
        <v>6.8</v>
      </c>
      <c r="AF33" s="16"/>
      <c r="AG33" s="163" t="s">
        <v>26</v>
      </c>
      <c r="AH33" s="7">
        <f>(AH32*10.74)</f>
        <v>53.364375000000003</v>
      </c>
      <c r="AI33" s="7">
        <f>(AI32*2.2)</f>
        <v>24.337500000000002</v>
      </c>
      <c r="AJ33" s="7">
        <f>(AJ32*0.25)</f>
        <v>0.5625</v>
      </c>
      <c r="AK33" s="263">
        <f>AK32+AL32</f>
        <v>23</v>
      </c>
      <c r="AL33" s="264"/>
      <c r="AM33" s="11"/>
      <c r="AN33" s="25" t="s">
        <v>41</v>
      </c>
      <c r="AO33" s="26">
        <v>20.399999999999999</v>
      </c>
      <c r="AP33" s="27">
        <v>7.93</v>
      </c>
      <c r="AQ33" s="71"/>
      <c r="AR33" s="36" t="s">
        <v>36</v>
      </c>
      <c r="AS33" s="13">
        <v>0.374</v>
      </c>
      <c r="AT33" s="2" t="s">
        <v>39</v>
      </c>
      <c r="AU33" s="39">
        <v>0.192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269"/>
      <c r="B34" s="75" t="s">
        <v>3</v>
      </c>
      <c r="C34" s="85">
        <f t="shared" ref="C34:J34" si="28">C32-C33</f>
        <v>804000</v>
      </c>
      <c r="D34" s="85">
        <f t="shared" si="28"/>
        <v>0</v>
      </c>
      <c r="E34" s="85">
        <f t="shared" si="28"/>
        <v>31990</v>
      </c>
      <c r="F34" s="86">
        <f t="shared" si="28"/>
        <v>32990</v>
      </c>
      <c r="G34" s="85">
        <f t="shared" si="28"/>
        <v>787000</v>
      </c>
      <c r="H34" s="85">
        <f t="shared" si="28"/>
        <v>8000</v>
      </c>
      <c r="I34" s="85">
        <f t="shared" si="28"/>
        <v>0</v>
      </c>
      <c r="J34" s="86">
        <f t="shared" si="28"/>
        <v>24000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1498300</v>
      </c>
      <c r="S34" s="61"/>
      <c r="T34" s="282"/>
      <c r="U34" s="285"/>
      <c r="V34" s="61"/>
      <c r="W34" s="48" t="s">
        <v>3</v>
      </c>
      <c r="X34" s="49">
        <f>X32-X33</f>
        <v>11.099999999999909</v>
      </c>
      <c r="Y34" s="49">
        <f t="shared" ref="Y34:AE34" si="29">Y32-Y33</f>
        <v>11.299999999999727</v>
      </c>
      <c r="Z34" s="49">
        <f t="shared" si="29"/>
        <v>0.10000000000000142</v>
      </c>
      <c r="AA34" s="49">
        <f t="shared" si="29"/>
        <v>0</v>
      </c>
      <c r="AB34" s="49">
        <f t="shared" si="29"/>
        <v>11.600000000000136</v>
      </c>
      <c r="AC34" s="49">
        <f t="shared" si="29"/>
        <v>11.700000000000273</v>
      </c>
      <c r="AD34" s="49">
        <f t="shared" si="29"/>
        <v>0.20000000000000284</v>
      </c>
      <c r="AE34" s="94">
        <f t="shared" si="29"/>
        <v>0</v>
      </c>
      <c r="AF34" s="16"/>
      <c r="AG34" s="164" t="s">
        <v>28</v>
      </c>
      <c r="AH34" s="162">
        <f>(AH33)/((K32/1000000)*8.34)</f>
        <v>4.0217511722865584</v>
      </c>
      <c r="AI34" s="162">
        <f>(AI33)/((K32/1000000)*8.34)</f>
        <v>1.834170627043306</v>
      </c>
      <c r="AJ34" s="162">
        <f>(AJ33)/((K32/1000000)*8.34)</f>
        <v>4.2392233290677331E-2</v>
      </c>
      <c r="AK34" s="265">
        <f>(AK33)/((K32/1000000)*8.34)</f>
        <v>1.7333713167743618</v>
      </c>
      <c r="AL34" s="266"/>
      <c r="AM34" s="11"/>
      <c r="AN34" s="63"/>
      <c r="AO34" s="14"/>
      <c r="AP34" s="14"/>
      <c r="AQ34" s="71"/>
      <c r="AR34" s="166" t="s">
        <v>55</v>
      </c>
      <c r="AS34" s="89">
        <v>1.37</v>
      </c>
      <c r="AT34" s="165" t="s">
        <v>54</v>
      </c>
      <c r="AU34" s="38">
        <v>5.1999999999999998E-2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267">
        <v>9</v>
      </c>
      <c r="B36" s="76" t="s">
        <v>45</v>
      </c>
      <c r="C36" s="81">
        <v>143417000</v>
      </c>
      <c r="D36" s="40">
        <v>1384370</v>
      </c>
      <c r="E36" s="40">
        <v>3204230</v>
      </c>
      <c r="F36" s="42">
        <v>5385420</v>
      </c>
      <c r="G36" s="81">
        <v>215063000</v>
      </c>
      <c r="H36" s="40">
        <v>1927440</v>
      </c>
      <c r="I36" s="40">
        <v>6006560</v>
      </c>
      <c r="J36" s="42">
        <v>10164000</v>
      </c>
      <c r="K36" s="270">
        <f>C38+G38</f>
        <v>1783000</v>
      </c>
      <c r="L36" s="271"/>
      <c r="M36" s="276">
        <f>D38+E38+F38+H38+I38+J38</f>
        <v>101010</v>
      </c>
      <c r="N36" s="271"/>
      <c r="O36" s="277">
        <f>M36+K36</f>
        <v>1884010</v>
      </c>
      <c r="P36" s="277"/>
      <c r="Q36" s="45" t="s">
        <v>6</v>
      </c>
      <c r="R36" s="42">
        <v>1127650000</v>
      </c>
      <c r="S36" s="60"/>
      <c r="T36" s="280">
        <v>0</v>
      </c>
      <c r="U36" s="283">
        <v>1.04</v>
      </c>
      <c r="V36" s="60"/>
      <c r="W36" s="161" t="s">
        <v>6</v>
      </c>
      <c r="X36" s="47">
        <v>1906</v>
      </c>
      <c r="Y36" s="47">
        <v>2905.9</v>
      </c>
      <c r="Z36" s="47">
        <v>31.8</v>
      </c>
      <c r="AA36" s="47">
        <v>41.7</v>
      </c>
      <c r="AB36" s="47">
        <v>2004.4</v>
      </c>
      <c r="AC36" s="47">
        <v>3074.3</v>
      </c>
      <c r="AD36" s="47">
        <v>53.4</v>
      </c>
      <c r="AE36" s="93">
        <v>6.8</v>
      </c>
      <c r="AF36" s="16"/>
      <c r="AG36" s="161" t="s">
        <v>29</v>
      </c>
      <c r="AH36" s="18">
        <v>5.5</v>
      </c>
      <c r="AI36" s="18">
        <v>11.875</v>
      </c>
      <c r="AJ36" s="18">
        <v>2.875</v>
      </c>
      <c r="AK36" s="18">
        <v>12</v>
      </c>
      <c r="AL36" s="19">
        <v>12</v>
      </c>
      <c r="AM36" s="70"/>
      <c r="AN36" s="73" t="s">
        <v>40</v>
      </c>
      <c r="AO36" s="23">
        <v>17.899999999999999</v>
      </c>
      <c r="AP36" s="24">
        <v>7.52</v>
      </c>
      <c r="AQ36" s="71"/>
      <c r="AR36" s="34" t="s">
        <v>37</v>
      </c>
      <c r="AS36" s="55">
        <v>4.9000000000000002E-2</v>
      </c>
      <c r="AT36" s="35" t="s">
        <v>38</v>
      </c>
      <c r="AU36" s="56">
        <v>5.1999999999999998E-2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268"/>
      <c r="B37" s="77" t="s">
        <v>44</v>
      </c>
      <c r="C37" s="82">
        <f t="shared" ref="C37:J37" si="30">C32</f>
        <v>142496000</v>
      </c>
      <c r="D37" s="83">
        <f t="shared" si="30"/>
        <v>1376360</v>
      </c>
      <c r="E37" s="83">
        <f t="shared" si="30"/>
        <v>3204230</v>
      </c>
      <c r="F37" s="84">
        <f t="shared" si="30"/>
        <v>5363420</v>
      </c>
      <c r="G37" s="82">
        <f t="shared" si="30"/>
        <v>214201000</v>
      </c>
      <c r="H37" s="83">
        <f t="shared" si="30"/>
        <v>1919440</v>
      </c>
      <c r="I37" s="83">
        <f t="shared" si="30"/>
        <v>5974560</v>
      </c>
      <c r="J37" s="84">
        <f t="shared" si="30"/>
        <v>10133000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1126029100</v>
      </c>
      <c r="S37" s="60"/>
      <c r="T37" s="281"/>
      <c r="U37" s="284"/>
      <c r="V37" s="60"/>
      <c r="W37" s="163" t="s">
        <v>7</v>
      </c>
      <c r="X37" s="6">
        <f t="shared" ref="X37:AE37" si="31">X32</f>
        <v>1893.3</v>
      </c>
      <c r="Y37" s="6">
        <f t="shared" si="31"/>
        <v>2893.6</v>
      </c>
      <c r="Z37" s="6">
        <f t="shared" si="31"/>
        <v>31.5</v>
      </c>
      <c r="AA37" s="6">
        <f t="shared" si="31"/>
        <v>41.6</v>
      </c>
      <c r="AB37" s="6">
        <f t="shared" si="31"/>
        <v>1991.2</v>
      </c>
      <c r="AC37" s="6">
        <f t="shared" si="31"/>
        <v>3061.4</v>
      </c>
      <c r="AD37" s="6">
        <f t="shared" si="31"/>
        <v>53.2</v>
      </c>
      <c r="AE37" s="92">
        <f t="shared" si="31"/>
        <v>6.8</v>
      </c>
      <c r="AF37" s="16"/>
      <c r="AG37" s="163" t="s">
        <v>26</v>
      </c>
      <c r="AH37" s="7">
        <f>(AH36*10.74)</f>
        <v>59.07</v>
      </c>
      <c r="AI37" s="7">
        <f>(AI36*2.2)</f>
        <v>26.125000000000004</v>
      </c>
      <c r="AJ37" s="7">
        <f>(AJ36*0.25)</f>
        <v>0.71875</v>
      </c>
      <c r="AK37" s="263">
        <f>AK36+AL36</f>
        <v>24</v>
      </c>
      <c r="AL37" s="264"/>
      <c r="AM37" s="11"/>
      <c r="AN37" s="25" t="s">
        <v>41</v>
      </c>
      <c r="AO37" s="26">
        <v>19.5</v>
      </c>
      <c r="AP37" s="27">
        <v>7.81</v>
      </c>
      <c r="AQ37" s="71"/>
      <c r="AR37" s="36" t="s">
        <v>36</v>
      </c>
      <c r="AS37" s="13">
        <v>0.218</v>
      </c>
      <c r="AT37" s="2" t="s">
        <v>39</v>
      </c>
      <c r="AU37" s="39">
        <v>0.26200000000000001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269"/>
      <c r="B38" s="75" t="s">
        <v>3</v>
      </c>
      <c r="C38" s="85">
        <f t="shared" ref="C38:J38" si="32">C36-C37</f>
        <v>921000</v>
      </c>
      <c r="D38" s="85">
        <f t="shared" si="32"/>
        <v>8010</v>
      </c>
      <c r="E38" s="85">
        <f t="shared" si="32"/>
        <v>0</v>
      </c>
      <c r="F38" s="86">
        <f t="shared" si="32"/>
        <v>22000</v>
      </c>
      <c r="G38" s="85">
        <f t="shared" si="32"/>
        <v>862000</v>
      </c>
      <c r="H38" s="85">
        <f t="shared" si="32"/>
        <v>8000</v>
      </c>
      <c r="I38" s="85">
        <f t="shared" si="32"/>
        <v>32000</v>
      </c>
      <c r="J38" s="86">
        <f t="shared" si="32"/>
        <v>31000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1620900</v>
      </c>
      <c r="S38" s="61"/>
      <c r="T38" s="282"/>
      <c r="U38" s="285"/>
      <c r="V38" s="61"/>
      <c r="W38" s="48" t="s">
        <v>3</v>
      </c>
      <c r="X38" s="49">
        <f t="shared" ref="X38:AE38" si="33">X36-X37</f>
        <v>12.700000000000045</v>
      </c>
      <c r="Y38" s="49">
        <f t="shared" si="33"/>
        <v>12.300000000000182</v>
      </c>
      <c r="Z38" s="49">
        <f t="shared" si="33"/>
        <v>0.30000000000000071</v>
      </c>
      <c r="AA38" s="49">
        <f t="shared" si="33"/>
        <v>0.10000000000000142</v>
      </c>
      <c r="AB38" s="49">
        <f t="shared" si="33"/>
        <v>13.200000000000045</v>
      </c>
      <c r="AC38" s="49">
        <f t="shared" si="33"/>
        <v>12.900000000000091</v>
      </c>
      <c r="AD38" s="49">
        <f t="shared" si="33"/>
        <v>0.19999999999999574</v>
      </c>
      <c r="AE38" s="94">
        <f t="shared" si="33"/>
        <v>0</v>
      </c>
      <c r="AF38" s="16"/>
      <c r="AG38" s="164" t="s">
        <v>28</v>
      </c>
      <c r="AH38" s="162">
        <f>(AH37)/((K36/1000000)*8.34)</f>
        <v>3.9723689360345711</v>
      </c>
      <c r="AI38" s="162">
        <f>(AI37)/((K36/1000000)*8.34)</f>
        <v>1.7568670806484372</v>
      </c>
      <c r="AJ38" s="162">
        <f>(AJ37)/((K36/1000000)*8.34)</f>
        <v>4.8334859874299106E-2</v>
      </c>
      <c r="AK38" s="265">
        <f>(AK37)/((K36/1000000)*8.34)</f>
        <v>1.6139640166722484</v>
      </c>
      <c r="AL38" s="266"/>
      <c r="AM38" s="11"/>
      <c r="AN38" s="63"/>
      <c r="AO38" s="14"/>
      <c r="AP38" s="14"/>
      <c r="AQ38" s="71"/>
      <c r="AR38" s="166" t="s">
        <v>55</v>
      </c>
      <c r="AS38" s="89">
        <v>1.17</v>
      </c>
      <c r="AT38" s="165" t="s">
        <v>54</v>
      </c>
      <c r="AU38" s="38">
        <v>4.1000000000000002E-2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267">
        <v>10</v>
      </c>
      <c r="B40" s="76" t="s">
        <v>45</v>
      </c>
      <c r="C40" s="81">
        <v>144269000</v>
      </c>
      <c r="D40" s="40">
        <v>1393370</v>
      </c>
      <c r="E40" s="40">
        <v>3237230</v>
      </c>
      <c r="F40" s="42">
        <v>5411420</v>
      </c>
      <c r="G40" s="81">
        <v>215915000</v>
      </c>
      <c r="H40" s="40">
        <v>1935440</v>
      </c>
      <c r="I40" s="40">
        <v>6006560</v>
      </c>
      <c r="J40" s="42">
        <v>10178000</v>
      </c>
      <c r="K40" s="270">
        <f>C42+G42</f>
        <v>1704000</v>
      </c>
      <c r="L40" s="271"/>
      <c r="M40" s="276">
        <f>D42+E42+F42+H42+I42+J42</f>
        <v>90000</v>
      </c>
      <c r="N40" s="271"/>
      <c r="O40" s="277">
        <f>M40+K40</f>
        <v>1794000</v>
      </c>
      <c r="P40" s="277"/>
      <c r="Q40" s="45" t="s">
        <v>6</v>
      </c>
      <c r="R40" s="42">
        <v>1129076900</v>
      </c>
      <c r="S40" s="60"/>
      <c r="T40" s="280">
        <v>0</v>
      </c>
      <c r="U40" s="283">
        <v>0.99</v>
      </c>
      <c r="V40" s="60"/>
      <c r="W40" s="161" t="s">
        <v>6</v>
      </c>
      <c r="X40" s="47">
        <v>1917.8</v>
      </c>
      <c r="Y40" s="47">
        <v>2918</v>
      </c>
      <c r="Z40" s="47">
        <v>31.8</v>
      </c>
      <c r="AA40" s="47">
        <v>41.9</v>
      </c>
      <c r="AB40" s="47">
        <v>2016.5</v>
      </c>
      <c r="AC40" s="47">
        <v>3086.8</v>
      </c>
      <c r="AD40" s="47">
        <v>53.5</v>
      </c>
      <c r="AE40" s="93">
        <v>6.9</v>
      </c>
      <c r="AF40" s="16"/>
      <c r="AG40" s="161" t="s">
        <v>29</v>
      </c>
      <c r="AH40" s="18">
        <v>5.25</v>
      </c>
      <c r="AI40" s="18">
        <v>11.5</v>
      </c>
      <c r="AJ40" s="18">
        <v>2.25</v>
      </c>
      <c r="AK40" s="18">
        <v>12</v>
      </c>
      <c r="AL40" s="19">
        <v>11</v>
      </c>
      <c r="AM40" s="70"/>
      <c r="AN40" s="73" t="s">
        <v>40</v>
      </c>
      <c r="AO40" s="23">
        <v>19.2</v>
      </c>
      <c r="AP40" s="24">
        <v>7.58</v>
      </c>
      <c r="AQ40" s="71"/>
      <c r="AR40" s="34" t="s">
        <v>37</v>
      </c>
      <c r="AS40" s="55">
        <v>4.1000000000000002E-2</v>
      </c>
      <c r="AT40" s="35" t="s">
        <v>38</v>
      </c>
      <c r="AU40" s="56">
        <v>6.0999999999999999E-2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268"/>
      <c r="B41" s="77" t="s">
        <v>44</v>
      </c>
      <c r="C41" s="82">
        <f t="shared" ref="C41:J41" si="34">C36</f>
        <v>143417000</v>
      </c>
      <c r="D41" s="83">
        <f t="shared" si="34"/>
        <v>1384370</v>
      </c>
      <c r="E41" s="83">
        <f t="shared" si="34"/>
        <v>3204230</v>
      </c>
      <c r="F41" s="84">
        <f t="shared" si="34"/>
        <v>5385420</v>
      </c>
      <c r="G41" s="82">
        <f t="shared" si="34"/>
        <v>215063000</v>
      </c>
      <c r="H41" s="83">
        <f t="shared" si="34"/>
        <v>1927440</v>
      </c>
      <c r="I41" s="83">
        <f t="shared" si="34"/>
        <v>6006560</v>
      </c>
      <c r="J41" s="84">
        <f t="shared" si="34"/>
        <v>10164000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1127650000</v>
      </c>
      <c r="S41" s="60"/>
      <c r="T41" s="281"/>
      <c r="U41" s="284"/>
      <c r="V41" s="60"/>
      <c r="W41" s="163" t="s">
        <v>7</v>
      </c>
      <c r="X41" s="6">
        <f t="shared" ref="X41:AE41" si="35">X36</f>
        <v>1906</v>
      </c>
      <c r="Y41" s="6">
        <f t="shared" si="35"/>
        <v>2905.9</v>
      </c>
      <c r="Z41" s="6">
        <f t="shared" si="35"/>
        <v>31.8</v>
      </c>
      <c r="AA41" s="6">
        <f t="shared" si="35"/>
        <v>41.7</v>
      </c>
      <c r="AB41" s="6">
        <f t="shared" si="35"/>
        <v>2004.4</v>
      </c>
      <c r="AC41" s="6">
        <f t="shared" si="35"/>
        <v>3074.3</v>
      </c>
      <c r="AD41" s="6">
        <f t="shared" si="35"/>
        <v>53.4</v>
      </c>
      <c r="AE41" s="92">
        <f t="shared" si="35"/>
        <v>6.8</v>
      </c>
      <c r="AF41" s="16"/>
      <c r="AG41" s="163" t="s">
        <v>26</v>
      </c>
      <c r="AH41" s="7">
        <f>(AH40*10.74)</f>
        <v>56.384999999999998</v>
      </c>
      <c r="AI41" s="7">
        <f>(AI40*2.2)</f>
        <v>25.3</v>
      </c>
      <c r="AJ41" s="7">
        <f>(AJ40*0.25)</f>
        <v>0.5625</v>
      </c>
      <c r="AK41" s="263">
        <f>AK40+AL40</f>
        <v>23</v>
      </c>
      <c r="AL41" s="264"/>
      <c r="AM41" s="11"/>
      <c r="AN41" s="25" t="s">
        <v>41</v>
      </c>
      <c r="AO41" s="26">
        <v>19</v>
      </c>
      <c r="AP41" s="27">
        <v>7.8</v>
      </c>
      <c r="AQ41" s="71"/>
      <c r="AR41" s="36" t="s">
        <v>36</v>
      </c>
      <c r="AS41" s="13">
        <v>0.24199999999999999</v>
      </c>
      <c r="AT41" s="2" t="s">
        <v>39</v>
      </c>
      <c r="AU41" s="39">
        <v>0.20799999999999999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269"/>
      <c r="B42" s="75" t="s">
        <v>3</v>
      </c>
      <c r="C42" s="85">
        <f t="shared" ref="C42:J42" si="36">C40-C41</f>
        <v>852000</v>
      </c>
      <c r="D42" s="85">
        <f t="shared" si="36"/>
        <v>9000</v>
      </c>
      <c r="E42" s="85">
        <f t="shared" si="36"/>
        <v>33000</v>
      </c>
      <c r="F42" s="86">
        <f t="shared" si="36"/>
        <v>26000</v>
      </c>
      <c r="G42" s="85">
        <f t="shared" si="36"/>
        <v>852000</v>
      </c>
      <c r="H42" s="85">
        <f t="shared" si="36"/>
        <v>8000</v>
      </c>
      <c r="I42" s="85">
        <f t="shared" si="36"/>
        <v>0</v>
      </c>
      <c r="J42" s="86">
        <f t="shared" si="36"/>
        <v>14000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1426900</v>
      </c>
      <c r="S42" s="61"/>
      <c r="T42" s="282"/>
      <c r="U42" s="285"/>
      <c r="V42" s="61"/>
      <c r="W42" s="48" t="s">
        <v>3</v>
      </c>
      <c r="X42" s="49">
        <f t="shared" ref="X42:AE42" si="37">X40-X41</f>
        <v>11.799999999999955</v>
      </c>
      <c r="Y42" s="49">
        <f t="shared" si="37"/>
        <v>12.099999999999909</v>
      </c>
      <c r="Z42" s="49">
        <f t="shared" si="37"/>
        <v>0</v>
      </c>
      <c r="AA42" s="49">
        <f t="shared" si="37"/>
        <v>0.19999999999999574</v>
      </c>
      <c r="AB42" s="49">
        <f t="shared" si="37"/>
        <v>12.099999999999909</v>
      </c>
      <c r="AC42" s="49">
        <f t="shared" si="37"/>
        <v>12.5</v>
      </c>
      <c r="AD42" s="49">
        <f t="shared" si="37"/>
        <v>0.10000000000000142</v>
      </c>
      <c r="AE42" s="94">
        <f t="shared" si="37"/>
        <v>0.10000000000000053</v>
      </c>
      <c r="AF42" s="16"/>
      <c r="AG42" s="164" t="s">
        <v>28</v>
      </c>
      <c r="AH42" s="162">
        <f>(AH41)/((K40/1000000)*8.34)</f>
        <v>3.9676005674333772</v>
      </c>
      <c r="AI42" s="162">
        <f>(AI41)/((K40/1000000)*8.34)</f>
        <v>1.7802659281025885</v>
      </c>
      <c r="AJ42" s="162">
        <f>(AJ41)/((K40/1000000)*8.34)</f>
        <v>3.9581011247340162E-2</v>
      </c>
      <c r="AK42" s="265">
        <f>(AK41)/((K40/1000000)*8.34)</f>
        <v>1.6184235710023531</v>
      </c>
      <c r="AL42" s="266"/>
      <c r="AM42" s="11"/>
      <c r="AN42" s="63"/>
      <c r="AO42" s="14"/>
      <c r="AP42" s="14"/>
      <c r="AQ42" s="71"/>
      <c r="AR42" s="166" t="s">
        <v>55</v>
      </c>
      <c r="AS42" s="89">
        <v>1.27</v>
      </c>
      <c r="AT42" s="165" t="s">
        <v>54</v>
      </c>
      <c r="AU42" s="38">
        <v>4.5999999999999999E-2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267">
        <v>11</v>
      </c>
      <c r="B44" s="76" t="s">
        <v>45</v>
      </c>
      <c r="C44" s="81">
        <v>144889000</v>
      </c>
      <c r="D44" s="40">
        <v>1393370</v>
      </c>
      <c r="E44" s="40">
        <v>3237230</v>
      </c>
      <c r="F44" s="42">
        <v>5433420</v>
      </c>
      <c r="G44" s="81">
        <v>216505000</v>
      </c>
      <c r="H44" s="40">
        <v>1943440</v>
      </c>
      <c r="I44" s="40">
        <v>6006560</v>
      </c>
      <c r="J44" s="42">
        <v>10199000</v>
      </c>
      <c r="K44" s="270">
        <f>C46+G46</f>
        <v>1210000</v>
      </c>
      <c r="L44" s="271"/>
      <c r="M44" s="276">
        <f>D46+E46+F46+H46+I46+J46</f>
        <v>51000</v>
      </c>
      <c r="N44" s="271"/>
      <c r="O44" s="277">
        <f>M44+K44</f>
        <v>1261000</v>
      </c>
      <c r="P44" s="277"/>
      <c r="Q44" s="45" t="s">
        <v>6</v>
      </c>
      <c r="R44" s="42">
        <v>1130476100</v>
      </c>
      <c r="S44" s="60"/>
      <c r="T44" s="280">
        <v>0</v>
      </c>
      <c r="U44" s="283">
        <v>1.02</v>
      </c>
      <c r="V44" s="60"/>
      <c r="W44" s="161" t="s">
        <v>6</v>
      </c>
      <c r="X44" s="47">
        <v>1926.4</v>
      </c>
      <c r="Y44" s="47">
        <v>2926.4</v>
      </c>
      <c r="Z44" s="47">
        <v>31.9</v>
      </c>
      <c r="AA44" s="47">
        <v>41.9</v>
      </c>
      <c r="AB44" s="47">
        <v>2025.5</v>
      </c>
      <c r="AC44" s="47">
        <v>3095.7</v>
      </c>
      <c r="AD44" s="47">
        <v>53.5</v>
      </c>
      <c r="AE44" s="93">
        <v>6.9</v>
      </c>
      <c r="AF44" s="16"/>
      <c r="AG44" s="161" t="s">
        <v>29</v>
      </c>
      <c r="AH44" s="18">
        <v>4</v>
      </c>
      <c r="AI44" s="18">
        <v>8.25</v>
      </c>
      <c r="AJ44" s="18">
        <v>1.625</v>
      </c>
      <c r="AK44" s="18">
        <v>8</v>
      </c>
      <c r="AL44" s="19">
        <v>8</v>
      </c>
      <c r="AM44" s="70"/>
      <c r="AN44" s="73" t="s">
        <v>40</v>
      </c>
      <c r="AO44" s="23">
        <v>19.5</v>
      </c>
      <c r="AP44" s="24">
        <v>7.59</v>
      </c>
      <c r="AQ44" s="71"/>
      <c r="AR44" s="34" t="s">
        <v>37</v>
      </c>
      <c r="AS44" s="55">
        <v>4.3999999999999997E-2</v>
      </c>
      <c r="AT44" s="35" t="s">
        <v>38</v>
      </c>
      <c r="AU44" s="56">
        <v>5.3999999999999999E-2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268"/>
      <c r="B45" s="77" t="s">
        <v>44</v>
      </c>
      <c r="C45" s="82">
        <f t="shared" ref="C45:J45" si="38">C40</f>
        <v>144269000</v>
      </c>
      <c r="D45" s="83">
        <f t="shared" si="38"/>
        <v>1393370</v>
      </c>
      <c r="E45" s="83">
        <f t="shared" si="38"/>
        <v>3237230</v>
      </c>
      <c r="F45" s="84">
        <f t="shared" si="38"/>
        <v>5411420</v>
      </c>
      <c r="G45" s="82">
        <f t="shared" si="38"/>
        <v>215915000</v>
      </c>
      <c r="H45" s="83">
        <f t="shared" si="38"/>
        <v>1935440</v>
      </c>
      <c r="I45" s="83">
        <f t="shared" si="38"/>
        <v>6006560</v>
      </c>
      <c r="J45" s="84">
        <f t="shared" si="38"/>
        <v>10178000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1129076900</v>
      </c>
      <c r="S45" s="60"/>
      <c r="T45" s="281"/>
      <c r="U45" s="284"/>
      <c r="V45" s="60"/>
      <c r="W45" s="163" t="s">
        <v>7</v>
      </c>
      <c r="X45" s="6">
        <f t="shared" ref="X45:AE45" si="39">X40</f>
        <v>1917.8</v>
      </c>
      <c r="Y45" s="6">
        <f t="shared" si="39"/>
        <v>2918</v>
      </c>
      <c r="Z45" s="6">
        <f t="shared" si="39"/>
        <v>31.8</v>
      </c>
      <c r="AA45" s="6">
        <f t="shared" si="39"/>
        <v>41.9</v>
      </c>
      <c r="AB45" s="6">
        <f t="shared" si="39"/>
        <v>2016.5</v>
      </c>
      <c r="AC45" s="6">
        <f t="shared" si="39"/>
        <v>3086.8</v>
      </c>
      <c r="AD45" s="6">
        <f t="shared" si="39"/>
        <v>53.5</v>
      </c>
      <c r="AE45" s="92">
        <f t="shared" si="39"/>
        <v>6.9</v>
      </c>
      <c r="AF45" s="16"/>
      <c r="AG45" s="163" t="s">
        <v>26</v>
      </c>
      <c r="AH45" s="7">
        <f>(AH44*10.74)</f>
        <v>42.96</v>
      </c>
      <c r="AI45" s="7">
        <f>(AI44*2.2)</f>
        <v>18.150000000000002</v>
      </c>
      <c r="AJ45" s="7">
        <f>(AJ44*0.25)</f>
        <v>0.40625</v>
      </c>
      <c r="AK45" s="263">
        <f>AK44+AL44</f>
        <v>16</v>
      </c>
      <c r="AL45" s="264"/>
      <c r="AM45" s="11"/>
      <c r="AN45" s="25" t="s">
        <v>41</v>
      </c>
      <c r="AO45" s="26">
        <v>20.6</v>
      </c>
      <c r="AP45" s="27">
        <v>7.85</v>
      </c>
      <c r="AQ45" s="71"/>
      <c r="AR45" s="36" t="s">
        <v>36</v>
      </c>
      <c r="AS45" s="13">
        <v>0.32900000000000001</v>
      </c>
      <c r="AT45" s="2" t="s">
        <v>39</v>
      </c>
      <c r="AU45" s="39">
        <v>0.23100000000000001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269"/>
      <c r="B46" s="75" t="s">
        <v>3</v>
      </c>
      <c r="C46" s="85">
        <f t="shared" ref="C46:J46" si="40">C44-C45</f>
        <v>620000</v>
      </c>
      <c r="D46" s="85">
        <f t="shared" si="40"/>
        <v>0</v>
      </c>
      <c r="E46" s="85">
        <f t="shared" si="40"/>
        <v>0</v>
      </c>
      <c r="F46" s="86">
        <f t="shared" si="40"/>
        <v>22000</v>
      </c>
      <c r="G46" s="85">
        <f t="shared" si="40"/>
        <v>590000</v>
      </c>
      <c r="H46" s="85">
        <f t="shared" si="40"/>
        <v>8000</v>
      </c>
      <c r="I46" s="85">
        <f t="shared" si="40"/>
        <v>0</v>
      </c>
      <c r="J46" s="86">
        <f t="shared" si="40"/>
        <v>21000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1399200</v>
      </c>
      <c r="S46" s="61"/>
      <c r="T46" s="282"/>
      <c r="U46" s="285"/>
      <c r="V46" s="61"/>
      <c r="W46" s="48" t="s">
        <v>3</v>
      </c>
      <c r="X46" s="49">
        <f>X44-X45</f>
        <v>8.6000000000001364</v>
      </c>
      <c r="Y46" s="49">
        <f t="shared" ref="Y46:AE46" si="41">Y44-Y45</f>
        <v>8.4000000000000909</v>
      </c>
      <c r="Z46" s="49">
        <f t="shared" si="41"/>
        <v>9.9999999999997868E-2</v>
      </c>
      <c r="AA46" s="49">
        <f t="shared" si="41"/>
        <v>0</v>
      </c>
      <c r="AB46" s="49">
        <f t="shared" si="41"/>
        <v>9</v>
      </c>
      <c r="AC46" s="49">
        <f t="shared" si="41"/>
        <v>8.8999999999996362</v>
      </c>
      <c r="AD46" s="49">
        <f t="shared" si="41"/>
        <v>0</v>
      </c>
      <c r="AE46" s="94">
        <f t="shared" si="41"/>
        <v>0</v>
      </c>
      <c r="AF46" s="16"/>
      <c r="AG46" s="164" t="s">
        <v>28</v>
      </c>
      <c r="AH46" s="162">
        <f>(AH45)/((K44/1000000)*8.34)</f>
        <v>4.257090195612105</v>
      </c>
      <c r="AI46" s="162">
        <f>(AI45)/((K44/1000000)*8.34)</f>
        <v>1.7985611510791368</v>
      </c>
      <c r="AJ46" s="162">
        <f>(AJ45)/((K44/1000000)*8.34)</f>
        <v>4.0257050557900784E-2</v>
      </c>
      <c r="AK46" s="265">
        <f>(AK45)/((K44/1000000)*8.34)</f>
        <v>1.5855084527419387</v>
      </c>
      <c r="AL46" s="266"/>
      <c r="AM46" s="11"/>
      <c r="AN46" s="63"/>
      <c r="AO46" s="14"/>
      <c r="AP46" s="14"/>
      <c r="AQ46" s="71"/>
      <c r="AR46" s="166" t="s">
        <v>55</v>
      </c>
      <c r="AS46" s="89">
        <v>1.3</v>
      </c>
      <c r="AT46" s="165" t="s">
        <v>54</v>
      </c>
      <c r="AU46" s="38">
        <v>4.1000000000000002E-2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267">
        <v>12</v>
      </c>
      <c r="B48" s="76" t="s">
        <v>45</v>
      </c>
      <c r="C48" s="81">
        <v>145803000</v>
      </c>
      <c r="D48" s="40">
        <v>1401370</v>
      </c>
      <c r="E48" s="40">
        <v>3269230</v>
      </c>
      <c r="F48" s="42">
        <v>5459420</v>
      </c>
      <c r="G48" s="81">
        <v>217398000</v>
      </c>
      <c r="H48" s="40">
        <v>1943440</v>
      </c>
      <c r="I48" s="40">
        <v>6039560</v>
      </c>
      <c r="J48" s="42">
        <v>10224000</v>
      </c>
      <c r="K48" s="270">
        <f>C50+G50</f>
        <v>1807000</v>
      </c>
      <c r="L48" s="271"/>
      <c r="M48" s="276">
        <f>D50+E50+F50+H50+I50+J50</f>
        <v>124000</v>
      </c>
      <c r="N48" s="271"/>
      <c r="O48" s="288">
        <f>M48+K48</f>
        <v>1931000</v>
      </c>
      <c r="P48" s="289"/>
      <c r="Q48" s="45" t="s">
        <v>6</v>
      </c>
      <c r="R48" s="42">
        <v>1132005600</v>
      </c>
      <c r="S48" s="60"/>
      <c r="T48" s="280">
        <v>0</v>
      </c>
      <c r="U48" s="283">
        <v>1.02</v>
      </c>
      <c r="V48" s="60"/>
      <c r="W48" s="161" t="s">
        <v>6</v>
      </c>
      <c r="X48" s="47">
        <v>1939.1</v>
      </c>
      <c r="Y48" s="47">
        <v>2939.2</v>
      </c>
      <c r="Z48" s="47">
        <v>32</v>
      </c>
      <c r="AA48" s="47">
        <v>42.1</v>
      </c>
      <c r="AB48" s="47">
        <v>2038.8</v>
      </c>
      <c r="AC48" s="47">
        <v>3108.8</v>
      </c>
      <c r="AD48" s="47">
        <v>53.9</v>
      </c>
      <c r="AE48" s="93">
        <v>6.9</v>
      </c>
      <c r="AF48" s="16"/>
      <c r="AG48" s="161" t="s">
        <v>29</v>
      </c>
      <c r="AH48" s="18">
        <v>5.5625</v>
      </c>
      <c r="AI48" s="18">
        <v>12.25</v>
      </c>
      <c r="AJ48" s="18">
        <v>2.5</v>
      </c>
      <c r="AK48" s="18">
        <v>13</v>
      </c>
      <c r="AL48" s="19">
        <v>13</v>
      </c>
      <c r="AM48" s="70"/>
      <c r="AN48" s="73" t="s">
        <v>40</v>
      </c>
      <c r="AO48" s="23">
        <v>20</v>
      </c>
      <c r="AP48" s="24">
        <v>7.63</v>
      </c>
      <c r="AQ48" s="71"/>
      <c r="AR48" s="34" t="s">
        <v>37</v>
      </c>
      <c r="AS48" s="55">
        <v>4.3999999999999997E-2</v>
      </c>
      <c r="AT48" s="35" t="s">
        <v>38</v>
      </c>
      <c r="AU48" s="56">
        <v>0.05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286"/>
      <c r="B49" s="77" t="s">
        <v>44</v>
      </c>
      <c r="C49" s="82">
        <f t="shared" ref="C49:J49" si="42">C44</f>
        <v>144889000</v>
      </c>
      <c r="D49" s="83">
        <f t="shared" si="42"/>
        <v>1393370</v>
      </c>
      <c r="E49" s="83">
        <f t="shared" si="42"/>
        <v>3237230</v>
      </c>
      <c r="F49" s="84">
        <f t="shared" si="42"/>
        <v>5433420</v>
      </c>
      <c r="G49" s="82">
        <f t="shared" si="42"/>
        <v>216505000</v>
      </c>
      <c r="H49" s="83">
        <f t="shared" si="42"/>
        <v>1943440</v>
      </c>
      <c r="I49" s="83">
        <f t="shared" si="42"/>
        <v>6006560</v>
      </c>
      <c r="J49" s="84">
        <f t="shared" si="42"/>
        <v>10199000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1130476100</v>
      </c>
      <c r="S49" s="60"/>
      <c r="T49" s="281"/>
      <c r="U49" s="284"/>
      <c r="V49" s="60"/>
      <c r="W49" s="163" t="s">
        <v>7</v>
      </c>
      <c r="X49" s="6">
        <f t="shared" ref="X49:AE49" si="43">X44</f>
        <v>1926.4</v>
      </c>
      <c r="Y49" s="6">
        <f t="shared" si="43"/>
        <v>2926.4</v>
      </c>
      <c r="Z49" s="6">
        <f t="shared" si="43"/>
        <v>31.9</v>
      </c>
      <c r="AA49" s="6">
        <f t="shared" si="43"/>
        <v>41.9</v>
      </c>
      <c r="AB49" s="6">
        <f t="shared" si="43"/>
        <v>2025.5</v>
      </c>
      <c r="AC49" s="6">
        <f t="shared" si="43"/>
        <v>3095.7</v>
      </c>
      <c r="AD49" s="6">
        <f t="shared" si="43"/>
        <v>53.5</v>
      </c>
      <c r="AE49" s="92">
        <f t="shared" si="43"/>
        <v>6.9</v>
      </c>
      <c r="AF49" s="16"/>
      <c r="AG49" s="163" t="s">
        <v>26</v>
      </c>
      <c r="AH49" s="7">
        <f>(AH48*10.74)</f>
        <v>59.741250000000001</v>
      </c>
      <c r="AI49" s="7">
        <f>(AI48*2.2)</f>
        <v>26.950000000000003</v>
      </c>
      <c r="AJ49" s="7">
        <f>(AJ48*0.25)</f>
        <v>0.625</v>
      </c>
      <c r="AK49" s="294">
        <f>AK48+AL48</f>
        <v>26</v>
      </c>
      <c r="AL49" s="295"/>
      <c r="AM49" s="11"/>
      <c r="AN49" s="25" t="s">
        <v>41</v>
      </c>
      <c r="AO49" s="26">
        <v>21.3</v>
      </c>
      <c r="AP49" s="27">
        <v>7.9</v>
      </c>
      <c r="AQ49" s="71"/>
      <c r="AR49" s="36" t="s">
        <v>36</v>
      </c>
      <c r="AS49" s="13">
        <v>0.22</v>
      </c>
      <c r="AT49" s="2" t="s">
        <v>39</v>
      </c>
      <c r="AU49" s="39">
        <v>0.39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287"/>
      <c r="B50" s="75" t="s">
        <v>3</v>
      </c>
      <c r="C50" s="85">
        <f t="shared" ref="C50:J50" si="44">C48-C49</f>
        <v>914000</v>
      </c>
      <c r="D50" s="85">
        <f t="shared" si="44"/>
        <v>8000</v>
      </c>
      <c r="E50" s="85">
        <f t="shared" si="44"/>
        <v>32000</v>
      </c>
      <c r="F50" s="86">
        <f t="shared" si="44"/>
        <v>26000</v>
      </c>
      <c r="G50" s="85">
        <f t="shared" si="44"/>
        <v>893000</v>
      </c>
      <c r="H50" s="85">
        <f t="shared" si="44"/>
        <v>0</v>
      </c>
      <c r="I50" s="85">
        <f t="shared" si="44"/>
        <v>33000</v>
      </c>
      <c r="J50" s="86">
        <f t="shared" si="44"/>
        <v>25000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1529500</v>
      </c>
      <c r="S50" s="61"/>
      <c r="T50" s="282"/>
      <c r="U50" s="285"/>
      <c r="V50" s="61"/>
      <c r="W50" s="48" t="s">
        <v>3</v>
      </c>
      <c r="X50" s="49">
        <f>X48-X49</f>
        <v>12.699999999999818</v>
      </c>
      <c r="Y50" s="49">
        <f t="shared" ref="Y50:AE50" si="45">Y48-Y49</f>
        <v>12.799999999999727</v>
      </c>
      <c r="Z50" s="49">
        <f t="shared" si="45"/>
        <v>0.10000000000000142</v>
      </c>
      <c r="AA50" s="49">
        <f t="shared" si="45"/>
        <v>0.20000000000000284</v>
      </c>
      <c r="AB50" s="49">
        <f t="shared" si="45"/>
        <v>13.299999999999955</v>
      </c>
      <c r="AC50" s="49">
        <f t="shared" si="45"/>
        <v>13.100000000000364</v>
      </c>
      <c r="AD50" s="49">
        <f t="shared" si="45"/>
        <v>0.39999999999999858</v>
      </c>
      <c r="AE50" s="94">
        <f t="shared" si="45"/>
        <v>0</v>
      </c>
      <c r="AF50" s="16"/>
      <c r="AG50" s="164" t="s">
        <v>28</v>
      </c>
      <c r="AH50" s="162">
        <f>(AH49)/((K48/1000000)*8.34)</f>
        <v>3.9641502072276875</v>
      </c>
      <c r="AI50" s="162">
        <f>(AI49)/((K48/1000000)*8.34)</f>
        <v>1.7882760753212594</v>
      </c>
      <c r="AJ50" s="162">
        <f>(AJ49)/((K48/1000000)*8.34)</f>
        <v>4.1472079668860372E-2</v>
      </c>
      <c r="AK50" s="296">
        <f>(AK49)/((K48/1000000)*8.34)</f>
        <v>1.7252385142245916</v>
      </c>
      <c r="AL50" s="297"/>
      <c r="AM50" s="11"/>
      <c r="AN50" s="63"/>
      <c r="AO50" s="14"/>
      <c r="AP50" s="14"/>
      <c r="AQ50" s="71"/>
      <c r="AR50" s="166" t="s">
        <v>55</v>
      </c>
      <c r="AS50" s="89">
        <v>1.31</v>
      </c>
      <c r="AT50" s="165" t="s">
        <v>54</v>
      </c>
      <c r="AU50" s="38">
        <v>3.7999999999999999E-2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267">
        <v>13</v>
      </c>
      <c r="B52" s="76" t="s">
        <v>45</v>
      </c>
      <c r="C52" s="81">
        <v>146581000</v>
      </c>
      <c r="D52" s="40">
        <v>1409370</v>
      </c>
      <c r="E52" s="40">
        <v>3269230</v>
      </c>
      <c r="F52" s="42">
        <v>5474420</v>
      </c>
      <c r="G52" s="81">
        <v>218166000</v>
      </c>
      <c r="H52" s="40">
        <v>1951440</v>
      </c>
      <c r="I52" s="40">
        <v>6039560</v>
      </c>
      <c r="J52" s="42">
        <v>10238000</v>
      </c>
      <c r="K52" s="270">
        <f>C54+G54</f>
        <v>1546000</v>
      </c>
      <c r="L52" s="271"/>
      <c r="M52" s="276">
        <f>D54+E54+F54+H54+I54+J54</f>
        <v>45000</v>
      </c>
      <c r="N52" s="271"/>
      <c r="O52" s="288">
        <f>M52+K52</f>
        <v>1591000</v>
      </c>
      <c r="P52" s="289"/>
      <c r="Q52" s="45" t="s">
        <v>6</v>
      </c>
      <c r="R52" s="42">
        <v>1133565300</v>
      </c>
      <c r="S52" s="60"/>
      <c r="T52" s="280">
        <v>0</v>
      </c>
      <c r="U52" s="283">
        <v>1.02</v>
      </c>
      <c r="V52" s="60"/>
      <c r="W52" s="161" t="s">
        <v>6</v>
      </c>
      <c r="X52" s="47">
        <v>1949.9</v>
      </c>
      <c r="Y52" s="47">
        <v>2950.1</v>
      </c>
      <c r="Z52" s="47">
        <v>32</v>
      </c>
      <c r="AA52" s="47">
        <v>42.3</v>
      </c>
      <c r="AB52" s="47">
        <v>2049.9</v>
      </c>
      <c r="AC52" s="47">
        <v>3120</v>
      </c>
      <c r="AD52" s="47">
        <v>53.9</v>
      </c>
      <c r="AE52" s="93">
        <v>6.9</v>
      </c>
      <c r="AF52" s="16"/>
      <c r="AG52" s="161" t="s">
        <v>29</v>
      </c>
      <c r="AH52" s="18">
        <v>4.875</v>
      </c>
      <c r="AI52" s="18">
        <v>10</v>
      </c>
      <c r="AJ52" s="18">
        <v>2</v>
      </c>
      <c r="AK52" s="18">
        <v>11</v>
      </c>
      <c r="AL52" s="19">
        <v>10</v>
      </c>
      <c r="AM52" s="70"/>
      <c r="AN52" s="73" t="s">
        <v>40</v>
      </c>
      <c r="AO52" s="23">
        <v>19.600000000000001</v>
      </c>
      <c r="AP52" s="24">
        <v>7.43</v>
      </c>
      <c r="AQ52" s="71"/>
      <c r="AR52" s="34" t="s">
        <v>37</v>
      </c>
      <c r="AS52" s="55">
        <v>4.1000000000000002E-2</v>
      </c>
      <c r="AT52" s="35" t="s">
        <v>38</v>
      </c>
      <c r="AU52" s="56">
        <v>5.5E-2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286"/>
      <c r="B53" s="77" t="s">
        <v>44</v>
      </c>
      <c r="C53" s="82">
        <f t="shared" ref="C53:J53" si="46">C48</f>
        <v>145803000</v>
      </c>
      <c r="D53" s="83">
        <f t="shared" si="46"/>
        <v>1401370</v>
      </c>
      <c r="E53" s="83">
        <f t="shared" si="46"/>
        <v>3269230</v>
      </c>
      <c r="F53" s="84">
        <f t="shared" si="46"/>
        <v>5459420</v>
      </c>
      <c r="G53" s="82">
        <f t="shared" si="46"/>
        <v>217398000</v>
      </c>
      <c r="H53" s="83">
        <f t="shared" si="46"/>
        <v>1943440</v>
      </c>
      <c r="I53" s="83">
        <f t="shared" si="46"/>
        <v>6039560</v>
      </c>
      <c r="J53" s="84">
        <f t="shared" si="46"/>
        <v>10224000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1132005600</v>
      </c>
      <c r="S53" s="60"/>
      <c r="T53" s="281"/>
      <c r="U53" s="284"/>
      <c r="V53" s="60"/>
      <c r="W53" s="163" t="s">
        <v>7</v>
      </c>
      <c r="X53" s="6">
        <f t="shared" ref="X53:AE53" si="47">X48</f>
        <v>1939.1</v>
      </c>
      <c r="Y53" s="6">
        <f t="shared" si="47"/>
        <v>2939.2</v>
      </c>
      <c r="Z53" s="6">
        <f t="shared" si="47"/>
        <v>32</v>
      </c>
      <c r="AA53" s="6">
        <f t="shared" si="47"/>
        <v>42.1</v>
      </c>
      <c r="AB53" s="6">
        <f t="shared" si="47"/>
        <v>2038.8</v>
      </c>
      <c r="AC53" s="6">
        <f t="shared" si="47"/>
        <v>3108.8</v>
      </c>
      <c r="AD53" s="6">
        <f t="shared" si="47"/>
        <v>53.9</v>
      </c>
      <c r="AE53" s="92">
        <f t="shared" si="47"/>
        <v>6.9</v>
      </c>
      <c r="AF53" s="16"/>
      <c r="AG53" s="163" t="s">
        <v>26</v>
      </c>
      <c r="AH53" s="7">
        <f>(AH52*10.74)</f>
        <v>52.357500000000002</v>
      </c>
      <c r="AI53" s="7">
        <f>(AI52*2.2)</f>
        <v>22</v>
      </c>
      <c r="AJ53" s="7">
        <f>(AJ52*0.25)</f>
        <v>0.5</v>
      </c>
      <c r="AK53" s="294">
        <f>AK52+AL52</f>
        <v>21</v>
      </c>
      <c r="AL53" s="295"/>
      <c r="AM53" s="11"/>
      <c r="AN53" s="25" t="s">
        <v>41</v>
      </c>
      <c r="AO53" s="26">
        <v>21.1</v>
      </c>
      <c r="AP53" s="27">
        <v>7.9</v>
      </c>
      <c r="AQ53" s="71"/>
      <c r="AR53" s="36" t="s">
        <v>36</v>
      </c>
      <c r="AS53" s="13">
        <v>0.27900000000000003</v>
      </c>
      <c r="AT53" s="2" t="s">
        <v>39</v>
      </c>
      <c r="AU53" s="39">
        <v>0.217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287"/>
      <c r="B54" s="75" t="s">
        <v>3</v>
      </c>
      <c r="C54" s="85">
        <f t="shared" ref="C54:J54" si="48">C52-C53</f>
        <v>778000</v>
      </c>
      <c r="D54" s="85">
        <f t="shared" si="48"/>
        <v>8000</v>
      </c>
      <c r="E54" s="85">
        <f t="shared" si="48"/>
        <v>0</v>
      </c>
      <c r="F54" s="86">
        <f t="shared" si="48"/>
        <v>15000</v>
      </c>
      <c r="G54" s="85">
        <f t="shared" si="48"/>
        <v>768000</v>
      </c>
      <c r="H54" s="85">
        <f t="shared" si="48"/>
        <v>8000</v>
      </c>
      <c r="I54" s="85">
        <f t="shared" si="48"/>
        <v>0</v>
      </c>
      <c r="J54" s="86">
        <f t="shared" si="48"/>
        <v>14000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1559700</v>
      </c>
      <c r="S54" s="61"/>
      <c r="T54" s="282"/>
      <c r="U54" s="285"/>
      <c r="V54" s="61"/>
      <c r="W54" s="48" t="s">
        <v>3</v>
      </c>
      <c r="X54" s="49">
        <f>X52-X53</f>
        <v>10.800000000000182</v>
      </c>
      <c r="Y54" s="49">
        <f t="shared" ref="Y54:AE54" si="49">Y52-Y53</f>
        <v>10.900000000000091</v>
      </c>
      <c r="Z54" s="49">
        <f t="shared" si="49"/>
        <v>0</v>
      </c>
      <c r="AA54" s="49">
        <f t="shared" si="49"/>
        <v>0.19999999999999574</v>
      </c>
      <c r="AB54" s="49">
        <f t="shared" si="49"/>
        <v>11.100000000000136</v>
      </c>
      <c r="AC54" s="49">
        <f t="shared" si="49"/>
        <v>11.199999999999818</v>
      </c>
      <c r="AD54" s="49">
        <f t="shared" si="49"/>
        <v>0</v>
      </c>
      <c r="AE54" s="94">
        <f t="shared" si="49"/>
        <v>0</v>
      </c>
      <c r="AF54" s="16"/>
      <c r="AG54" s="164" t="s">
        <v>28</v>
      </c>
      <c r="AH54" s="162">
        <f>(AH53)/((K52/1000000)*8.34)</f>
        <v>4.0607229610877926</v>
      </c>
      <c r="AI54" s="162">
        <f>(AI53)/((K52/1000000)*8.34)</f>
        <v>1.7062675861897805</v>
      </c>
      <c r="AJ54" s="162">
        <f>(AJ53)/((K52/1000000)*8.34)</f>
        <v>3.8778808777040465E-2</v>
      </c>
      <c r="AK54" s="296">
        <f>(AK53)/((K52/1000000)*8.34)</f>
        <v>1.6287099686356996</v>
      </c>
      <c r="AL54" s="297"/>
      <c r="AM54" s="11"/>
      <c r="AN54" s="63"/>
      <c r="AO54" s="14"/>
      <c r="AP54" s="14"/>
      <c r="AQ54" s="71"/>
      <c r="AR54" s="166" t="s">
        <v>55</v>
      </c>
      <c r="AS54" s="89">
        <v>1.27</v>
      </c>
      <c r="AT54" s="165" t="s">
        <v>54</v>
      </c>
      <c r="AU54" s="38">
        <v>0.04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267">
        <v>14</v>
      </c>
      <c r="B56" s="76" t="s">
        <v>45</v>
      </c>
      <c r="C56" s="81">
        <v>147431000</v>
      </c>
      <c r="D56" s="40">
        <v>1409370</v>
      </c>
      <c r="E56" s="40">
        <v>3301230</v>
      </c>
      <c r="F56" s="42">
        <v>5498410</v>
      </c>
      <c r="G56" s="81">
        <v>218972000</v>
      </c>
      <c r="H56" s="40">
        <v>1959450</v>
      </c>
      <c r="I56" s="40">
        <v>6070550</v>
      </c>
      <c r="J56" s="42">
        <v>10261000</v>
      </c>
      <c r="K56" s="270">
        <f>C58+G58</f>
        <v>1656000</v>
      </c>
      <c r="L56" s="271"/>
      <c r="M56" s="276">
        <f>D58+E58+F58+H58+I58+J58</f>
        <v>117990</v>
      </c>
      <c r="N56" s="271"/>
      <c r="O56" s="288">
        <f>M56+K56</f>
        <v>1773990</v>
      </c>
      <c r="P56" s="289"/>
      <c r="Q56" s="45" t="s">
        <v>6</v>
      </c>
      <c r="R56" s="42">
        <v>1135109900</v>
      </c>
      <c r="S56" s="60"/>
      <c r="T56" s="280">
        <v>0</v>
      </c>
      <c r="U56" s="283">
        <v>0.99</v>
      </c>
      <c r="V56" s="60"/>
      <c r="W56" s="161" t="s">
        <v>6</v>
      </c>
      <c r="X56" s="47">
        <v>1961.7</v>
      </c>
      <c r="Y56" s="47">
        <v>2961.6</v>
      </c>
      <c r="Z56" s="47">
        <v>32.1</v>
      </c>
      <c r="AA56" s="47">
        <v>42.4</v>
      </c>
      <c r="AB56" s="47">
        <v>2062.1</v>
      </c>
      <c r="AC56" s="47">
        <v>3131.9</v>
      </c>
      <c r="AD56" s="47">
        <v>54.2</v>
      </c>
      <c r="AE56" s="93">
        <v>7</v>
      </c>
      <c r="AF56" s="16"/>
      <c r="AG56" s="161" t="s">
        <v>29</v>
      </c>
      <c r="AH56" s="18">
        <v>5.4375</v>
      </c>
      <c r="AI56" s="18">
        <v>11.375</v>
      </c>
      <c r="AJ56" s="18">
        <v>2.25</v>
      </c>
      <c r="AK56" s="18">
        <v>12</v>
      </c>
      <c r="AL56" s="19">
        <v>11</v>
      </c>
      <c r="AM56" s="70"/>
      <c r="AN56" s="73" t="s">
        <v>40</v>
      </c>
      <c r="AO56" s="23">
        <v>19.600000000000001</v>
      </c>
      <c r="AP56" s="24">
        <v>7.44</v>
      </c>
      <c r="AQ56" s="71"/>
      <c r="AR56" s="34" t="s">
        <v>37</v>
      </c>
      <c r="AS56" s="55">
        <v>0.04</v>
      </c>
      <c r="AT56" s="35" t="s">
        <v>38</v>
      </c>
      <c r="AU56" s="56">
        <v>5.6000000000000001E-2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286"/>
      <c r="B57" s="77" t="s">
        <v>44</v>
      </c>
      <c r="C57" s="82">
        <f t="shared" ref="C57:J57" si="50">C52</f>
        <v>146581000</v>
      </c>
      <c r="D57" s="83">
        <f t="shared" si="50"/>
        <v>1409370</v>
      </c>
      <c r="E57" s="83">
        <f t="shared" si="50"/>
        <v>3269230</v>
      </c>
      <c r="F57" s="84">
        <f t="shared" si="50"/>
        <v>5474420</v>
      </c>
      <c r="G57" s="82">
        <f t="shared" si="50"/>
        <v>218166000</v>
      </c>
      <c r="H57" s="83">
        <f t="shared" si="50"/>
        <v>1951440</v>
      </c>
      <c r="I57" s="83">
        <f t="shared" si="50"/>
        <v>6039560</v>
      </c>
      <c r="J57" s="84">
        <f t="shared" si="50"/>
        <v>10238000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1133565300</v>
      </c>
      <c r="S57" s="60"/>
      <c r="T57" s="281"/>
      <c r="U57" s="284"/>
      <c r="V57" s="60"/>
      <c r="W57" s="163" t="s">
        <v>7</v>
      </c>
      <c r="X57" s="6">
        <f t="shared" ref="X57:AE57" si="51">X52</f>
        <v>1949.9</v>
      </c>
      <c r="Y57" s="6">
        <f t="shared" si="51"/>
        <v>2950.1</v>
      </c>
      <c r="Z57" s="6">
        <f t="shared" si="51"/>
        <v>32</v>
      </c>
      <c r="AA57" s="6">
        <f t="shared" si="51"/>
        <v>42.3</v>
      </c>
      <c r="AB57" s="6">
        <f t="shared" si="51"/>
        <v>2049.9</v>
      </c>
      <c r="AC57" s="6">
        <f t="shared" si="51"/>
        <v>3120</v>
      </c>
      <c r="AD57" s="6">
        <f t="shared" si="51"/>
        <v>53.9</v>
      </c>
      <c r="AE57" s="92">
        <f t="shared" si="51"/>
        <v>6.9</v>
      </c>
      <c r="AF57" s="16"/>
      <c r="AG57" s="163" t="s">
        <v>26</v>
      </c>
      <c r="AH57" s="7">
        <f>(AH56*10.74)</f>
        <v>58.39875</v>
      </c>
      <c r="AI57" s="7">
        <f>(AI56*2.2)</f>
        <v>25.025000000000002</v>
      </c>
      <c r="AJ57" s="7">
        <f>(AJ56*0.25)</f>
        <v>0.5625</v>
      </c>
      <c r="AK57" s="294">
        <f>AK56+AL56</f>
        <v>23</v>
      </c>
      <c r="AL57" s="295"/>
      <c r="AM57" s="11"/>
      <c r="AN57" s="25" t="s">
        <v>41</v>
      </c>
      <c r="AO57" s="26">
        <v>21.2</v>
      </c>
      <c r="AP57" s="27">
        <v>7.79</v>
      </c>
      <c r="AQ57" s="71"/>
      <c r="AR57" s="36" t="s">
        <v>36</v>
      </c>
      <c r="AS57" s="13">
        <v>0.44600000000000001</v>
      </c>
      <c r="AT57" s="2" t="s">
        <v>39</v>
      </c>
      <c r="AU57" s="39">
        <v>0.23200000000000001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287"/>
      <c r="B58" s="75" t="s">
        <v>3</v>
      </c>
      <c r="C58" s="85">
        <f t="shared" ref="C58:J58" si="52">C56-C57</f>
        <v>850000</v>
      </c>
      <c r="D58" s="85">
        <f t="shared" si="52"/>
        <v>0</v>
      </c>
      <c r="E58" s="85">
        <f t="shared" si="52"/>
        <v>32000</v>
      </c>
      <c r="F58" s="86">
        <f t="shared" si="52"/>
        <v>23990</v>
      </c>
      <c r="G58" s="85">
        <f t="shared" si="52"/>
        <v>806000</v>
      </c>
      <c r="H58" s="85">
        <f t="shared" si="52"/>
        <v>8010</v>
      </c>
      <c r="I58" s="85">
        <f t="shared" si="52"/>
        <v>30990</v>
      </c>
      <c r="J58" s="86">
        <f t="shared" si="52"/>
        <v>23000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1544600</v>
      </c>
      <c r="S58" s="61"/>
      <c r="T58" s="282"/>
      <c r="U58" s="285"/>
      <c r="V58" s="61"/>
      <c r="W58" s="48" t="s">
        <v>3</v>
      </c>
      <c r="X58" s="49">
        <f>X56-X57</f>
        <v>11.799999999999955</v>
      </c>
      <c r="Y58" s="49">
        <f t="shared" ref="Y58:AE58" si="53">Y56-Y57</f>
        <v>11.5</v>
      </c>
      <c r="Z58" s="49">
        <f t="shared" si="53"/>
        <v>0.10000000000000142</v>
      </c>
      <c r="AA58" s="49">
        <f t="shared" si="53"/>
        <v>0.10000000000000142</v>
      </c>
      <c r="AB58" s="49">
        <f t="shared" si="53"/>
        <v>12.199999999999818</v>
      </c>
      <c r="AC58" s="49">
        <f t="shared" si="53"/>
        <v>11.900000000000091</v>
      </c>
      <c r="AD58" s="49">
        <f t="shared" si="53"/>
        <v>0.30000000000000426</v>
      </c>
      <c r="AE58" s="94">
        <f t="shared" si="53"/>
        <v>9.9999999999999645E-2</v>
      </c>
      <c r="AF58" s="16"/>
      <c r="AG58" s="164" t="s">
        <v>28</v>
      </c>
      <c r="AH58" s="162">
        <f>(AH57)/((K56/1000000)*8.34)</f>
        <v>4.2284107496611414</v>
      </c>
      <c r="AI58" s="162">
        <f>(AI57)/((K56/1000000)*8.34)</f>
        <v>1.811956232115757</v>
      </c>
      <c r="AJ58" s="162">
        <f>(AJ57)/((K56/1000000)*8.34)</f>
        <v>4.0728286935668864E-2</v>
      </c>
      <c r="AK58" s="296">
        <f>(AK57)/((K56/1000000)*8.34)</f>
        <v>1.665334399147349</v>
      </c>
      <c r="AL58" s="297"/>
      <c r="AM58" s="11"/>
      <c r="AN58" s="63"/>
      <c r="AO58" s="14"/>
      <c r="AP58" s="14"/>
      <c r="AQ58" s="71"/>
      <c r="AR58" s="166" t="s">
        <v>55</v>
      </c>
      <c r="AS58" s="89">
        <v>1.36</v>
      </c>
      <c r="AT58" s="165" t="s">
        <v>54</v>
      </c>
      <c r="AU58" s="38">
        <v>3.7999999999999999E-2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267">
        <v>15</v>
      </c>
      <c r="B60" s="76" t="s">
        <v>45</v>
      </c>
      <c r="C60" s="81">
        <v>148238000</v>
      </c>
      <c r="D60" s="40">
        <v>1417370</v>
      </c>
      <c r="E60" s="40">
        <v>3301230</v>
      </c>
      <c r="F60" s="42">
        <v>5520410</v>
      </c>
      <c r="G60" s="81">
        <v>219726000</v>
      </c>
      <c r="H60" s="40">
        <v>1967450</v>
      </c>
      <c r="I60" s="40">
        <v>6102550</v>
      </c>
      <c r="J60" s="42">
        <v>10291000</v>
      </c>
      <c r="K60" s="270">
        <f>C62+G62</f>
        <v>1561000</v>
      </c>
      <c r="L60" s="271"/>
      <c r="M60" s="276">
        <f>D62+E62+F62+H62+I62+J62</f>
        <v>100000</v>
      </c>
      <c r="N60" s="271"/>
      <c r="O60" s="288">
        <f>M60+K60</f>
        <v>1661000</v>
      </c>
      <c r="P60" s="289"/>
      <c r="Q60" s="45" t="s">
        <v>6</v>
      </c>
      <c r="R60" s="42">
        <v>1136439246</v>
      </c>
      <c r="S60" s="60"/>
      <c r="T60" s="280">
        <v>0</v>
      </c>
      <c r="U60" s="283">
        <v>0.89</v>
      </c>
      <c r="V60" s="60"/>
      <c r="W60" s="161" t="s">
        <v>6</v>
      </c>
      <c r="X60" s="47">
        <v>1972.9</v>
      </c>
      <c r="Y60" s="47">
        <v>2972.6</v>
      </c>
      <c r="Z60" s="47">
        <v>32.299999999999997</v>
      </c>
      <c r="AA60" s="47">
        <v>42.6</v>
      </c>
      <c r="AB60" s="47">
        <v>2073.8000000000002</v>
      </c>
      <c r="AC60" s="47">
        <v>3143.3</v>
      </c>
      <c r="AD60" s="47">
        <v>54.4</v>
      </c>
      <c r="AE60" s="93">
        <v>7</v>
      </c>
      <c r="AF60" s="16"/>
      <c r="AG60" s="161" t="s">
        <v>29</v>
      </c>
      <c r="AH60" s="18">
        <v>5.5</v>
      </c>
      <c r="AI60" s="18">
        <v>10.5</v>
      </c>
      <c r="AJ60" s="18">
        <v>2.125</v>
      </c>
      <c r="AK60" s="18">
        <v>13</v>
      </c>
      <c r="AL60" s="19">
        <v>13</v>
      </c>
      <c r="AM60" s="70"/>
      <c r="AN60" s="73" t="s">
        <v>40</v>
      </c>
      <c r="AO60" s="23">
        <v>19.5</v>
      </c>
      <c r="AP60" s="24">
        <v>7.54</v>
      </c>
      <c r="AQ60" s="71"/>
      <c r="AR60" s="34" t="s">
        <v>37</v>
      </c>
      <c r="AS60" s="55">
        <v>4.2999999999999997E-2</v>
      </c>
      <c r="AT60" s="35" t="s">
        <v>38</v>
      </c>
      <c r="AU60" s="56">
        <v>5.5E-2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286"/>
      <c r="B61" s="77" t="s">
        <v>44</v>
      </c>
      <c r="C61" s="82">
        <f t="shared" ref="C61:J61" si="54">C56</f>
        <v>147431000</v>
      </c>
      <c r="D61" s="83">
        <f t="shared" si="54"/>
        <v>1409370</v>
      </c>
      <c r="E61" s="83">
        <f t="shared" si="54"/>
        <v>3301230</v>
      </c>
      <c r="F61" s="84">
        <f t="shared" si="54"/>
        <v>5498410</v>
      </c>
      <c r="G61" s="82">
        <f t="shared" si="54"/>
        <v>218972000</v>
      </c>
      <c r="H61" s="83">
        <f t="shared" si="54"/>
        <v>1959450</v>
      </c>
      <c r="I61" s="83">
        <f t="shared" si="54"/>
        <v>6070550</v>
      </c>
      <c r="J61" s="84">
        <f t="shared" si="54"/>
        <v>10261000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1135109900</v>
      </c>
      <c r="S61" s="60"/>
      <c r="T61" s="281"/>
      <c r="U61" s="284"/>
      <c r="V61" s="60"/>
      <c r="W61" s="163" t="s">
        <v>7</v>
      </c>
      <c r="X61" s="6">
        <f t="shared" ref="X61:AE61" si="55">X56</f>
        <v>1961.7</v>
      </c>
      <c r="Y61" s="6">
        <f t="shared" si="55"/>
        <v>2961.6</v>
      </c>
      <c r="Z61" s="6">
        <f t="shared" si="55"/>
        <v>32.1</v>
      </c>
      <c r="AA61" s="6">
        <f t="shared" si="55"/>
        <v>42.4</v>
      </c>
      <c r="AB61" s="6">
        <f t="shared" si="55"/>
        <v>2062.1</v>
      </c>
      <c r="AC61" s="6">
        <f t="shared" si="55"/>
        <v>3131.9</v>
      </c>
      <c r="AD61" s="6">
        <f t="shared" si="55"/>
        <v>54.2</v>
      </c>
      <c r="AE61" s="92">
        <f t="shared" si="55"/>
        <v>7</v>
      </c>
      <c r="AF61" s="16"/>
      <c r="AG61" s="163" t="s">
        <v>26</v>
      </c>
      <c r="AH61" s="7">
        <f>(AH60*10.74)</f>
        <v>59.07</v>
      </c>
      <c r="AI61" s="7">
        <f>(AI60*2.2)</f>
        <v>23.1</v>
      </c>
      <c r="AJ61" s="7">
        <f>(AJ60*0.25)</f>
        <v>0.53125</v>
      </c>
      <c r="AK61" s="294">
        <f>AK60+AL60</f>
        <v>26</v>
      </c>
      <c r="AL61" s="295"/>
      <c r="AM61" s="11"/>
      <c r="AN61" s="25" t="s">
        <v>41</v>
      </c>
      <c r="AO61" s="26">
        <v>21.1</v>
      </c>
      <c r="AP61" s="27">
        <v>7.72</v>
      </c>
      <c r="AQ61" s="71"/>
      <c r="AR61" s="36" t="s">
        <v>36</v>
      </c>
      <c r="AS61" s="13">
        <v>0.23699999999999999</v>
      </c>
      <c r="AT61" s="2" t="s">
        <v>39</v>
      </c>
      <c r="AU61" s="39">
        <v>0.39600000000000002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287"/>
      <c r="B62" s="75" t="s">
        <v>3</v>
      </c>
      <c r="C62" s="85">
        <f t="shared" ref="C62:J62" si="56">C60-C61</f>
        <v>807000</v>
      </c>
      <c r="D62" s="85">
        <f t="shared" si="56"/>
        <v>8000</v>
      </c>
      <c r="E62" s="85">
        <f t="shared" si="56"/>
        <v>0</v>
      </c>
      <c r="F62" s="86">
        <f t="shared" si="56"/>
        <v>22000</v>
      </c>
      <c r="G62" s="85">
        <f t="shared" si="56"/>
        <v>754000</v>
      </c>
      <c r="H62" s="85">
        <f t="shared" si="56"/>
        <v>8000</v>
      </c>
      <c r="I62" s="85">
        <f t="shared" si="56"/>
        <v>32000</v>
      </c>
      <c r="J62" s="86">
        <f t="shared" si="56"/>
        <v>30000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1329346</v>
      </c>
      <c r="S62" s="61"/>
      <c r="T62" s="282"/>
      <c r="U62" s="285"/>
      <c r="V62" s="61"/>
      <c r="W62" s="48" t="s">
        <v>3</v>
      </c>
      <c r="X62" s="49">
        <f>X60-X61</f>
        <v>11.200000000000045</v>
      </c>
      <c r="Y62" s="49">
        <f t="shared" ref="Y62:AE62" si="57">Y60-Y61</f>
        <v>11</v>
      </c>
      <c r="Z62" s="49">
        <f t="shared" si="57"/>
        <v>0.19999999999999574</v>
      </c>
      <c r="AA62" s="49">
        <f t="shared" si="57"/>
        <v>0.20000000000000284</v>
      </c>
      <c r="AB62" s="49">
        <f t="shared" si="57"/>
        <v>11.700000000000273</v>
      </c>
      <c r="AC62" s="49">
        <f t="shared" si="57"/>
        <v>11.400000000000091</v>
      </c>
      <c r="AD62" s="49">
        <f t="shared" si="57"/>
        <v>0.19999999999999574</v>
      </c>
      <c r="AE62" s="94">
        <f t="shared" si="57"/>
        <v>0</v>
      </c>
      <c r="AF62" s="16"/>
      <c r="AG62" s="164" t="s">
        <v>28</v>
      </c>
      <c r="AH62" s="162">
        <f>(AH61)/((K60/1000000)*8.34)</f>
        <v>4.5373054535231523</v>
      </c>
      <c r="AI62" s="162">
        <f>(AI61)/((K60/1000000)*8.34)</f>
        <v>1.7743652611543055</v>
      </c>
      <c r="AJ62" s="162">
        <f>(AJ61)/((K60/1000000)*8.34)</f>
        <v>4.0806560389100639E-2</v>
      </c>
      <c r="AK62" s="296">
        <f>(AK61)/((K60/1000000)*8.34)</f>
        <v>1.9971210731606901</v>
      </c>
      <c r="AL62" s="297"/>
      <c r="AM62" s="11"/>
      <c r="AN62" s="63"/>
      <c r="AO62" s="14"/>
      <c r="AP62" s="14"/>
      <c r="AQ62" s="71"/>
      <c r="AR62" s="166" t="s">
        <v>55</v>
      </c>
      <c r="AS62" s="89">
        <v>1.17</v>
      </c>
      <c r="AT62" s="165" t="s">
        <v>54</v>
      </c>
      <c r="AU62" s="38">
        <v>4.1000000000000002E-2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267">
        <v>16</v>
      </c>
      <c r="B64" s="76" t="s">
        <v>45</v>
      </c>
      <c r="C64" s="81">
        <v>148906000</v>
      </c>
      <c r="D64" s="40">
        <v>1417370</v>
      </c>
      <c r="E64" s="40">
        <v>3334220</v>
      </c>
      <c r="F64" s="42">
        <v>5553410</v>
      </c>
      <c r="G64" s="81">
        <v>220402000</v>
      </c>
      <c r="H64" s="40">
        <v>1967450</v>
      </c>
      <c r="I64" s="40">
        <v>6102550</v>
      </c>
      <c r="J64" s="42">
        <v>10313000</v>
      </c>
      <c r="K64" s="270">
        <f>C66+G66</f>
        <v>1344000</v>
      </c>
      <c r="L64" s="271"/>
      <c r="M64" s="276">
        <f>D66+E66+F66+H66+I66+J66</f>
        <v>87990</v>
      </c>
      <c r="N64" s="271"/>
      <c r="O64" s="288">
        <f>M64+K64</f>
        <v>1431990</v>
      </c>
      <c r="P64" s="289"/>
      <c r="Q64" s="45" t="s">
        <v>6</v>
      </c>
      <c r="R64" s="42">
        <v>1137851600</v>
      </c>
      <c r="S64" s="60"/>
      <c r="T64" s="280">
        <v>0</v>
      </c>
      <c r="U64" s="283">
        <v>0.86</v>
      </c>
      <c r="V64" s="60"/>
      <c r="W64" s="161" t="s">
        <v>6</v>
      </c>
      <c r="X64" s="47">
        <v>1982.1</v>
      </c>
      <c r="Y64" s="47">
        <v>2982.1</v>
      </c>
      <c r="Z64" s="47">
        <v>32.299999999999997</v>
      </c>
      <c r="AA64" s="47">
        <v>42.6</v>
      </c>
      <c r="AB64" s="47">
        <v>2083.5</v>
      </c>
      <c r="AC64" s="47">
        <v>3153.2</v>
      </c>
      <c r="AD64" s="47">
        <v>54.5</v>
      </c>
      <c r="AE64" s="93">
        <v>7.1</v>
      </c>
      <c r="AF64" s="16"/>
      <c r="AG64" s="161" t="s">
        <v>29</v>
      </c>
      <c r="AH64" s="18">
        <v>4.5</v>
      </c>
      <c r="AI64" s="18">
        <v>9</v>
      </c>
      <c r="AJ64" s="18">
        <v>1.5</v>
      </c>
      <c r="AK64" s="18">
        <v>12</v>
      </c>
      <c r="AL64" s="19">
        <v>12</v>
      </c>
      <c r="AM64" s="70"/>
      <c r="AN64" s="73" t="s">
        <v>40</v>
      </c>
      <c r="AO64" s="23">
        <v>18.600000000000001</v>
      </c>
      <c r="AP64" s="24">
        <v>7.59</v>
      </c>
      <c r="AQ64" s="71"/>
      <c r="AR64" s="34" t="s">
        <v>37</v>
      </c>
      <c r="AS64" s="55">
        <v>3.9E-2</v>
      </c>
      <c r="AT64" s="35" t="s">
        <v>38</v>
      </c>
      <c r="AU64" s="56">
        <v>5.6000000000000001E-2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286"/>
      <c r="B65" s="77" t="s">
        <v>44</v>
      </c>
      <c r="C65" s="82">
        <f t="shared" ref="C65:J65" si="58">C60</f>
        <v>148238000</v>
      </c>
      <c r="D65" s="83">
        <f t="shared" si="58"/>
        <v>1417370</v>
      </c>
      <c r="E65" s="83">
        <f t="shared" si="58"/>
        <v>3301230</v>
      </c>
      <c r="F65" s="84">
        <f t="shared" si="58"/>
        <v>5520410</v>
      </c>
      <c r="G65" s="82">
        <f t="shared" si="58"/>
        <v>219726000</v>
      </c>
      <c r="H65" s="83">
        <f t="shared" si="58"/>
        <v>1967450</v>
      </c>
      <c r="I65" s="83">
        <f t="shared" si="58"/>
        <v>6102550</v>
      </c>
      <c r="J65" s="84">
        <f t="shared" si="58"/>
        <v>10291000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1136439246</v>
      </c>
      <c r="S65" s="60"/>
      <c r="T65" s="281"/>
      <c r="U65" s="284"/>
      <c r="V65" s="60"/>
      <c r="W65" s="163" t="s">
        <v>7</v>
      </c>
      <c r="X65" s="6">
        <f t="shared" ref="X65:AE65" si="59">X60</f>
        <v>1972.9</v>
      </c>
      <c r="Y65" s="6">
        <f t="shared" si="59"/>
        <v>2972.6</v>
      </c>
      <c r="Z65" s="6">
        <f t="shared" si="59"/>
        <v>32.299999999999997</v>
      </c>
      <c r="AA65" s="6">
        <f t="shared" si="59"/>
        <v>42.6</v>
      </c>
      <c r="AB65" s="6">
        <f t="shared" si="59"/>
        <v>2073.8000000000002</v>
      </c>
      <c r="AC65" s="6">
        <f t="shared" si="59"/>
        <v>3143.3</v>
      </c>
      <c r="AD65" s="6">
        <f t="shared" si="59"/>
        <v>54.4</v>
      </c>
      <c r="AE65" s="92">
        <f t="shared" si="59"/>
        <v>7</v>
      </c>
      <c r="AF65" s="16"/>
      <c r="AG65" s="163" t="s">
        <v>26</v>
      </c>
      <c r="AH65" s="7">
        <f>(AH64*10.74)</f>
        <v>48.33</v>
      </c>
      <c r="AI65" s="7">
        <f>(AI64*2.2)</f>
        <v>19.8</v>
      </c>
      <c r="AJ65" s="7">
        <f>(AJ64*0.25)</f>
        <v>0.375</v>
      </c>
      <c r="AK65" s="294">
        <f>AK64+AL64</f>
        <v>24</v>
      </c>
      <c r="AL65" s="295"/>
      <c r="AM65" s="11"/>
      <c r="AN65" s="25" t="s">
        <v>41</v>
      </c>
      <c r="AO65" s="26">
        <v>20.399999999999999</v>
      </c>
      <c r="AP65" s="27">
        <v>7.88</v>
      </c>
      <c r="AQ65" s="71"/>
      <c r="AR65" s="36" t="s">
        <v>36</v>
      </c>
      <c r="AS65" s="13">
        <v>0.26100000000000001</v>
      </c>
      <c r="AT65" s="2" t="s">
        <v>39</v>
      </c>
      <c r="AU65" s="39">
        <v>0.33700000000000002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287"/>
      <c r="B66" s="75" t="s">
        <v>3</v>
      </c>
      <c r="C66" s="85">
        <f t="shared" ref="C66:J66" si="60">C64-C65</f>
        <v>668000</v>
      </c>
      <c r="D66" s="85">
        <f t="shared" si="60"/>
        <v>0</v>
      </c>
      <c r="E66" s="85">
        <f t="shared" si="60"/>
        <v>32990</v>
      </c>
      <c r="F66" s="86">
        <f t="shared" si="60"/>
        <v>33000</v>
      </c>
      <c r="G66" s="85">
        <f t="shared" si="60"/>
        <v>676000</v>
      </c>
      <c r="H66" s="85">
        <f t="shared" si="60"/>
        <v>0</v>
      </c>
      <c r="I66" s="85">
        <f t="shared" si="60"/>
        <v>0</v>
      </c>
      <c r="J66" s="86">
        <f t="shared" si="60"/>
        <v>22000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1412354</v>
      </c>
      <c r="S66" s="61"/>
      <c r="T66" s="282"/>
      <c r="U66" s="285"/>
      <c r="V66" s="61"/>
      <c r="W66" s="48" t="s">
        <v>3</v>
      </c>
      <c r="X66" s="49">
        <f>X64-X65</f>
        <v>9.1999999999998181</v>
      </c>
      <c r="Y66" s="49">
        <f t="shared" ref="Y66:AE66" si="61">Y64-Y65</f>
        <v>9.5</v>
      </c>
      <c r="Z66" s="49">
        <f t="shared" si="61"/>
        <v>0</v>
      </c>
      <c r="AA66" s="49">
        <f t="shared" si="61"/>
        <v>0</v>
      </c>
      <c r="AB66" s="49">
        <f t="shared" si="61"/>
        <v>9.6999999999998181</v>
      </c>
      <c r="AC66" s="49">
        <f t="shared" si="61"/>
        <v>9.8999999999996362</v>
      </c>
      <c r="AD66" s="49">
        <f t="shared" si="61"/>
        <v>0.10000000000000142</v>
      </c>
      <c r="AE66" s="94">
        <f t="shared" si="61"/>
        <v>9.9999999999999645E-2</v>
      </c>
      <c r="AF66" s="16"/>
      <c r="AG66" s="164" t="s">
        <v>28</v>
      </c>
      <c r="AH66" s="162">
        <f>(AH65)/((K64/1000000)*8.34)</f>
        <v>4.3117291880781083</v>
      </c>
      <c r="AI66" s="162">
        <f>(AI65)/((K64/1000000)*8.34)</f>
        <v>1.7664439876670091</v>
      </c>
      <c r="AJ66" s="162">
        <f>(AJ65)/((K64/1000000)*8.34)</f>
        <v>3.3455378554299413E-2</v>
      </c>
      <c r="AK66" s="296">
        <f>(AK65)/((K64/1000000)*8.34)</f>
        <v>2.1411442274751624</v>
      </c>
      <c r="AL66" s="297"/>
      <c r="AM66" s="11"/>
      <c r="AN66" s="63"/>
      <c r="AO66" s="14"/>
      <c r="AP66" s="14"/>
      <c r="AQ66" s="71"/>
      <c r="AR66" s="166" t="s">
        <v>55</v>
      </c>
      <c r="AS66" s="89">
        <v>1.27</v>
      </c>
      <c r="AT66" s="165" t="s">
        <v>54</v>
      </c>
      <c r="AU66" s="38">
        <v>0.04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267">
        <v>17</v>
      </c>
      <c r="B68" s="76" t="s">
        <v>45</v>
      </c>
      <c r="C68" s="81">
        <v>149690000</v>
      </c>
      <c r="D68" s="40">
        <v>1425370</v>
      </c>
      <c r="E68" s="40">
        <v>3334220</v>
      </c>
      <c r="F68" s="42">
        <v>5567410</v>
      </c>
      <c r="G68" s="81">
        <v>221150000</v>
      </c>
      <c r="H68" s="40">
        <v>1975450</v>
      </c>
      <c r="I68" s="40">
        <v>6135550</v>
      </c>
      <c r="J68" s="42">
        <v>10336000</v>
      </c>
      <c r="K68" s="270">
        <f>C70+G70</f>
        <v>1532000</v>
      </c>
      <c r="L68" s="271"/>
      <c r="M68" s="276">
        <f>D70+E70+F70+H70+I70+J70</f>
        <v>86000</v>
      </c>
      <c r="N68" s="271"/>
      <c r="O68" s="288">
        <f>M68+K68</f>
        <v>1618000</v>
      </c>
      <c r="P68" s="289"/>
      <c r="Q68" s="45" t="s">
        <v>6</v>
      </c>
      <c r="R68" s="42">
        <v>1139101800</v>
      </c>
      <c r="S68" s="60"/>
      <c r="T68" s="280">
        <v>0</v>
      </c>
      <c r="U68" s="283">
        <v>0.85</v>
      </c>
      <c r="V68" s="60"/>
      <c r="W68" s="161" t="s">
        <v>6</v>
      </c>
      <c r="X68" s="47">
        <v>1993</v>
      </c>
      <c r="Y68" s="47">
        <v>2992.6</v>
      </c>
      <c r="Z68" s="47">
        <v>32.4</v>
      </c>
      <c r="AA68" s="47">
        <v>42.9</v>
      </c>
      <c r="AB68" s="47">
        <v>2094.6999999999998</v>
      </c>
      <c r="AC68" s="47">
        <v>3164.1</v>
      </c>
      <c r="AD68" s="47">
        <v>54.7</v>
      </c>
      <c r="AE68" s="93">
        <v>7.1</v>
      </c>
      <c r="AF68" s="16"/>
      <c r="AG68" s="161" t="s">
        <v>29</v>
      </c>
      <c r="AH68" s="18">
        <v>5</v>
      </c>
      <c r="AI68" s="18">
        <v>9.875</v>
      </c>
      <c r="AJ68" s="18">
        <v>2.125</v>
      </c>
      <c r="AK68" s="18">
        <v>16</v>
      </c>
      <c r="AL68" s="19">
        <v>15</v>
      </c>
      <c r="AM68" s="70"/>
      <c r="AN68" s="73" t="s">
        <v>40</v>
      </c>
      <c r="AO68" s="23">
        <v>18.8</v>
      </c>
      <c r="AP68" s="24">
        <v>7.55</v>
      </c>
      <c r="AQ68" s="71"/>
      <c r="AR68" s="34" t="s">
        <v>37</v>
      </c>
      <c r="AS68" s="55">
        <v>0.05</v>
      </c>
      <c r="AT68" s="35" t="s">
        <v>38</v>
      </c>
      <c r="AU68" s="56">
        <v>0.06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286"/>
      <c r="B69" s="77" t="s">
        <v>44</v>
      </c>
      <c r="C69" s="82">
        <f t="shared" ref="C69:J69" si="62">C64</f>
        <v>148906000</v>
      </c>
      <c r="D69" s="82">
        <f t="shared" si="62"/>
        <v>1417370</v>
      </c>
      <c r="E69" s="82">
        <f t="shared" si="62"/>
        <v>3334220</v>
      </c>
      <c r="F69" s="82">
        <f t="shared" si="62"/>
        <v>5553410</v>
      </c>
      <c r="G69" s="82">
        <f t="shared" si="62"/>
        <v>220402000</v>
      </c>
      <c r="H69" s="82">
        <f t="shared" si="62"/>
        <v>1967450</v>
      </c>
      <c r="I69" s="82">
        <f t="shared" si="62"/>
        <v>6102550</v>
      </c>
      <c r="J69" s="82">
        <f t="shared" si="62"/>
        <v>10313000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1137851600</v>
      </c>
      <c r="S69" s="60"/>
      <c r="T69" s="281"/>
      <c r="U69" s="284"/>
      <c r="V69" s="60"/>
      <c r="W69" s="163" t="s">
        <v>7</v>
      </c>
      <c r="X69" s="6">
        <f>X64</f>
        <v>1982.1</v>
      </c>
      <c r="Y69" s="6">
        <f t="shared" ref="Y69:AE69" si="63">Y64</f>
        <v>2982.1</v>
      </c>
      <c r="Z69" s="6">
        <f t="shared" si="63"/>
        <v>32.299999999999997</v>
      </c>
      <c r="AA69" s="6">
        <f t="shared" si="63"/>
        <v>42.6</v>
      </c>
      <c r="AB69" s="6">
        <f t="shared" si="63"/>
        <v>2083.5</v>
      </c>
      <c r="AC69" s="6">
        <f t="shared" si="63"/>
        <v>3153.2</v>
      </c>
      <c r="AD69" s="6">
        <f t="shared" si="63"/>
        <v>54.5</v>
      </c>
      <c r="AE69" s="6">
        <f t="shared" si="63"/>
        <v>7.1</v>
      </c>
      <c r="AF69" s="16"/>
      <c r="AG69" s="163" t="s">
        <v>26</v>
      </c>
      <c r="AH69" s="7">
        <f>(AH68*10.74)</f>
        <v>53.7</v>
      </c>
      <c r="AI69" s="7">
        <f>(AI68*2.2)</f>
        <v>21.725000000000001</v>
      </c>
      <c r="AJ69" s="7">
        <f>(AJ68*0.25)</f>
        <v>0.53125</v>
      </c>
      <c r="AK69" s="294">
        <f>AK68+AL68</f>
        <v>31</v>
      </c>
      <c r="AL69" s="295"/>
      <c r="AM69" s="11"/>
      <c r="AN69" s="25" t="s">
        <v>41</v>
      </c>
      <c r="AO69" s="26">
        <v>21.7</v>
      </c>
      <c r="AP69" s="27">
        <v>7.9</v>
      </c>
      <c r="AQ69" s="71"/>
      <c r="AR69" s="36" t="s">
        <v>36</v>
      </c>
      <c r="AS69" s="13">
        <v>0.22</v>
      </c>
      <c r="AT69" s="2" t="s">
        <v>39</v>
      </c>
      <c r="AU69" s="39">
        <v>0.23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287"/>
      <c r="B70" s="75" t="s">
        <v>3</v>
      </c>
      <c r="C70" s="85">
        <f t="shared" ref="C70:J70" si="64">C68-C69</f>
        <v>784000</v>
      </c>
      <c r="D70" s="85">
        <f t="shared" si="64"/>
        <v>8000</v>
      </c>
      <c r="E70" s="85">
        <f t="shared" si="64"/>
        <v>0</v>
      </c>
      <c r="F70" s="86">
        <f t="shared" si="64"/>
        <v>14000</v>
      </c>
      <c r="G70" s="85">
        <f t="shared" si="64"/>
        <v>748000</v>
      </c>
      <c r="H70" s="85">
        <f t="shared" si="64"/>
        <v>8000</v>
      </c>
      <c r="I70" s="85">
        <f t="shared" si="64"/>
        <v>33000</v>
      </c>
      <c r="J70" s="86">
        <f t="shared" si="64"/>
        <v>23000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1250200</v>
      </c>
      <c r="S70" s="61"/>
      <c r="T70" s="282"/>
      <c r="U70" s="285"/>
      <c r="V70" s="61"/>
      <c r="W70" s="48" t="s">
        <v>3</v>
      </c>
      <c r="X70" s="49">
        <f>X68-X69</f>
        <v>10.900000000000091</v>
      </c>
      <c r="Y70" s="49">
        <f t="shared" ref="Y70:AE70" si="65">Y68-Y69</f>
        <v>10.5</v>
      </c>
      <c r="Z70" s="49">
        <f t="shared" si="65"/>
        <v>0.10000000000000142</v>
      </c>
      <c r="AA70" s="49">
        <f t="shared" si="65"/>
        <v>0.29999999999999716</v>
      </c>
      <c r="AB70" s="49">
        <f t="shared" si="65"/>
        <v>11.199999999999818</v>
      </c>
      <c r="AC70" s="49">
        <f t="shared" si="65"/>
        <v>10.900000000000091</v>
      </c>
      <c r="AD70" s="49">
        <f t="shared" si="65"/>
        <v>0.20000000000000284</v>
      </c>
      <c r="AE70" s="94">
        <f t="shared" si="65"/>
        <v>0</v>
      </c>
      <c r="AF70" s="16"/>
      <c r="AG70" s="164" t="s">
        <v>28</v>
      </c>
      <c r="AH70" s="162">
        <f>(AH69)/((K68/1000000)*8.34)</f>
        <v>4.2029039953415861</v>
      </c>
      <c r="AI70" s="162">
        <f>(AI69)/((K68/1000000)*8.34)</f>
        <v>1.7003368584505765</v>
      </c>
      <c r="AJ70" s="162">
        <f>(AJ69)/((K68/1000000)*8.34)</f>
        <v>4.157900833380293E-2</v>
      </c>
      <c r="AK70" s="296">
        <f>(AK69)/((K68/1000000)*8.34)</f>
        <v>2.4262574274783826</v>
      </c>
      <c r="AL70" s="297"/>
      <c r="AM70" s="11"/>
      <c r="AN70" s="63"/>
      <c r="AO70" s="14"/>
      <c r="AP70" s="14"/>
      <c r="AQ70" s="71"/>
      <c r="AR70" s="166" t="s">
        <v>55</v>
      </c>
      <c r="AS70" s="89">
        <v>1.29</v>
      </c>
      <c r="AT70" s="165" t="s">
        <v>54</v>
      </c>
      <c r="AU70" s="38">
        <v>0.04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267">
        <v>18</v>
      </c>
      <c r="B72" s="76" t="s">
        <v>45</v>
      </c>
      <c r="C72" s="81">
        <v>150229000</v>
      </c>
      <c r="D72" s="40">
        <v>1425370</v>
      </c>
      <c r="E72" s="40">
        <v>3334220</v>
      </c>
      <c r="F72" s="42">
        <v>5582410</v>
      </c>
      <c r="G72" s="81">
        <v>221689000</v>
      </c>
      <c r="H72" s="40">
        <v>1975450</v>
      </c>
      <c r="I72" s="40">
        <v>6135550</v>
      </c>
      <c r="J72" s="42">
        <v>10351000</v>
      </c>
      <c r="K72" s="270">
        <f>C74+G74</f>
        <v>1078000</v>
      </c>
      <c r="L72" s="271"/>
      <c r="M72" s="276">
        <f>D74+E74+F74+H74+I74+J74</f>
        <v>30000</v>
      </c>
      <c r="N72" s="271"/>
      <c r="O72" s="288">
        <f>M72+K72</f>
        <v>1108000</v>
      </c>
      <c r="P72" s="289"/>
      <c r="Q72" s="45" t="s">
        <v>6</v>
      </c>
      <c r="R72" s="42">
        <v>1140271200</v>
      </c>
      <c r="S72" s="60"/>
      <c r="T72" s="280">
        <v>0</v>
      </c>
      <c r="U72" s="283">
        <v>1.05</v>
      </c>
      <c r="V72" s="60"/>
      <c r="W72" s="161" t="s">
        <v>6</v>
      </c>
      <c r="X72" s="47">
        <v>2000.5</v>
      </c>
      <c r="Y72" s="47">
        <v>3000.1</v>
      </c>
      <c r="Z72" s="47">
        <v>32.4</v>
      </c>
      <c r="AA72" s="47">
        <v>42.9</v>
      </c>
      <c r="AB72" s="47">
        <v>2102.5</v>
      </c>
      <c r="AC72" s="47">
        <v>3171.8</v>
      </c>
      <c r="AD72" s="47">
        <v>54.7</v>
      </c>
      <c r="AE72" s="93">
        <v>7.1</v>
      </c>
      <c r="AF72" s="16"/>
      <c r="AG72" s="161" t="s">
        <v>29</v>
      </c>
      <c r="AH72" s="18">
        <v>3.625</v>
      </c>
      <c r="AI72" s="18">
        <v>7.5</v>
      </c>
      <c r="AJ72" s="18">
        <v>1.375</v>
      </c>
      <c r="AK72" s="18">
        <v>10</v>
      </c>
      <c r="AL72" s="19">
        <v>10</v>
      </c>
      <c r="AM72" s="70"/>
      <c r="AN72" s="73" t="s">
        <v>40</v>
      </c>
      <c r="AO72" s="23">
        <v>19</v>
      </c>
      <c r="AP72" s="24">
        <v>7.48</v>
      </c>
      <c r="AQ72" s="71"/>
      <c r="AR72" s="34" t="s">
        <v>37</v>
      </c>
      <c r="AS72" s="55">
        <v>0.04</v>
      </c>
      <c r="AT72" s="35" t="s">
        <v>38</v>
      </c>
      <c r="AU72" s="56">
        <v>0.06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286"/>
      <c r="B73" s="77" t="s">
        <v>44</v>
      </c>
      <c r="C73" s="82">
        <f t="shared" ref="C73:J73" si="66">C68</f>
        <v>149690000</v>
      </c>
      <c r="D73" s="83">
        <f t="shared" si="66"/>
        <v>1425370</v>
      </c>
      <c r="E73" s="83">
        <f t="shared" si="66"/>
        <v>3334220</v>
      </c>
      <c r="F73" s="84">
        <f t="shared" si="66"/>
        <v>5567410</v>
      </c>
      <c r="G73" s="82">
        <f t="shared" si="66"/>
        <v>221150000</v>
      </c>
      <c r="H73" s="83">
        <f t="shared" si="66"/>
        <v>1975450</v>
      </c>
      <c r="I73" s="83">
        <f t="shared" si="66"/>
        <v>6135550</v>
      </c>
      <c r="J73" s="84">
        <f t="shared" si="66"/>
        <v>10336000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1139101800</v>
      </c>
      <c r="S73" s="60"/>
      <c r="T73" s="281"/>
      <c r="U73" s="284"/>
      <c r="V73" s="60"/>
      <c r="W73" s="163" t="s">
        <v>7</v>
      </c>
      <c r="X73" s="6">
        <f t="shared" ref="X73:AE73" si="67">X68</f>
        <v>1993</v>
      </c>
      <c r="Y73" s="6">
        <f t="shared" si="67"/>
        <v>2992.6</v>
      </c>
      <c r="Z73" s="6">
        <f t="shared" si="67"/>
        <v>32.4</v>
      </c>
      <c r="AA73" s="6">
        <f t="shared" si="67"/>
        <v>42.9</v>
      </c>
      <c r="AB73" s="6">
        <f t="shared" si="67"/>
        <v>2094.6999999999998</v>
      </c>
      <c r="AC73" s="6">
        <f t="shared" si="67"/>
        <v>3164.1</v>
      </c>
      <c r="AD73" s="6">
        <f t="shared" si="67"/>
        <v>54.7</v>
      </c>
      <c r="AE73" s="92">
        <f t="shared" si="67"/>
        <v>7.1</v>
      </c>
      <c r="AF73" s="16"/>
      <c r="AG73" s="163" t="s">
        <v>26</v>
      </c>
      <c r="AH73" s="7">
        <f>(AH72*10.74)</f>
        <v>38.932499999999997</v>
      </c>
      <c r="AI73" s="7">
        <f>(AI72*2.2)</f>
        <v>16.5</v>
      </c>
      <c r="AJ73" s="7">
        <f>(AJ72*0.25)</f>
        <v>0.34375</v>
      </c>
      <c r="AK73" s="294">
        <f>AK72+AL72</f>
        <v>20</v>
      </c>
      <c r="AL73" s="295"/>
      <c r="AM73" s="11"/>
      <c r="AN73" s="25" t="s">
        <v>41</v>
      </c>
      <c r="AO73" s="26">
        <v>21.8</v>
      </c>
      <c r="AP73" s="27">
        <v>7.85</v>
      </c>
      <c r="AQ73" s="71"/>
      <c r="AR73" s="36" t="s">
        <v>36</v>
      </c>
      <c r="AS73" s="13">
        <v>0.27</v>
      </c>
      <c r="AT73" s="2" t="s">
        <v>39</v>
      </c>
      <c r="AU73" s="39">
        <v>0.28999999999999998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287"/>
      <c r="B74" s="75" t="s">
        <v>3</v>
      </c>
      <c r="C74" s="85">
        <f t="shared" ref="C74:J74" si="68">C72-C73</f>
        <v>539000</v>
      </c>
      <c r="D74" s="85">
        <f t="shared" si="68"/>
        <v>0</v>
      </c>
      <c r="E74" s="85">
        <f t="shared" si="68"/>
        <v>0</v>
      </c>
      <c r="F74" s="86">
        <f t="shared" si="68"/>
        <v>15000</v>
      </c>
      <c r="G74" s="85">
        <f t="shared" si="68"/>
        <v>539000</v>
      </c>
      <c r="H74" s="85">
        <f t="shared" si="68"/>
        <v>0</v>
      </c>
      <c r="I74" s="85">
        <f t="shared" si="68"/>
        <v>0</v>
      </c>
      <c r="J74" s="86">
        <f t="shared" si="68"/>
        <v>15000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1169400</v>
      </c>
      <c r="S74" s="61"/>
      <c r="T74" s="282"/>
      <c r="U74" s="285"/>
      <c r="V74" s="61"/>
      <c r="W74" s="48" t="s">
        <v>3</v>
      </c>
      <c r="X74" s="49">
        <f>X72-X73</f>
        <v>7.5</v>
      </c>
      <c r="Y74" s="49">
        <f t="shared" ref="Y74:AE74" si="69">Y72-Y73</f>
        <v>7.5</v>
      </c>
      <c r="Z74" s="49">
        <f t="shared" si="69"/>
        <v>0</v>
      </c>
      <c r="AA74" s="49">
        <f t="shared" si="69"/>
        <v>0</v>
      </c>
      <c r="AB74" s="49">
        <f t="shared" si="69"/>
        <v>7.8000000000001819</v>
      </c>
      <c r="AC74" s="49">
        <f t="shared" si="69"/>
        <v>7.7000000000002728</v>
      </c>
      <c r="AD74" s="49">
        <f t="shared" si="69"/>
        <v>0</v>
      </c>
      <c r="AE74" s="94">
        <f t="shared" si="69"/>
        <v>0</v>
      </c>
      <c r="AF74" s="16"/>
      <c r="AG74" s="164" t="s">
        <v>28</v>
      </c>
      <c r="AH74" s="162">
        <f>(AH73)/((K72/1000000)*8.34)</f>
        <v>4.3303946823987927</v>
      </c>
      <c r="AI74" s="162">
        <f>(AI73)/((K72/1000000)*8.34)</f>
        <v>1.8352664806929966</v>
      </c>
      <c r="AJ74" s="162">
        <f>(AJ73)/((K72/1000000)*8.34)</f>
        <v>3.8234718347770764E-2</v>
      </c>
      <c r="AK74" s="296">
        <f>(AK73)/((K72/1000000)*8.34)</f>
        <v>2.2245654311430263</v>
      </c>
      <c r="AL74" s="297"/>
      <c r="AM74" s="11"/>
      <c r="AN74" s="63"/>
      <c r="AO74" s="14"/>
      <c r="AP74" s="14"/>
      <c r="AQ74" s="71"/>
      <c r="AR74" s="166" t="s">
        <v>55</v>
      </c>
      <c r="AS74" s="89">
        <v>1.4</v>
      </c>
      <c r="AT74" s="165" t="s">
        <v>54</v>
      </c>
      <c r="AU74" s="38">
        <v>0.05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267">
        <v>19</v>
      </c>
      <c r="B76" s="76" t="s">
        <v>45</v>
      </c>
      <c r="C76" s="81">
        <v>151039000</v>
      </c>
      <c r="D76" s="40">
        <v>1433370</v>
      </c>
      <c r="E76" s="40">
        <v>3366220</v>
      </c>
      <c r="F76" s="42">
        <v>5614410</v>
      </c>
      <c r="G76" s="81">
        <v>222523000</v>
      </c>
      <c r="H76" s="40">
        <v>1983450</v>
      </c>
      <c r="I76" s="40">
        <v>6135550</v>
      </c>
      <c r="J76" s="42">
        <v>10372100</v>
      </c>
      <c r="K76" s="270">
        <f>C78+G78</f>
        <v>1644000</v>
      </c>
      <c r="L76" s="271"/>
      <c r="M76" s="276">
        <f>D78+E78+F78+H78+I78+J78</f>
        <v>101100</v>
      </c>
      <c r="N76" s="271"/>
      <c r="O76" s="288">
        <f>M76+K76</f>
        <v>1745100</v>
      </c>
      <c r="P76" s="289"/>
      <c r="Q76" s="45" t="s">
        <v>6</v>
      </c>
      <c r="R76" s="42">
        <v>1141573200</v>
      </c>
      <c r="S76" s="60"/>
      <c r="T76" s="280">
        <v>0</v>
      </c>
      <c r="U76" s="283">
        <v>1.07</v>
      </c>
      <c r="V76" s="60"/>
      <c r="W76" s="161" t="s">
        <v>6</v>
      </c>
      <c r="X76" s="47">
        <v>2011.8</v>
      </c>
      <c r="Y76" s="47">
        <v>3011.7</v>
      </c>
      <c r="Z76" s="47">
        <v>32.6</v>
      </c>
      <c r="AA76" s="47">
        <v>42.9</v>
      </c>
      <c r="AB76" s="47">
        <v>2114.3000000000002</v>
      </c>
      <c r="AC76" s="47">
        <v>3184</v>
      </c>
      <c r="AD76" s="47">
        <v>54.9</v>
      </c>
      <c r="AE76" s="93">
        <v>7.1</v>
      </c>
      <c r="AF76" s="16"/>
      <c r="AG76" s="161" t="s">
        <v>29</v>
      </c>
      <c r="AH76" s="18">
        <v>5.4375</v>
      </c>
      <c r="AI76" s="18">
        <v>11.25</v>
      </c>
      <c r="AJ76" s="18">
        <v>2.25</v>
      </c>
      <c r="AK76" s="18">
        <v>12</v>
      </c>
      <c r="AL76" s="19">
        <v>12</v>
      </c>
      <c r="AM76" s="70"/>
      <c r="AN76" s="73" t="s">
        <v>40</v>
      </c>
      <c r="AO76" s="23">
        <v>19.100000000000001</v>
      </c>
      <c r="AP76" s="24">
        <v>7.53</v>
      </c>
      <c r="AQ76" s="71"/>
      <c r="AR76" s="34" t="s">
        <v>37</v>
      </c>
      <c r="AS76" s="55">
        <v>0.04</v>
      </c>
      <c r="AT76" s="35" t="s">
        <v>38</v>
      </c>
      <c r="AU76" s="56">
        <v>0.06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286"/>
      <c r="B77" s="77" t="s">
        <v>44</v>
      </c>
      <c r="C77" s="82">
        <f t="shared" ref="C77:J77" si="70">C72</f>
        <v>150229000</v>
      </c>
      <c r="D77" s="83">
        <f t="shared" si="70"/>
        <v>1425370</v>
      </c>
      <c r="E77" s="83">
        <f t="shared" si="70"/>
        <v>3334220</v>
      </c>
      <c r="F77" s="84">
        <f t="shared" si="70"/>
        <v>5582410</v>
      </c>
      <c r="G77" s="82">
        <f t="shared" si="70"/>
        <v>221689000</v>
      </c>
      <c r="H77" s="83">
        <f t="shared" si="70"/>
        <v>1975450</v>
      </c>
      <c r="I77" s="83">
        <f t="shared" si="70"/>
        <v>6135550</v>
      </c>
      <c r="J77" s="84">
        <f t="shared" si="70"/>
        <v>10351000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1140271200</v>
      </c>
      <c r="S77" s="60"/>
      <c r="T77" s="281"/>
      <c r="U77" s="284"/>
      <c r="V77" s="60"/>
      <c r="W77" s="163" t="s">
        <v>7</v>
      </c>
      <c r="X77" s="6">
        <f t="shared" ref="X77:AE77" si="71">X72</f>
        <v>2000.5</v>
      </c>
      <c r="Y77" s="6">
        <f t="shared" si="71"/>
        <v>3000.1</v>
      </c>
      <c r="Z77" s="6">
        <f t="shared" si="71"/>
        <v>32.4</v>
      </c>
      <c r="AA77" s="6">
        <f t="shared" si="71"/>
        <v>42.9</v>
      </c>
      <c r="AB77" s="6">
        <f t="shared" si="71"/>
        <v>2102.5</v>
      </c>
      <c r="AC77" s="6">
        <f t="shared" si="71"/>
        <v>3171.8</v>
      </c>
      <c r="AD77" s="6">
        <f t="shared" si="71"/>
        <v>54.7</v>
      </c>
      <c r="AE77" s="92">
        <f t="shared" si="71"/>
        <v>7.1</v>
      </c>
      <c r="AF77" s="16"/>
      <c r="AG77" s="163" t="s">
        <v>26</v>
      </c>
      <c r="AH77" s="7">
        <f>(AH76*10.74)</f>
        <v>58.39875</v>
      </c>
      <c r="AI77" s="7">
        <f>(AI76*2.2)</f>
        <v>24.750000000000004</v>
      </c>
      <c r="AJ77" s="7">
        <f>(AJ76*0.25)</f>
        <v>0.5625</v>
      </c>
      <c r="AK77" s="294">
        <f>AK76+AL76</f>
        <v>24</v>
      </c>
      <c r="AL77" s="295"/>
      <c r="AM77" s="11"/>
      <c r="AN77" s="25" t="s">
        <v>41</v>
      </c>
      <c r="AO77" s="26">
        <v>22</v>
      </c>
      <c r="AP77" s="27">
        <v>7.82</v>
      </c>
      <c r="AQ77" s="71"/>
      <c r="AR77" s="36" t="s">
        <v>36</v>
      </c>
      <c r="AS77" s="13">
        <v>0.2</v>
      </c>
      <c r="AT77" s="2" t="s">
        <v>39</v>
      </c>
      <c r="AU77" s="39">
        <v>0.22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287"/>
      <c r="B78" s="75" t="s">
        <v>3</v>
      </c>
      <c r="C78" s="85">
        <f t="shared" ref="C78:J78" si="72">C76-C77</f>
        <v>810000</v>
      </c>
      <c r="D78" s="85">
        <f t="shared" si="72"/>
        <v>8000</v>
      </c>
      <c r="E78" s="85">
        <f t="shared" si="72"/>
        <v>32000</v>
      </c>
      <c r="F78" s="86">
        <f t="shared" si="72"/>
        <v>32000</v>
      </c>
      <c r="G78" s="85">
        <f t="shared" si="72"/>
        <v>834000</v>
      </c>
      <c r="H78" s="85">
        <f t="shared" si="72"/>
        <v>8000</v>
      </c>
      <c r="I78" s="85">
        <f t="shared" si="72"/>
        <v>0</v>
      </c>
      <c r="J78" s="86">
        <f t="shared" si="72"/>
        <v>21100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1302000</v>
      </c>
      <c r="S78" s="61"/>
      <c r="T78" s="282"/>
      <c r="U78" s="285"/>
      <c r="V78" s="61"/>
      <c r="W78" s="48" t="s">
        <v>3</v>
      </c>
      <c r="X78" s="49">
        <f>X76-X77</f>
        <v>11.299999999999955</v>
      </c>
      <c r="Y78" s="49">
        <f t="shared" ref="Y78:AE78" si="73">Y76-Y77</f>
        <v>11.599999999999909</v>
      </c>
      <c r="Z78" s="49">
        <f t="shared" si="73"/>
        <v>0.20000000000000284</v>
      </c>
      <c r="AA78" s="49">
        <f t="shared" si="73"/>
        <v>0</v>
      </c>
      <c r="AB78" s="49">
        <f t="shared" si="73"/>
        <v>11.800000000000182</v>
      </c>
      <c r="AC78" s="49">
        <f t="shared" si="73"/>
        <v>12.199999999999818</v>
      </c>
      <c r="AD78" s="49">
        <f t="shared" si="73"/>
        <v>0.19999999999999574</v>
      </c>
      <c r="AE78" s="94">
        <f t="shared" si="73"/>
        <v>0</v>
      </c>
      <c r="AF78" s="16"/>
      <c r="AG78" s="164" t="s">
        <v>28</v>
      </c>
      <c r="AH78" s="162">
        <f>(AH77)/((K76/1000000)*8.34)</f>
        <v>4.2592750617024633</v>
      </c>
      <c r="AI78" s="162">
        <f>(AI77)/((K76/1000000)*8.34)</f>
        <v>1.8051252428713969</v>
      </c>
      <c r="AJ78" s="162">
        <f>(AJ77)/((K76/1000000)*8.34)</f>
        <v>4.1025573701622652E-2</v>
      </c>
      <c r="AK78" s="296">
        <f>(AK77)/((K76/1000000)*8.34)</f>
        <v>1.7504244779358997</v>
      </c>
      <c r="AL78" s="297"/>
      <c r="AM78" s="11"/>
      <c r="AN78" s="63"/>
      <c r="AO78" s="14"/>
      <c r="AP78" s="14"/>
      <c r="AQ78" s="71"/>
      <c r="AR78" s="166" t="s">
        <v>55</v>
      </c>
      <c r="AS78" s="89">
        <v>1.44</v>
      </c>
      <c r="AT78" s="165" t="s">
        <v>54</v>
      </c>
      <c r="AU78" s="38">
        <v>0.04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267">
        <v>20</v>
      </c>
      <c r="B80" s="76" t="s">
        <v>45</v>
      </c>
      <c r="C80" s="81">
        <v>151748000</v>
      </c>
      <c r="D80" s="40">
        <v>1441370</v>
      </c>
      <c r="E80" s="40">
        <v>3366220</v>
      </c>
      <c r="F80" s="42">
        <v>5665400</v>
      </c>
      <c r="G80" s="81">
        <v>223304000</v>
      </c>
      <c r="H80" s="40">
        <v>1991450</v>
      </c>
      <c r="I80" s="40">
        <v>6167550</v>
      </c>
      <c r="J80" s="42">
        <v>10433100</v>
      </c>
      <c r="K80" s="270">
        <f>C82+G82</f>
        <v>1490000</v>
      </c>
      <c r="L80" s="271"/>
      <c r="M80" s="276">
        <f>D82+E82+F82+H82+I82+J82</f>
        <v>159990</v>
      </c>
      <c r="N80" s="271"/>
      <c r="O80" s="288">
        <f>M80+K80</f>
        <v>1649990</v>
      </c>
      <c r="P80" s="289"/>
      <c r="Q80" s="45" t="s">
        <v>6</v>
      </c>
      <c r="R80" s="42">
        <v>1142877400</v>
      </c>
      <c r="S80" s="60"/>
      <c r="T80" s="280">
        <v>0</v>
      </c>
      <c r="U80" s="283">
        <v>0.95</v>
      </c>
      <c r="V80" s="60"/>
      <c r="W80" s="161" t="s">
        <v>6</v>
      </c>
      <c r="X80" s="47">
        <v>2021.5</v>
      </c>
      <c r="Y80" s="47">
        <v>3022.7</v>
      </c>
      <c r="Z80" s="47">
        <v>32.700000000000003</v>
      </c>
      <c r="AA80" s="47">
        <v>43.2</v>
      </c>
      <c r="AB80" s="47">
        <v>2125.1</v>
      </c>
      <c r="AC80" s="47">
        <v>3195.9</v>
      </c>
      <c r="AD80" s="47">
        <v>55</v>
      </c>
      <c r="AE80" s="93">
        <v>7.1</v>
      </c>
      <c r="AF80" s="16"/>
      <c r="AG80" s="161" t="s">
        <v>29</v>
      </c>
      <c r="AH80" s="18">
        <v>5.6875</v>
      </c>
      <c r="AI80" s="18">
        <v>9.75</v>
      </c>
      <c r="AJ80" s="18">
        <v>2.0625</v>
      </c>
      <c r="AK80" s="18">
        <v>12</v>
      </c>
      <c r="AL80" s="19">
        <v>11</v>
      </c>
      <c r="AM80" s="70"/>
      <c r="AN80" s="73" t="s">
        <v>40</v>
      </c>
      <c r="AO80" s="23">
        <v>19.399999999999999</v>
      </c>
      <c r="AP80" s="24">
        <v>7.44</v>
      </c>
      <c r="AQ80" s="71"/>
      <c r="AR80" s="34" t="s">
        <v>37</v>
      </c>
      <c r="AS80" s="55">
        <v>4.3999999999999997E-2</v>
      </c>
      <c r="AT80" s="35" t="s">
        <v>38</v>
      </c>
      <c r="AU80" s="56">
        <v>5.8000000000000003E-2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286"/>
      <c r="B81" s="77" t="s">
        <v>44</v>
      </c>
      <c r="C81" s="82">
        <f t="shared" ref="C81:J81" si="74">C76</f>
        <v>151039000</v>
      </c>
      <c r="D81" s="83">
        <f t="shared" si="74"/>
        <v>1433370</v>
      </c>
      <c r="E81" s="83">
        <f t="shared" si="74"/>
        <v>3366220</v>
      </c>
      <c r="F81" s="84">
        <f t="shared" si="74"/>
        <v>5614410</v>
      </c>
      <c r="G81" s="82">
        <f t="shared" si="74"/>
        <v>222523000</v>
      </c>
      <c r="H81" s="83">
        <f t="shared" si="74"/>
        <v>1983450</v>
      </c>
      <c r="I81" s="83">
        <f t="shared" si="74"/>
        <v>6135550</v>
      </c>
      <c r="J81" s="84">
        <f t="shared" si="74"/>
        <v>10372100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1141573200</v>
      </c>
      <c r="S81" s="60"/>
      <c r="T81" s="281"/>
      <c r="U81" s="284"/>
      <c r="V81" s="60"/>
      <c r="W81" s="163" t="s">
        <v>7</v>
      </c>
      <c r="X81" s="6">
        <f t="shared" ref="X81:AE81" si="75">X76</f>
        <v>2011.8</v>
      </c>
      <c r="Y81" s="6">
        <f t="shared" si="75"/>
        <v>3011.7</v>
      </c>
      <c r="Z81" s="6">
        <f t="shared" si="75"/>
        <v>32.6</v>
      </c>
      <c r="AA81" s="6">
        <f t="shared" si="75"/>
        <v>42.9</v>
      </c>
      <c r="AB81" s="6">
        <f t="shared" si="75"/>
        <v>2114.3000000000002</v>
      </c>
      <c r="AC81" s="6">
        <f t="shared" si="75"/>
        <v>3184</v>
      </c>
      <c r="AD81" s="6">
        <f t="shared" si="75"/>
        <v>54.9</v>
      </c>
      <c r="AE81" s="92">
        <f t="shared" si="75"/>
        <v>7.1</v>
      </c>
      <c r="AF81" s="16"/>
      <c r="AG81" s="163" t="s">
        <v>26</v>
      </c>
      <c r="AH81" s="7">
        <f>(AH80*10.74)</f>
        <v>61.083750000000002</v>
      </c>
      <c r="AI81" s="7">
        <f>(AI80*2.2)</f>
        <v>21.450000000000003</v>
      </c>
      <c r="AJ81" s="7">
        <f>(AJ80*0.25)</f>
        <v>0.515625</v>
      </c>
      <c r="AK81" s="294">
        <f>AK80+AL80</f>
        <v>23</v>
      </c>
      <c r="AL81" s="295"/>
      <c r="AM81" s="11"/>
      <c r="AN81" s="25" t="s">
        <v>41</v>
      </c>
      <c r="AO81" s="26">
        <v>20.399999999999999</v>
      </c>
      <c r="AP81" s="27">
        <v>7.76</v>
      </c>
      <c r="AQ81" s="71"/>
      <c r="AR81" s="36" t="s">
        <v>36</v>
      </c>
      <c r="AS81" s="13">
        <v>0.246</v>
      </c>
      <c r="AT81" s="2" t="s">
        <v>39</v>
      </c>
      <c r="AU81" s="39">
        <v>0.28699999999999998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287"/>
      <c r="B82" s="75" t="s">
        <v>3</v>
      </c>
      <c r="C82" s="85">
        <f t="shared" ref="C82:J82" si="76">C80-C81</f>
        <v>709000</v>
      </c>
      <c r="D82" s="85">
        <f t="shared" si="76"/>
        <v>8000</v>
      </c>
      <c r="E82" s="85">
        <f t="shared" si="76"/>
        <v>0</v>
      </c>
      <c r="F82" s="86">
        <f t="shared" si="76"/>
        <v>50990</v>
      </c>
      <c r="G82" s="85">
        <f t="shared" si="76"/>
        <v>781000</v>
      </c>
      <c r="H82" s="85">
        <f t="shared" si="76"/>
        <v>8000</v>
      </c>
      <c r="I82" s="85">
        <f t="shared" si="76"/>
        <v>32000</v>
      </c>
      <c r="J82" s="86">
        <f t="shared" si="76"/>
        <v>61000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1304200</v>
      </c>
      <c r="S82" s="61"/>
      <c r="T82" s="282"/>
      <c r="U82" s="285"/>
      <c r="V82" s="61"/>
      <c r="W82" s="48" t="s">
        <v>3</v>
      </c>
      <c r="X82" s="49">
        <f>X80-X81</f>
        <v>9.7000000000000455</v>
      </c>
      <c r="Y82" s="49">
        <f t="shared" ref="Y82:AE82" si="77">Y80-Y81</f>
        <v>11</v>
      </c>
      <c r="Z82" s="49">
        <f t="shared" si="77"/>
        <v>0.10000000000000142</v>
      </c>
      <c r="AA82" s="49">
        <f t="shared" si="77"/>
        <v>0.30000000000000426</v>
      </c>
      <c r="AB82" s="49">
        <f t="shared" si="77"/>
        <v>10.799999999999727</v>
      </c>
      <c r="AC82" s="49">
        <f t="shared" si="77"/>
        <v>11.900000000000091</v>
      </c>
      <c r="AD82" s="49">
        <f t="shared" si="77"/>
        <v>0.10000000000000142</v>
      </c>
      <c r="AE82" s="94">
        <f t="shared" si="77"/>
        <v>0</v>
      </c>
      <c r="AF82" s="16"/>
      <c r="AG82" s="164" t="s">
        <v>28</v>
      </c>
      <c r="AH82" s="162">
        <f>(AH81)/((K80/1000000)*8.34)</f>
        <v>4.9155641929409493</v>
      </c>
      <c r="AI82" s="162">
        <f>(AI81)/((K80/1000000)*8.34)</f>
        <v>1.7261358698276279</v>
      </c>
      <c r="AJ82" s="162">
        <f>(AJ81)/((K80/1000000)*8.34)</f>
        <v>4.1493650717010284E-2</v>
      </c>
      <c r="AK82" s="296">
        <f>(AK81)/((K80/1000000)*8.34)</f>
        <v>1.8508682986496707</v>
      </c>
      <c r="AL82" s="297"/>
      <c r="AM82" s="11"/>
      <c r="AN82" s="63"/>
      <c r="AO82" s="14"/>
      <c r="AP82" s="14"/>
      <c r="AQ82" s="71"/>
      <c r="AR82" s="166" t="s">
        <v>55</v>
      </c>
      <c r="AS82" s="89">
        <v>1.38</v>
      </c>
      <c r="AT82" s="165" t="s">
        <v>54</v>
      </c>
      <c r="AU82" s="38">
        <v>4.1000000000000002E-2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267">
        <v>21</v>
      </c>
      <c r="B84" s="76" t="s">
        <v>45</v>
      </c>
      <c r="C84" s="81">
        <v>152421000</v>
      </c>
      <c r="D84" s="40">
        <v>1441370</v>
      </c>
      <c r="E84" s="40">
        <v>3398220</v>
      </c>
      <c r="F84" s="42">
        <v>5697400</v>
      </c>
      <c r="G84" s="81">
        <v>224000000</v>
      </c>
      <c r="H84" s="40">
        <v>1991450</v>
      </c>
      <c r="I84" s="40">
        <v>6167550</v>
      </c>
      <c r="J84" s="42">
        <v>10454100</v>
      </c>
      <c r="K84" s="270">
        <f>C86+G86</f>
        <v>1369000</v>
      </c>
      <c r="L84" s="271"/>
      <c r="M84" s="276">
        <f>D86+E86+F86+H86+I86+J86</f>
        <v>85000</v>
      </c>
      <c r="N84" s="271"/>
      <c r="O84" s="288">
        <f>M84+K84</f>
        <v>1454000</v>
      </c>
      <c r="P84" s="289"/>
      <c r="Q84" s="45" t="s">
        <v>6</v>
      </c>
      <c r="R84" s="42">
        <v>1144188500</v>
      </c>
      <c r="S84" s="60"/>
      <c r="T84" s="280">
        <v>0</v>
      </c>
      <c r="U84" s="283">
        <v>0.98</v>
      </c>
      <c r="V84" s="60"/>
      <c r="W84" s="161" t="s">
        <v>6</v>
      </c>
      <c r="X84" s="47">
        <v>2031</v>
      </c>
      <c r="Y84" s="47">
        <v>3032.3</v>
      </c>
      <c r="Z84" s="47">
        <v>32.700000000000003</v>
      </c>
      <c r="AA84" s="47">
        <v>43.2</v>
      </c>
      <c r="AB84" s="47">
        <v>2134.9</v>
      </c>
      <c r="AC84" s="47">
        <v>3205.9</v>
      </c>
      <c r="AD84" s="47">
        <v>55.2</v>
      </c>
      <c r="AE84" s="93">
        <v>7.1</v>
      </c>
      <c r="AF84" s="16"/>
      <c r="AG84" s="161" t="s">
        <v>29</v>
      </c>
      <c r="AH84" s="18">
        <v>4.625</v>
      </c>
      <c r="AI84" s="18">
        <v>9.375</v>
      </c>
      <c r="AJ84" s="18">
        <v>1.875</v>
      </c>
      <c r="AK84" s="18">
        <v>11</v>
      </c>
      <c r="AL84" s="19">
        <v>12</v>
      </c>
      <c r="AM84" s="70"/>
      <c r="AN84" s="73" t="s">
        <v>40</v>
      </c>
      <c r="AO84" s="23">
        <v>19</v>
      </c>
      <c r="AP84" s="24">
        <v>7.49</v>
      </c>
      <c r="AQ84" s="71"/>
      <c r="AR84" s="34" t="s">
        <v>37</v>
      </c>
      <c r="AS84" s="55">
        <v>4.2000000000000003E-2</v>
      </c>
      <c r="AT84" s="35" t="s">
        <v>38</v>
      </c>
      <c r="AU84" s="56">
        <v>5.8000000000000003E-2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286"/>
      <c r="B85" s="77" t="s">
        <v>44</v>
      </c>
      <c r="C85" s="82">
        <f t="shared" ref="C85:J85" si="78">C80</f>
        <v>151748000</v>
      </c>
      <c r="D85" s="83">
        <f t="shared" si="78"/>
        <v>1441370</v>
      </c>
      <c r="E85" s="83">
        <f t="shared" si="78"/>
        <v>3366220</v>
      </c>
      <c r="F85" s="84">
        <f t="shared" si="78"/>
        <v>5665400</v>
      </c>
      <c r="G85" s="82">
        <f t="shared" si="78"/>
        <v>223304000</v>
      </c>
      <c r="H85" s="83">
        <f t="shared" si="78"/>
        <v>1991450</v>
      </c>
      <c r="I85" s="83">
        <f t="shared" si="78"/>
        <v>6167550</v>
      </c>
      <c r="J85" s="84">
        <f t="shared" si="78"/>
        <v>10433100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1142877400</v>
      </c>
      <c r="S85" s="60"/>
      <c r="T85" s="281"/>
      <c r="U85" s="284"/>
      <c r="V85" s="60"/>
      <c r="W85" s="163" t="s">
        <v>7</v>
      </c>
      <c r="X85" s="6">
        <f t="shared" ref="X85:AE85" si="79">X80</f>
        <v>2021.5</v>
      </c>
      <c r="Y85" s="6">
        <f t="shared" si="79"/>
        <v>3022.7</v>
      </c>
      <c r="Z85" s="6">
        <f t="shared" si="79"/>
        <v>32.700000000000003</v>
      </c>
      <c r="AA85" s="6">
        <f t="shared" si="79"/>
        <v>43.2</v>
      </c>
      <c r="AB85" s="6">
        <f t="shared" si="79"/>
        <v>2125.1</v>
      </c>
      <c r="AC85" s="6">
        <f t="shared" si="79"/>
        <v>3195.9</v>
      </c>
      <c r="AD85" s="6">
        <f t="shared" si="79"/>
        <v>55</v>
      </c>
      <c r="AE85" s="92">
        <f t="shared" si="79"/>
        <v>7.1</v>
      </c>
      <c r="AF85" s="16"/>
      <c r="AG85" s="163" t="s">
        <v>26</v>
      </c>
      <c r="AH85" s="7">
        <f>(AH84*10.74)</f>
        <v>49.672499999999999</v>
      </c>
      <c r="AI85" s="7">
        <f>(AI84*2.2)</f>
        <v>20.625</v>
      </c>
      <c r="AJ85" s="7">
        <f>(AJ84*0.25)</f>
        <v>0.46875</v>
      </c>
      <c r="AK85" s="294">
        <f>AK84+AL84</f>
        <v>23</v>
      </c>
      <c r="AL85" s="295"/>
      <c r="AM85" s="11"/>
      <c r="AN85" s="25" t="s">
        <v>41</v>
      </c>
      <c r="AO85" s="26">
        <v>20</v>
      </c>
      <c r="AP85" s="27">
        <v>7.81</v>
      </c>
      <c r="AQ85" s="71"/>
      <c r="AR85" s="36" t="s">
        <v>36</v>
      </c>
      <c r="AS85" s="13">
        <v>0.35299999999999998</v>
      </c>
      <c r="AT85" s="2" t="s">
        <v>39</v>
      </c>
      <c r="AU85" s="39">
        <v>0.37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287"/>
      <c r="B86" s="75" t="s">
        <v>3</v>
      </c>
      <c r="C86" s="85">
        <f t="shared" ref="C86:J86" si="80">C84-C85</f>
        <v>673000</v>
      </c>
      <c r="D86" s="85">
        <f t="shared" si="80"/>
        <v>0</v>
      </c>
      <c r="E86" s="85">
        <f t="shared" si="80"/>
        <v>32000</v>
      </c>
      <c r="F86" s="86">
        <f t="shared" si="80"/>
        <v>32000</v>
      </c>
      <c r="G86" s="85">
        <f t="shared" si="80"/>
        <v>696000</v>
      </c>
      <c r="H86" s="85">
        <f t="shared" si="80"/>
        <v>0</v>
      </c>
      <c r="I86" s="85">
        <f t="shared" si="80"/>
        <v>0</v>
      </c>
      <c r="J86" s="86">
        <f t="shared" si="80"/>
        <v>21000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1311100</v>
      </c>
      <c r="S86" s="61"/>
      <c r="T86" s="282"/>
      <c r="U86" s="285"/>
      <c r="V86" s="61"/>
      <c r="W86" s="48" t="s">
        <v>3</v>
      </c>
      <c r="X86" s="49">
        <f>X84-X85</f>
        <v>9.5</v>
      </c>
      <c r="Y86" s="49">
        <f t="shared" ref="Y86:AE86" si="81">Y84-Y85</f>
        <v>9.6000000000003638</v>
      </c>
      <c r="Z86" s="49">
        <f t="shared" si="81"/>
        <v>0</v>
      </c>
      <c r="AA86" s="49">
        <f t="shared" si="81"/>
        <v>0</v>
      </c>
      <c r="AB86" s="49">
        <f t="shared" si="81"/>
        <v>9.8000000000001819</v>
      </c>
      <c r="AC86" s="49">
        <f t="shared" si="81"/>
        <v>10</v>
      </c>
      <c r="AD86" s="49">
        <f t="shared" si="81"/>
        <v>0.20000000000000284</v>
      </c>
      <c r="AE86" s="94">
        <f t="shared" si="81"/>
        <v>0</v>
      </c>
      <c r="AF86" s="16"/>
      <c r="AG86" s="164" t="s">
        <v>28</v>
      </c>
      <c r="AH86" s="162">
        <f>(AH85)/((K84/1000000)*8.34)</f>
        <v>4.3505735951779112</v>
      </c>
      <c r="AI86" s="162">
        <f>(AI85)/((K84/1000000)*8.34)</f>
        <v>1.8064438149991329</v>
      </c>
      <c r="AJ86" s="162">
        <f>(AJ85)/((K84/1000000)*8.34)</f>
        <v>4.1055541249980294E-2</v>
      </c>
      <c r="AK86" s="296">
        <f>(AK85)/((K84/1000000)*8.34)</f>
        <v>2.0144585573323663</v>
      </c>
      <c r="AL86" s="297"/>
      <c r="AM86" s="11"/>
      <c r="AN86" s="63"/>
      <c r="AO86" s="14"/>
      <c r="AP86" s="14"/>
      <c r="AQ86" s="71"/>
      <c r="AR86" s="166" t="s">
        <v>55</v>
      </c>
      <c r="AS86" s="89">
        <v>1.46</v>
      </c>
      <c r="AT86" s="165" t="s">
        <v>54</v>
      </c>
      <c r="AU86" s="38">
        <v>4.1000000000000002E-2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267">
        <v>22</v>
      </c>
      <c r="B88" s="76" t="s">
        <v>45</v>
      </c>
      <c r="C88" s="81">
        <v>153136000</v>
      </c>
      <c r="D88" s="40">
        <v>1449370</v>
      </c>
      <c r="E88" s="40">
        <v>3398220</v>
      </c>
      <c r="F88" s="42">
        <v>5726400</v>
      </c>
      <c r="G88" s="81">
        <v>224684000</v>
      </c>
      <c r="H88" s="40">
        <v>1999540</v>
      </c>
      <c r="I88" s="40">
        <v>6200540</v>
      </c>
      <c r="J88" s="42">
        <v>10493100</v>
      </c>
      <c r="K88" s="270">
        <f>C90+G90</f>
        <v>1399000</v>
      </c>
      <c r="L88" s="271"/>
      <c r="M88" s="276">
        <f>D90+E90+F90+H90+I90+J90</f>
        <v>117080</v>
      </c>
      <c r="N88" s="271"/>
      <c r="O88" s="288">
        <f>M88+K88</f>
        <v>1516080</v>
      </c>
      <c r="P88" s="289"/>
      <c r="Q88" s="45" t="s">
        <v>6</v>
      </c>
      <c r="R88" s="42">
        <v>1145508600</v>
      </c>
      <c r="S88" s="60"/>
      <c r="T88" s="280">
        <v>0</v>
      </c>
      <c r="U88" s="283">
        <v>1.01</v>
      </c>
      <c r="V88" s="60"/>
      <c r="W88" s="161" t="s">
        <v>6</v>
      </c>
      <c r="X88" s="47">
        <v>2041</v>
      </c>
      <c r="Y88" s="47">
        <v>3042.3</v>
      </c>
      <c r="Z88" s="47">
        <v>33</v>
      </c>
      <c r="AA88" s="47">
        <v>43.3</v>
      </c>
      <c r="AB88" s="47">
        <v>2145.5</v>
      </c>
      <c r="AC88" s="47">
        <v>3216.4</v>
      </c>
      <c r="AD88" s="47">
        <v>55.4</v>
      </c>
      <c r="AE88" s="93">
        <v>7.2</v>
      </c>
      <c r="AF88" s="16"/>
      <c r="AG88" s="161" t="s">
        <v>29</v>
      </c>
      <c r="AH88" s="18">
        <v>4.375</v>
      </c>
      <c r="AI88" s="18">
        <v>10.25</v>
      </c>
      <c r="AJ88" s="18">
        <v>1.875</v>
      </c>
      <c r="AK88" s="18">
        <v>11</v>
      </c>
      <c r="AL88" s="19">
        <v>10</v>
      </c>
      <c r="AM88" s="70"/>
      <c r="AN88" s="73" t="s">
        <v>40</v>
      </c>
      <c r="AO88" s="23">
        <v>18.899999999999999</v>
      </c>
      <c r="AP88" s="24">
        <v>7.38</v>
      </c>
      <c r="AQ88" s="71"/>
      <c r="AR88" s="34" t="s">
        <v>37</v>
      </c>
      <c r="AS88" s="55">
        <v>4.3999999999999997E-2</v>
      </c>
      <c r="AT88" s="35" t="s">
        <v>38</v>
      </c>
      <c r="AU88" s="56">
        <v>5.5E-2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286"/>
      <c r="B89" s="77" t="s">
        <v>44</v>
      </c>
      <c r="C89" s="82">
        <f t="shared" ref="C89:J89" si="82">C84</f>
        <v>152421000</v>
      </c>
      <c r="D89" s="83">
        <f t="shared" si="82"/>
        <v>1441370</v>
      </c>
      <c r="E89" s="83">
        <f t="shared" si="82"/>
        <v>3398220</v>
      </c>
      <c r="F89" s="84">
        <f t="shared" si="82"/>
        <v>5697400</v>
      </c>
      <c r="G89" s="82">
        <f t="shared" si="82"/>
        <v>224000000</v>
      </c>
      <c r="H89" s="83">
        <f t="shared" si="82"/>
        <v>1991450</v>
      </c>
      <c r="I89" s="83">
        <f t="shared" si="82"/>
        <v>6167550</v>
      </c>
      <c r="J89" s="84">
        <f t="shared" si="82"/>
        <v>10454100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1144188500</v>
      </c>
      <c r="S89" s="60"/>
      <c r="T89" s="281"/>
      <c r="U89" s="284"/>
      <c r="V89" s="60"/>
      <c r="W89" s="163" t="s">
        <v>7</v>
      </c>
      <c r="X89" s="6">
        <f t="shared" ref="X89:AE89" si="83">X84</f>
        <v>2031</v>
      </c>
      <c r="Y89" s="6">
        <f t="shared" si="83"/>
        <v>3032.3</v>
      </c>
      <c r="Z89" s="6">
        <f t="shared" si="83"/>
        <v>32.700000000000003</v>
      </c>
      <c r="AA89" s="6">
        <f t="shared" si="83"/>
        <v>43.2</v>
      </c>
      <c r="AB89" s="6">
        <f t="shared" si="83"/>
        <v>2134.9</v>
      </c>
      <c r="AC89" s="6">
        <f t="shared" si="83"/>
        <v>3205.9</v>
      </c>
      <c r="AD89" s="6">
        <f t="shared" si="83"/>
        <v>55.2</v>
      </c>
      <c r="AE89" s="92">
        <f t="shared" si="83"/>
        <v>7.1</v>
      </c>
      <c r="AF89" s="16"/>
      <c r="AG89" s="163" t="s">
        <v>26</v>
      </c>
      <c r="AH89" s="7">
        <f>(AH88*10.74)</f>
        <v>46.987500000000004</v>
      </c>
      <c r="AI89" s="7">
        <f>(AI88*2.2)</f>
        <v>22.55</v>
      </c>
      <c r="AJ89" s="7">
        <f>(AJ88*0.25)</f>
        <v>0.46875</v>
      </c>
      <c r="AK89" s="294">
        <f>AK88+AL88</f>
        <v>21</v>
      </c>
      <c r="AL89" s="295"/>
      <c r="AM89" s="11"/>
      <c r="AN89" s="25" t="s">
        <v>41</v>
      </c>
      <c r="AO89" s="26">
        <v>19.399999999999999</v>
      </c>
      <c r="AP89" s="27">
        <v>7.74</v>
      </c>
      <c r="AQ89" s="71"/>
      <c r="AR89" s="36" t="s">
        <v>36</v>
      </c>
      <c r="AS89" s="13">
        <v>0.25900000000000001</v>
      </c>
      <c r="AT89" s="2" t="s">
        <v>39</v>
      </c>
      <c r="AU89" s="39">
        <v>0.26400000000000001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287"/>
      <c r="B90" s="75" t="s">
        <v>3</v>
      </c>
      <c r="C90" s="85">
        <f t="shared" ref="C90:J90" si="84">C88-C89</f>
        <v>715000</v>
      </c>
      <c r="D90" s="85">
        <f t="shared" si="84"/>
        <v>8000</v>
      </c>
      <c r="E90" s="85">
        <f t="shared" si="84"/>
        <v>0</v>
      </c>
      <c r="F90" s="86">
        <f t="shared" si="84"/>
        <v>29000</v>
      </c>
      <c r="G90" s="85">
        <f t="shared" si="84"/>
        <v>684000</v>
      </c>
      <c r="H90" s="85">
        <f t="shared" si="84"/>
        <v>8090</v>
      </c>
      <c r="I90" s="85">
        <f t="shared" si="84"/>
        <v>32990</v>
      </c>
      <c r="J90" s="86">
        <f t="shared" si="84"/>
        <v>39000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1320100</v>
      </c>
      <c r="S90" s="61"/>
      <c r="T90" s="282"/>
      <c r="U90" s="285"/>
      <c r="V90" s="61"/>
      <c r="W90" s="48" t="s">
        <v>3</v>
      </c>
      <c r="X90" s="49">
        <f>X88-X89</f>
        <v>10</v>
      </c>
      <c r="Y90" s="49">
        <f t="shared" ref="Y90:AE90" si="85">Y88-Y89</f>
        <v>10</v>
      </c>
      <c r="Z90" s="49">
        <f t="shared" si="85"/>
        <v>0.29999999999999716</v>
      </c>
      <c r="AA90" s="49">
        <f t="shared" si="85"/>
        <v>9.9999999999994316E-2</v>
      </c>
      <c r="AB90" s="49">
        <f t="shared" si="85"/>
        <v>10.599999999999909</v>
      </c>
      <c r="AC90" s="49">
        <f t="shared" si="85"/>
        <v>10.5</v>
      </c>
      <c r="AD90" s="49">
        <f t="shared" si="85"/>
        <v>0.19999999999999574</v>
      </c>
      <c r="AE90" s="94">
        <f t="shared" si="85"/>
        <v>0.10000000000000053</v>
      </c>
      <c r="AF90" s="16"/>
      <c r="AG90" s="164" t="s">
        <v>28</v>
      </c>
      <c r="AH90" s="162">
        <f>(AH89)/((K88/1000000)*8.34)</f>
        <v>4.0271571163369524</v>
      </c>
      <c r="AI90" s="162">
        <f>(AI89)/((K88/1000000)*8.34)</f>
        <v>1.9326925878882313</v>
      </c>
      <c r="AJ90" s="162">
        <f>(AJ89)/((K88/1000000)*8.34)</f>
        <v>4.0175150801446048E-2</v>
      </c>
      <c r="AK90" s="296">
        <f>(AK89)/((K88/1000000)*8.34)</f>
        <v>1.799846755904783</v>
      </c>
      <c r="AL90" s="297"/>
      <c r="AM90" s="11"/>
      <c r="AN90" s="63"/>
      <c r="AO90" s="14"/>
      <c r="AP90" s="14"/>
      <c r="AQ90" s="71"/>
      <c r="AR90" s="166" t="s">
        <v>55</v>
      </c>
      <c r="AS90" s="89">
        <v>1.44</v>
      </c>
      <c r="AT90" s="165" t="s">
        <v>54</v>
      </c>
      <c r="AU90" s="38">
        <v>5.1999999999999998E-2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267">
        <v>23</v>
      </c>
      <c r="B92" s="76" t="s">
        <v>45</v>
      </c>
      <c r="C92" s="81">
        <v>153861000</v>
      </c>
      <c r="D92" s="40">
        <v>1449370</v>
      </c>
      <c r="E92" s="40">
        <v>3430220</v>
      </c>
      <c r="F92" s="42">
        <v>5758390</v>
      </c>
      <c r="G92" s="81">
        <v>225433000</v>
      </c>
      <c r="H92" s="40">
        <v>1999540</v>
      </c>
      <c r="I92" s="40">
        <v>6200540</v>
      </c>
      <c r="J92" s="42">
        <v>10515100</v>
      </c>
      <c r="K92" s="270">
        <f>C94+G94</f>
        <v>1474000</v>
      </c>
      <c r="L92" s="271"/>
      <c r="M92" s="276">
        <f>D94+E94+F94+H94+I94+J94</f>
        <v>85990</v>
      </c>
      <c r="N92" s="271"/>
      <c r="O92" s="288">
        <f>M92+K92</f>
        <v>1559990</v>
      </c>
      <c r="P92" s="289"/>
      <c r="Q92" s="45" t="s">
        <v>6</v>
      </c>
      <c r="R92" s="42">
        <v>1146815300</v>
      </c>
      <c r="S92" s="60"/>
      <c r="T92" s="280">
        <v>0</v>
      </c>
      <c r="U92" s="283">
        <v>1.07</v>
      </c>
      <c r="V92" s="60"/>
      <c r="W92" s="161" t="s">
        <v>6</v>
      </c>
      <c r="X92" s="47">
        <v>2050.9</v>
      </c>
      <c r="Y92" s="47">
        <v>3052.7</v>
      </c>
      <c r="Z92" s="47">
        <v>33</v>
      </c>
      <c r="AA92" s="47">
        <v>43.3</v>
      </c>
      <c r="AB92" s="47">
        <v>2156.1</v>
      </c>
      <c r="AC92" s="47">
        <v>3227.2</v>
      </c>
      <c r="AD92" s="47">
        <v>55.5</v>
      </c>
      <c r="AE92" s="93">
        <v>7.2</v>
      </c>
      <c r="AF92" s="16"/>
      <c r="AG92" s="161" t="s">
        <v>29</v>
      </c>
      <c r="AH92" s="18">
        <v>3.875</v>
      </c>
      <c r="AI92" s="18">
        <v>10</v>
      </c>
      <c r="AJ92" s="18">
        <v>2.375</v>
      </c>
      <c r="AK92" s="18">
        <v>11</v>
      </c>
      <c r="AL92" s="19">
        <v>11</v>
      </c>
      <c r="AM92" s="70"/>
      <c r="AN92" s="73" t="s">
        <v>40</v>
      </c>
      <c r="AO92" s="23">
        <v>18</v>
      </c>
      <c r="AP92" s="24">
        <v>7.46</v>
      </c>
      <c r="AQ92" s="71"/>
      <c r="AR92" s="34" t="s">
        <v>37</v>
      </c>
      <c r="AS92" s="55">
        <v>4.1000000000000002E-2</v>
      </c>
      <c r="AT92" s="35" t="s">
        <v>38</v>
      </c>
      <c r="AU92" s="56">
        <v>5.7000000000000002E-2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286"/>
      <c r="B93" s="77" t="s">
        <v>44</v>
      </c>
      <c r="C93" s="82">
        <f t="shared" ref="C93:J93" si="86">C88</f>
        <v>153136000</v>
      </c>
      <c r="D93" s="83">
        <f t="shared" si="86"/>
        <v>1449370</v>
      </c>
      <c r="E93" s="83">
        <f t="shared" si="86"/>
        <v>3398220</v>
      </c>
      <c r="F93" s="84">
        <f t="shared" si="86"/>
        <v>5726400</v>
      </c>
      <c r="G93" s="82">
        <f t="shared" si="86"/>
        <v>224684000</v>
      </c>
      <c r="H93" s="83">
        <f t="shared" si="86"/>
        <v>1999540</v>
      </c>
      <c r="I93" s="83">
        <f t="shared" si="86"/>
        <v>6200540</v>
      </c>
      <c r="J93" s="84">
        <f t="shared" si="86"/>
        <v>10493100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1145508600</v>
      </c>
      <c r="S93" s="60"/>
      <c r="T93" s="281"/>
      <c r="U93" s="284"/>
      <c r="V93" s="60"/>
      <c r="W93" s="163" t="s">
        <v>7</v>
      </c>
      <c r="X93" s="6">
        <f t="shared" ref="X93:AE93" si="87">X88</f>
        <v>2041</v>
      </c>
      <c r="Y93" s="6">
        <f t="shared" si="87"/>
        <v>3042.3</v>
      </c>
      <c r="Z93" s="6">
        <f t="shared" si="87"/>
        <v>33</v>
      </c>
      <c r="AA93" s="6">
        <f t="shared" si="87"/>
        <v>43.3</v>
      </c>
      <c r="AB93" s="6">
        <f t="shared" si="87"/>
        <v>2145.5</v>
      </c>
      <c r="AC93" s="6">
        <f t="shared" si="87"/>
        <v>3216.4</v>
      </c>
      <c r="AD93" s="6">
        <f t="shared" si="87"/>
        <v>55.4</v>
      </c>
      <c r="AE93" s="92">
        <f t="shared" si="87"/>
        <v>7.2</v>
      </c>
      <c r="AF93" s="16"/>
      <c r="AG93" s="163" t="s">
        <v>26</v>
      </c>
      <c r="AH93" s="7">
        <f>(AH92*10.74)</f>
        <v>41.6175</v>
      </c>
      <c r="AI93" s="7">
        <f>(AI92*2.2)</f>
        <v>22</v>
      </c>
      <c r="AJ93" s="7">
        <f>(AJ92*0.25)</f>
        <v>0.59375</v>
      </c>
      <c r="AK93" s="294">
        <f>AK92+AL92</f>
        <v>22</v>
      </c>
      <c r="AL93" s="295"/>
      <c r="AM93" s="11"/>
      <c r="AN93" s="25" t="s">
        <v>41</v>
      </c>
      <c r="AO93" s="26">
        <v>19.7</v>
      </c>
      <c r="AP93" s="27">
        <v>7.85</v>
      </c>
      <c r="AQ93" s="71"/>
      <c r="AR93" s="36" t="s">
        <v>36</v>
      </c>
      <c r="AS93" s="13">
        <v>0.32700000000000001</v>
      </c>
      <c r="AT93" s="2" t="s">
        <v>39</v>
      </c>
      <c r="AU93" s="39">
        <v>0.34200000000000003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287"/>
      <c r="B94" s="75" t="s">
        <v>3</v>
      </c>
      <c r="C94" s="85">
        <f t="shared" ref="C94:J94" si="88">C92-C93</f>
        <v>725000</v>
      </c>
      <c r="D94" s="85">
        <f t="shared" si="88"/>
        <v>0</v>
      </c>
      <c r="E94" s="85">
        <f t="shared" si="88"/>
        <v>32000</v>
      </c>
      <c r="F94" s="86">
        <f t="shared" si="88"/>
        <v>31990</v>
      </c>
      <c r="G94" s="85">
        <f t="shared" si="88"/>
        <v>749000</v>
      </c>
      <c r="H94" s="85">
        <f t="shared" si="88"/>
        <v>0</v>
      </c>
      <c r="I94" s="85">
        <f t="shared" si="88"/>
        <v>0</v>
      </c>
      <c r="J94" s="86">
        <f t="shared" si="88"/>
        <v>22000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1306700</v>
      </c>
      <c r="S94" s="61"/>
      <c r="T94" s="282"/>
      <c r="U94" s="285"/>
      <c r="V94" s="61"/>
      <c r="W94" s="48" t="s">
        <v>3</v>
      </c>
      <c r="X94" s="49">
        <f>X92-X93</f>
        <v>9.9000000000000909</v>
      </c>
      <c r="Y94" s="49">
        <f t="shared" ref="Y94:AE94" si="89">Y92-Y93</f>
        <v>10.399999999999636</v>
      </c>
      <c r="Z94" s="49">
        <f t="shared" si="89"/>
        <v>0</v>
      </c>
      <c r="AA94" s="49">
        <f t="shared" si="89"/>
        <v>0</v>
      </c>
      <c r="AB94" s="49">
        <f t="shared" si="89"/>
        <v>10.599999999999909</v>
      </c>
      <c r="AC94" s="49">
        <f t="shared" si="89"/>
        <v>10.799999999999727</v>
      </c>
      <c r="AD94" s="49">
        <f t="shared" si="89"/>
        <v>0.10000000000000142</v>
      </c>
      <c r="AE94" s="94">
        <f t="shared" si="89"/>
        <v>0</v>
      </c>
      <c r="AF94" s="16"/>
      <c r="AG94" s="164" t="s">
        <v>28</v>
      </c>
      <c r="AH94" s="162">
        <f>(AH93)/((K92/1000000)*8.34)</f>
        <v>3.3854192087307089</v>
      </c>
      <c r="AI94" s="162">
        <f>(AI93)/((K92/1000000)*8.34)</f>
        <v>1.7896130856508823</v>
      </c>
      <c r="AJ94" s="162">
        <f>(AJ93)/((K92/1000000)*8.34)</f>
        <v>4.8299216800236876E-2</v>
      </c>
      <c r="AK94" s="296">
        <f>(AK93)/((K92/1000000)*8.34)</f>
        <v>1.7896130856508823</v>
      </c>
      <c r="AL94" s="297"/>
      <c r="AM94" s="11"/>
      <c r="AN94" s="63"/>
      <c r="AO94" s="14"/>
      <c r="AP94" s="14"/>
      <c r="AQ94" s="71"/>
      <c r="AR94" s="166" t="s">
        <v>55</v>
      </c>
      <c r="AS94" s="89">
        <v>1.25</v>
      </c>
      <c r="AT94" s="165" t="s">
        <v>54</v>
      </c>
      <c r="AU94" s="38">
        <v>4.1000000000000002E-2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267">
        <v>24</v>
      </c>
      <c r="B96" s="76" t="s">
        <v>45</v>
      </c>
      <c r="C96" s="81">
        <v>154370000</v>
      </c>
      <c r="D96" s="40">
        <v>1457370</v>
      </c>
      <c r="E96" s="40">
        <v>3430220</v>
      </c>
      <c r="F96" s="42">
        <v>5787390</v>
      </c>
      <c r="G96" s="81">
        <v>225906000</v>
      </c>
      <c r="H96" s="40">
        <v>2007450</v>
      </c>
      <c r="I96" s="40">
        <v>6232540</v>
      </c>
      <c r="J96" s="42">
        <v>10553100</v>
      </c>
      <c r="K96" s="270">
        <f>C98+G98</f>
        <v>982000</v>
      </c>
      <c r="L96" s="271"/>
      <c r="M96" s="276">
        <f>D98+E98+F98+H98+I98+J98</f>
        <v>114910</v>
      </c>
      <c r="N96" s="271"/>
      <c r="O96" s="288">
        <f>M96+K96</f>
        <v>1096910</v>
      </c>
      <c r="P96" s="289"/>
      <c r="Q96" s="45" t="s">
        <v>6</v>
      </c>
      <c r="R96" s="42">
        <v>1147918300</v>
      </c>
      <c r="S96" s="60"/>
      <c r="T96" s="280">
        <v>0</v>
      </c>
      <c r="U96" s="283">
        <v>1.03</v>
      </c>
      <c r="V96" s="60"/>
      <c r="W96" s="161" t="s">
        <v>6</v>
      </c>
      <c r="X96" s="47">
        <v>2058.1</v>
      </c>
      <c r="Y96" s="47">
        <v>3059.3</v>
      </c>
      <c r="Z96" s="47">
        <v>33.299999999999997</v>
      </c>
      <c r="AA96" s="47">
        <v>43.3</v>
      </c>
      <c r="AB96" s="47">
        <v>2163.6999999999998</v>
      </c>
      <c r="AC96" s="47">
        <v>3234.4</v>
      </c>
      <c r="AD96" s="47">
        <v>55.7</v>
      </c>
      <c r="AE96" s="93">
        <v>7.2</v>
      </c>
      <c r="AF96" s="16"/>
      <c r="AG96" s="161" t="s">
        <v>29</v>
      </c>
      <c r="AH96" s="18">
        <v>2.375</v>
      </c>
      <c r="AI96" s="18">
        <v>7</v>
      </c>
      <c r="AJ96" s="18">
        <v>1.5</v>
      </c>
      <c r="AK96" s="18">
        <v>8</v>
      </c>
      <c r="AL96" s="19">
        <v>3</v>
      </c>
      <c r="AM96" s="70"/>
      <c r="AN96" s="73" t="s">
        <v>40</v>
      </c>
      <c r="AO96" s="23">
        <v>18.600000000000001</v>
      </c>
      <c r="AP96" s="24">
        <v>7.53</v>
      </c>
      <c r="AQ96" s="71"/>
      <c r="AR96" s="34" t="s">
        <v>37</v>
      </c>
      <c r="AS96" s="55">
        <v>4.4999999999999998E-2</v>
      </c>
      <c r="AT96" s="35" t="s">
        <v>38</v>
      </c>
      <c r="AU96" s="56">
        <v>5.3999999999999999E-2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286"/>
      <c r="B97" s="77" t="s">
        <v>44</v>
      </c>
      <c r="C97" s="82">
        <f t="shared" ref="C97:J97" si="90">C92</f>
        <v>153861000</v>
      </c>
      <c r="D97" s="83">
        <f t="shared" si="90"/>
        <v>1449370</v>
      </c>
      <c r="E97" s="83">
        <f t="shared" si="90"/>
        <v>3430220</v>
      </c>
      <c r="F97" s="84">
        <f t="shared" si="90"/>
        <v>5758390</v>
      </c>
      <c r="G97" s="82">
        <f t="shared" si="90"/>
        <v>225433000</v>
      </c>
      <c r="H97" s="83">
        <f t="shared" si="90"/>
        <v>1999540</v>
      </c>
      <c r="I97" s="83">
        <f t="shared" si="90"/>
        <v>6200540</v>
      </c>
      <c r="J97" s="84">
        <f t="shared" si="90"/>
        <v>10515100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1146815300</v>
      </c>
      <c r="S97" s="60"/>
      <c r="T97" s="281"/>
      <c r="U97" s="284"/>
      <c r="V97" s="60"/>
      <c r="W97" s="163" t="s">
        <v>7</v>
      </c>
      <c r="X97" s="6">
        <f t="shared" ref="X97:AE97" si="91">X92</f>
        <v>2050.9</v>
      </c>
      <c r="Y97" s="6">
        <f t="shared" si="91"/>
        <v>3052.7</v>
      </c>
      <c r="Z97" s="6">
        <f t="shared" si="91"/>
        <v>33</v>
      </c>
      <c r="AA97" s="6">
        <f t="shared" si="91"/>
        <v>43.3</v>
      </c>
      <c r="AB97" s="6">
        <f t="shared" si="91"/>
        <v>2156.1</v>
      </c>
      <c r="AC97" s="6">
        <f t="shared" si="91"/>
        <v>3227.2</v>
      </c>
      <c r="AD97" s="6">
        <f t="shared" si="91"/>
        <v>55.5</v>
      </c>
      <c r="AE97" s="92">
        <f t="shared" si="91"/>
        <v>7.2</v>
      </c>
      <c r="AF97" s="16"/>
      <c r="AG97" s="163" t="s">
        <v>26</v>
      </c>
      <c r="AH97" s="7">
        <f>(AH96*10.74)</f>
        <v>25.5075</v>
      </c>
      <c r="AI97" s="7">
        <f>(AI96*2.2)</f>
        <v>15.400000000000002</v>
      </c>
      <c r="AJ97" s="7">
        <f>(AJ96*0.25)</f>
        <v>0.375</v>
      </c>
      <c r="AK97" s="294">
        <f>AK96+AL96</f>
        <v>11</v>
      </c>
      <c r="AL97" s="295"/>
      <c r="AM97" s="11"/>
      <c r="AN97" s="25" t="s">
        <v>41</v>
      </c>
      <c r="AO97" s="26">
        <v>20.100000000000001</v>
      </c>
      <c r="AP97" s="27">
        <v>7.73</v>
      </c>
      <c r="AQ97" s="71"/>
      <c r="AR97" s="36" t="s">
        <v>36</v>
      </c>
      <c r="AS97" s="13">
        <v>0.23899999999999999</v>
      </c>
      <c r="AT97" s="2" t="s">
        <v>39</v>
      </c>
      <c r="AU97" s="39">
        <v>0.26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287"/>
      <c r="B98" s="75" t="s">
        <v>3</v>
      </c>
      <c r="C98" s="85">
        <f t="shared" ref="C98:J98" si="92">C96-C97</f>
        <v>509000</v>
      </c>
      <c r="D98" s="85">
        <f t="shared" si="92"/>
        <v>8000</v>
      </c>
      <c r="E98" s="85">
        <f t="shared" si="92"/>
        <v>0</v>
      </c>
      <c r="F98" s="86">
        <f t="shared" si="92"/>
        <v>29000</v>
      </c>
      <c r="G98" s="85">
        <f t="shared" si="92"/>
        <v>473000</v>
      </c>
      <c r="H98" s="85">
        <f t="shared" si="92"/>
        <v>7910</v>
      </c>
      <c r="I98" s="85">
        <f t="shared" si="92"/>
        <v>32000</v>
      </c>
      <c r="J98" s="86">
        <f t="shared" si="92"/>
        <v>38000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1103000</v>
      </c>
      <c r="S98" s="61"/>
      <c r="T98" s="282"/>
      <c r="U98" s="285"/>
      <c r="V98" s="61"/>
      <c r="W98" s="48" t="s">
        <v>3</v>
      </c>
      <c r="X98" s="49">
        <f>X96-X97</f>
        <v>7.1999999999998181</v>
      </c>
      <c r="Y98" s="49">
        <f t="shared" ref="Y98:AE98" si="93">Y96-Y97</f>
        <v>6.6000000000003638</v>
      </c>
      <c r="Z98" s="49">
        <f t="shared" si="93"/>
        <v>0.29999999999999716</v>
      </c>
      <c r="AA98" s="49">
        <f t="shared" si="93"/>
        <v>0</v>
      </c>
      <c r="AB98" s="49">
        <f t="shared" si="93"/>
        <v>7.5999999999999091</v>
      </c>
      <c r="AC98" s="49">
        <f t="shared" si="93"/>
        <v>7.2000000000002728</v>
      </c>
      <c r="AD98" s="49">
        <f t="shared" si="93"/>
        <v>0.20000000000000284</v>
      </c>
      <c r="AE98" s="94">
        <f t="shared" si="93"/>
        <v>0</v>
      </c>
      <c r="AF98" s="16"/>
      <c r="AG98" s="164" t="s">
        <v>28</v>
      </c>
      <c r="AH98" s="162">
        <f>(AH97)/((K96/1000000)*8.34)</f>
        <v>3.1145144983809283</v>
      </c>
      <c r="AI98" s="162">
        <f>(AI97)/((K96/1000000)*8.34)</f>
        <v>1.8803694315423427</v>
      </c>
      <c r="AJ98" s="162">
        <f>(AJ97)/((K96/1000000)*8.34)</f>
        <v>4.5788216677167426E-2</v>
      </c>
      <c r="AK98" s="296">
        <f>(AK97)/((K96/1000000)*8.34)</f>
        <v>1.3431210225302446</v>
      </c>
      <c r="AL98" s="297"/>
      <c r="AM98" s="11"/>
      <c r="AN98" s="63"/>
      <c r="AO98" s="14"/>
      <c r="AP98" s="14"/>
      <c r="AQ98" s="71"/>
      <c r="AR98" s="166" t="s">
        <v>55</v>
      </c>
      <c r="AS98" s="89">
        <v>1.27</v>
      </c>
      <c r="AT98" s="165" t="s">
        <v>54</v>
      </c>
      <c r="AU98" s="38">
        <v>3.9E-2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267">
        <v>25</v>
      </c>
      <c r="B100" s="76" t="s">
        <v>45</v>
      </c>
      <c r="C100" s="81">
        <v>155150000</v>
      </c>
      <c r="D100" s="40">
        <v>1457370</v>
      </c>
      <c r="E100" s="40">
        <v>3430220</v>
      </c>
      <c r="F100" s="42">
        <v>5809390</v>
      </c>
      <c r="G100" s="81">
        <v>226687000</v>
      </c>
      <c r="H100" s="40">
        <v>2007450</v>
      </c>
      <c r="I100" s="40">
        <v>6232540</v>
      </c>
      <c r="J100" s="42">
        <v>10575100</v>
      </c>
      <c r="K100" s="270">
        <f>C102+G102</f>
        <v>1561000</v>
      </c>
      <c r="L100" s="271"/>
      <c r="M100" s="276">
        <f>D102+E102+F102+H102+I102+J102</f>
        <v>44000</v>
      </c>
      <c r="N100" s="271"/>
      <c r="O100" s="288">
        <f>M100+K100</f>
        <v>1605000</v>
      </c>
      <c r="P100" s="289"/>
      <c r="Q100" s="45" t="s">
        <v>6</v>
      </c>
      <c r="R100" s="42">
        <v>1149400400</v>
      </c>
      <c r="S100" s="60"/>
      <c r="T100" s="280">
        <v>0</v>
      </c>
      <c r="U100" s="283">
        <v>0.8</v>
      </c>
      <c r="V100" s="60"/>
      <c r="W100" s="161" t="s">
        <v>6</v>
      </c>
      <c r="X100" s="47">
        <v>2069</v>
      </c>
      <c r="Y100" s="47">
        <v>3070.2</v>
      </c>
      <c r="Z100" s="47">
        <v>33.299999999999997</v>
      </c>
      <c r="AA100" s="47">
        <v>43.3</v>
      </c>
      <c r="AB100" s="47">
        <v>2174.9</v>
      </c>
      <c r="AC100" s="47">
        <v>3245.6</v>
      </c>
      <c r="AD100" s="47">
        <v>55.7</v>
      </c>
      <c r="AE100" s="93">
        <v>7.2</v>
      </c>
      <c r="AF100" s="16"/>
      <c r="AG100" s="161" t="s">
        <v>29</v>
      </c>
      <c r="AH100" s="18">
        <v>3.25</v>
      </c>
      <c r="AI100" s="18">
        <v>10.25</v>
      </c>
      <c r="AJ100" s="18">
        <v>2</v>
      </c>
      <c r="AK100" s="18">
        <v>14</v>
      </c>
      <c r="AL100" s="19">
        <v>14</v>
      </c>
      <c r="AM100" s="70"/>
      <c r="AN100" s="73" t="s">
        <v>40</v>
      </c>
      <c r="AO100" s="23">
        <v>19.7</v>
      </c>
      <c r="AP100" s="24">
        <v>7.31</v>
      </c>
      <c r="AQ100" s="71"/>
      <c r="AR100" s="34" t="s">
        <v>37</v>
      </c>
      <c r="AS100" s="55">
        <v>4.2000000000000003E-2</v>
      </c>
      <c r="AT100" s="35" t="s">
        <v>38</v>
      </c>
      <c r="AU100" s="56">
        <v>5.1999999999999998E-2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286"/>
      <c r="B101" s="77" t="s">
        <v>44</v>
      </c>
      <c r="C101" s="82">
        <f t="shared" ref="C101:J101" si="94">C96</f>
        <v>154370000</v>
      </c>
      <c r="D101" s="83">
        <f t="shared" si="94"/>
        <v>1457370</v>
      </c>
      <c r="E101" s="83">
        <f t="shared" si="94"/>
        <v>3430220</v>
      </c>
      <c r="F101" s="84">
        <f t="shared" si="94"/>
        <v>5787390</v>
      </c>
      <c r="G101" s="82">
        <f t="shared" si="94"/>
        <v>225906000</v>
      </c>
      <c r="H101" s="83">
        <f t="shared" si="94"/>
        <v>2007450</v>
      </c>
      <c r="I101" s="83">
        <f t="shared" si="94"/>
        <v>6232540</v>
      </c>
      <c r="J101" s="84">
        <f t="shared" si="94"/>
        <v>10553100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1147918300</v>
      </c>
      <c r="S101" s="60"/>
      <c r="T101" s="281"/>
      <c r="U101" s="284"/>
      <c r="V101" s="60"/>
      <c r="W101" s="163" t="s">
        <v>7</v>
      </c>
      <c r="X101" s="6">
        <f t="shared" ref="X101:AE101" si="95">X96</f>
        <v>2058.1</v>
      </c>
      <c r="Y101" s="6">
        <f t="shared" si="95"/>
        <v>3059.3</v>
      </c>
      <c r="Z101" s="6">
        <f t="shared" si="95"/>
        <v>33.299999999999997</v>
      </c>
      <c r="AA101" s="6">
        <f t="shared" si="95"/>
        <v>43.3</v>
      </c>
      <c r="AB101" s="6">
        <f t="shared" si="95"/>
        <v>2163.6999999999998</v>
      </c>
      <c r="AC101" s="6">
        <f t="shared" si="95"/>
        <v>3234.4</v>
      </c>
      <c r="AD101" s="6">
        <f t="shared" si="95"/>
        <v>55.7</v>
      </c>
      <c r="AE101" s="92">
        <f t="shared" si="95"/>
        <v>7.2</v>
      </c>
      <c r="AF101" s="16"/>
      <c r="AG101" s="163" t="s">
        <v>26</v>
      </c>
      <c r="AH101" s="7">
        <f>(AH100*10.74)</f>
        <v>34.905000000000001</v>
      </c>
      <c r="AI101" s="7">
        <f>(AI100*2.2)</f>
        <v>22.55</v>
      </c>
      <c r="AJ101" s="7">
        <f>(AJ100*0.25)</f>
        <v>0.5</v>
      </c>
      <c r="AK101" s="294">
        <f>AK100+AL100</f>
        <v>28</v>
      </c>
      <c r="AL101" s="295"/>
      <c r="AM101" s="11"/>
      <c r="AN101" s="25" t="s">
        <v>41</v>
      </c>
      <c r="AO101" s="26">
        <v>20.3</v>
      </c>
      <c r="AP101" s="27">
        <v>7.75</v>
      </c>
      <c r="AQ101" s="71"/>
      <c r="AR101" s="36" t="s">
        <v>36</v>
      </c>
      <c r="AS101" s="13">
        <v>0.316</v>
      </c>
      <c r="AT101" s="2" t="s">
        <v>39</v>
      </c>
      <c r="AU101" s="39">
        <v>0.33300000000000002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287"/>
      <c r="B102" s="75" t="s">
        <v>3</v>
      </c>
      <c r="C102" s="85">
        <f t="shared" ref="C102:J102" si="96">C100-C101</f>
        <v>780000</v>
      </c>
      <c r="D102" s="85">
        <f t="shared" si="96"/>
        <v>0</v>
      </c>
      <c r="E102" s="85">
        <f t="shared" si="96"/>
        <v>0</v>
      </c>
      <c r="F102" s="86">
        <f t="shared" si="96"/>
        <v>22000</v>
      </c>
      <c r="G102" s="85">
        <f t="shared" si="96"/>
        <v>781000</v>
      </c>
      <c r="H102" s="85">
        <f t="shared" si="96"/>
        <v>0</v>
      </c>
      <c r="I102" s="85">
        <f t="shared" si="96"/>
        <v>0</v>
      </c>
      <c r="J102" s="86">
        <f t="shared" si="96"/>
        <v>22000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1482100</v>
      </c>
      <c r="S102" s="61"/>
      <c r="T102" s="282"/>
      <c r="U102" s="285"/>
      <c r="V102" s="61"/>
      <c r="W102" s="48" t="s">
        <v>3</v>
      </c>
      <c r="X102" s="49">
        <f>X100-X101</f>
        <v>10.900000000000091</v>
      </c>
      <c r="Y102" s="49">
        <f t="shared" ref="Y102:AE102" si="97">Y100-Y101</f>
        <v>10.899999999999636</v>
      </c>
      <c r="Z102" s="49">
        <f t="shared" si="97"/>
        <v>0</v>
      </c>
      <c r="AA102" s="49">
        <f t="shared" si="97"/>
        <v>0</v>
      </c>
      <c r="AB102" s="49">
        <f t="shared" si="97"/>
        <v>11.200000000000273</v>
      </c>
      <c r="AC102" s="49">
        <f t="shared" si="97"/>
        <v>11.199999999999818</v>
      </c>
      <c r="AD102" s="49">
        <f t="shared" si="97"/>
        <v>0</v>
      </c>
      <c r="AE102" s="94">
        <f t="shared" si="97"/>
        <v>0</v>
      </c>
      <c r="AF102" s="16"/>
      <c r="AG102" s="164" t="s">
        <v>28</v>
      </c>
      <c r="AH102" s="162">
        <f>(AH101)/((K100/1000000)*8.34)</f>
        <v>2.6811350407182264</v>
      </c>
      <c r="AI102" s="162">
        <f>(AI101)/((K100/1000000)*8.34)</f>
        <v>1.7321184692220601</v>
      </c>
      <c r="AJ102" s="162">
        <f>(AJ101)/((K100/1000000)*8.34)</f>
        <v>3.8406174483859426E-2</v>
      </c>
      <c r="AK102" s="296">
        <f>(AK101)/((K100/1000000)*8.34)</f>
        <v>2.1507457710961275</v>
      </c>
      <c r="AL102" s="297"/>
      <c r="AM102" s="11"/>
      <c r="AN102" s="63"/>
      <c r="AO102" s="14"/>
      <c r="AP102" s="14"/>
      <c r="AQ102" s="71"/>
      <c r="AR102" s="166" t="s">
        <v>55</v>
      </c>
      <c r="AS102" s="89">
        <v>1.35</v>
      </c>
      <c r="AT102" s="165" t="s">
        <v>54</v>
      </c>
      <c r="AU102" s="38">
        <v>4.4999999999999998E-2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267">
        <v>26</v>
      </c>
      <c r="B104" s="76" t="s">
        <v>45</v>
      </c>
      <c r="C104" s="81">
        <v>155886000</v>
      </c>
      <c r="D104" s="40">
        <v>1465370</v>
      </c>
      <c r="E104" s="40">
        <v>3463210</v>
      </c>
      <c r="F104" s="42">
        <v>5841390</v>
      </c>
      <c r="G104" s="81">
        <v>227587000</v>
      </c>
      <c r="H104" s="40">
        <v>2015450</v>
      </c>
      <c r="I104" s="40">
        <v>6265540</v>
      </c>
      <c r="J104" s="42">
        <v>10599100</v>
      </c>
      <c r="K104" s="270">
        <f>C106+G106</f>
        <v>1636000</v>
      </c>
      <c r="L104" s="271"/>
      <c r="M104" s="276">
        <f>D106+E106+F106+H106+I106+J106</f>
        <v>137990</v>
      </c>
      <c r="N104" s="271"/>
      <c r="O104" s="288">
        <f>M104+K104</f>
        <v>1773990</v>
      </c>
      <c r="P104" s="289"/>
      <c r="Q104" s="45" t="s">
        <v>6</v>
      </c>
      <c r="R104" s="42">
        <v>1150733706</v>
      </c>
      <c r="S104" s="60"/>
      <c r="T104" s="280">
        <v>0</v>
      </c>
      <c r="U104" s="283">
        <v>1.1299999999999999</v>
      </c>
      <c r="V104" s="60"/>
      <c r="W104" s="161" t="s">
        <v>6</v>
      </c>
      <c r="X104" s="47">
        <v>2079.1999999999998</v>
      </c>
      <c r="Y104" s="47">
        <v>3082.9</v>
      </c>
      <c r="Z104" s="47">
        <v>33.299999999999997</v>
      </c>
      <c r="AA104" s="47">
        <v>43.6</v>
      </c>
      <c r="AB104" s="47">
        <v>2185.6999999999998</v>
      </c>
      <c r="AC104" s="47">
        <v>3258.7</v>
      </c>
      <c r="AD104" s="47">
        <v>56.1</v>
      </c>
      <c r="AE104" s="93">
        <v>7.3</v>
      </c>
      <c r="AF104" s="16"/>
      <c r="AG104" s="161" t="s">
        <v>29</v>
      </c>
      <c r="AH104" s="18">
        <v>2.94</v>
      </c>
      <c r="AI104" s="18">
        <v>10.25</v>
      </c>
      <c r="AJ104" s="18">
        <v>2.75</v>
      </c>
      <c r="AK104" s="18">
        <v>13</v>
      </c>
      <c r="AL104" s="19">
        <v>11</v>
      </c>
      <c r="AM104" s="70"/>
      <c r="AN104" s="73" t="s">
        <v>40</v>
      </c>
      <c r="AO104" s="23">
        <v>20</v>
      </c>
      <c r="AP104" s="24">
        <v>7.37</v>
      </c>
      <c r="AQ104" s="71"/>
      <c r="AR104" s="34" t="s">
        <v>37</v>
      </c>
      <c r="AS104" s="55">
        <v>0.04</v>
      </c>
      <c r="AT104" s="35" t="s">
        <v>38</v>
      </c>
      <c r="AU104" s="56">
        <v>0.06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286"/>
      <c r="B105" s="77" t="s">
        <v>44</v>
      </c>
      <c r="C105" s="82">
        <f t="shared" ref="C105:J105" si="98">C100</f>
        <v>155150000</v>
      </c>
      <c r="D105" s="83">
        <f t="shared" si="98"/>
        <v>1457370</v>
      </c>
      <c r="E105" s="83">
        <f t="shared" si="98"/>
        <v>3430220</v>
      </c>
      <c r="F105" s="84">
        <f t="shared" si="98"/>
        <v>5809390</v>
      </c>
      <c r="G105" s="82">
        <f t="shared" si="98"/>
        <v>226687000</v>
      </c>
      <c r="H105" s="83">
        <f t="shared" si="98"/>
        <v>2007450</v>
      </c>
      <c r="I105" s="83">
        <f t="shared" si="98"/>
        <v>6232540</v>
      </c>
      <c r="J105" s="84">
        <f t="shared" si="98"/>
        <v>10575100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1149400400</v>
      </c>
      <c r="S105" s="60"/>
      <c r="T105" s="281"/>
      <c r="U105" s="284"/>
      <c r="V105" s="60"/>
      <c r="W105" s="163" t="s">
        <v>7</v>
      </c>
      <c r="X105" s="6">
        <f t="shared" ref="X105:AE105" si="99">X100</f>
        <v>2069</v>
      </c>
      <c r="Y105" s="6">
        <f t="shared" si="99"/>
        <v>3070.2</v>
      </c>
      <c r="Z105" s="6">
        <f t="shared" si="99"/>
        <v>33.299999999999997</v>
      </c>
      <c r="AA105" s="6">
        <f t="shared" si="99"/>
        <v>43.3</v>
      </c>
      <c r="AB105" s="6">
        <f t="shared" si="99"/>
        <v>2174.9</v>
      </c>
      <c r="AC105" s="6">
        <f t="shared" si="99"/>
        <v>3245.6</v>
      </c>
      <c r="AD105" s="6">
        <f t="shared" si="99"/>
        <v>55.7</v>
      </c>
      <c r="AE105" s="92">
        <f t="shared" si="99"/>
        <v>7.2</v>
      </c>
      <c r="AF105" s="16"/>
      <c r="AG105" s="163" t="s">
        <v>26</v>
      </c>
      <c r="AH105" s="7">
        <f>(AH104*10.74)</f>
        <v>31.575600000000001</v>
      </c>
      <c r="AI105" s="7">
        <f>(AI104*2.2)</f>
        <v>22.55</v>
      </c>
      <c r="AJ105" s="7">
        <f>(AJ104*0.25)</f>
        <v>0.6875</v>
      </c>
      <c r="AK105" s="294">
        <f>AK104+AL104</f>
        <v>24</v>
      </c>
      <c r="AL105" s="295"/>
      <c r="AM105" s="11"/>
      <c r="AN105" s="25" t="s">
        <v>41</v>
      </c>
      <c r="AO105" s="26">
        <v>21.1</v>
      </c>
      <c r="AP105" s="27">
        <v>7.78</v>
      </c>
      <c r="AQ105" s="71"/>
      <c r="AR105" s="36" t="s">
        <v>36</v>
      </c>
      <c r="AS105" s="13">
        <v>0.21</v>
      </c>
      <c r="AT105" s="2" t="s">
        <v>39</v>
      </c>
      <c r="AU105" s="39">
        <v>0.21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287"/>
      <c r="B106" s="75" t="s">
        <v>3</v>
      </c>
      <c r="C106" s="85">
        <f t="shared" ref="C106:J106" si="100">C104-C105</f>
        <v>736000</v>
      </c>
      <c r="D106" s="85">
        <f t="shared" si="100"/>
        <v>8000</v>
      </c>
      <c r="E106" s="85">
        <f t="shared" si="100"/>
        <v>32990</v>
      </c>
      <c r="F106" s="86">
        <f t="shared" si="100"/>
        <v>32000</v>
      </c>
      <c r="G106" s="85">
        <f t="shared" si="100"/>
        <v>900000</v>
      </c>
      <c r="H106" s="85">
        <f t="shared" si="100"/>
        <v>8000</v>
      </c>
      <c r="I106" s="85">
        <f t="shared" si="100"/>
        <v>33000</v>
      </c>
      <c r="J106" s="86">
        <f t="shared" si="100"/>
        <v>24000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1333306</v>
      </c>
      <c r="S106" s="61"/>
      <c r="T106" s="282"/>
      <c r="U106" s="285"/>
      <c r="V106" s="61"/>
      <c r="W106" s="48" t="s">
        <v>3</v>
      </c>
      <c r="X106" s="49">
        <f>X104-X105</f>
        <v>10.199999999999818</v>
      </c>
      <c r="Y106" s="49">
        <f t="shared" ref="Y106:AE106" si="101">Y104-Y105</f>
        <v>12.700000000000273</v>
      </c>
      <c r="Z106" s="49">
        <f t="shared" si="101"/>
        <v>0</v>
      </c>
      <c r="AA106" s="49">
        <f t="shared" si="101"/>
        <v>0.30000000000000426</v>
      </c>
      <c r="AB106" s="49">
        <f t="shared" si="101"/>
        <v>10.799999999999727</v>
      </c>
      <c r="AC106" s="49">
        <f t="shared" si="101"/>
        <v>13.099999999999909</v>
      </c>
      <c r="AD106" s="49">
        <f t="shared" si="101"/>
        <v>0.39999999999999858</v>
      </c>
      <c r="AE106" s="94">
        <f t="shared" si="101"/>
        <v>9.9999999999999645E-2</v>
      </c>
      <c r="AF106" s="16"/>
      <c r="AG106" s="164" t="s">
        <v>28</v>
      </c>
      <c r="AH106" s="162">
        <f>(AH105)/((K104/1000000)*8.34)</f>
        <v>2.3142073138555173</v>
      </c>
      <c r="AI106" s="162">
        <f>(AI105)/((K104/1000000)*8.34)</f>
        <v>1.6527120601807066</v>
      </c>
      <c r="AJ106" s="162">
        <f>(AJ105)/((K104/1000000)*8.34)</f>
        <v>5.0387562810387393E-2</v>
      </c>
      <c r="AK106" s="296">
        <f>(AK105)/((K104/1000000)*8.34)</f>
        <v>1.7589840108353418</v>
      </c>
      <c r="AL106" s="297"/>
      <c r="AM106" s="11"/>
      <c r="AN106" s="63"/>
      <c r="AO106" s="14"/>
      <c r="AP106" s="14"/>
      <c r="AQ106" s="71"/>
      <c r="AR106" s="166" t="s">
        <v>55</v>
      </c>
      <c r="AS106" s="89">
        <v>1.31</v>
      </c>
      <c r="AT106" s="165" t="s">
        <v>54</v>
      </c>
      <c r="AU106" s="38">
        <v>0.04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267">
        <v>27</v>
      </c>
      <c r="B108" s="76" t="s">
        <v>45</v>
      </c>
      <c r="C108" s="81">
        <v>156438000</v>
      </c>
      <c r="D108" s="40">
        <v>1473370</v>
      </c>
      <c r="E108" s="40">
        <v>3495210</v>
      </c>
      <c r="F108" s="42">
        <v>5866390</v>
      </c>
      <c r="G108" s="81">
        <v>228177000</v>
      </c>
      <c r="H108" s="40">
        <v>2015450</v>
      </c>
      <c r="I108" s="40">
        <v>6265540</v>
      </c>
      <c r="J108" s="42">
        <v>10613200</v>
      </c>
      <c r="K108" s="270">
        <f>C110+G110</f>
        <v>1142000</v>
      </c>
      <c r="L108" s="271"/>
      <c r="M108" s="276">
        <f>D110+E110+F110+H110+I110+J110</f>
        <v>79100</v>
      </c>
      <c r="N108" s="271"/>
      <c r="O108" s="288">
        <f>M108+K108</f>
        <v>1221100</v>
      </c>
      <c r="P108" s="289"/>
      <c r="Q108" s="45" t="s">
        <v>6</v>
      </c>
      <c r="R108" s="42">
        <v>1151970100</v>
      </c>
      <c r="S108" s="60"/>
      <c r="T108" s="280">
        <v>0</v>
      </c>
      <c r="U108" s="283">
        <v>1.1499999999999999</v>
      </c>
      <c r="V108" s="60"/>
      <c r="W108" s="161" t="s">
        <v>6</v>
      </c>
      <c r="X108" s="47">
        <v>2086.9</v>
      </c>
      <c r="Y108" s="47">
        <v>3091.2</v>
      </c>
      <c r="Z108" s="47">
        <v>33.5</v>
      </c>
      <c r="AA108" s="47">
        <v>43.6</v>
      </c>
      <c r="AB108" s="47">
        <v>2194</v>
      </c>
      <c r="AC108" s="47">
        <v>3267.1</v>
      </c>
      <c r="AD108" s="47">
        <v>56.2</v>
      </c>
      <c r="AE108" s="93">
        <v>7.4</v>
      </c>
      <c r="AF108" s="16"/>
      <c r="AG108" s="161" t="s">
        <v>29</v>
      </c>
      <c r="AH108" s="18">
        <v>3</v>
      </c>
      <c r="AI108" s="18">
        <v>8.9375</v>
      </c>
      <c r="AJ108" s="18">
        <v>2.125</v>
      </c>
      <c r="AK108" s="18">
        <v>9</v>
      </c>
      <c r="AL108" s="19">
        <v>10</v>
      </c>
      <c r="AM108" s="70"/>
      <c r="AN108" s="73" t="s">
        <v>40</v>
      </c>
      <c r="AO108" s="23">
        <v>20.100000000000001</v>
      </c>
      <c r="AP108" s="24">
        <v>7.44</v>
      </c>
      <c r="AQ108" s="71"/>
      <c r="AR108" s="34" t="s">
        <v>37</v>
      </c>
      <c r="AS108" s="55">
        <v>4.3999999999999997E-2</v>
      </c>
      <c r="AT108" s="35" t="s">
        <v>38</v>
      </c>
      <c r="AU108" s="56">
        <v>5.8999999999999997E-2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286"/>
      <c r="B109" s="77" t="s">
        <v>44</v>
      </c>
      <c r="C109" s="82">
        <f t="shared" ref="C109:J109" si="102">C104</f>
        <v>155886000</v>
      </c>
      <c r="D109" s="83">
        <f t="shared" si="102"/>
        <v>1465370</v>
      </c>
      <c r="E109" s="83">
        <f t="shared" si="102"/>
        <v>3463210</v>
      </c>
      <c r="F109" s="84">
        <f t="shared" si="102"/>
        <v>5841390</v>
      </c>
      <c r="G109" s="82">
        <f t="shared" si="102"/>
        <v>227587000</v>
      </c>
      <c r="H109" s="83">
        <f t="shared" si="102"/>
        <v>2015450</v>
      </c>
      <c r="I109" s="83">
        <f t="shared" si="102"/>
        <v>6265540</v>
      </c>
      <c r="J109" s="84">
        <f t="shared" si="102"/>
        <v>10599100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1150733706</v>
      </c>
      <c r="S109" s="60"/>
      <c r="T109" s="281"/>
      <c r="U109" s="284"/>
      <c r="V109" s="60"/>
      <c r="W109" s="163" t="s">
        <v>7</v>
      </c>
      <c r="X109" s="6">
        <f t="shared" ref="X109:AE109" si="103">X104</f>
        <v>2079.1999999999998</v>
      </c>
      <c r="Y109" s="6">
        <f t="shared" si="103"/>
        <v>3082.9</v>
      </c>
      <c r="Z109" s="6">
        <f t="shared" si="103"/>
        <v>33.299999999999997</v>
      </c>
      <c r="AA109" s="6">
        <f t="shared" si="103"/>
        <v>43.6</v>
      </c>
      <c r="AB109" s="6">
        <f t="shared" si="103"/>
        <v>2185.6999999999998</v>
      </c>
      <c r="AC109" s="6">
        <f t="shared" si="103"/>
        <v>3258.7</v>
      </c>
      <c r="AD109" s="6">
        <f t="shared" si="103"/>
        <v>56.1</v>
      </c>
      <c r="AE109" s="92">
        <f t="shared" si="103"/>
        <v>7.3</v>
      </c>
      <c r="AF109" s="16"/>
      <c r="AG109" s="163" t="s">
        <v>26</v>
      </c>
      <c r="AH109" s="7">
        <f>(AH108*10.74)</f>
        <v>32.22</v>
      </c>
      <c r="AI109" s="7">
        <f>(AI108*2.2)</f>
        <v>19.662500000000001</v>
      </c>
      <c r="AJ109" s="7">
        <f>(AJ108*0.25)</f>
        <v>0.53125</v>
      </c>
      <c r="AK109" s="294">
        <f>AK108+AL108</f>
        <v>19</v>
      </c>
      <c r="AL109" s="295"/>
      <c r="AM109" s="11"/>
      <c r="AN109" s="25" t="s">
        <v>41</v>
      </c>
      <c r="AO109" s="26">
        <v>21.4</v>
      </c>
      <c r="AP109" s="27">
        <v>7.86</v>
      </c>
      <c r="AQ109" s="71"/>
      <c r="AR109" s="36" t="s">
        <v>36</v>
      </c>
      <c r="AS109" s="13">
        <v>0.30299999999999999</v>
      </c>
      <c r="AT109" s="2" t="s">
        <v>39</v>
      </c>
      <c r="AU109" s="39">
        <v>0.26700000000000002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287"/>
      <c r="B110" s="75" t="s">
        <v>3</v>
      </c>
      <c r="C110" s="85">
        <f t="shared" ref="C110:J110" si="104">C108-C109</f>
        <v>552000</v>
      </c>
      <c r="D110" s="85">
        <f t="shared" si="104"/>
        <v>8000</v>
      </c>
      <c r="E110" s="85">
        <f t="shared" si="104"/>
        <v>32000</v>
      </c>
      <c r="F110" s="86">
        <f t="shared" si="104"/>
        <v>25000</v>
      </c>
      <c r="G110" s="85">
        <f t="shared" si="104"/>
        <v>590000</v>
      </c>
      <c r="H110" s="85">
        <f t="shared" si="104"/>
        <v>0</v>
      </c>
      <c r="I110" s="85">
        <f t="shared" si="104"/>
        <v>0</v>
      </c>
      <c r="J110" s="86">
        <f t="shared" si="104"/>
        <v>14100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1236394</v>
      </c>
      <c r="S110" s="61"/>
      <c r="T110" s="282"/>
      <c r="U110" s="285"/>
      <c r="V110" s="61"/>
      <c r="W110" s="48" t="s">
        <v>3</v>
      </c>
      <c r="X110" s="49">
        <f>X108-X109</f>
        <v>7.7000000000002728</v>
      </c>
      <c r="Y110" s="49">
        <f t="shared" ref="Y110:AE110" si="105">Y108-Y109</f>
        <v>8.2999999999997272</v>
      </c>
      <c r="Z110" s="49">
        <f t="shared" si="105"/>
        <v>0.20000000000000284</v>
      </c>
      <c r="AA110" s="49">
        <f t="shared" si="105"/>
        <v>0</v>
      </c>
      <c r="AB110" s="49">
        <f t="shared" si="105"/>
        <v>8.3000000000001819</v>
      </c>
      <c r="AC110" s="49">
        <f t="shared" si="105"/>
        <v>8.4000000000000909</v>
      </c>
      <c r="AD110" s="49">
        <f t="shared" si="105"/>
        <v>0.10000000000000142</v>
      </c>
      <c r="AE110" s="94">
        <f t="shared" si="105"/>
        <v>0.10000000000000053</v>
      </c>
      <c r="AF110" s="16"/>
      <c r="AG110" s="164" t="s">
        <v>28</v>
      </c>
      <c r="AH110" s="162">
        <f>(AH109)/((K108/1000000)*8.34)</f>
        <v>3.3829328831155743</v>
      </c>
      <c r="AI110" s="162">
        <f>(AI109)/((K108/1000000)*8.34)</f>
        <v>2.0644605156505271</v>
      </c>
      <c r="AJ110" s="162">
        <f>(AJ109)/((K108/1000000)*8.34)</f>
        <v>5.5778494542369612E-2</v>
      </c>
      <c r="AK110" s="296">
        <f>(AK109)/((K108/1000000)*8.34)</f>
        <v>1.9949014518682779</v>
      </c>
      <c r="AL110" s="297"/>
      <c r="AM110" s="11"/>
      <c r="AN110" s="63"/>
      <c r="AO110" s="14"/>
      <c r="AP110" s="14"/>
      <c r="AQ110" s="71"/>
      <c r="AR110" s="166" t="s">
        <v>55</v>
      </c>
      <c r="AS110" s="89">
        <v>1.31</v>
      </c>
      <c r="AT110" s="165" t="s">
        <v>54</v>
      </c>
      <c r="AU110" s="38">
        <v>4.1000000000000002E-2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267">
        <v>28</v>
      </c>
      <c r="B112" s="76" t="s">
        <v>45</v>
      </c>
      <c r="C112" s="81">
        <v>157173000</v>
      </c>
      <c r="D112" s="40">
        <v>1473370</v>
      </c>
      <c r="E112" s="40">
        <v>3495210</v>
      </c>
      <c r="F112" s="42">
        <v>5881390</v>
      </c>
      <c r="G112" s="81">
        <v>228867000</v>
      </c>
      <c r="H112" s="40">
        <v>2023450</v>
      </c>
      <c r="I112" s="40">
        <v>6297540</v>
      </c>
      <c r="J112" s="42">
        <v>10632200</v>
      </c>
      <c r="K112" s="270">
        <f>C114+G114</f>
        <v>1425000</v>
      </c>
      <c r="L112" s="271"/>
      <c r="M112" s="276">
        <f>D114+E114+F114+H114+I114+J114</f>
        <v>74000</v>
      </c>
      <c r="N112" s="271"/>
      <c r="O112" s="288">
        <f>M112+K112</f>
        <v>1499000</v>
      </c>
      <c r="P112" s="289"/>
      <c r="Q112" s="45" t="s">
        <v>6</v>
      </c>
      <c r="R112" s="42">
        <v>1153303900</v>
      </c>
      <c r="S112" s="60"/>
      <c r="T112" s="280">
        <v>0</v>
      </c>
      <c r="U112" s="283">
        <v>1.03</v>
      </c>
      <c r="V112" s="60"/>
      <c r="W112" s="161" t="s">
        <v>6</v>
      </c>
      <c r="X112" s="47">
        <v>2097.1</v>
      </c>
      <c r="Y112" s="47">
        <v>3100.8</v>
      </c>
      <c r="Z112" s="47">
        <v>33.6</v>
      </c>
      <c r="AA112" s="47">
        <v>43.7</v>
      </c>
      <c r="AB112" s="47">
        <v>2204.4</v>
      </c>
      <c r="AC112" s="47">
        <v>3277.2</v>
      </c>
      <c r="AD112" s="47">
        <v>56.4</v>
      </c>
      <c r="AE112" s="93">
        <v>7.4</v>
      </c>
      <c r="AF112" s="16"/>
      <c r="AG112" s="161" t="s">
        <v>29</v>
      </c>
      <c r="AH112" s="18">
        <v>2.25</v>
      </c>
      <c r="AI112" s="18">
        <v>9.25</v>
      </c>
      <c r="AJ112" s="18">
        <v>2.375</v>
      </c>
      <c r="AK112" s="18">
        <v>10</v>
      </c>
      <c r="AL112" s="19">
        <v>11</v>
      </c>
      <c r="AM112" s="70"/>
      <c r="AN112" s="73" t="s">
        <v>40</v>
      </c>
      <c r="AO112" s="23">
        <v>19.8</v>
      </c>
      <c r="AP112" s="24">
        <v>7.47</v>
      </c>
      <c r="AQ112" s="71"/>
      <c r="AR112" s="34" t="s">
        <v>37</v>
      </c>
      <c r="AS112" s="55">
        <v>5.3999999999999999E-2</v>
      </c>
      <c r="AT112" s="35" t="s">
        <v>38</v>
      </c>
      <c r="AU112" s="56">
        <v>5.8999999999999997E-2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286"/>
      <c r="B113" s="77" t="s">
        <v>44</v>
      </c>
      <c r="C113" s="82">
        <f t="shared" ref="C113:J113" si="106">C108</f>
        <v>156438000</v>
      </c>
      <c r="D113" s="83">
        <f t="shared" si="106"/>
        <v>1473370</v>
      </c>
      <c r="E113" s="83">
        <f t="shared" si="106"/>
        <v>3495210</v>
      </c>
      <c r="F113" s="84">
        <f t="shared" si="106"/>
        <v>5866390</v>
      </c>
      <c r="G113" s="82">
        <f t="shared" si="106"/>
        <v>228177000</v>
      </c>
      <c r="H113" s="83">
        <f t="shared" si="106"/>
        <v>2015450</v>
      </c>
      <c r="I113" s="83">
        <f t="shared" si="106"/>
        <v>6265540</v>
      </c>
      <c r="J113" s="84">
        <f t="shared" si="106"/>
        <v>10613200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1151970100</v>
      </c>
      <c r="S113" s="60"/>
      <c r="T113" s="281"/>
      <c r="U113" s="284"/>
      <c r="V113" s="60"/>
      <c r="W113" s="163" t="s">
        <v>7</v>
      </c>
      <c r="X113" s="6">
        <f t="shared" ref="X113:AE113" si="107">X108</f>
        <v>2086.9</v>
      </c>
      <c r="Y113" s="6">
        <f t="shared" si="107"/>
        <v>3091.2</v>
      </c>
      <c r="Z113" s="6">
        <f t="shared" si="107"/>
        <v>33.5</v>
      </c>
      <c r="AA113" s="6">
        <f t="shared" si="107"/>
        <v>43.6</v>
      </c>
      <c r="AB113" s="6">
        <f t="shared" si="107"/>
        <v>2194</v>
      </c>
      <c r="AC113" s="6">
        <f t="shared" si="107"/>
        <v>3267.1</v>
      </c>
      <c r="AD113" s="6">
        <f t="shared" si="107"/>
        <v>56.2</v>
      </c>
      <c r="AE113" s="92">
        <f t="shared" si="107"/>
        <v>7.4</v>
      </c>
      <c r="AF113" s="16"/>
      <c r="AG113" s="163" t="s">
        <v>26</v>
      </c>
      <c r="AH113" s="7">
        <f>(AH112*10.74)</f>
        <v>24.164999999999999</v>
      </c>
      <c r="AI113" s="7">
        <f>(AI112*2.2)</f>
        <v>20.350000000000001</v>
      </c>
      <c r="AJ113" s="7">
        <f>(AJ112*0.25)</f>
        <v>0.59375</v>
      </c>
      <c r="AK113" s="294">
        <f>AK112+AL112</f>
        <v>21</v>
      </c>
      <c r="AL113" s="295"/>
      <c r="AM113" s="11"/>
      <c r="AN113" s="25" t="s">
        <v>41</v>
      </c>
      <c r="AO113" s="26">
        <v>21.4</v>
      </c>
      <c r="AP113" s="27">
        <v>7.69</v>
      </c>
      <c r="AQ113" s="71"/>
      <c r="AR113" s="36" t="s">
        <v>36</v>
      </c>
      <c r="AS113" s="13">
        <v>0.46800000000000003</v>
      </c>
      <c r="AT113" s="2" t="s">
        <v>39</v>
      </c>
      <c r="AU113" s="39">
        <v>0.24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287"/>
      <c r="B114" s="75" t="s">
        <v>3</v>
      </c>
      <c r="C114" s="85">
        <f t="shared" ref="C114:J114" si="108">C112-C113</f>
        <v>735000</v>
      </c>
      <c r="D114" s="85">
        <f t="shared" si="108"/>
        <v>0</v>
      </c>
      <c r="E114" s="85">
        <f t="shared" si="108"/>
        <v>0</v>
      </c>
      <c r="F114" s="86">
        <f t="shared" si="108"/>
        <v>15000</v>
      </c>
      <c r="G114" s="85">
        <f t="shared" si="108"/>
        <v>690000</v>
      </c>
      <c r="H114" s="85">
        <f t="shared" si="108"/>
        <v>8000</v>
      </c>
      <c r="I114" s="85">
        <f t="shared" si="108"/>
        <v>32000</v>
      </c>
      <c r="J114" s="86">
        <f t="shared" si="108"/>
        <v>19000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1333800</v>
      </c>
      <c r="S114" s="61"/>
      <c r="T114" s="282"/>
      <c r="U114" s="285"/>
      <c r="V114" s="61"/>
      <c r="W114" s="48" t="s">
        <v>3</v>
      </c>
      <c r="X114" s="49">
        <f>X112-X113</f>
        <v>10.199999999999818</v>
      </c>
      <c r="Y114" s="49">
        <f t="shared" ref="Y114:AE114" si="109">Y112-Y113</f>
        <v>9.6000000000003638</v>
      </c>
      <c r="Z114" s="49">
        <f t="shared" si="109"/>
        <v>0.10000000000000142</v>
      </c>
      <c r="AA114" s="49">
        <f t="shared" si="109"/>
        <v>0.10000000000000142</v>
      </c>
      <c r="AB114" s="49">
        <f t="shared" si="109"/>
        <v>10.400000000000091</v>
      </c>
      <c r="AC114" s="49">
        <f t="shared" si="109"/>
        <v>10.099999999999909</v>
      </c>
      <c r="AD114" s="49">
        <f t="shared" si="109"/>
        <v>0.19999999999999574</v>
      </c>
      <c r="AE114" s="94">
        <f t="shared" si="109"/>
        <v>0</v>
      </c>
      <c r="AF114" s="16"/>
      <c r="AG114" s="164" t="s">
        <v>28</v>
      </c>
      <c r="AH114" s="162">
        <f>(AH113)/((K112/1000000)*8.34)</f>
        <v>2.0333207118515713</v>
      </c>
      <c r="AI114" s="162">
        <f>(AI113)/((K112/1000000)*8.34)</f>
        <v>1.7123143590390846</v>
      </c>
      <c r="AJ114" s="162">
        <f>(AJ113)/((K112/1000000)*8.34)</f>
        <v>4.9960031974420463E-2</v>
      </c>
      <c r="AK114" s="296">
        <f>(AK113)/((K112/1000000)*8.34)</f>
        <v>1.7670074466742394</v>
      </c>
      <c r="AL114" s="297"/>
      <c r="AM114" s="11"/>
      <c r="AN114" s="63"/>
      <c r="AO114" s="14"/>
      <c r="AP114" s="14"/>
      <c r="AQ114" s="71"/>
      <c r="AR114" s="166" t="s">
        <v>55</v>
      </c>
      <c r="AS114" s="89">
        <v>1.34</v>
      </c>
      <c r="AT114" s="165" t="s">
        <v>54</v>
      </c>
      <c r="AU114" s="38">
        <v>4.3999999999999997E-2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267">
        <v>29</v>
      </c>
      <c r="B116" s="76" t="s">
        <v>45</v>
      </c>
      <c r="C116" s="81">
        <v>157994000</v>
      </c>
      <c r="D116" s="40">
        <v>1481370</v>
      </c>
      <c r="E116" s="40">
        <v>3495210</v>
      </c>
      <c r="F116" s="42">
        <v>5908380</v>
      </c>
      <c r="G116" s="81">
        <v>229696000</v>
      </c>
      <c r="H116" s="40">
        <v>2030450</v>
      </c>
      <c r="I116" s="40">
        <v>6297540</v>
      </c>
      <c r="J116" s="42">
        <v>10653200</v>
      </c>
      <c r="K116" s="270">
        <f>C118+G118</f>
        <v>1650000</v>
      </c>
      <c r="L116" s="271"/>
      <c r="M116" s="276">
        <f>D118+E118+F118+H118+I118+J118</f>
        <v>62990</v>
      </c>
      <c r="N116" s="271"/>
      <c r="O116" s="288">
        <f>M116+K116</f>
        <v>1712990</v>
      </c>
      <c r="P116" s="289"/>
      <c r="Q116" s="45" t="s">
        <v>6</v>
      </c>
      <c r="R116" s="42">
        <v>1154657600</v>
      </c>
      <c r="S116" s="60"/>
      <c r="T116" s="280">
        <v>0</v>
      </c>
      <c r="U116" s="283">
        <v>0.99</v>
      </c>
      <c r="V116" s="60"/>
      <c r="W116" s="161" t="s">
        <v>6</v>
      </c>
      <c r="X116" s="47">
        <v>2108.5</v>
      </c>
      <c r="Y116" s="47">
        <v>3112.3</v>
      </c>
      <c r="Z116" s="47">
        <v>33.6</v>
      </c>
      <c r="AA116" s="47">
        <v>43.9</v>
      </c>
      <c r="AB116" s="47">
        <v>2216.4</v>
      </c>
      <c r="AC116" s="47">
        <v>3289.2</v>
      </c>
      <c r="AD116" s="47">
        <v>56.4</v>
      </c>
      <c r="AE116" s="93">
        <v>7.4</v>
      </c>
      <c r="AF116" s="16"/>
      <c r="AG116" s="161" t="s">
        <v>29</v>
      </c>
      <c r="AH116" s="18">
        <v>3.0625</v>
      </c>
      <c r="AI116" s="18">
        <v>11.25</v>
      </c>
      <c r="AJ116" s="18">
        <v>2.875</v>
      </c>
      <c r="AK116" s="18">
        <v>13</v>
      </c>
      <c r="AL116" s="19">
        <v>13</v>
      </c>
      <c r="AM116" s="70"/>
      <c r="AN116" s="73" t="s">
        <v>40</v>
      </c>
      <c r="AO116" s="23">
        <v>20.2</v>
      </c>
      <c r="AP116" s="24">
        <v>7.37</v>
      </c>
      <c r="AQ116" s="71"/>
      <c r="AR116" s="34" t="s">
        <v>37</v>
      </c>
      <c r="AS116" s="55">
        <v>4.3999999999999997E-2</v>
      </c>
      <c r="AT116" s="35" t="s">
        <v>38</v>
      </c>
      <c r="AU116" s="56">
        <v>6.5000000000000002E-2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286"/>
      <c r="B117" s="77" t="s">
        <v>44</v>
      </c>
      <c r="C117" s="82">
        <f t="shared" ref="C117:J117" si="110">C112</f>
        <v>157173000</v>
      </c>
      <c r="D117" s="83">
        <f t="shared" si="110"/>
        <v>1473370</v>
      </c>
      <c r="E117" s="83">
        <f t="shared" si="110"/>
        <v>3495210</v>
      </c>
      <c r="F117" s="84">
        <f t="shared" si="110"/>
        <v>5881390</v>
      </c>
      <c r="G117" s="82">
        <f t="shared" si="110"/>
        <v>228867000</v>
      </c>
      <c r="H117" s="83">
        <f t="shared" si="110"/>
        <v>2023450</v>
      </c>
      <c r="I117" s="83">
        <f t="shared" si="110"/>
        <v>6297540</v>
      </c>
      <c r="J117" s="84">
        <f t="shared" si="110"/>
        <v>10632200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1153303900</v>
      </c>
      <c r="S117" s="60"/>
      <c r="T117" s="281"/>
      <c r="U117" s="284"/>
      <c r="V117" s="60"/>
      <c r="W117" s="163" t="s">
        <v>7</v>
      </c>
      <c r="X117" s="6">
        <f t="shared" ref="X117:AE117" si="111">X112</f>
        <v>2097.1</v>
      </c>
      <c r="Y117" s="6">
        <f t="shared" si="111"/>
        <v>3100.8</v>
      </c>
      <c r="Z117" s="6">
        <f t="shared" si="111"/>
        <v>33.6</v>
      </c>
      <c r="AA117" s="6">
        <f t="shared" si="111"/>
        <v>43.7</v>
      </c>
      <c r="AB117" s="6">
        <f t="shared" si="111"/>
        <v>2204.4</v>
      </c>
      <c r="AC117" s="6">
        <f t="shared" si="111"/>
        <v>3277.2</v>
      </c>
      <c r="AD117" s="6">
        <f t="shared" si="111"/>
        <v>56.4</v>
      </c>
      <c r="AE117" s="92">
        <f t="shared" si="111"/>
        <v>7.4</v>
      </c>
      <c r="AF117" s="16"/>
      <c r="AG117" s="163" t="s">
        <v>26</v>
      </c>
      <c r="AH117" s="7">
        <f>(AH116*10.74)</f>
        <v>32.891249999999999</v>
      </c>
      <c r="AI117" s="7">
        <f>(AI116*2.2)</f>
        <v>24.750000000000004</v>
      </c>
      <c r="AJ117" s="7">
        <f>(AJ116*0.25)</f>
        <v>0.71875</v>
      </c>
      <c r="AK117" s="294">
        <f>AK116+AL116</f>
        <v>26</v>
      </c>
      <c r="AL117" s="295"/>
      <c r="AM117" s="11"/>
      <c r="AN117" s="25" t="s">
        <v>41</v>
      </c>
      <c r="AO117" s="26">
        <v>21.4</v>
      </c>
      <c r="AP117" s="27">
        <v>7.86</v>
      </c>
      <c r="AQ117" s="71"/>
      <c r="AR117" s="36" t="s">
        <v>36</v>
      </c>
      <c r="AS117" s="13">
        <v>0.26400000000000001</v>
      </c>
      <c r="AT117" s="2" t="s">
        <v>39</v>
      </c>
      <c r="AU117" s="39">
        <v>0.27800000000000002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287"/>
      <c r="B118" s="75" t="s">
        <v>3</v>
      </c>
      <c r="C118" s="85">
        <f t="shared" ref="C118:J118" si="112">C116-C117</f>
        <v>821000</v>
      </c>
      <c r="D118" s="85">
        <f t="shared" si="112"/>
        <v>8000</v>
      </c>
      <c r="E118" s="85">
        <f t="shared" si="112"/>
        <v>0</v>
      </c>
      <c r="F118" s="86">
        <f t="shared" si="112"/>
        <v>26990</v>
      </c>
      <c r="G118" s="85">
        <f t="shared" si="112"/>
        <v>829000</v>
      </c>
      <c r="H118" s="85">
        <f t="shared" si="112"/>
        <v>7000</v>
      </c>
      <c r="I118" s="85">
        <f t="shared" si="112"/>
        <v>0</v>
      </c>
      <c r="J118" s="86">
        <f t="shared" si="112"/>
        <v>21000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1353700</v>
      </c>
      <c r="S118" s="61"/>
      <c r="T118" s="282"/>
      <c r="U118" s="285"/>
      <c r="V118" s="61"/>
      <c r="W118" s="48" t="s">
        <v>3</v>
      </c>
      <c r="X118" s="49">
        <f>X116-X117</f>
        <v>11.400000000000091</v>
      </c>
      <c r="Y118" s="49">
        <f t="shared" ref="Y118:AE118" si="113">Y116-Y117</f>
        <v>11.5</v>
      </c>
      <c r="Z118" s="49">
        <f t="shared" si="113"/>
        <v>0</v>
      </c>
      <c r="AA118" s="49">
        <f t="shared" si="113"/>
        <v>0.19999999999999574</v>
      </c>
      <c r="AB118" s="49">
        <f t="shared" si="113"/>
        <v>12</v>
      </c>
      <c r="AC118" s="49">
        <f t="shared" si="113"/>
        <v>12</v>
      </c>
      <c r="AD118" s="49">
        <f t="shared" si="113"/>
        <v>0</v>
      </c>
      <c r="AE118" s="94">
        <f t="shared" si="113"/>
        <v>0</v>
      </c>
      <c r="AF118" s="16"/>
      <c r="AG118" s="164" t="s">
        <v>28</v>
      </c>
      <c r="AH118" s="162">
        <f>(AH117)/((K116/1000000)*8.34)</f>
        <v>2.3901787660780469</v>
      </c>
      <c r="AI118" s="162">
        <f>(AI117)/((K116/1000000)*8.34)</f>
        <v>1.7985611510791371</v>
      </c>
      <c r="AJ118" s="162">
        <f>(AJ117)/((K116/1000000)*8.34)</f>
        <v>5.2230942518712305E-2</v>
      </c>
      <c r="AK118" s="296">
        <f>(AK117)/((K116/1000000)*8.34)</f>
        <v>1.8893975728508103</v>
      </c>
      <c r="AL118" s="297"/>
      <c r="AM118" s="11"/>
      <c r="AN118" s="63"/>
      <c r="AO118" s="14"/>
      <c r="AP118" s="14"/>
      <c r="AQ118" s="71"/>
      <c r="AR118" s="166" t="s">
        <v>55</v>
      </c>
      <c r="AS118" s="89">
        <v>1.39</v>
      </c>
      <c r="AT118" s="165" t="s">
        <v>54</v>
      </c>
      <c r="AU118" s="38">
        <v>4.7E-2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267">
        <v>30</v>
      </c>
      <c r="B120" s="76" t="s">
        <v>45</v>
      </c>
      <c r="C120" s="81">
        <v>158735000</v>
      </c>
      <c r="D120" s="40">
        <v>1481370</v>
      </c>
      <c r="E120" s="40">
        <v>3528210</v>
      </c>
      <c r="F120" s="42">
        <v>5936380</v>
      </c>
      <c r="G120" s="81">
        <v>230428000</v>
      </c>
      <c r="H120" s="40">
        <v>2030450</v>
      </c>
      <c r="I120" s="40">
        <v>6329530</v>
      </c>
      <c r="J120" s="42">
        <v>10681200</v>
      </c>
      <c r="K120" s="270">
        <f>C122+G122</f>
        <v>1473000</v>
      </c>
      <c r="L120" s="271"/>
      <c r="M120" s="276">
        <f>D122+E122+F122+H122+I122+J122</f>
        <v>120990</v>
      </c>
      <c r="N120" s="271"/>
      <c r="O120" s="288">
        <f>M120+K120</f>
        <v>1593990</v>
      </c>
      <c r="P120" s="289"/>
      <c r="Q120" s="45" t="s">
        <v>6</v>
      </c>
      <c r="R120" s="42">
        <v>1156084500</v>
      </c>
      <c r="S120" s="60"/>
      <c r="T120" s="280">
        <v>0</v>
      </c>
      <c r="U120" s="283">
        <v>1</v>
      </c>
      <c r="V120" s="60"/>
      <c r="W120" s="161" t="s">
        <v>6</v>
      </c>
      <c r="X120" s="47">
        <v>2118.8000000000002</v>
      </c>
      <c r="Y120" s="47">
        <v>3122.6</v>
      </c>
      <c r="Z120" s="47">
        <v>33.700000000000003</v>
      </c>
      <c r="AA120" s="47">
        <v>44</v>
      </c>
      <c r="AB120" s="47">
        <v>2227.1999999999998</v>
      </c>
      <c r="AC120" s="47">
        <v>3299.9</v>
      </c>
      <c r="AD120" s="47">
        <v>56.7</v>
      </c>
      <c r="AE120" s="93">
        <v>7.4</v>
      </c>
      <c r="AF120" s="16"/>
      <c r="AG120" s="161" t="s">
        <v>29</v>
      </c>
      <c r="AH120" s="18">
        <v>4.75</v>
      </c>
      <c r="AI120" s="18">
        <v>10</v>
      </c>
      <c r="AJ120" s="18">
        <v>2.875</v>
      </c>
      <c r="AK120" s="18">
        <v>11</v>
      </c>
      <c r="AL120" s="19">
        <v>12</v>
      </c>
      <c r="AM120" s="70"/>
      <c r="AN120" s="73" t="s">
        <v>40</v>
      </c>
      <c r="AO120" s="23">
        <v>21</v>
      </c>
      <c r="AP120" s="24">
        <v>7.47</v>
      </c>
      <c r="AQ120" s="71"/>
      <c r="AR120" s="34" t="s">
        <v>37</v>
      </c>
      <c r="AS120" s="55">
        <v>4.2999999999999997E-2</v>
      </c>
      <c r="AT120" s="35" t="s">
        <v>38</v>
      </c>
      <c r="AU120" s="56">
        <v>6.0999999999999999E-2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286"/>
      <c r="B121" s="77" t="s">
        <v>44</v>
      </c>
      <c r="C121" s="82">
        <f t="shared" ref="C121:J121" si="114">C116</f>
        <v>157994000</v>
      </c>
      <c r="D121" s="83">
        <f t="shared" si="114"/>
        <v>1481370</v>
      </c>
      <c r="E121" s="83">
        <f t="shared" si="114"/>
        <v>3495210</v>
      </c>
      <c r="F121" s="84">
        <f t="shared" si="114"/>
        <v>5908380</v>
      </c>
      <c r="G121" s="82">
        <f t="shared" si="114"/>
        <v>229696000</v>
      </c>
      <c r="H121" s="83">
        <f t="shared" si="114"/>
        <v>2030450</v>
      </c>
      <c r="I121" s="83">
        <f t="shared" si="114"/>
        <v>6297540</v>
      </c>
      <c r="J121" s="84">
        <f t="shared" si="114"/>
        <v>10653200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1154657600</v>
      </c>
      <c r="S121" s="60"/>
      <c r="T121" s="281"/>
      <c r="U121" s="284"/>
      <c r="V121" s="60"/>
      <c r="W121" s="163" t="s">
        <v>7</v>
      </c>
      <c r="X121" s="6">
        <f t="shared" ref="X121:AE121" si="115">X116</f>
        <v>2108.5</v>
      </c>
      <c r="Y121" s="6">
        <f t="shared" si="115"/>
        <v>3112.3</v>
      </c>
      <c r="Z121" s="6">
        <f t="shared" si="115"/>
        <v>33.6</v>
      </c>
      <c r="AA121" s="6">
        <f t="shared" si="115"/>
        <v>43.9</v>
      </c>
      <c r="AB121" s="6">
        <f t="shared" si="115"/>
        <v>2216.4</v>
      </c>
      <c r="AC121" s="6">
        <f t="shared" si="115"/>
        <v>3289.2</v>
      </c>
      <c r="AD121" s="6">
        <f t="shared" si="115"/>
        <v>56.4</v>
      </c>
      <c r="AE121" s="92">
        <f t="shared" si="115"/>
        <v>7.4</v>
      </c>
      <c r="AF121" s="16"/>
      <c r="AG121" s="163" t="s">
        <v>26</v>
      </c>
      <c r="AH121" s="7">
        <f>(AH120*10.74)</f>
        <v>51.015000000000001</v>
      </c>
      <c r="AI121" s="7">
        <f>(AI120*2.2)</f>
        <v>22</v>
      </c>
      <c r="AJ121" s="7">
        <f>(AJ120*0.25)</f>
        <v>0.71875</v>
      </c>
      <c r="AK121" s="294">
        <f>AK120+AL120</f>
        <v>23</v>
      </c>
      <c r="AL121" s="295"/>
      <c r="AM121" s="11"/>
      <c r="AN121" s="25" t="s">
        <v>41</v>
      </c>
      <c r="AO121" s="26">
        <v>22.5</v>
      </c>
      <c r="AP121" s="27">
        <v>7.88</v>
      </c>
      <c r="AQ121" s="71"/>
      <c r="AR121" s="36" t="s">
        <v>36</v>
      </c>
      <c r="AS121" s="13">
        <v>0.35899999999999999</v>
      </c>
      <c r="AT121" s="2" t="s">
        <v>39</v>
      </c>
      <c r="AU121" s="39">
        <v>0.503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287"/>
      <c r="B122" s="75" t="s">
        <v>3</v>
      </c>
      <c r="C122" s="85">
        <f t="shared" ref="C122:J122" si="116">C120-C121</f>
        <v>741000</v>
      </c>
      <c r="D122" s="85">
        <f t="shared" si="116"/>
        <v>0</v>
      </c>
      <c r="E122" s="85">
        <f t="shared" si="116"/>
        <v>33000</v>
      </c>
      <c r="F122" s="86">
        <f t="shared" si="116"/>
        <v>28000</v>
      </c>
      <c r="G122" s="85">
        <f t="shared" si="116"/>
        <v>732000</v>
      </c>
      <c r="H122" s="85">
        <f t="shared" si="116"/>
        <v>0</v>
      </c>
      <c r="I122" s="85">
        <f t="shared" si="116"/>
        <v>31990</v>
      </c>
      <c r="J122" s="86">
        <f t="shared" si="116"/>
        <v>28000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1426900</v>
      </c>
      <c r="S122" s="61"/>
      <c r="T122" s="282"/>
      <c r="U122" s="285"/>
      <c r="V122" s="61"/>
      <c r="W122" s="48" t="s">
        <v>3</v>
      </c>
      <c r="X122" s="49">
        <f>X120-X121</f>
        <v>10.300000000000182</v>
      </c>
      <c r="Y122" s="49">
        <f t="shared" ref="Y122:AE122" si="117">Y120-Y121</f>
        <v>10.299999999999727</v>
      </c>
      <c r="Z122" s="49">
        <f t="shared" si="117"/>
        <v>0.10000000000000142</v>
      </c>
      <c r="AA122" s="49">
        <f t="shared" si="117"/>
        <v>0.10000000000000142</v>
      </c>
      <c r="AB122" s="49">
        <f t="shared" si="117"/>
        <v>10.799999999999727</v>
      </c>
      <c r="AC122" s="49">
        <f t="shared" si="117"/>
        <v>10.700000000000273</v>
      </c>
      <c r="AD122" s="49">
        <f t="shared" si="117"/>
        <v>0.30000000000000426</v>
      </c>
      <c r="AE122" s="94">
        <f t="shared" si="117"/>
        <v>0</v>
      </c>
      <c r="AF122" s="16"/>
      <c r="AG122" s="164" t="s">
        <v>28</v>
      </c>
      <c r="AH122" s="162">
        <f>(AH121)/((K120/1000000)*8.34)</f>
        <v>4.152685997841238</v>
      </c>
      <c r="AI122" s="162">
        <f>(AI121)/((K120/1000000)*8.34)</f>
        <v>1.7908280300403263</v>
      </c>
      <c r="AJ122" s="162">
        <f>(AJ121)/((K120/1000000)*8.34)</f>
        <v>5.8507165754158381E-2</v>
      </c>
      <c r="AK122" s="296">
        <f>(AK121)/((K120/1000000)*8.34)</f>
        <v>1.8722293041330682</v>
      </c>
      <c r="AL122" s="297"/>
      <c r="AM122" s="11"/>
      <c r="AN122" s="63"/>
      <c r="AO122" s="14"/>
      <c r="AP122" s="14"/>
      <c r="AQ122" s="71"/>
      <c r="AR122" s="166" t="s">
        <v>55</v>
      </c>
      <c r="AS122" s="89">
        <v>1.35</v>
      </c>
      <c r="AT122" s="165" t="s">
        <v>54</v>
      </c>
      <c r="AU122" s="38">
        <v>4.7E-2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267">
        <v>31</v>
      </c>
      <c r="B124" s="76" t="s">
        <v>45</v>
      </c>
      <c r="C124" s="81">
        <v>159239000</v>
      </c>
      <c r="D124" s="40">
        <v>1489370</v>
      </c>
      <c r="E124" s="40">
        <v>3528210</v>
      </c>
      <c r="F124" s="42">
        <v>5964380</v>
      </c>
      <c r="G124" s="81">
        <v>230956000</v>
      </c>
      <c r="H124" s="40">
        <v>2030450</v>
      </c>
      <c r="I124" s="40">
        <v>6329530</v>
      </c>
      <c r="J124" s="42">
        <v>10696200</v>
      </c>
      <c r="K124" s="270">
        <f>C126+G126</f>
        <v>1032000</v>
      </c>
      <c r="L124" s="271"/>
      <c r="M124" s="276">
        <f>D126+E126+F126+H126+I126+J126</f>
        <v>51000</v>
      </c>
      <c r="N124" s="271"/>
      <c r="O124" s="288">
        <f>M124+K124</f>
        <v>1083000</v>
      </c>
      <c r="P124" s="289"/>
      <c r="Q124" s="45" t="s">
        <v>6</v>
      </c>
      <c r="R124" s="42">
        <v>1157278700</v>
      </c>
      <c r="S124" s="60"/>
      <c r="T124" s="280">
        <v>0</v>
      </c>
      <c r="U124" s="283">
        <v>0.97</v>
      </c>
      <c r="V124" s="60"/>
      <c r="W124" s="161" t="s">
        <v>6</v>
      </c>
      <c r="X124" s="47">
        <v>2125.8000000000002</v>
      </c>
      <c r="Y124" s="47">
        <v>3129.9</v>
      </c>
      <c r="Z124" s="47">
        <v>33.799999999999997</v>
      </c>
      <c r="AA124" s="47">
        <v>44</v>
      </c>
      <c r="AB124" s="47">
        <v>2234.6999999999998</v>
      </c>
      <c r="AC124" s="47">
        <v>3307.4</v>
      </c>
      <c r="AD124" s="47">
        <v>56.7</v>
      </c>
      <c r="AE124" s="93">
        <v>7.4</v>
      </c>
      <c r="AF124" s="16"/>
      <c r="AG124" s="161" t="s">
        <v>29</v>
      </c>
      <c r="AH124" s="18">
        <v>3.125</v>
      </c>
      <c r="AI124" s="18">
        <v>7</v>
      </c>
      <c r="AJ124" s="18">
        <v>1.75</v>
      </c>
      <c r="AK124" s="18">
        <v>8</v>
      </c>
      <c r="AL124" s="19">
        <v>8</v>
      </c>
      <c r="AM124" s="70"/>
      <c r="AN124" s="73" t="s">
        <v>40</v>
      </c>
      <c r="AO124" s="23">
        <v>21.5</v>
      </c>
      <c r="AP124" s="24">
        <v>7.52</v>
      </c>
      <c r="AQ124" s="71"/>
      <c r="AR124" s="34" t="s">
        <v>37</v>
      </c>
      <c r="AS124" s="55">
        <v>0.06</v>
      </c>
      <c r="AT124" s="35" t="s">
        <v>38</v>
      </c>
      <c r="AU124" s="56">
        <v>0.06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286"/>
      <c r="B125" s="77" t="s">
        <v>44</v>
      </c>
      <c r="C125" s="82">
        <f t="shared" ref="C125:J125" si="118">C120</f>
        <v>158735000</v>
      </c>
      <c r="D125" s="83">
        <f t="shared" si="118"/>
        <v>1481370</v>
      </c>
      <c r="E125" s="83">
        <f t="shared" si="118"/>
        <v>3528210</v>
      </c>
      <c r="F125" s="84">
        <f t="shared" si="118"/>
        <v>5936380</v>
      </c>
      <c r="G125" s="82">
        <f t="shared" si="118"/>
        <v>230428000</v>
      </c>
      <c r="H125" s="83">
        <f t="shared" si="118"/>
        <v>2030450</v>
      </c>
      <c r="I125" s="83">
        <f t="shared" si="118"/>
        <v>6329530</v>
      </c>
      <c r="J125" s="84">
        <f t="shared" si="118"/>
        <v>10681200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1156084500</v>
      </c>
      <c r="S125" s="60"/>
      <c r="T125" s="281"/>
      <c r="U125" s="284"/>
      <c r="V125" s="60"/>
      <c r="W125" s="163" t="s">
        <v>7</v>
      </c>
      <c r="X125" s="6">
        <f t="shared" ref="X125:AE125" si="119">X120</f>
        <v>2118.8000000000002</v>
      </c>
      <c r="Y125" s="6">
        <f t="shared" si="119"/>
        <v>3122.6</v>
      </c>
      <c r="Z125" s="6">
        <f t="shared" si="119"/>
        <v>33.700000000000003</v>
      </c>
      <c r="AA125" s="6">
        <f t="shared" si="119"/>
        <v>44</v>
      </c>
      <c r="AB125" s="6">
        <f t="shared" si="119"/>
        <v>2227.1999999999998</v>
      </c>
      <c r="AC125" s="6">
        <f t="shared" si="119"/>
        <v>3299.9</v>
      </c>
      <c r="AD125" s="6">
        <f t="shared" si="119"/>
        <v>56.7</v>
      </c>
      <c r="AE125" s="92">
        <f t="shared" si="119"/>
        <v>7.4</v>
      </c>
      <c r="AF125" s="16"/>
      <c r="AG125" s="163" t="s">
        <v>26</v>
      </c>
      <c r="AH125" s="7">
        <f>(AH124*10.74)</f>
        <v>33.5625</v>
      </c>
      <c r="AI125" s="7">
        <f>(AI124*2.2)</f>
        <v>15.400000000000002</v>
      </c>
      <c r="AJ125" s="7">
        <f>(AJ124*0.25)</f>
        <v>0.4375</v>
      </c>
      <c r="AK125" s="294">
        <f>AK124+AL124</f>
        <v>16</v>
      </c>
      <c r="AL125" s="295"/>
      <c r="AM125" s="11"/>
      <c r="AN125" s="25" t="s">
        <v>41</v>
      </c>
      <c r="AO125" s="26">
        <v>23.2</v>
      </c>
      <c r="AP125" s="27">
        <v>7.79</v>
      </c>
      <c r="AQ125" s="71"/>
      <c r="AR125" s="36" t="s">
        <v>36</v>
      </c>
      <c r="AS125" s="13">
        <v>0.23</v>
      </c>
      <c r="AT125" s="2" t="s">
        <v>39</v>
      </c>
      <c r="AU125" s="39">
        <v>0.28000000000000003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287"/>
      <c r="B126" s="75" t="s">
        <v>3</v>
      </c>
      <c r="C126" s="85">
        <f t="shared" ref="C126:J126" si="120">C124-C125</f>
        <v>504000</v>
      </c>
      <c r="D126" s="85">
        <f t="shared" si="120"/>
        <v>8000</v>
      </c>
      <c r="E126" s="85">
        <f t="shared" si="120"/>
        <v>0</v>
      </c>
      <c r="F126" s="86">
        <f t="shared" si="120"/>
        <v>28000</v>
      </c>
      <c r="G126" s="85">
        <f t="shared" si="120"/>
        <v>528000</v>
      </c>
      <c r="H126" s="85">
        <f t="shared" si="120"/>
        <v>0</v>
      </c>
      <c r="I126" s="85">
        <f t="shared" si="120"/>
        <v>0</v>
      </c>
      <c r="J126" s="86">
        <f t="shared" si="120"/>
        <v>15000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1194200</v>
      </c>
      <c r="S126" s="61"/>
      <c r="T126" s="281"/>
      <c r="U126" s="284"/>
      <c r="V126" s="61"/>
      <c r="W126" s="48" t="s">
        <v>3</v>
      </c>
      <c r="X126" s="49">
        <f>X124-X125</f>
        <v>7</v>
      </c>
      <c r="Y126" s="49">
        <f t="shared" ref="Y126:AE126" si="121">Y124-Y125</f>
        <v>7.3000000000001819</v>
      </c>
      <c r="Z126" s="49">
        <f t="shared" si="121"/>
        <v>9.9999999999994316E-2</v>
      </c>
      <c r="AA126" s="49">
        <f t="shared" si="121"/>
        <v>0</v>
      </c>
      <c r="AB126" s="49">
        <f t="shared" si="121"/>
        <v>7.5</v>
      </c>
      <c r="AC126" s="49">
        <f t="shared" si="121"/>
        <v>7.5</v>
      </c>
      <c r="AD126" s="49">
        <f t="shared" si="121"/>
        <v>0</v>
      </c>
      <c r="AE126" s="94">
        <f t="shared" si="121"/>
        <v>0</v>
      </c>
      <c r="AF126" s="16"/>
      <c r="AG126" s="164" t="s">
        <v>28</v>
      </c>
      <c r="AH126" s="119">
        <f>(AH125)/((K124/1000000)*8.34)</f>
        <v>3.8994966817243877</v>
      </c>
      <c r="AI126" s="119">
        <f>(AI125)/((K124/1000000)*8.34)</f>
        <v>1.7892662614094772</v>
      </c>
      <c r="AJ126" s="119">
        <f>(AJ125)/((K124/1000000)*8.34)</f>
        <v>5.0831427880951054E-2</v>
      </c>
      <c r="AK126" s="298">
        <f>(AK125)/((K124/1000000)*8.34)</f>
        <v>1.8589779339319241</v>
      </c>
      <c r="AL126" s="299"/>
      <c r="AM126" s="11"/>
      <c r="AN126" s="63"/>
      <c r="AO126" s="14"/>
      <c r="AP126" s="14"/>
      <c r="AQ126" s="71"/>
      <c r="AR126" s="166" t="s">
        <v>55</v>
      </c>
      <c r="AS126" s="89">
        <v>1.1399999999999999</v>
      </c>
      <c r="AT126" s="165" t="s">
        <v>54</v>
      </c>
      <c r="AU126" s="38">
        <v>0.05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67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46578000</v>
      </c>
      <c r="L128" s="242"/>
      <c r="M128" s="243">
        <f t="shared" ref="M128" si="122">SUM(M4:N126)</f>
        <v>2781190</v>
      </c>
      <c r="N128" s="244"/>
      <c r="O128" s="243">
        <f t="shared" ref="O128" si="123">SUM(O4:P126)</f>
        <v>49359190</v>
      </c>
      <c r="P128" s="244"/>
      <c r="Q128" s="1"/>
      <c r="R128" s="118">
        <f>R124-R5</f>
        <v>43267900</v>
      </c>
      <c r="S128" s="64"/>
      <c r="T128" s="111">
        <f>SUM(T4:T126)</f>
        <v>0</v>
      </c>
      <c r="U128" s="115">
        <f>AVERAGE(U4:U126)</f>
        <v>0.99225806451612908</v>
      </c>
      <c r="V128" s="67"/>
      <c r="W128" s="3"/>
      <c r="X128" s="96"/>
      <c r="Y128" s="96"/>
      <c r="Z128" s="96"/>
      <c r="AA128" s="96"/>
      <c r="AB128" s="96">
        <f t="shared" ref="AB128:AC128" si="124">AB124-AB5</f>
        <v>338.79999999999973</v>
      </c>
      <c r="AC128" s="96">
        <f t="shared" si="124"/>
        <v>340.90000000000009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1388.5074750000001</v>
      </c>
      <c r="AI128" s="111">
        <f t="shared" ref="AI128:AJ128" si="125">SUM(AI125,AI121,AI117,AI113,AI109,AI105,AI101,AI97,AI93,AI89,AI85,AI81,AI77,AI73,AI69,AI65,AI61,AI57,AI53,AI49,AI45,AI41,AI37,AI33,AI29,AI25,AI21,AI17,AI13,AI9,AI5)</f>
        <v>687.0875000000002</v>
      </c>
      <c r="AJ128" s="111">
        <f t="shared" si="125"/>
        <v>15.6875</v>
      </c>
      <c r="AK128" s="245">
        <f>SUM(AK125,AK121,AK117,AK113,AK109,AK105,AK101,AK97,AK93,AK89,AK85,AK81,AK77,AK73,AK69,AK65,AK61,AK57,AK53,AK49,AK45,AK41,AK37,AK33,AK29,AK25,AK21,AK17,AK13,AK9,AK5)</f>
        <v>708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21.206451612903226</v>
      </c>
      <c r="AP128" s="114">
        <f>AVERAGE(AP125,AP121,AP117,AP113,AP109,AP105,AP101,AP97,AP93,AP89,AP85,AP81,AP77,AP73,AP69,AP65,AP61,AP57,AP53,AP49,AP45,AP41,AP37,AP33,AP29,AP25,AP21,AP17,AP13,AP9,AP5)</f>
        <v>7.8316129032258077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4.2709677419354851E-2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168" t="s">
        <v>62</v>
      </c>
      <c r="AB129" s="248">
        <f>AB128+AC128</f>
        <v>679.69999999999982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BKYBIADWb7t9LSsnizT9t1NKLzgUR3+QpxAnj33KDdkYu67vnRHH6PLyfQuqPuUo/aGBqhvWVEJu8DHPsDYQ1w==" saltValue="gkwHZ/2s49zskAF19xVweA==" spinCount="100000" sheet="1" selectLockedCells="1" selectUnlockedCells="1"/>
  <mergeCells count="270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79D5-3D7F-4590-BB96-926DA1F2BE52}">
  <dimension ref="A1:CD58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H124" sqref="AH124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style="65" customWidth="1"/>
    <col min="20" max="21" width="8.7109375" customWidth="1"/>
    <col min="22" max="22" width="1.7109375" style="68" customWidth="1"/>
    <col min="23" max="23" width="7.5703125" style="5" bestFit="1" customWidth="1"/>
    <col min="24" max="25" width="11.7109375" style="5" bestFit="1" customWidth="1"/>
    <col min="26" max="27" width="9.42578125" style="5" bestFit="1" customWidth="1"/>
    <col min="28" max="29" width="11" style="5" bestFit="1" customWidth="1"/>
    <col min="30" max="31" width="9.42578125" style="5" bestFit="1" customWidth="1"/>
    <col min="32" max="32" width="1.7109375" customWidth="1"/>
    <col min="39" max="39" width="1.7109375" style="65" customWidth="1"/>
    <col min="40" max="40" width="8.42578125" bestFit="1" customWidth="1"/>
    <col min="43" max="43" width="1.7109375" style="65" customWidth="1"/>
    <col min="44" max="44" width="12" style="9" bestFit="1" customWidth="1"/>
    <col min="45" max="45" width="10.140625" style="9" bestFit="1" customWidth="1"/>
    <col min="46" max="46" width="12" style="9" bestFit="1" customWidth="1"/>
    <col min="47" max="47" width="9.140625" style="9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255" t="s">
        <v>75</v>
      </c>
      <c r="B1" s="255"/>
      <c r="C1" s="255"/>
      <c r="D1" s="255"/>
      <c r="E1" s="255"/>
      <c r="F1" s="255"/>
      <c r="G1" s="74"/>
      <c r="H1" s="74"/>
      <c r="I1" s="74"/>
      <c r="J1" s="7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90"/>
      <c r="Y1" s="90"/>
      <c r="Z1" s="90"/>
      <c r="AA1" s="90"/>
      <c r="AB1" s="90"/>
      <c r="AC1" s="90"/>
      <c r="AD1" s="90"/>
      <c r="AE1" s="90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256" t="s">
        <v>43</v>
      </c>
      <c r="B2" s="257"/>
      <c r="C2" s="258"/>
      <c r="D2" s="258"/>
      <c r="E2" s="258"/>
      <c r="F2" s="258"/>
      <c r="G2" s="258"/>
      <c r="H2" s="258"/>
      <c r="I2" s="258"/>
      <c r="J2" s="258"/>
      <c r="K2" s="257"/>
      <c r="L2" s="257"/>
      <c r="M2" s="257"/>
      <c r="N2" s="257"/>
      <c r="O2" s="257"/>
      <c r="P2" s="257"/>
      <c r="Q2" s="257"/>
      <c r="R2" s="259"/>
      <c r="S2" s="58"/>
      <c r="T2" s="52" t="s">
        <v>34</v>
      </c>
      <c r="U2" s="52" t="s">
        <v>56</v>
      </c>
      <c r="V2" s="66"/>
      <c r="W2" s="256" t="s">
        <v>10</v>
      </c>
      <c r="X2" s="257"/>
      <c r="Y2" s="257"/>
      <c r="Z2" s="257"/>
      <c r="AA2" s="257"/>
      <c r="AB2" s="257"/>
      <c r="AC2" s="257"/>
      <c r="AD2" s="257"/>
      <c r="AE2" s="259"/>
      <c r="AF2" s="14"/>
      <c r="AG2" s="260" t="s">
        <v>27</v>
      </c>
      <c r="AH2" s="261"/>
      <c r="AI2" s="261"/>
      <c r="AJ2" s="261"/>
      <c r="AK2" s="261"/>
      <c r="AL2" s="262"/>
      <c r="AM2" s="66"/>
      <c r="AN2" s="260" t="s">
        <v>31</v>
      </c>
      <c r="AO2" s="261"/>
      <c r="AP2" s="262"/>
      <c r="AQ2" s="63"/>
      <c r="AR2" s="260" t="s">
        <v>30</v>
      </c>
      <c r="AS2" s="261"/>
      <c r="AT2" s="261"/>
      <c r="AU2" s="262"/>
      <c r="AV2" s="14"/>
      <c r="AW2" s="260" t="s">
        <v>80</v>
      </c>
      <c r="AX2" s="261"/>
      <c r="AY2" s="261"/>
      <c r="AZ2" s="262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174" t="s">
        <v>2</v>
      </c>
      <c r="B3" s="75"/>
      <c r="C3" s="78" t="s">
        <v>46</v>
      </c>
      <c r="D3" s="79" t="s">
        <v>47</v>
      </c>
      <c r="E3" s="79" t="s">
        <v>48</v>
      </c>
      <c r="F3" s="80" t="s">
        <v>49</v>
      </c>
      <c r="G3" s="78" t="s">
        <v>50</v>
      </c>
      <c r="H3" s="79" t="s">
        <v>51</v>
      </c>
      <c r="I3" s="79" t="s">
        <v>52</v>
      </c>
      <c r="J3" s="80" t="s">
        <v>53</v>
      </c>
      <c r="K3" s="250" t="s">
        <v>4</v>
      </c>
      <c r="L3" s="251"/>
      <c r="M3" s="251" t="s">
        <v>8</v>
      </c>
      <c r="N3" s="251"/>
      <c r="O3" s="251" t="s">
        <v>9</v>
      </c>
      <c r="P3" s="251"/>
      <c r="Q3" s="252" t="s">
        <v>5</v>
      </c>
      <c r="R3" s="253"/>
      <c r="S3" s="59"/>
      <c r="T3" s="46" t="s">
        <v>42</v>
      </c>
      <c r="U3" s="46" t="s">
        <v>57</v>
      </c>
      <c r="V3" s="59"/>
      <c r="W3" s="172" t="s">
        <v>19</v>
      </c>
      <c r="X3" s="32" t="s">
        <v>11</v>
      </c>
      <c r="Y3" s="32" t="s">
        <v>12</v>
      </c>
      <c r="Z3" s="32" t="s">
        <v>13</v>
      </c>
      <c r="AA3" s="32" t="s">
        <v>14</v>
      </c>
      <c r="AB3" s="32" t="s">
        <v>15</v>
      </c>
      <c r="AC3" s="32" t="s">
        <v>16</v>
      </c>
      <c r="AD3" s="32" t="s">
        <v>17</v>
      </c>
      <c r="AE3" s="33" t="s">
        <v>18</v>
      </c>
      <c r="AF3" s="16"/>
      <c r="AG3" s="172" t="s">
        <v>25</v>
      </c>
      <c r="AH3" s="32" t="s">
        <v>20</v>
      </c>
      <c r="AI3" s="32" t="s">
        <v>21</v>
      </c>
      <c r="AJ3" s="32" t="s">
        <v>22</v>
      </c>
      <c r="AK3" s="32" t="s">
        <v>23</v>
      </c>
      <c r="AL3" s="33" t="s">
        <v>24</v>
      </c>
      <c r="AM3" s="69"/>
      <c r="AN3" s="172" t="s">
        <v>35</v>
      </c>
      <c r="AO3" s="32" t="s">
        <v>33</v>
      </c>
      <c r="AP3" s="33" t="s">
        <v>32</v>
      </c>
      <c r="AQ3" s="71"/>
      <c r="AR3" s="254" t="s">
        <v>0</v>
      </c>
      <c r="AS3" s="252"/>
      <c r="AT3" s="252" t="s">
        <v>1</v>
      </c>
      <c r="AU3" s="253"/>
      <c r="AV3" s="14"/>
      <c r="AW3" s="186"/>
      <c r="AX3" s="187" t="s">
        <v>76</v>
      </c>
      <c r="AY3" s="187" t="s">
        <v>77</v>
      </c>
      <c r="AZ3" s="188" t="s">
        <v>78</v>
      </c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267">
        <v>1</v>
      </c>
      <c r="B4" s="76" t="s">
        <v>45</v>
      </c>
      <c r="C4" s="81">
        <v>160025000</v>
      </c>
      <c r="D4" s="40">
        <v>1489370</v>
      </c>
      <c r="E4" s="40">
        <v>3561210</v>
      </c>
      <c r="F4" s="42">
        <v>5984380</v>
      </c>
      <c r="G4" s="81">
        <v>231752000</v>
      </c>
      <c r="H4" s="40">
        <v>2038440</v>
      </c>
      <c r="I4" s="40">
        <v>6329530</v>
      </c>
      <c r="J4" s="42">
        <v>10706200</v>
      </c>
      <c r="K4" s="270">
        <f>C6+G6</f>
        <v>1582000</v>
      </c>
      <c r="L4" s="271"/>
      <c r="M4" s="276">
        <f>D6+E6+F6+H6+I6+J6</f>
        <v>70990</v>
      </c>
      <c r="N4" s="271"/>
      <c r="O4" s="276">
        <f>M4+K4</f>
        <v>1652990</v>
      </c>
      <c r="P4" s="271"/>
      <c r="Q4" s="41" t="s">
        <v>6</v>
      </c>
      <c r="R4" s="42">
        <v>1158417500</v>
      </c>
      <c r="S4" s="60"/>
      <c r="T4" s="280">
        <v>0</v>
      </c>
      <c r="U4" s="283">
        <v>0.9</v>
      </c>
      <c r="V4" s="60"/>
      <c r="W4" s="169" t="s">
        <v>6</v>
      </c>
      <c r="X4" s="47">
        <v>2136.8000000000002</v>
      </c>
      <c r="Y4" s="47">
        <v>3141</v>
      </c>
      <c r="Z4" s="47">
        <v>33.9</v>
      </c>
      <c r="AA4" s="47">
        <v>44</v>
      </c>
      <c r="AB4" s="47">
        <v>2245.9</v>
      </c>
      <c r="AC4" s="47">
        <v>3318.7</v>
      </c>
      <c r="AD4" s="47">
        <v>56.9</v>
      </c>
      <c r="AE4" s="93">
        <v>7.5</v>
      </c>
      <c r="AF4" s="16"/>
      <c r="AG4" s="20" t="s">
        <v>29</v>
      </c>
      <c r="AH4" s="21">
        <v>4.5</v>
      </c>
      <c r="AI4" s="21">
        <v>10.25</v>
      </c>
      <c r="AJ4" s="21">
        <v>2.375</v>
      </c>
      <c r="AK4" s="21">
        <v>11</v>
      </c>
      <c r="AL4" s="22">
        <v>11</v>
      </c>
      <c r="AM4" s="70"/>
      <c r="AN4" s="72" t="s">
        <v>40</v>
      </c>
      <c r="AO4" s="28">
        <v>20.3</v>
      </c>
      <c r="AP4" s="24">
        <v>7.47</v>
      </c>
      <c r="AQ4" s="71"/>
      <c r="AR4" s="34" t="s">
        <v>37</v>
      </c>
      <c r="AS4" s="53">
        <v>0.05</v>
      </c>
      <c r="AT4" s="35" t="s">
        <v>38</v>
      </c>
      <c r="AU4" s="56">
        <v>0.08</v>
      </c>
      <c r="AV4" s="14"/>
      <c r="AW4" s="184" t="s">
        <v>45</v>
      </c>
      <c r="AX4" s="179">
        <v>457777000</v>
      </c>
      <c r="AY4" s="179">
        <v>259436200</v>
      </c>
      <c r="AZ4" s="180">
        <v>170750000</v>
      </c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268"/>
      <c r="B5" s="77" t="s">
        <v>44</v>
      </c>
      <c r="C5" s="82">
        <f>'July, 2021'!C124</f>
        <v>159239000</v>
      </c>
      <c r="D5" s="82">
        <f>'July, 2021'!D124</f>
        <v>1489370</v>
      </c>
      <c r="E5" s="82">
        <f>'July, 2021'!E124</f>
        <v>3528210</v>
      </c>
      <c r="F5" s="82">
        <f>'July, 2021'!F124</f>
        <v>5964380</v>
      </c>
      <c r="G5" s="82">
        <f>'July, 2021'!G124</f>
        <v>230956000</v>
      </c>
      <c r="H5" s="82">
        <f>'July, 2021'!H124</f>
        <v>2030450</v>
      </c>
      <c r="I5" s="82">
        <f>'July, 2021'!I124</f>
        <v>6329530</v>
      </c>
      <c r="J5" s="82">
        <f>'July, 2021'!J124</f>
        <v>10696200</v>
      </c>
      <c r="K5" s="272"/>
      <c r="L5" s="273"/>
      <c r="M5" s="273"/>
      <c r="N5" s="273"/>
      <c r="O5" s="273"/>
      <c r="P5" s="273"/>
      <c r="Q5" s="10" t="s">
        <v>7</v>
      </c>
      <c r="R5" s="82">
        <f>'July, 2021'!R124</f>
        <v>1157278700</v>
      </c>
      <c r="S5" s="60"/>
      <c r="T5" s="281"/>
      <c r="U5" s="284"/>
      <c r="V5" s="60"/>
      <c r="W5" s="171" t="s">
        <v>7</v>
      </c>
      <c r="X5" s="82">
        <f>'July, 2021'!X124</f>
        <v>2125.8000000000002</v>
      </c>
      <c r="Y5" s="82">
        <f>'July, 2021'!Y124</f>
        <v>3129.9</v>
      </c>
      <c r="Z5" s="82">
        <f>'July, 2021'!Z124</f>
        <v>33.799999999999997</v>
      </c>
      <c r="AA5" s="82">
        <f>'July, 2021'!AA124</f>
        <v>44</v>
      </c>
      <c r="AB5" s="82">
        <f>'July, 2021'!AB124</f>
        <v>2234.6999999999998</v>
      </c>
      <c r="AC5" s="82">
        <f>'July, 2021'!AC124</f>
        <v>3307.4</v>
      </c>
      <c r="AD5" s="82">
        <f>'July, 2021'!AD124</f>
        <v>56.7</v>
      </c>
      <c r="AE5" s="82">
        <f>'July, 2021'!AE124</f>
        <v>7.4</v>
      </c>
      <c r="AF5" s="16"/>
      <c r="AG5" s="171" t="s">
        <v>26</v>
      </c>
      <c r="AH5" s="7">
        <f>(AH4*10.74)</f>
        <v>48.33</v>
      </c>
      <c r="AI5" s="7">
        <f>(AI4*2.2)</f>
        <v>22.55</v>
      </c>
      <c r="AJ5" s="7">
        <f>(AJ4*0.25)</f>
        <v>0.59375</v>
      </c>
      <c r="AK5" s="263">
        <f>AK4+AL4</f>
        <v>22</v>
      </c>
      <c r="AL5" s="264"/>
      <c r="AM5" s="11"/>
      <c r="AN5" s="30" t="s">
        <v>41</v>
      </c>
      <c r="AO5" s="29">
        <v>23.4</v>
      </c>
      <c r="AP5" s="27">
        <v>7.81</v>
      </c>
      <c r="AQ5" s="71"/>
      <c r="AR5" s="36" t="s">
        <v>36</v>
      </c>
      <c r="AS5" s="12">
        <v>0.3</v>
      </c>
      <c r="AT5" s="2" t="s">
        <v>39</v>
      </c>
      <c r="AU5" s="39">
        <v>0.19</v>
      </c>
      <c r="AV5" s="14"/>
      <c r="AW5" s="185" t="s">
        <v>79</v>
      </c>
      <c r="AX5" s="189">
        <v>457189000</v>
      </c>
      <c r="AY5" s="189">
        <v>258856700</v>
      </c>
      <c r="AZ5" s="190">
        <v>170750000</v>
      </c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269"/>
      <c r="B6" s="75" t="s">
        <v>3</v>
      </c>
      <c r="C6" s="85">
        <f>C4-C5</f>
        <v>786000</v>
      </c>
      <c r="D6" s="85">
        <f t="shared" ref="D6:J6" si="0">D4-D5</f>
        <v>0</v>
      </c>
      <c r="E6" s="85">
        <f t="shared" si="0"/>
        <v>33000</v>
      </c>
      <c r="F6" s="85">
        <f t="shared" si="0"/>
        <v>20000</v>
      </c>
      <c r="G6" s="85">
        <f t="shared" si="0"/>
        <v>796000</v>
      </c>
      <c r="H6" s="85">
        <f t="shared" si="0"/>
        <v>7990</v>
      </c>
      <c r="I6" s="85">
        <f t="shared" si="0"/>
        <v>0</v>
      </c>
      <c r="J6" s="85">
        <f t="shared" si="0"/>
        <v>10000</v>
      </c>
      <c r="K6" s="274"/>
      <c r="L6" s="275"/>
      <c r="M6" s="275"/>
      <c r="N6" s="275"/>
      <c r="O6" s="275"/>
      <c r="P6" s="275"/>
      <c r="Q6" s="50" t="s">
        <v>3</v>
      </c>
      <c r="R6" s="44">
        <f>R4-R5</f>
        <v>1138800</v>
      </c>
      <c r="S6" s="61"/>
      <c r="T6" s="282"/>
      <c r="U6" s="285"/>
      <c r="V6" s="61"/>
      <c r="W6" s="48" t="s">
        <v>3</v>
      </c>
      <c r="X6" s="49">
        <f>X4-X5</f>
        <v>11</v>
      </c>
      <c r="Y6" s="49">
        <f t="shared" ref="Y6:AE6" si="1">Y4-Y5</f>
        <v>11.099999999999909</v>
      </c>
      <c r="Z6" s="49">
        <f t="shared" si="1"/>
        <v>0.10000000000000142</v>
      </c>
      <c r="AA6" s="49">
        <f t="shared" si="1"/>
        <v>0</v>
      </c>
      <c r="AB6" s="49">
        <f t="shared" si="1"/>
        <v>11.200000000000273</v>
      </c>
      <c r="AC6" s="49">
        <f t="shared" si="1"/>
        <v>11.299999999999727</v>
      </c>
      <c r="AD6" s="49">
        <f t="shared" si="1"/>
        <v>0.19999999999999574</v>
      </c>
      <c r="AE6" s="94">
        <f t="shared" si="1"/>
        <v>9.9999999999999645E-2</v>
      </c>
      <c r="AF6" s="16"/>
      <c r="AG6" s="172" t="s">
        <v>28</v>
      </c>
      <c r="AH6" s="170">
        <f>(AH5)/((K4/1000000)*8.34)</f>
        <v>3.6630619650929064</v>
      </c>
      <c r="AI6" s="170">
        <f>(AI5)/((K4/1000000)*8.34)</f>
        <v>1.7091257461792893</v>
      </c>
      <c r="AJ6" s="170">
        <f>(AJ5)/((K4/1000000)*8.34)</f>
        <v>4.5001925134986825E-2</v>
      </c>
      <c r="AK6" s="265">
        <f>(AK5)/((K4/1000000)*8.34)</f>
        <v>1.6674397523700382</v>
      </c>
      <c r="AL6" s="266"/>
      <c r="AM6" s="11"/>
      <c r="AN6" s="63"/>
      <c r="AO6" s="14"/>
      <c r="AP6" s="14"/>
      <c r="AQ6" s="71"/>
      <c r="AR6" s="174" t="s">
        <v>55</v>
      </c>
      <c r="AS6" s="89">
        <v>1.1299999999999999</v>
      </c>
      <c r="AT6" s="173" t="s">
        <v>54</v>
      </c>
      <c r="AU6" s="38">
        <v>0.05</v>
      </c>
      <c r="AV6" s="14"/>
      <c r="AW6" s="177" t="s">
        <v>3</v>
      </c>
      <c r="AX6" s="182">
        <f>AX4-AX5</f>
        <v>588000</v>
      </c>
      <c r="AY6" s="182">
        <f>AY4-AY5</f>
        <v>579500</v>
      </c>
      <c r="AZ6" s="183">
        <f>AZ4-AZ5</f>
        <v>0</v>
      </c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62"/>
      <c r="T7" s="15"/>
      <c r="U7" s="87"/>
      <c r="V7" s="62"/>
      <c r="W7" s="4"/>
      <c r="X7" s="95"/>
      <c r="Y7" s="95"/>
      <c r="Z7" s="95"/>
      <c r="AA7" s="95"/>
      <c r="AB7" s="95"/>
      <c r="AC7" s="95"/>
      <c r="AD7" s="95"/>
      <c r="AE7" s="95"/>
      <c r="AF7" s="14"/>
      <c r="AG7" s="14"/>
      <c r="AH7" s="14"/>
      <c r="AI7" s="14"/>
      <c r="AJ7" s="14"/>
      <c r="AK7" s="14"/>
      <c r="AL7" s="14"/>
      <c r="AM7" s="63"/>
      <c r="AN7" s="63"/>
      <c r="AO7" s="14"/>
      <c r="AP7" s="14"/>
      <c r="AQ7" s="63"/>
      <c r="AR7" s="16"/>
      <c r="AS7" s="16"/>
      <c r="AT7" s="16"/>
      <c r="AU7" s="16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267">
        <v>2</v>
      </c>
      <c r="B8" s="76" t="s">
        <v>45</v>
      </c>
      <c r="C8" s="81">
        <v>160602000</v>
      </c>
      <c r="D8" s="40">
        <v>1497370</v>
      </c>
      <c r="E8" s="40">
        <v>3561210</v>
      </c>
      <c r="F8" s="42">
        <v>5999380</v>
      </c>
      <c r="G8" s="81">
        <v>232305000</v>
      </c>
      <c r="H8" s="40">
        <v>2038440</v>
      </c>
      <c r="I8" s="40">
        <v>6361530</v>
      </c>
      <c r="J8" s="42">
        <v>10731200</v>
      </c>
      <c r="K8" s="270">
        <f>C10+G10</f>
        <v>1130000</v>
      </c>
      <c r="L8" s="271"/>
      <c r="M8" s="276">
        <f>D10+E10+F10+H10+I10+J10</f>
        <v>80000</v>
      </c>
      <c r="N8" s="271"/>
      <c r="O8" s="277">
        <f>M8+K8</f>
        <v>1210000</v>
      </c>
      <c r="P8" s="277"/>
      <c r="Q8" s="45" t="s">
        <v>6</v>
      </c>
      <c r="R8" s="42">
        <v>1159690500</v>
      </c>
      <c r="S8" s="60"/>
      <c r="T8" s="280">
        <v>0</v>
      </c>
      <c r="U8" s="283">
        <v>1.04</v>
      </c>
      <c r="V8" s="60"/>
      <c r="W8" s="169" t="s">
        <v>6</v>
      </c>
      <c r="X8" s="47">
        <v>2144.8000000000002</v>
      </c>
      <c r="Y8" s="47">
        <v>3148.8</v>
      </c>
      <c r="Z8" s="47">
        <v>34.1</v>
      </c>
      <c r="AA8" s="47">
        <v>44</v>
      </c>
      <c r="AB8" s="47">
        <v>2254.3000000000002</v>
      </c>
      <c r="AC8" s="47">
        <v>3326.8</v>
      </c>
      <c r="AD8" s="47">
        <v>57.1</v>
      </c>
      <c r="AE8" s="93">
        <v>7.5</v>
      </c>
      <c r="AF8" s="16"/>
      <c r="AG8" s="169" t="s">
        <v>29</v>
      </c>
      <c r="AH8" s="18">
        <v>4.125</v>
      </c>
      <c r="AI8" s="18">
        <v>8.9375</v>
      </c>
      <c r="AJ8" s="18">
        <v>2.125</v>
      </c>
      <c r="AK8" s="18">
        <v>9</v>
      </c>
      <c r="AL8" s="19">
        <v>10</v>
      </c>
      <c r="AM8" s="70"/>
      <c r="AN8" s="73" t="s">
        <v>40</v>
      </c>
      <c r="AO8" s="23">
        <v>20.8</v>
      </c>
      <c r="AP8" s="24">
        <v>7.52</v>
      </c>
      <c r="AQ8" s="71"/>
      <c r="AR8" s="34" t="s">
        <v>37</v>
      </c>
      <c r="AS8" s="55">
        <v>4.9000000000000002E-2</v>
      </c>
      <c r="AT8" s="35" t="s">
        <v>38</v>
      </c>
      <c r="AU8" s="56">
        <v>0.06</v>
      </c>
      <c r="AV8" s="14"/>
      <c r="AW8" s="184" t="s">
        <v>45</v>
      </c>
      <c r="AX8" s="179">
        <v>458649000</v>
      </c>
      <c r="AY8" s="179">
        <v>260300400</v>
      </c>
      <c r="AZ8" s="180">
        <v>170786000</v>
      </c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268"/>
      <c r="B9" s="77" t="s">
        <v>44</v>
      </c>
      <c r="C9" s="82">
        <f>C4</f>
        <v>160025000</v>
      </c>
      <c r="D9" s="83">
        <f t="shared" ref="D9:J9" si="2">D4</f>
        <v>1489370</v>
      </c>
      <c r="E9" s="83">
        <f t="shared" si="2"/>
        <v>3561210</v>
      </c>
      <c r="F9" s="84">
        <f t="shared" si="2"/>
        <v>5984380</v>
      </c>
      <c r="G9" s="82">
        <f t="shared" si="2"/>
        <v>231752000</v>
      </c>
      <c r="H9" s="83">
        <f t="shared" si="2"/>
        <v>2038440</v>
      </c>
      <c r="I9" s="83">
        <f t="shared" si="2"/>
        <v>6329530</v>
      </c>
      <c r="J9" s="84">
        <f t="shared" si="2"/>
        <v>10706200</v>
      </c>
      <c r="K9" s="272"/>
      <c r="L9" s="273"/>
      <c r="M9" s="273"/>
      <c r="N9" s="273"/>
      <c r="O9" s="278"/>
      <c r="P9" s="278"/>
      <c r="Q9" s="17" t="s">
        <v>7</v>
      </c>
      <c r="R9" s="43">
        <f>R4</f>
        <v>1158417500</v>
      </c>
      <c r="S9" s="60"/>
      <c r="T9" s="281"/>
      <c r="U9" s="284"/>
      <c r="V9" s="60"/>
      <c r="W9" s="171" t="s">
        <v>7</v>
      </c>
      <c r="X9" s="6">
        <f>X4</f>
        <v>2136.8000000000002</v>
      </c>
      <c r="Y9" s="6">
        <f t="shared" ref="Y9:AE9" si="3">Y4</f>
        <v>3141</v>
      </c>
      <c r="Z9" s="6">
        <f t="shared" si="3"/>
        <v>33.9</v>
      </c>
      <c r="AA9" s="6">
        <f t="shared" si="3"/>
        <v>44</v>
      </c>
      <c r="AB9" s="6">
        <f>AB4</f>
        <v>2245.9</v>
      </c>
      <c r="AC9" s="6">
        <f t="shared" si="3"/>
        <v>3318.7</v>
      </c>
      <c r="AD9" s="6">
        <f t="shared" si="3"/>
        <v>56.9</v>
      </c>
      <c r="AE9" s="92">
        <f t="shared" si="3"/>
        <v>7.5</v>
      </c>
      <c r="AF9" s="16"/>
      <c r="AG9" s="171" t="s">
        <v>26</v>
      </c>
      <c r="AH9" s="7">
        <f>(AH8*10.74)</f>
        <v>44.302500000000002</v>
      </c>
      <c r="AI9" s="7">
        <f>(AI8*2.2)</f>
        <v>19.662500000000001</v>
      </c>
      <c r="AJ9" s="7">
        <f>(AJ8*0.25)</f>
        <v>0.53125</v>
      </c>
      <c r="AK9" s="263">
        <f>AK8+AL8</f>
        <v>19</v>
      </c>
      <c r="AL9" s="264"/>
      <c r="AM9" s="11"/>
      <c r="AN9" s="25" t="s">
        <v>41</v>
      </c>
      <c r="AO9" s="26">
        <v>23.2</v>
      </c>
      <c r="AP9" s="27">
        <v>7.77</v>
      </c>
      <c r="AQ9" s="71"/>
      <c r="AR9" s="36" t="s">
        <v>36</v>
      </c>
      <c r="AS9" s="13">
        <v>0.2208</v>
      </c>
      <c r="AT9" s="2" t="s">
        <v>39</v>
      </c>
      <c r="AU9" s="39">
        <v>0.2</v>
      </c>
      <c r="AV9" s="14"/>
      <c r="AW9" s="185" t="s">
        <v>79</v>
      </c>
      <c r="AX9" s="178">
        <f>AX4</f>
        <v>457777000</v>
      </c>
      <c r="AY9" s="178">
        <f t="shared" ref="AY9:AZ9" si="4">AY4</f>
        <v>259436200</v>
      </c>
      <c r="AZ9" s="181">
        <f t="shared" si="4"/>
        <v>170750000</v>
      </c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269"/>
      <c r="B10" s="75" t="s">
        <v>3</v>
      </c>
      <c r="C10" s="85">
        <f t="shared" ref="C10:J10" si="5">C8-C9</f>
        <v>577000</v>
      </c>
      <c r="D10" s="85">
        <f t="shared" si="5"/>
        <v>8000</v>
      </c>
      <c r="E10" s="85">
        <f t="shared" si="5"/>
        <v>0</v>
      </c>
      <c r="F10" s="86">
        <f t="shared" si="5"/>
        <v>15000</v>
      </c>
      <c r="G10" s="85">
        <f t="shared" si="5"/>
        <v>553000</v>
      </c>
      <c r="H10" s="85">
        <f t="shared" si="5"/>
        <v>0</v>
      </c>
      <c r="I10" s="85">
        <f t="shared" si="5"/>
        <v>32000</v>
      </c>
      <c r="J10" s="86">
        <f t="shared" si="5"/>
        <v>25000</v>
      </c>
      <c r="K10" s="274"/>
      <c r="L10" s="275"/>
      <c r="M10" s="275"/>
      <c r="N10" s="275"/>
      <c r="O10" s="279"/>
      <c r="P10" s="279"/>
      <c r="Q10" s="51" t="s">
        <v>3</v>
      </c>
      <c r="R10" s="44">
        <f>R8-R9</f>
        <v>1273000</v>
      </c>
      <c r="S10" s="61"/>
      <c r="T10" s="282"/>
      <c r="U10" s="285"/>
      <c r="V10" s="61"/>
      <c r="W10" s="48" t="s">
        <v>3</v>
      </c>
      <c r="X10" s="49">
        <f>X8-X9</f>
        <v>8</v>
      </c>
      <c r="Y10" s="49">
        <f t="shared" ref="Y10:AE10" si="6">Y8-Y9</f>
        <v>7.8000000000001819</v>
      </c>
      <c r="Z10" s="49">
        <f t="shared" si="6"/>
        <v>0.20000000000000284</v>
      </c>
      <c r="AA10" s="49">
        <f t="shared" si="6"/>
        <v>0</v>
      </c>
      <c r="AB10" s="49">
        <f t="shared" si="6"/>
        <v>8.4000000000000909</v>
      </c>
      <c r="AC10" s="49">
        <f t="shared" si="6"/>
        <v>8.1000000000003638</v>
      </c>
      <c r="AD10" s="49">
        <f t="shared" si="6"/>
        <v>0.20000000000000284</v>
      </c>
      <c r="AE10" s="94">
        <f t="shared" si="6"/>
        <v>0</v>
      </c>
      <c r="AF10" s="16"/>
      <c r="AG10" s="172" t="s">
        <v>28</v>
      </c>
      <c r="AH10" s="170">
        <f>(AH9)/((K8/1000000)*8.34)</f>
        <v>4.7009295218692309</v>
      </c>
      <c r="AI10" s="170">
        <f>(AI9)/((K8/1000000)*8.34)</f>
        <v>2.0863839901530108</v>
      </c>
      <c r="AJ10" s="170">
        <f>(AJ9)/((K8/1000000)*8.34)</f>
        <v>5.6370832537509824E-2</v>
      </c>
      <c r="AK10" s="265">
        <f>(AK9)/((K8/1000000)*8.34)</f>
        <v>2.01608624604741</v>
      </c>
      <c r="AL10" s="266"/>
      <c r="AM10" s="11"/>
      <c r="AN10" s="63"/>
      <c r="AO10" s="14"/>
      <c r="AP10" s="14"/>
      <c r="AQ10" s="71"/>
      <c r="AR10" s="174" t="s">
        <v>55</v>
      </c>
      <c r="AS10" s="89">
        <v>1.21</v>
      </c>
      <c r="AT10" s="173" t="s">
        <v>54</v>
      </c>
      <c r="AU10" s="38">
        <v>0.04</v>
      </c>
      <c r="AV10" s="14"/>
      <c r="AW10" s="177" t="s">
        <v>3</v>
      </c>
      <c r="AX10" s="182">
        <f>AX8-AX9</f>
        <v>872000</v>
      </c>
      <c r="AY10" s="182">
        <f>AY8-AY9</f>
        <v>864200</v>
      </c>
      <c r="AZ10" s="183">
        <f>AZ8-AZ9</f>
        <v>36000</v>
      </c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15"/>
      <c r="U11" s="87"/>
      <c r="V11" s="62"/>
      <c r="W11" s="4"/>
      <c r="X11" s="95"/>
      <c r="Y11" s="95"/>
      <c r="Z11" s="95"/>
      <c r="AA11" s="95"/>
      <c r="AB11" s="95"/>
      <c r="AC11" s="95"/>
      <c r="AD11" s="95"/>
      <c r="AE11" s="95"/>
      <c r="AF11" s="14"/>
      <c r="AG11" s="14"/>
      <c r="AH11" s="14"/>
      <c r="AI11" s="14"/>
      <c r="AJ11" s="14"/>
      <c r="AK11" s="14"/>
      <c r="AL11" s="31"/>
      <c r="AM11" s="63"/>
      <c r="AN11" s="63"/>
      <c r="AO11" s="14">
        <v>10.6</v>
      </c>
      <c r="AP11" s="14"/>
      <c r="AQ11" s="63"/>
      <c r="AR11" s="16"/>
      <c r="AS11" s="16"/>
      <c r="AT11" s="16"/>
      <c r="AU11" s="16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267">
        <v>3</v>
      </c>
      <c r="B12" s="76" t="s">
        <v>45</v>
      </c>
      <c r="C12" s="81">
        <v>161411000</v>
      </c>
      <c r="D12" s="40">
        <v>1505370</v>
      </c>
      <c r="E12" s="40">
        <v>3593200</v>
      </c>
      <c r="F12" s="42">
        <v>6037370</v>
      </c>
      <c r="G12" s="81">
        <v>233154000</v>
      </c>
      <c r="H12" s="40">
        <v>2046440</v>
      </c>
      <c r="I12" s="40">
        <v>6361530</v>
      </c>
      <c r="J12" s="42">
        <v>10752200</v>
      </c>
      <c r="K12" s="270">
        <f>C14+G14</f>
        <v>1658000</v>
      </c>
      <c r="L12" s="271"/>
      <c r="M12" s="276">
        <f>D14+E14+F14+H14+I14+J14</f>
        <v>106980</v>
      </c>
      <c r="N12" s="271"/>
      <c r="O12" s="277">
        <f>M12+K12</f>
        <v>1764980</v>
      </c>
      <c r="P12" s="277"/>
      <c r="Q12" s="45" t="s">
        <v>6</v>
      </c>
      <c r="R12" s="42">
        <v>1160995900</v>
      </c>
      <c r="S12" s="60"/>
      <c r="T12" s="280">
        <v>0</v>
      </c>
      <c r="U12" s="283">
        <v>0.89</v>
      </c>
      <c r="V12" s="60"/>
      <c r="W12" s="169" t="s">
        <v>6</v>
      </c>
      <c r="X12" s="47">
        <v>2156.1999999999998</v>
      </c>
      <c r="Y12" s="47">
        <v>3160.6</v>
      </c>
      <c r="Z12" s="47">
        <v>34.1</v>
      </c>
      <c r="AA12" s="47">
        <v>44.3</v>
      </c>
      <c r="AB12" s="47">
        <v>2266.4</v>
      </c>
      <c r="AC12" s="47">
        <v>3339.1</v>
      </c>
      <c r="AD12" s="47">
        <v>57.2</v>
      </c>
      <c r="AE12" s="93">
        <v>7.5</v>
      </c>
      <c r="AF12" s="16"/>
      <c r="AG12" s="169" t="s">
        <v>29</v>
      </c>
      <c r="AH12" s="18">
        <v>5.5</v>
      </c>
      <c r="AI12" s="18">
        <v>10.9375</v>
      </c>
      <c r="AJ12" s="18">
        <v>2.875</v>
      </c>
      <c r="AK12" s="18">
        <v>13</v>
      </c>
      <c r="AL12" s="19">
        <v>13</v>
      </c>
      <c r="AM12" s="70"/>
      <c r="AN12" s="73" t="s">
        <v>40</v>
      </c>
      <c r="AO12" s="23">
        <v>20.9</v>
      </c>
      <c r="AP12" s="24">
        <v>7.45</v>
      </c>
      <c r="AQ12" s="71"/>
      <c r="AR12" s="34" t="s">
        <v>37</v>
      </c>
      <c r="AS12" s="55">
        <v>4.5999999999999999E-2</v>
      </c>
      <c r="AT12" s="35" t="s">
        <v>38</v>
      </c>
      <c r="AU12" s="56">
        <v>6.5000000000000002E-2</v>
      </c>
      <c r="AV12" s="14"/>
      <c r="AW12" s="184" t="s">
        <v>45</v>
      </c>
      <c r="AX12" s="179">
        <v>459293000</v>
      </c>
      <c r="AY12" s="179">
        <v>260911900</v>
      </c>
      <c r="AZ12" s="180">
        <v>170821000</v>
      </c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268"/>
      <c r="B13" s="77" t="s">
        <v>44</v>
      </c>
      <c r="C13" s="82">
        <f>C8</f>
        <v>160602000</v>
      </c>
      <c r="D13" s="83">
        <f t="shared" ref="D13:J13" si="7">D8</f>
        <v>1497370</v>
      </c>
      <c r="E13" s="83">
        <f t="shared" si="7"/>
        <v>3561210</v>
      </c>
      <c r="F13" s="84">
        <f t="shared" si="7"/>
        <v>5999380</v>
      </c>
      <c r="G13" s="82">
        <f t="shared" si="7"/>
        <v>232305000</v>
      </c>
      <c r="H13" s="83">
        <f t="shared" si="7"/>
        <v>2038440</v>
      </c>
      <c r="I13" s="83">
        <f t="shared" si="7"/>
        <v>6361530</v>
      </c>
      <c r="J13" s="84">
        <f t="shared" si="7"/>
        <v>10731200</v>
      </c>
      <c r="K13" s="272"/>
      <c r="L13" s="273"/>
      <c r="M13" s="273"/>
      <c r="N13" s="273"/>
      <c r="O13" s="278"/>
      <c r="P13" s="278"/>
      <c r="Q13" s="17" t="s">
        <v>7</v>
      </c>
      <c r="R13" s="43">
        <f>R8</f>
        <v>1159690500</v>
      </c>
      <c r="S13" s="60"/>
      <c r="T13" s="281"/>
      <c r="U13" s="284"/>
      <c r="V13" s="60"/>
      <c r="W13" s="171" t="s">
        <v>7</v>
      </c>
      <c r="X13" s="6">
        <f t="shared" ref="X13:AE13" si="8">X8</f>
        <v>2144.8000000000002</v>
      </c>
      <c r="Y13" s="6">
        <f t="shared" si="8"/>
        <v>3148.8</v>
      </c>
      <c r="Z13" s="6">
        <f t="shared" si="8"/>
        <v>34.1</v>
      </c>
      <c r="AA13" s="6">
        <f t="shared" si="8"/>
        <v>44</v>
      </c>
      <c r="AB13" s="6">
        <f t="shared" si="8"/>
        <v>2254.3000000000002</v>
      </c>
      <c r="AC13" s="6">
        <f t="shared" si="8"/>
        <v>3326.8</v>
      </c>
      <c r="AD13" s="6">
        <f t="shared" si="8"/>
        <v>57.1</v>
      </c>
      <c r="AE13" s="92">
        <f t="shared" si="8"/>
        <v>7.5</v>
      </c>
      <c r="AF13" s="16"/>
      <c r="AG13" s="171" t="s">
        <v>26</v>
      </c>
      <c r="AH13" s="7">
        <f>(AH12*10.74)</f>
        <v>59.07</v>
      </c>
      <c r="AI13" s="7">
        <f>(AI12*2.2)</f>
        <v>24.062500000000004</v>
      </c>
      <c r="AJ13" s="7">
        <f>(AJ12*0.25)</f>
        <v>0.71875</v>
      </c>
      <c r="AK13" s="263">
        <f>AK12+AL12</f>
        <v>26</v>
      </c>
      <c r="AL13" s="264"/>
      <c r="AM13" s="11"/>
      <c r="AN13" s="25" t="s">
        <v>41</v>
      </c>
      <c r="AO13" s="26">
        <v>22.6</v>
      </c>
      <c r="AP13" s="27">
        <v>7.87</v>
      </c>
      <c r="AQ13" s="71"/>
      <c r="AR13" s="36" t="s">
        <v>36</v>
      </c>
      <c r="AS13" s="13">
        <v>0.26800000000000002</v>
      </c>
      <c r="AT13" s="2" t="s">
        <v>39</v>
      </c>
      <c r="AU13" s="39">
        <v>0.23400000000000001</v>
      </c>
      <c r="AV13" s="14"/>
      <c r="AW13" s="185" t="s">
        <v>79</v>
      </c>
      <c r="AX13" s="178">
        <f>AX8</f>
        <v>458649000</v>
      </c>
      <c r="AY13" s="178">
        <f t="shared" ref="AY13:AZ13" si="9">AY8</f>
        <v>260300400</v>
      </c>
      <c r="AZ13" s="181">
        <f t="shared" si="9"/>
        <v>170786000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269"/>
      <c r="B14" s="75" t="s">
        <v>3</v>
      </c>
      <c r="C14" s="85">
        <f t="shared" ref="C14:J14" si="10">C12-C13</f>
        <v>809000</v>
      </c>
      <c r="D14" s="85">
        <f t="shared" si="10"/>
        <v>8000</v>
      </c>
      <c r="E14" s="85">
        <f t="shared" si="10"/>
        <v>31990</v>
      </c>
      <c r="F14" s="86">
        <f t="shared" si="10"/>
        <v>37990</v>
      </c>
      <c r="G14" s="85">
        <f t="shared" si="10"/>
        <v>849000</v>
      </c>
      <c r="H14" s="85">
        <f t="shared" si="10"/>
        <v>8000</v>
      </c>
      <c r="I14" s="85">
        <f t="shared" si="10"/>
        <v>0</v>
      </c>
      <c r="J14" s="86">
        <f t="shared" si="10"/>
        <v>21000</v>
      </c>
      <c r="K14" s="274"/>
      <c r="L14" s="275"/>
      <c r="M14" s="275"/>
      <c r="N14" s="275"/>
      <c r="O14" s="279"/>
      <c r="P14" s="279"/>
      <c r="Q14" s="51" t="s">
        <v>3</v>
      </c>
      <c r="R14" s="44">
        <f>R12-R13</f>
        <v>1305400</v>
      </c>
      <c r="S14" s="61"/>
      <c r="T14" s="282"/>
      <c r="U14" s="285"/>
      <c r="V14" s="61"/>
      <c r="W14" s="48" t="s">
        <v>3</v>
      </c>
      <c r="X14" s="49">
        <f>X12-X13</f>
        <v>11.399999999999636</v>
      </c>
      <c r="Y14" s="49">
        <f t="shared" ref="Y14:AE14" si="11">Y12-Y13</f>
        <v>11.799999999999727</v>
      </c>
      <c r="Z14" s="49">
        <f t="shared" si="11"/>
        <v>0</v>
      </c>
      <c r="AA14" s="49">
        <f t="shared" si="11"/>
        <v>0.29999999999999716</v>
      </c>
      <c r="AB14" s="49">
        <f t="shared" si="11"/>
        <v>12.099999999999909</v>
      </c>
      <c r="AC14" s="49">
        <f t="shared" si="11"/>
        <v>12.299999999999727</v>
      </c>
      <c r="AD14" s="49">
        <f t="shared" si="11"/>
        <v>0.10000000000000142</v>
      </c>
      <c r="AE14" s="94">
        <f t="shared" si="11"/>
        <v>0</v>
      </c>
      <c r="AF14" s="16"/>
      <c r="AG14" s="172" t="s">
        <v>28</v>
      </c>
      <c r="AH14" s="170">
        <f>(AH13)/((K12/1000000)*8.34)</f>
        <v>4.2718539281964061</v>
      </c>
      <c r="AI14" s="170">
        <f>(AI13)/((K12/1000000)*8.34)</f>
        <v>1.7401639605083126</v>
      </c>
      <c r="AJ14" s="170">
        <f>(AJ13)/((K12/1000000)*8.34)</f>
        <v>5.1978923495702836E-2</v>
      </c>
      <c r="AK14" s="265">
        <f>(AK13)/((K12/1000000)*8.34)</f>
        <v>1.8802810586271634</v>
      </c>
      <c r="AL14" s="266"/>
      <c r="AM14" s="11"/>
      <c r="AN14" s="63"/>
      <c r="AO14" s="14"/>
      <c r="AP14" s="14"/>
      <c r="AQ14" s="71"/>
      <c r="AR14" s="174" t="s">
        <v>55</v>
      </c>
      <c r="AS14" s="89">
        <v>1.2</v>
      </c>
      <c r="AT14" s="173" t="s">
        <v>54</v>
      </c>
      <c r="AU14" s="38">
        <v>4.7E-2</v>
      </c>
      <c r="AV14" s="14"/>
      <c r="AW14" s="177" t="s">
        <v>3</v>
      </c>
      <c r="AX14" s="182">
        <f>AX12-AX13</f>
        <v>644000</v>
      </c>
      <c r="AY14" s="182">
        <f>AY12-AY13</f>
        <v>611500</v>
      </c>
      <c r="AZ14" s="183">
        <f>AZ12-AZ13</f>
        <v>35000</v>
      </c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63"/>
      <c r="T15" s="14"/>
      <c r="U15" s="87"/>
      <c r="V15" s="62"/>
      <c r="W15" s="4"/>
      <c r="X15" s="95"/>
      <c r="Y15" s="95"/>
      <c r="Z15" s="95"/>
      <c r="AA15" s="95"/>
      <c r="AB15" s="95"/>
      <c r="AC15" s="95"/>
      <c r="AD15" s="95"/>
      <c r="AE15" s="95"/>
      <c r="AF15" s="14"/>
      <c r="AG15" s="14"/>
      <c r="AH15" s="14"/>
      <c r="AI15" s="14"/>
      <c r="AJ15" s="14"/>
      <c r="AK15" s="14"/>
      <c r="AL15" s="14"/>
      <c r="AM15" s="63"/>
      <c r="AN15" s="63"/>
      <c r="AO15" s="14"/>
      <c r="AP15" s="14"/>
      <c r="AQ15" s="63"/>
      <c r="AR15" s="16"/>
      <c r="AS15" s="16"/>
      <c r="AT15" s="16"/>
      <c r="AU15" s="16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267">
        <v>4</v>
      </c>
      <c r="B16" s="76" t="s">
        <v>45</v>
      </c>
      <c r="C16" s="81">
        <v>161982000</v>
      </c>
      <c r="D16" s="40">
        <v>1505370</v>
      </c>
      <c r="E16" s="40">
        <v>3593200</v>
      </c>
      <c r="F16" s="42">
        <v>6066370</v>
      </c>
      <c r="G16" s="81">
        <v>233687000</v>
      </c>
      <c r="H16" s="40">
        <v>2046440</v>
      </c>
      <c r="I16" s="40">
        <v>6393530</v>
      </c>
      <c r="J16" s="42">
        <v>10791200</v>
      </c>
      <c r="K16" s="270">
        <f>C18+G18</f>
        <v>1104000</v>
      </c>
      <c r="L16" s="271"/>
      <c r="M16" s="276">
        <f>D18+E18+F18+H18+I18+J18</f>
        <v>100000</v>
      </c>
      <c r="N16" s="271"/>
      <c r="O16" s="277">
        <f>M16+K16</f>
        <v>1204000</v>
      </c>
      <c r="P16" s="277"/>
      <c r="Q16" s="45" t="s">
        <v>6</v>
      </c>
      <c r="R16" s="42">
        <v>1162269900</v>
      </c>
      <c r="S16" s="60"/>
      <c r="T16" s="280">
        <v>0</v>
      </c>
      <c r="U16" s="283">
        <v>1.01</v>
      </c>
      <c r="V16" s="60"/>
      <c r="W16" s="169" t="s">
        <v>6</v>
      </c>
      <c r="X16" s="47">
        <v>2164.1999999999998</v>
      </c>
      <c r="Y16" s="47">
        <v>3168.1</v>
      </c>
      <c r="Z16" s="47">
        <v>34.200000000000003</v>
      </c>
      <c r="AA16" s="47">
        <v>44.3</v>
      </c>
      <c r="AB16" s="47">
        <v>2274.6999999999998</v>
      </c>
      <c r="AC16" s="47">
        <v>3347.1</v>
      </c>
      <c r="AD16" s="47">
        <v>57.4</v>
      </c>
      <c r="AE16" s="93">
        <v>7.5</v>
      </c>
      <c r="AF16" s="16"/>
      <c r="AG16" s="169" t="s">
        <v>29</v>
      </c>
      <c r="AH16" s="18">
        <v>3.5</v>
      </c>
      <c r="AI16" s="18">
        <v>7.25</v>
      </c>
      <c r="AJ16" s="18">
        <v>2</v>
      </c>
      <c r="AK16" s="18">
        <v>9</v>
      </c>
      <c r="AL16" s="19">
        <v>8</v>
      </c>
      <c r="AM16" s="70"/>
      <c r="AN16" s="73" t="s">
        <v>40</v>
      </c>
      <c r="AO16" s="23">
        <v>20.5</v>
      </c>
      <c r="AP16" s="24">
        <v>7.48</v>
      </c>
      <c r="AQ16" s="71"/>
      <c r="AR16" s="2" t="s">
        <v>37</v>
      </c>
      <c r="AS16" s="13">
        <v>6.3E-2</v>
      </c>
      <c r="AT16" s="2" t="s">
        <v>38</v>
      </c>
      <c r="AU16" s="13">
        <v>6.2E-2</v>
      </c>
      <c r="AV16" s="14"/>
      <c r="AW16" s="184" t="s">
        <v>45</v>
      </c>
      <c r="AX16" s="179">
        <v>460219000</v>
      </c>
      <c r="AY16" s="179">
        <v>261836500</v>
      </c>
      <c r="AZ16" s="180">
        <v>170857000</v>
      </c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268"/>
      <c r="B17" s="77" t="s">
        <v>44</v>
      </c>
      <c r="C17" s="82">
        <f>C12</f>
        <v>161411000</v>
      </c>
      <c r="D17" s="83">
        <f t="shared" ref="D17:J17" si="12">D12</f>
        <v>1505370</v>
      </c>
      <c r="E17" s="83">
        <f t="shared" si="12"/>
        <v>3593200</v>
      </c>
      <c r="F17" s="84">
        <f t="shared" si="12"/>
        <v>6037370</v>
      </c>
      <c r="G17" s="82">
        <f t="shared" si="12"/>
        <v>233154000</v>
      </c>
      <c r="H17" s="83">
        <f t="shared" si="12"/>
        <v>2046440</v>
      </c>
      <c r="I17" s="83">
        <f t="shared" si="12"/>
        <v>6361530</v>
      </c>
      <c r="J17" s="84">
        <f t="shared" si="12"/>
        <v>10752200</v>
      </c>
      <c r="K17" s="272"/>
      <c r="L17" s="273"/>
      <c r="M17" s="273"/>
      <c r="N17" s="273"/>
      <c r="O17" s="278"/>
      <c r="P17" s="278"/>
      <c r="Q17" s="17" t="s">
        <v>7</v>
      </c>
      <c r="R17" s="43">
        <f>R12</f>
        <v>1160995900</v>
      </c>
      <c r="S17" s="60"/>
      <c r="T17" s="281"/>
      <c r="U17" s="284"/>
      <c r="V17" s="60"/>
      <c r="W17" s="171" t="s">
        <v>7</v>
      </c>
      <c r="X17" s="6">
        <f t="shared" ref="X17:AE17" si="13">X12</f>
        <v>2156.1999999999998</v>
      </c>
      <c r="Y17" s="6">
        <f t="shared" si="13"/>
        <v>3160.6</v>
      </c>
      <c r="Z17" s="6">
        <f t="shared" si="13"/>
        <v>34.1</v>
      </c>
      <c r="AA17" s="6">
        <f t="shared" si="13"/>
        <v>44.3</v>
      </c>
      <c r="AB17" s="6">
        <f t="shared" si="13"/>
        <v>2266.4</v>
      </c>
      <c r="AC17" s="6">
        <f t="shared" si="13"/>
        <v>3339.1</v>
      </c>
      <c r="AD17" s="6">
        <f t="shared" si="13"/>
        <v>57.2</v>
      </c>
      <c r="AE17" s="92">
        <f t="shared" si="13"/>
        <v>7.5</v>
      </c>
      <c r="AF17" s="16"/>
      <c r="AG17" s="171" t="s">
        <v>26</v>
      </c>
      <c r="AH17" s="7">
        <f>(AH16*10.74)</f>
        <v>37.590000000000003</v>
      </c>
      <c r="AI17" s="7">
        <f>(AI16*2.2)</f>
        <v>15.950000000000001</v>
      </c>
      <c r="AJ17" s="7">
        <f>(AJ16*0.25)</f>
        <v>0.5</v>
      </c>
      <c r="AK17" s="263">
        <f>AK16+AL16</f>
        <v>17</v>
      </c>
      <c r="AL17" s="264"/>
      <c r="AM17" s="11"/>
      <c r="AN17" s="25" t="s">
        <v>41</v>
      </c>
      <c r="AO17" s="26">
        <v>21.8</v>
      </c>
      <c r="AP17" s="27">
        <v>7.85</v>
      </c>
      <c r="AQ17" s="71"/>
      <c r="AR17" s="2" t="s">
        <v>36</v>
      </c>
      <c r="AS17" s="13">
        <v>0.5</v>
      </c>
      <c r="AT17" s="2" t="s">
        <v>39</v>
      </c>
      <c r="AU17" s="13">
        <v>0.34</v>
      </c>
      <c r="AV17" s="14"/>
      <c r="AW17" s="185" t="s">
        <v>79</v>
      </c>
      <c r="AX17" s="178">
        <f t="shared" ref="AX17:AZ17" si="14">AX12</f>
        <v>459293000</v>
      </c>
      <c r="AY17" s="178">
        <f t="shared" si="14"/>
        <v>260911900</v>
      </c>
      <c r="AZ17" s="181">
        <f t="shared" si="14"/>
        <v>170821000</v>
      </c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269"/>
      <c r="B18" s="75" t="s">
        <v>3</v>
      </c>
      <c r="C18" s="85">
        <f t="shared" ref="C18:J18" si="15">C16-C17</f>
        <v>571000</v>
      </c>
      <c r="D18" s="85">
        <f t="shared" si="15"/>
        <v>0</v>
      </c>
      <c r="E18" s="85">
        <f t="shared" si="15"/>
        <v>0</v>
      </c>
      <c r="F18" s="86">
        <f t="shared" si="15"/>
        <v>29000</v>
      </c>
      <c r="G18" s="85">
        <f t="shared" si="15"/>
        <v>533000</v>
      </c>
      <c r="H18" s="85">
        <f t="shared" si="15"/>
        <v>0</v>
      </c>
      <c r="I18" s="85">
        <f t="shared" si="15"/>
        <v>32000</v>
      </c>
      <c r="J18" s="86">
        <f t="shared" si="15"/>
        <v>39000</v>
      </c>
      <c r="K18" s="274"/>
      <c r="L18" s="275"/>
      <c r="M18" s="275"/>
      <c r="N18" s="275"/>
      <c r="O18" s="279"/>
      <c r="P18" s="279"/>
      <c r="Q18" s="51" t="s">
        <v>3</v>
      </c>
      <c r="R18" s="44">
        <f>R16-R17</f>
        <v>1274000</v>
      </c>
      <c r="S18" s="61"/>
      <c r="T18" s="282"/>
      <c r="U18" s="285"/>
      <c r="V18" s="61"/>
      <c r="W18" s="48" t="s">
        <v>3</v>
      </c>
      <c r="X18" s="49">
        <f>X16-X17</f>
        <v>8</v>
      </c>
      <c r="Y18" s="49">
        <f t="shared" ref="Y18:AE18" si="16">Y16-Y17</f>
        <v>7.5</v>
      </c>
      <c r="Z18" s="49">
        <f t="shared" si="16"/>
        <v>0.10000000000000142</v>
      </c>
      <c r="AA18" s="49">
        <f t="shared" si="16"/>
        <v>0</v>
      </c>
      <c r="AB18" s="49">
        <f t="shared" si="16"/>
        <v>8.2999999999997272</v>
      </c>
      <c r="AC18" s="49">
        <f t="shared" si="16"/>
        <v>8</v>
      </c>
      <c r="AD18" s="49">
        <f t="shared" si="16"/>
        <v>0.19999999999999574</v>
      </c>
      <c r="AE18" s="94">
        <f t="shared" si="16"/>
        <v>0</v>
      </c>
      <c r="AF18" s="16"/>
      <c r="AG18" s="172" t="s">
        <v>28</v>
      </c>
      <c r="AH18" s="170">
        <f>(AH17)/((K16/1000000)*8.34)</f>
        <v>4.0826034824314457</v>
      </c>
      <c r="AI18" s="170">
        <f>(AI17)/((K16/1000000)*8.34)</f>
        <v>1.7323098043304486</v>
      </c>
      <c r="AJ18" s="170">
        <f>(AJ17)/((K16/1000000)*8.34)</f>
        <v>5.4304382580891798E-2</v>
      </c>
      <c r="AK18" s="265">
        <f>(AK17)/((K16/1000000)*8.34)</f>
        <v>1.8463490077503213</v>
      </c>
      <c r="AL18" s="266"/>
      <c r="AM18" s="11"/>
      <c r="AN18" s="63"/>
      <c r="AO18" s="14"/>
      <c r="AP18" s="14"/>
      <c r="AQ18" s="71"/>
      <c r="AR18" s="174" t="s">
        <v>55</v>
      </c>
      <c r="AS18" s="89">
        <v>1.2</v>
      </c>
      <c r="AT18" s="173" t="s">
        <v>54</v>
      </c>
      <c r="AU18" s="12">
        <v>4.8000000000000001E-2</v>
      </c>
      <c r="AV18" s="14"/>
      <c r="AW18" s="177" t="s">
        <v>3</v>
      </c>
      <c r="AX18" s="182">
        <f>AX16-AX17</f>
        <v>926000</v>
      </c>
      <c r="AY18" s="182">
        <f>AY16-AY17</f>
        <v>924600</v>
      </c>
      <c r="AZ18" s="183">
        <f>AZ16-AZ17</f>
        <v>36000</v>
      </c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63"/>
      <c r="T19" s="14"/>
      <c r="U19" s="87"/>
      <c r="V19" s="62"/>
      <c r="W19" s="4"/>
      <c r="X19" s="95"/>
      <c r="Y19" s="95"/>
      <c r="Z19" s="95"/>
      <c r="AA19" s="95"/>
      <c r="AB19" s="95"/>
      <c r="AC19" s="95"/>
      <c r="AD19" s="95"/>
      <c r="AE19" s="95"/>
      <c r="AF19" s="14"/>
      <c r="AG19" s="14"/>
      <c r="AH19" s="14"/>
      <c r="AI19" s="14"/>
      <c r="AJ19" s="14"/>
      <c r="AK19" s="14"/>
      <c r="AL19" s="14"/>
      <c r="AM19" s="63"/>
      <c r="AN19" s="63"/>
      <c r="AO19" s="14"/>
      <c r="AP19" s="14"/>
      <c r="AQ19" s="63"/>
      <c r="AR19" s="16"/>
      <c r="AS19" s="16"/>
      <c r="AT19" s="16"/>
      <c r="AU19" s="16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267">
        <v>5</v>
      </c>
      <c r="B20" s="76" t="s">
        <v>45</v>
      </c>
      <c r="C20" s="81">
        <v>162767000</v>
      </c>
      <c r="D20" s="40">
        <v>1513370</v>
      </c>
      <c r="E20" s="40">
        <v>3593200</v>
      </c>
      <c r="F20" s="42">
        <v>6081370</v>
      </c>
      <c r="G20" s="81">
        <v>234477000</v>
      </c>
      <c r="H20" s="40">
        <v>2054440</v>
      </c>
      <c r="I20" s="40">
        <v>6393530</v>
      </c>
      <c r="J20" s="42">
        <v>10806200</v>
      </c>
      <c r="K20" s="270">
        <f>C22+G22</f>
        <v>1575000</v>
      </c>
      <c r="L20" s="271"/>
      <c r="M20" s="276">
        <f>D22+E22+F22+H22+I22+J22</f>
        <v>46000</v>
      </c>
      <c r="N20" s="271"/>
      <c r="O20" s="277">
        <f>M20+K20</f>
        <v>1621000</v>
      </c>
      <c r="P20" s="277"/>
      <c r="Q20" s="45" t="s">
        <v>6</v>
      </c>
      <c r="R20" s="42">
        <v>1163509500</v>
      </c>
      <c r="S20" s="60">
        <v>0</v>
      </c>
      <c r="T20" s="280">
        <v>0</v>
      </c>
      <c r="U20" s="283">
        <v>0.95</v>
      </c>
      <c r="V20" s="60"/>
      <c r="W20" s="169" t="s">
        <v>6</v>
      </c>
      <c r="X20" s="47">
        <v>2175.1</v>
      </c>
      <c r="Y20" s="47">
        <v>3179.2</v>
      </c>
      <c r="Z20" s="47">
        <v>34.4</v>
      </c>
      <c r="AA20" s="47">
        <v>44.3</v>
      </c>
      <c r="AB20" s="47">
        <v>2286.1</v>
      </c>
      <c r="AC20" s="47">
        <v>3358.4</v>
      </c>
      <c r="AD20" s="47">
        <v>57.4</v>
      </c>
      <c r="AE20" s="93">
        <v>7.5</v>
      </c>
      <c r="AF20" s="16"/>
      <c r="AG20" s="169" t="s">
        <v>29</v>
      </c>
      <c r="AH20" s="18">
        <v>4.5</v>
      </c>
      <c r="AI20" s="18">
        <v>10.9375</v>
      </c>
      <c r="AJ20" s="18">
        <v>2.625</v>
      </c>
      <c r="AK20" s="18">
        <v>12</v>
      </c>
      <c r="AL20" s="19">
        <v>13</v>
      </c>
      <c r="AM20" s="70"/>
      <c r="AN20" s="73" t="s">
        <v>40</v>
      </c>
      <c r="AO20" s="23">
        <v>20.7</v>
      </c>
      <c r="AP20" s="24">
        <v>7.44</v>
      </c>
      <c r="AQ20" s="71"/>
      <c r="AR20" s="34" t="s">
        <v>37</v>
      </c>
      <c r="AS20" s="55">
        <v>4.7E-2</v>
      </c>
      <c r="AT20" s="35" t="s">
        <v>38</v>
      </c>
      <c r="AU20" s="56">
        <v>7.8E-2</v>
      </c>
      <c r="AV20" s="14"/>
      <c r="AW20" s="184" t="s">
        <v>45</v>
      </c>
      <c r="AX20" s="179">
        <v>460871000</v>
      </c>
      <c r="AY20" s="179">
        <v>262450300</v>
      </c>
      <c r="AZ20" s="180">
        <v>170892000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268"/>
      <c r="B21" s="77" t="s">
        <v>44</v>
      </c>
      <c r="C21" s="82">
        <f>C16</f>
        <v>161982000</v>
      </c>
      <c r="D21" s="83">
        <f t="shared" ref="D21:J21" si="17">D16</f>
        <v>1505370</v>
      </c>
      <c r="E21" s="83">
        <f t="shared" si="17"/>
        <v>3593200</v>
      </c>
      <c r="F21" s="84">
        <f t="shared" si="17"/>
        <v>6066370</v>
      </c>
      <c r="G21" s="82">
        <f t="shared" si="17"/>
        <v>233687000</v>
      </c>
      <c r="H21" s="83">
        <f t="shared" si="17"/>
        <v>2046440</v>
      </c>
      <c r="I21" s="83">
        <f t="shared" si="17"/>
        <v>6393530</v>
      </c>
      <c r="J21" s="84">
        <f t="shared" si="17"/>
        <v>10791200</v>
      </c>
      <c r="K21" s="272"/>
      <c r="L21" s="273"/>
      <c r="M21" s="273"/>
      <c r="N21" s="273"/>
      <c r="O21" s="278"/>
      <c r="P21" s="278"/>
      <c r="Q21" s="17" t="s">
        <v>7</v>
      </c>
      <c r="R21" s="43">
        <f>R16</f>
        <v>1162269900</v>
      </c>
      <c r="S21" s="60"/>
      <c r="T21" s="281"/>
      <c r="U21" s="284"/>
      <c r="V21" s="60"/>
      <c r="W21" s="171" t="s">
        <v>7</v>
      </c>
      <c r="X21" s="6">
        <f t="shared" ref="X21:AE21" si="18">X16</f>
        <v>2164.1999999999998</v>
      </c>
      <c r="Y21" s="6">
        <f t="shared" si="18"/>
        <v>3168.1</v>
      </c>
      <c r="Z21" s="6">
        <f t="shared" si="18"/>
        <v>34.200000000000003</v>
      </c>
      <c r="AA21" s="6">
        <f t="shared" si="18"/>
        <v>44.3</v>
      </c>
      <c r="AB21" s="6">
        <f t="shared" si="18"/>
        <v>2274.6999999999998</v>
      </c>
      <c r="AC21" s="6">
        <f t="shared" si="18"/>
        <v>3347.1</v>
      </c>
      <c r="AD21" s="6">
        <f t="shared" si="18"/>
        <v>57.4</v>
      </c>
      <c r="AE21" s="92">
        <f t="shared" si="18"/>
        <v>7.5</v>
      </c>
      <c r="AF21" s="16"/>
      <c r="AG21" s="171" t="s">
        <v>26</v>
      </c>
      <c r="AH21" s="7">
        <f>(AH20*10.74)</f>
        <v>48.33</v>
      </c>
      <c r="AI21" s="7">
        <f>(AI20*2.2)</f>
        <v>24.062500000000004</v>
      </c>
      <c r="AJ21" s="7">
        <f>(AJ20*0.25)</f>
        <v>0.65625</v>
      </c>
      <c r="AK21" s="263">
        <f>AK20+AL20</f>
        <v>25</v>
      </c>
      <c r="AL21" s="264"/>
      <c r="AM21" s="11"/>
      <c r="AN21" s="25" t="s">
        <v>41</v>
      </c>
      <c r="AO21" s="26">
        <v>22.8</v>
      </c>
      <c r="AP21" s="27">
        <v>7.75</v>
      </c>
      <c r="AQ21" s="71"/>
      <c r="AR21" s="36" t="s">
        <v>36</v>
      </c>
      <c r="AS21" s="13">
        <v>0.245</v>
      </c>
      <c r="AT21" s="2" t="s">
        <v>39</v>
      </c>
      <c r="AU21" s="39">
        <v>0.17499999999999999</v>
      </c>
      <c r="AV21" s="14"/>
      <c r="AW21" s="185" t="s">
        <v>79</v>
      </c>
      <c r="AX21" s="178">
        <f t="shared" ref="AX21:AZ21" si="19">AX16</f>
        <v>460219000</v>
      </c>
      <c r="AY21" s="178">
        <f t="shared" si="19"/>
        <v>261836500</v>
      </c>
      <c r="AZ21" s="181">
        <f t="shared" si="19"/>
        <v>170857000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269"/>
      <c r="B22" s="75" t="s">
        <v>3</v>
      </c>
      <c r="C22" s="85">
        <f t="shared" ref="C22:J22" si="20">C20-C21</f>
        <v>785000</v>
      </c>
      <c r="D22" s="85">
        <f t="shared" si="20"/>
        <v>8000</v>
      </c>
      <c r="E22" s="85">
        <f t="shared" si="20"/>
        <v>0</v>
      </c>
      <c r="F22" s="86">
        <f t="shared" si="20"/>
        <v>15000</v>
      </c>
      <c r="G22" s="85">
        <f t="shared" si="20"/>
        <v>790000</v>
      </c>
      <c r="H22" s="85">
        <f t="shared" si="20"/>
        <v>8000</v>
      </c>
      <c r="I22" s="85">
        <f t="shared" si="20"/>
        <v>0</v>
      </c>
      <c r="J22" s="86">
        <f t="shared" si="20"/>
        <v>15000</v>
      </c>
      <c r="K22" s="274"/>
      <c r="L22" s="275"/>
      <c r="M22" s="275"/>
      <c r="N22" s="275"/>
      <c r="O22" s="279"/>
      <c r="P22" s="279"/>
      <c r="Q22" s="51" t="s">
        <v>3</v>
      </c>
      <c r="R22" s="44">
        <f>R20-R21</f>
        <v>1239600</v>
      </c>
      <c r="S22" s="61"/>
      <c r="T22" s="282"/>
      <c r="U22" s="285"/>
      <c r="V22" s="61"/>
      <c r="W22" s="48" t="s">
        <v>3</v>
      </c>
      <c r="X22" s="49">
        <f>X20-X21</f>
        <v>10.900000000000091</v>
      </c>
      <c r="Y22" s="49">
        <f t="shared" ref="Y22:AE22" si="21">Y20-Y21</f>
        <v>11.099999999999909</v>
      </c>
      <c r="Z22" s="49">
        <f t="shared" si="21"/>
        <v>0.19999999999999574</v>
      </c>
      <c r="AA22" s="49">
        <f t="shared" si="21"/>
        <v>0</v>
      </c>
      <c r="AB22" s="49">
        <f t="shared" si="21"/>
        <v>11.400000000000091</v>
      </c>
      <c r="AC22" s="49">
        <f t="shared" si="21"/>
        <v>11.300000000000182</v>
      </c>
      <c r="AD22" s="49">
        <f t="shared" si="21"/>
        <v>0</v>
      </c>
      <c r="AE22" s="94">
        <f t="shared" si="21"/>
        <v>0</v>
      </c>
      <c r="AF22" s="16"/>
      <c r="AG22" s="172" t="s">
        <v>28</v>
      </c>
      <c r="AH22" s="170">
        <f>(AH21)/((K20/1000000)*8.34)</f>
        <v>3.67934224049332</v>
      </c>
      <c r="AI22" s="170">
        <f>(AI21)/((K20/1000000)*8.34)</f>
        <v>1.8318678390620842</v>
      </c>
      <c r="AJ22" s="170">
        <f>(AJ21)/((K20/1000000)*8.34)</f>
        <v>4.996003197442047E-2</v>
      </c>
      <c r="AK22" s="265">
        <f>(AK21)/((K20/1000000)*8.34)</f>
        <v>1.903239313311256</v>
      </c>
      <c r="AL22" s="266"/>
      <c r="AM22" s="11"/>
      <c r="AN22" s="63"/>
      <c r="AO22" s="14"/>
      <c r="AP22" s="14"/>
      <c r="AQ22" s="71"/>
      <c r="AR22" s="174" t="s">
        <v>55</v>
      </c>
      <c r="AS22" s="89">
        <v>1.1599999999999999</v>
      </c>
      <c r="AT22" s="173" t="s">
        <v>54</v>
      </c>
      <c r="AU22" s="38">
        <v>5.3999999999999999E-2</v>
      </c>
      <c r="AV22" s="14"/>
      <c r="AW22" s="177" t="s">
        <v>3</v>
      </c>
      <c r="AX22" s="182">
        <f>AX20-AX21</f>
        <v>652000</v>
      </c>
      <c r="AY22" s="182">
        <f>AY20-AY21</f>
        <v>613800</v>
      </c>
      <c r="AZ22" s="183">
        <f>AZ20-AZ21</f>
        <v>35000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63"/>
      <c r="T23" s="14"/>
      <c r="U23" s="87"/>
      <c r="V23" s="62"/>
      <c r="W23" s="4"/>
      <c r="X23" s="95"/>
      <c r="Y23" s="95"/>
      <c r="Z23" s="95"/>
      <c r="AA23" s="95"/>
      <c r="AB23" s="95"/>
      <c r="AC23" s="95"/>
      <c r="AD23" s="95"/>
      <c r="AE23" s="95"/>
      <c r="AF23" s="14"/>
      <c r="AG23" s="14"/>
      <c r="AH23" s="14"/>
      <c r="AI23" s="14"/>
      <c r="AJ23" s="14"/>
      <c r="AK23" s="14"/>
      <c r="AL23" s="14"/>
      <c r="AM23" s="63"/>
      <c r="AN23" s="63"/>
      <c r="AO23" s="14"/>
      <c r="AP23" s="14"/>
      <c r="AQ23" s="63"/>
      <c r="AR23" s="16"/>
      <c r="AS23" s="16"/>
      <c r="AT23" s="16"/>
      <c r="AU23" s="16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267">
        <v>6</v>
      </c>
      <c r="B24" s="76" t="s">
        <v>45</v>
      </c>
      <c r="C24" s="81">
        <v>163448000</v>
      </c>
      <c r="D24" s="40">
        <v>1513370</v>
      </c>
      <c r="E24" s="40">
        <v>3626200</v>
      </c>
      <c r="F24" s="42">
        <v>6105370</v>
      </c>
      <c r="G24" s="81">
        <v>235175000</v>
      </c>
      <c r="H24" s="40">
        <v>2054440</v>
      </c>
      <c r="I24" s="40">
        <v>6393530</v>
      </c>
      <c r="J24" s="42">
        <v>10820200</v>
      </c>
      <c r="K24" s="270">
        <f>C26+G26</f>
        <v>1379000</v>
      </c>
      <c r="L24" s="271"/>
      <c r="M24" s="276">
        <f>D26+E26+F26+H26+I26+J26</f>
        <v>71000</v>
      </c>
      <c r="N24" s="271"/>
      <c r="O24" s="277">
        <f>M24+K24</f>
        <v>1450000</v>
      </c>
      <c r="P24" s="277"/>
      <c r="Q24" s="45" t="s">
        <v>6</v>
      </c>
      <c r="R24" s="42">
        <v>1164735700</v>
      </c>
      <c r="S24" s="60"/>
      <c r="T24" s="280">
        <v>0</v>
      </c>
      <c r="U24" s="283">
        <v>1.03</v>
      </c>
      <c r="V24" s="60"/>
      <c r="W24" s="169" t="s">
        <v>6</v>
      </c>
      <c r="X24" s="47">
        <v>2184.5</v>
      </c>
      <c r="Y24" s="47">
        <v>3188.9</v>
      </c>
      <c r="Z24" s="47">
        <v>34.4</v>
      </c>
      <c r="AA24" s="47">
        <v>44.3</v>
      </c>
      <c r="AB24" s="47">
        <v>2295.8000000000002</v>
      </c>
      <c r="AC24" s="47">
        <v>3368.3</v>
      </c>
      <c r="AD24" s="47">
        <v>57.6</v>
      </c>
      <c r="AE24" s="93">
        <v>7.6</v>
      </c>
      <c r="AF24" s="16"/>
      <c r="AG24" s="169" t="s">
        <v>29</v>
      </c>
      <c r="AH24" s="18">
        <v>4</v>
      </c>
      <c r="AI24" s="18">
        <v>9.5</v>
      </c>
      <c r="AJ24" s="18">
        <v>2.875</v>
      </c>
      <c r="AK24" s="18">
        <v>11</v>
      </c>
      <c r="AL24" s="19">
        <v>10</v>
      </c>
      <c r="AM24" s="70"/>
      <c r="AN24" s="73" t="s">
        <v>40</v>
      </c>
      <c r="AO24" s="23">
        <v>20.399999999999999</v>
      </c>
      <c r="AP24" s="24">
        <v>7.49</v>
      </c>
      <c r="AQ24" s="71"/>
      <c r="AR24" s="34" t="s">
        <v>37</v>
      </c>
      <c r="AS24" s="55">
        <v>4.7E-2</v>
      </c>
      <c r="AT24" s="35" t="s">
        <v>38</v>
      </c>
      <c r="AU24" s="56">
        <v>6.0999999999999999E-2</v>
      </c>
      <c r="AV24" s="14"/>
      <c r="AW24" s="184" t="s">
        <v>45</v>
      </c>
      <c r="AX24" s="179">
        <v>461747000</v>
      </c>
      <c r="AY24" s="179">
        <v>263311700</v>
      </c>
      <c r="AZ24" s="180">
        <v>170892000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268"/>
      <c r="B25" s="77" t="s">
        <v>44</v>
      </c>
      <c r="C25" s="82">
        <f t="shared" ref="C25:J25" si="22">C20</f>
        <v>162767000</v>
      </c>
      <c r="D25" s="83">
        <f t="shared" si="22"/>
        <v>1513370</v>
      </c>
      <c r="E25" s="83">
        <f t="shared" si="22"/>
        <v>3593200</v>
      </c>
      <c r="F25" s="84">
        <f t="shared" si="22"/>
        <v>6081370</v>
      </c>
      <c r="G25" s="82">
        <f t="shared" si="22"/>
        <v>234477000</v>
      </c>
      <c r="H25" s="83">
        <f t="shared" si="22"/>
        <v>2054440</v>
      </c>
      <c r="I25" s="83">
        <f t="shared" si="22"/>
        <v>6393530</v>
      </c>
      <c r="J25" s="84">
        <f t="shared" si="22"/>
        <v>10806200</v>
      </c>
      <c r="K25" s="272"/>
      <c r="L25" s="273"/>
      <c r="M25" s="273"/>
      <c r="N25" s="273"/>
      <c r="O25" s="278"/>
      <c r="P25" s="278"/>
      <c r="Q25" s="17" t="s">
        <v>7</v>
      </c>
      <c r="R25" s="43">
        <f>R20</f>
        <v>1163509500</v>
      </c>
      <c r="S25" s="60"/>
      <c r="T25" s="281"/>
      <c r="U25" s="284"/>
      <c r="V25" s="60"/>
      <c r="W25" s="171" t="s">
        <v>7</v>
      </c>
      <c r="X25" s="6">
        <f t="shared" ref="X25:AE25" si="23">X20</f>
        <v>2175.1</v>
      </c>
      <c r="Y25" s="6">
        <f t="shared" si="23"/>
        <v>3179.2</v>
      </c>
      <c r="Z25" s="6">
        <f t="shared" si="23"/>
        <v>34.4</v>
      </c>
      <c r="AA25" s="6">
        <f t="shared" si="23"/>
        <v>44.3</v>
      </c>
      <c r="AB25" s="6">
        <f t="shared" si="23"/>
        <v>2286.1</v>
      </c>
      <c r="AC25" s="6">
        <f t="shared" si="23"/>
        <v>3358.4</v>
      </c>
      <c r="AD25" s="6">
        <f t="shared" si="23"/>
        <v>57.4</v>
      </c>
      <c r="AE25" s="92">
        <f t="shared" si="23"/>
        <v>7.5</v>
      </c>
      <c r="AF25" s="16"/>
      <c r="AG25" s="171" t="s">
        <v>26</v>
      </c>
      <c r="AH25" s="7">
        <f>(AH24*10.74)</f>
        <v>42.96</v>
      </c>
      <c r="AI25" s="7">
        <f>(AI24*2.2)</f>
        <v>20.900000000000002</v>
      </c>
      <c r="AJ25" s="7">
        <f>(AJ24*0.25)</f>
        <v>0.71875</v>
      </c>
      <c r="AK25" s="263">
        <f>AK24+AL24</f>
        <v>21</v>
      </c>
      <c r="AL25" s="264"/>
      <c r="AM25" s="11"/>
      <c r="AN25" s="25" t="s">
        <v>41</v>
      </c>
      <c r="AO25" s="26">
        <v>22</v>
      </c>
      <c r="AP25" s="27">
        <v>7.7</v>
      </c>
      <c r="AQ25" s="71"/>
      <c r="AR25" s="36" t="s">
        <v>36</v>
      </c>
      <c r="AS25" s="13">
        <v>0.42699999999999999</v>
      </c>
      <c r="AT25" s="2" t="s">
        <v>39</v>
      </c>
      <c r="AU25" s="39">
        <v>0.26400000000000001</v>
      </c>
      <c r="AV25" s="14"/>
      <c r="AW25" s="185" t="s">
        <v>79</v>
      </c>
      <c r="AX25" s="178">
        <f t="shared" ref="AX25:AZ25" si="24">AX20</f>
        <v>460871000</v>
      </c>
      <c r="AY25" s="178">
        <f t="shared" si="24"/>
        <v>262450300</v>
      </c>
      <c r="AZ25" s="181">
        <f t="shared" si="24"/>
        <v>170892000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269"/>
      <c r="B26" s="75" t="s">
        <v>3</v>
      </c>
      <c r="C26" s="85">
        <f t="shared" ref="C26:J26" si="25">C24-C25</f>
        <v>681000</v>
      </c>
      <c r="D26" s="85">
        <f t="shared" si="25"/>
        <v>0</v>
      </c>
      <c r="E26" s="85">
        <f t="shared" si="25"/>
        <v>33000</v>
      </c>
      <c r="F26" s="86">
        <f t="shared" si="25"/>
        <v>24000</v>
      </c>
      <c r="G26" s="85">
        <f t="shared" si="25"/>
        <v>698000</v>
      </c>
      <c r="H26" s="85">
        <f t="shared" si="25"/>
        <v>0</v>
      </c>
      <c r="I26" s="85">
        <f t="shared" si="25"/>
        <v>0</v>
      </c>
      <c r="J26" s="86">
        <f t="shared" si="25"/>
        <v>14000</v>
      </c>
      <c r="K26" s="274"/>
      <c r="L26" s="275"/>
      <c r="M26" s="275"/>
      <c r="N26" s="275"/>
      <c r="O26" s="279"/>
      <c r="P26" s="279"/>
      <c r="Q26" s="51" t="s">
        <v>3</v>
      </c>
      <c r="R26" s="44">
        <f>R24-R25</f>
        <v>1226200</v>
      </c>
      <c r="S26" s="61"/>
      <c r="T26" s="282"/>
      <c r="U26" s="285"/>
      <c r="V26" s="61"/>
      <c r="W26" s="48" t="s">
        <v>3</v>
      </c>
      <c r="X26" s="49">
        <f>X24-X25</f>
        <v>9.4000000000000909</v>
      </c>
      <c r="Y26" s="49">
        <f t="shared" ref="Y26:AE26" si="26">Y24-Y25</f>
        <v>9.7000000000002728</v>
      </c>
      <c r="Z26" s="49">
        <f t="shared" si="26"/>
        <v>0</v>
      </c>
      <c r="AA26" s="49">
        <f t="shared" si="26"/>
        <v>0</v>
      </c>
      <c r="AB26" s="49">
        <f t="shared" si="26"/>
        <v>9.7000000000002728</v>
      </c>
      <c r="AC26" s="49">
        <f t="shared" si="26"/>
        <v>9.9000000000000909</v>
      </c>
      <c r="AD26" s="49">
        <f t="shared" si="26"/>
        <v>0.20000000000000284</v>
      </c>
      <c r="AE26" s="94">
        <f t="shared" si="26"/>
        <v>9.9999999999999645E-2</v>
      </c>
      <c r="AF26" s="16"/>
      <c r="AG26" s="172" t="s">
        <v>28</v>
      </c>
      <c r="AH26" s="170">
        <f>(AH25)/((K24/1000000)*8.34)</f>
        <v>3.7353728329881419</v>
      </c>
      <c r="AI26" s="170">
        <f>(AI25)/((K24/1000000)*8.34)</f>
        <v>1.8172554052479557</v>
      </c>
      <c r="AJ26" s="170">
        <f>(AJ25)/((K24/1000000)*8.34)</f>
        <v>6.2495326436457797E-2</v>
      </c>
      <c r="AK26" s="265">
        <f>(AK25)/((K24/1000000)*8.34)</f>
        <v>1.8259504071869408</v>
      </c>
      <c r="AL26" s="266"/>
      <c r="AM26" s="11"/>
      <c r="AN26" s="63"/>
      <c r="AO26" s="14"/>
      <c r="AP26" s="14"/>
      <c r="AQ26" s="71"/>
      <c r="AR26" s="174" t="s">
        <v>55</v>
      </c>
      <c r="AS26" s="89">
        <v>1.21</v>
      </c>
      <c r="AT26" s="173" t="s">
        <v>54</v>
      </c>
      <c r="AU26" s="38">
        <v>4.2999999999999997E-2</v>
      </c>
      <c r="AV26" s="14"/>
      <c r="AW26" s="177" t="s">
        <v>3</v>
      </c>
      <c r="AX26" s="182">
        <f>AX24-AX25</f>
        <v>876000</v>
      </c>
      <c r="AY26" s="182">
        <f>AY24-AY25</f>
        <v>861400</v>
      </c>
      <c r="AZ26" s="183">
        <f>AZ24-AZ25</f>
        <v>0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63"/>
      <c r="T27" s="14"/>
      <c r="U27" s="87"/>
      <c r="V27" s="62"/>
      <c r="W27" s="4"/>
      <c r="X27" s="95"/>
      <c r="Y27" s="95"/>
      <c r="Z27" s="95"/>
      <c r="AA27" s="95"/>
      <c r="AB27" s="95"/>
      <c r="AC27" s="95"/>
      <c r="AD27" s="95"/>
      <c r="AE27" s="95"/>
      <c r="AF27" s="14"/>
      <c r="AG27" s="14"/>
      <c r="AH27" s="14"/>
      <c r="AI27" s="14"/>
      <c r="AJ27" s="14"/>
      <c r="AK27" s="14"/>
      <c r="AL27" s="14"/>
      <c r="AM27" s="63"/>
      <c r="AN27" s="63"/>
      <c r="AO27" s="14"/>
      <c r="AP27" s="14"/>
      <c r="AQ27" s="63"/>
      <c r="AR27" s="16"/>
      <c r="AS27" s="16"/>
      <c r="AT27" s="16"/>
      <c r="AU27" s="16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267">
        <v>7</v>
      </c>
      <c r="B28" s="76" t="s">
        <v>45</v>
      </c>
      <c r="C28" s="81">
        <v>164071000</v>
      </c>
      <c r="D28" s="40">
        <v>1522370</v>
      </c>
      <c r="E28" s="40">
        <v>3626200</v>
      </c>
      <c r="F28" s="42">
        <v>6120370</v>
      </c>
      <c r="G28" s="81">
        <v>235772000</v>
      </c>
      <c r="H28" s="40">
        <v>2062440</v>
      </c>
      <c r="I28" s="40">
        <v>6425530</v>
      </c>
      <c r="J28" s="42">
        <v>10844200</v>
      </c>
      <c r="K28" s="270">
        <f>C30+G30</f>
        <v>1220000</v>
      </c>
      <c r="L28" s="271"/>
      <c r="M28" s="276">
        <f>D30+E30+F30+H30+I30+J30</f>
        <v>88000</v>
      </c>
      <c r="N28" s="271"/>
      <c r="O28" s="277">
        <f>M28+K28</f>
        <v>1308000</v>
      </c>
      <c r="P28" s="277"/>
      <c r="Q28" s="45" t="s">
        <v>6</v>
      </c>
      <c r="R28" s="42">
        <v>1165944300</v>
      </c>
      <c r="S28" s="60"/>
      <c r="T28" s="280">
        <v>0</v>
      </c>
      <c r="U28" s="283">
        <v>1</v>
      </c>
      <c r="V28" s="60"/>
      <c r="W28" s="169" t="s">
        <v>6</v>
      </c>
      <c r="X28" s="47">
        <v>2193.3000000000002</v>
      </c>
      <c r="Y28" s="47">
        <v>3197.3</v>
      </c>
      <c r="Z28" s="47">
        <v>34.6</v>
      </c>
      <c r="AA28" s="47">
        <v>44.5</v>
      </c>
      <c r="AB28" s="47">
        <v>2304.9</v>
      </c>
      <c r="AC28" s="47">
        <v>3377.1</v>
      </c>
      <c r="AD28" s="47">
        <v>57.7</v>
      </c>
      <c r="AE28" s="93">
        <v>7.6</v>
      </c>
      <c r="AF28" s="16"/>
      <c r="AG28" s="169" t="s">
        <v>29</v>
      </c>
      <c r="AH28" s="18">
        <v>3.5</v>
      </c>
      <c r="AI28" s="18">
        <v>9.25</v>
      </c>
      <c r="AJ28" s="18">
        <v>2</v>
      </c>
      <c r="AK28" s="18">
        <v>10</v>
      </c>
      <c r="AL28" s="19">
        <v>9</v>
      </c>
      <c r="AM28" s="70"/>
      <c r="AN28" s="73" t="s">
        <v>40</v>
      </c>
      <c r="AO28" s="23">
        <v>20.7</v>
      </c>
      <c r="AP28" s="24">
        <v>7.51</v>
      </c>
      <c r="AQ28" s="71"/>
      <c r="AR28" s="34" t="s">
        <v>37</v>
      </c>
      <c r="AS28" s="55">
        <v>4.5999999999999999E-2</v>
      </c>
      <c r="AT28" s="35" t="s">
        <v>38</v>
      </c>
      <c r="AU28" s="56">
        <v>0.06</v>
      </c>
      <c r="AV28" s="14"/>
      <c r="AW28" s="184" t="s">
        <v>45</v>
      </c>
      <c r="AX28" s="179">
        <v>463206000</v>
      </c>
      <c r="AY28" s="179">
        <v>264735000</v>
      </c>
      <c r="AZ28" s="180">
        <v>170962000</v>
      </c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268"/>
      <c r="B29" s="77" t="s">
        <v>44</v>
      </c>
      <c r="C29" s="82">
        <f t="shared" ref="C29:J29" si="27">C24</f>
        <v>163448000</v>
      </c>
      <c r="D29" s="83">
        <f t="shared" si="27"/>
        <v>1513370</v>
      </c>
      <c r="E29" s="83">
        <f t="shared" si="27"/>
        <v>3626200</v>
      </c>
      <c r="F29" s="84">
        <f t="shared" si="27"/>
        <v>6105370</v>
      </c>
      <c r="G29" s="82">
        <f t="shared" si="27"/>
        <v>235175000</v>
      </c>
      <c r="H29" s="83">
        <f t="shared" si="27"/>
        <v>2054440</v>
      </c>
      <c r="I29" s="83">
        <f t="shared" si="27"/>
        <v>6393530</v>
      </c>
      <c r="J29" s="84">
        <f t="shared" si="27"/>
        <v>10820200</v>
      </c>
      <c r="K29" s="272"/>
      <c r="L29" s="273"/>
      <c r="M29" s="273"/>
      <c r="N29" s="273"/>
      <c r="O29" s="278"/>
      <c r="P29" s="278"/>
      <c r="Q29" s="17" t="s">
        <v>7</v>
      </c>
      <c r="R29" s="43">
        <f>R24</f>
        <v>1164735700</v>
      </c>
      <c r="S29" s="60"/>
      <c r="T29" s="281"/>
      <c r="U29" s="284"/>
      <c r="V29" s="60"/>
      <c r="W29" s="171" t="s">
        <v>7</v>
      </c>
      <c r="X29" s="6">
        <f t="shared" ref="X29:AE29" si="28">X24</f>
        <v>2184.5</v>
      </c>
      <c r="Y29" s="6">
        <f t="shared" si="28"/>
        <v>3188.9</v>
      </c>
      <c r="Z29" s="6">
        <f t="shared" si="28"/>
        <v>34.4</v>
      </c>
      <c r="AA29" s="6">
        <f t="shared" si="28"/>
        <v>44.3</v>
      </c>
      <c r="AB29" s="6">
        <f t="shared" si="28"/>
        <v>2295.8000000000002</v>
      </c>
      <c r="AC29" s="6">
        <f t="shared" si="28"/>
        <v>3368.3</v>
      </c>
      <c r="AD29" s="6">
        <f t="shared" si="28"/>
        <v>57.6</v>
      </c>
      <c r="AE29" s="92">
        <f t="shared" si="28"/>
        <v>7.6</v>
      </c>
      <c r="AF29" s="16"/>
      <c r="AG29" s="171" t="s">
        <v>26</v>
      </c>
      <c r="AH29" s="7">
        <f>(AH28*10.74)</f>
        <v>37.590000000000003</v>
      </c>
      <c r="AI29" s="7">
        <f>(AI28*2.2)</f>
        <v>20.350000000000001</v>
      </c>
      <c r="AJ29" s="7">
        <f>(AJ28*0.25)</f>
        <v>0.5</v>
      </c>
      <c r="AK29" s="263">
        <f>AK28+AL28</f>
        <v>19</v>
      </c>
      <c r="AL29" s="264"/>
      <c r="AM29" s="11"/>
      <c r="AN29" s="25" t="s">
        <v>41</v>
      </c>
      <c r="AO29" s="26">
        <v>21.9</v>
      </c>
      <c r="AP29" s="27">
        <v>7.75</v>
      </c>
      <c r="AQ29" s="71"/>
      <c r="AR29" s="36" t="s">
        <v>36</v>
      </c>
      <c r="AS29" s="13">
        <v>0.215</v>
      </c>
      <c r="AT29" s="2" t="s">
        <v>39</v>
      </c>
      <c r="AU29" s="39">
        <v>0.16700000000000001</v>
      </c>
      <c r="AV29" s="1"/>
      <c r="AW29" s="185" t="s">
        <v>79</v>
      </c>
      <c r="AX29" s="178">
        <f t="shared" ref="AX29:AZ29" si="29">AX24</f>
        <v>461747000</v>
      </c>
      <c r="AY29" s="178">
        <f t="shared" si="29"/>
        <v>263311700</v>
      </c>
      <c r="AZ29" s="181">
        <f t="shared" si="29"/>
        <v>170892000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269"/>
      <c r="B30" s="75" t="s">
        <v>3</v>
      </c>
      <c r="C30" s="85">
        <f t="shared" ref="C30:J30" si="30">C28-C29</f>
        <v>623000</v>
      </c>
      <c r="D30" s="85">
        <f t="shared" si="30"/>
        <v>9000</v>
      </c>
      <c r="E30" s="85">
        <f t="shared" si="30"/>
        <v>0</v>
      </c>
      <c r="F30" s="86">
        <f t="shared" si="30"/>
        <v>15000</v>
      </c>
      <c r="G30" s="85">
        <f t="shared" si="30"/>
        <v>597000</v>
      </c>
      <c r="H30" s="85">
        <f t="shared" si="30"/>
        <v>8000</v>
      </c>
      <c r="I30" s="85">
        <f t="shared" si="30"/>
        <v>32000</v>
      </c>
      <c r="J30" s="86">
        <f t="shared" si="30"/>
        <v>24000</v>
      </c>
      <c r="K30" s="274"/>
      <c r="L30" s="275"/>
      <c r="M30" s="275"/>
      <c r="N30" s="275"/>
      <c r="O30" s="279"/>
      <c r="P30" s="279"/>
      <c r="Q30" s="51" t="s">
        <v>3</v>
      </c>
      <c r="R30" s="44">
        <f>R28-R29</f>
        <v>1208600</v>
      </c>
      <c r="S30" s="61"/>
      <c r="T30" s="282"/>
      <c r="U30" s="285"/>
      <c r="V30" s="61"/>
      <c r="W30" s="48" t="s">
        <v>3</v>
      </c>
      <c r="X30" s="49">
        <f>X28-X29</f>
        <v>8.8000000000001819</v>
      </c>
      <c r="Y30" s="49">
        <f t="shared" ref="Y30:AE30" si="31">Y28-Y29</f>
        <v>8.4000000000000909</v>
      </c>
      <c r="Z30" s="49">
        <f t="shared" si="31"/>
        <v>0.20000000000000284</v>
      </c>
      <c r="AA30" s="49">
        <f t="shared" si="31"/>
        <v>0.20000000000000284</v>
      </c>
      <c r="AB30" s="49">
        <f t="shared" si="31"/>
        <v>9.0999999999999091</v>
      </c>
      <c r="AC30" s="49">
        <f t="shared" si="31"/>
        <v>8.7999999999997272</v>
      </c>
      <c r="AD30" s="49">
        <f t="shared" si="31"/>
        <v>0.10000000000000142</v>
      </c>
      <c r="AE30" s="94">
        <f t="shared" si="31"/>
        <v>0</v>
      </c>
      <c r="AF30" s="16"/>
      <c r="AG30" s="172" t="s">
        <v>28</v>
      </c>
      <c r="AH30" s="170">
        <f>(AH29)/((K28/1000000)*8.34)</f>
        <v>3.6944215119707517</v>
      </c>
      <c r="AI30" s="170">
        <f>(AI29)/((K28/1000000)*8.34)</f>
        <v>2.0000393128120457</v>
      </c>
      <c r="AJ30" s="170">
        <f>(AJ29)/((K28/1000000)*8.34)</f>
        <v>4.9141015056807014E-2</v>
      </c>
      <c r="AK30" s="265">
        <f>(AK29)/((K28/1000000)*8.34)</f>
        <v>1.8673585721586665</v>
      </c>
      <c r="AL30" s="266"/>
      <c r="AM30" s="11"/>
      <c r="AN30" s="63"/>
      <c r="AO30" s="14"/>
      <c r="AP30" s="14"/>
      <c r="AQ30" s="71"/>
      <c r="AR30" s="174" t="s">
        <v>55</v>
      </c>
      <c r="AS30" s="89">
        <v>1.19</v>
      </c>
      <c r="AT30" s="173" t="s">
        <v>54</v>
      </c>
      <c r="AU30" s="38">
        <v>4.5999999999999999E-2</v>
      </c>
      <c r="AV30" s="1"/>
      <c r="AW30" s="177" t="s">
        <v>3</v>
      </c>
      <c r="AX30" s="182">
        <f>AX28-AX29</f>
        <v>1459000</v>
      </c>
      <c r="AY30" s="182">
        <f>AY28-AY29</f>
        <v>1423300</v>
      </c>
      <c r="AZ30" s="183">
        <f>AZ28-AZ29</f>
        <v>70000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64"/>
      <c r="T31" s="1"/>
      <c r="U31" s="88"/>
      <c r="V31" s="67"/>
      <c r="W31" s="3"/>
      <c r="X31" s="96"/>
      <c r="Y31" s="96"/>
      <c r="Z31" s="96"/>
      <c r="AA31" s="96"/>
      <c r="AB31" s="96"/>
      <c r="AC31" s="96"/>
      <c r="AD31" s="96"/>
      <c r="AE31" s="96"/>
      <c r="AF31" s="1"/>
      <c r="AG31" s="1"/>
      <c r="AH31" s="1"/>
      <c r="AI31" s="1"/>
      <c r="AJ31" s="1"/>
      <c r="AK31" s="1"/>
      <c r="AL31" s="1"/>
      <c r="AM31" s="64"/>
      <c r="AN31" s="64"/>
      <c r="AO31" s="1"/>
      <c r="AP31" s="1"/>
      <c r="AQ31" s="64"/>
      <c r="AR31" s="8"/>
      <c r="AS31" s="8"/>
      <c r="AT31" s="8"/>
      <c r="AU31" s="8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267">
        <v>8</v>
      </c>
      <c r="B32" s="76" t="s">
        <v>45</v>
      </c>
      <c r="C32" s="81">
        <v>164655000</v>
      </c>
      <c r="D32" s="40">
        <v>1522370</v>
      </c>
      <c r="E32" s="40">
        <v>3658200</v>
      </c>
      <c r="F32" s="42">
        <v>6145370</v>
      </c>
      <c r="G32" s="81">
        <v>236379000</v>
      </c>
      <c r="H32" s="40">
        <v>2062440</v>
      </c>
      <c r="I32" s="40">
        <v>6425530</v>
      </c>
      <c r="J32" s="42">
        <v>10859300</v>
      </c>
      <c r="K32" s="270">
        <f>C34+G34</f>
        <v>1191000</v>
      </c>
      <c r="L32" s="271"/>
      <c r="M32" s="276">
        <f>D34+E34+F34+H34+I34+J34</f>
        <v>72100</v>
      </c>
      <c r="N32" s="271"/>
      <c r="O32" s="277">
        <f>M32+K32</f>
        <v>1263100</v>
      </c>
      <c r="P32" s="277"/>
      <c r="Q32" s="45" t="s">
        <v>6</v>
      </c>
      <c r="R32" s="42">
        <v>1167085500</v>
      </c>
      <c r="S32" s="60"/>
      <c r="T32" s="280">
        <v>0</v>
      </c>
      <c r="U32" s="283">
        <v>1.02</v>
      </c>
      <c r="V32" s="60"/>
      <c r="W32" s="169" t="s">
        <v>6</v>
      </c>
      <c r="X32" s="47">
        <v>2201.6</v>
      </c>
      <c r="Y32" s="47">
        <v>3205.9</v>
      </c>
      <c r="Z32" s="47">
        <v>34.6</v>
      </c>
      <c r="AA32" s="47">
        <v>44.5</v>
      </c>
      <c r="AB32" s="47">
        <v>2313.6</v>
      </c>
      <c r="AC32" s="47">
        <v>3386.1</v>
      </c>
      <c r="AD32" s="47">
        <v>57.9</v>
      </c>
      <c r="AE32" s="93">
        <v>7.7</v>
      </c>
      <c r="AF32" s="16"/>
      <c r="AG32" s="169" t="s">
        <v>29</v>
      </c>
      <c r="AH32" s="18">
        <v>3.5</v>
      </c>
      <c r="AI32" s="18">
        <v>8.25</v>
      </c>
      <c r="AJ32" s="18">
        <v>2</v>
      </c>
      <c r="AK32" s="18">
        <v>9</v>
      </c>
      <c r="AL32" s="19">
        <v>10</v>
      </c>
      <c r="AM32" s="70"/>
      <c r="AN32" s="73" t="s">
        <v>40</v>
      </c>
      <c r="AO32" s="23">
        <v>19.600000000000001</v>
      </c>
      <c r="AP32" s="24">
        <v>7.55</v>
      </c>
      <c r="AQ32" s="71"/>
      <c r="AR32" s="34" t="s">
        <v>37</v>
      </c>
      <c r="AS32" s="55">
        <v>4.3999999999999997E-2</v>
      </c>
      <c r="AT32" s="35" t="s">
        <v>38</v>
      </c>
      <c r="AU32" s="56">
        <v>6.2E-2</v>
      </c>
      <c r="AV32" s="1"/>
      <c r="AW32" s="184" t="s">
        <v>45</v>
      </c>
      <c r="AX32" s="179">
        <v>463870000</v>
      </c>
      <c r="AY32" s="179">
        <v>265401520</v>
      </c>
      <c r="AZ32" s="180">
        <v>170998000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268"/>
      <c r="B33" s="77" t="s">
        <v>44</v>
      </c>
      <c r="C33" s="82">
        <f t="shared" ref="C33:J33" si="32">C28</f>
        <v>164071000</v>
      </c>
      <c r="D33" s="83">
        <f t="shared" si="32"/>
        <v>1522370</v>
      </c>
      <c r="E33" s="83">
        <f t="shared" si="32"/>
        <v>3626200</v>
      </c>
      <c r="F33" s="84">
        <f t="shared" si="32"/>
        <v>6120370</v>
      </c>
      <c r="G33" s="82">
        <f t="shared" si="32"/>
        <v>235772000</v>
      </c>
      <c r="H33" s="83">
        <f t="shared" si="32"/>
        <v>2062440</v>
      </c>
      <c r="I33" s="83">
        <f t="shared" si="32"/>
        <v>6425530</v>
      </c>
      <c r="J33" s="84">
        <f t="shared" si="32"/>
        <v>10844200</v>
      </c>
      <c r="K33" s="272"/>
      <c r="L33" s="273"/>
      <c r="M33" s="273"/>
      <c r="N33" s="273"/>
      <c r="O33" s="278"/>
      <c r="P33" s="278"/>
      <c r="Q33" s="17" t="s">
        <v>7</v>
      </c>
      <c r="R33" s="43">
        <f>R28</f>
        <v>1165944300</v>
      </c>
      <c r="S33" s="60"/>
      <c r="T33" s="281"/>
      <c r="U33" s="284"/>
      <c r="V33" s="60"/>
      <c r="W33" s="171" t="s">
        <v>7</v>
      </c>
      <c r="X33" s="6">
        <f t="shared" ref="X33:AE33" si="33">X28</f>
        <v>2193.3000000000002</v>
      </c>
      <c r="Y33" s="6">
        <f t="shared" si="33"/>
        <v>3197.3</v>
      </c>
      <c r="Z33" s="6">
        <f t="shared" si="33"/>
        <v>34.6</v>
      </c>
      <c r="AA33" s="6">
        <f t="shared" si="33"/>
        <v>44.5</v>
      </c>
      <c r="AB33" s="6">
        <f t="shared" si="33"/>
        <v>2304.9</v>
      </c>
      <c r="AC33" s="6">
        <f t="shared" si="33"/>
        <v>3377.1</v>
      </c>
      <c r="AD33" s="6">
        <f t="shared" si="33"/>
        <v>57.7</v>
      </c>
      <c r="AE33" s="92">
        <f t="shared" si="33"/>
        <v>7.6</v>
      </c>
      <c r="AF33" s="16"/>
      <c r="AG33" s="171" t="s">
        <v>26</v>
      </c>
      <c r="AH33" s="7">
        <f>(AH32*10.74)</f>
        <v>37.590000000000003</v>
      </c>
      <c r="AI33" s="7">
        <f>(AI32*2.2)</f>
        <v>18.150000000000002</v>
      </c>
      <c r="AJ33" s="7">
        <f>(AJ32*0.25)</f>
        <v>0.5</v>
      </c>
      <c r="AK33" s="263">
        <f>AK32+AL32</f>
        <v>19</v>
      </c>
      <c r="AL33" s="264"/>
      <c r="AM33" s="11"/>
      <c r="AN33" s="25" t="s">
        <v>41</v>
      </c>
      <c r="AO33" s="26">
        <v>21.7</v>
      </c>
      <c r="AP33" s="27">
        <v>7.87</v>
      </c>
      <c r="AQ33" s="71"/>
      <c r="AR33" s="36" t="s">
        <v>36</v>
      </c>
      <c r="AS33" s="13">
        <v>0.35799999999999998</v>
      </c>
      <c r="AT33" s="2" t="s">
        <v>39</v>
      </c>
      <c r="AU33" s="39">
        <v>0.25700000000000001</v>
      </c>
      <c r="AV33" s="1"/>
      <c r="AW33" s="185" t="s">
        <v>79</v>
      </c>
      <c r="AX33" s="178">
        <f t="shared" ref="AX33:AZ33" si="34">AX28</f>
        <v>463206000</v>
      </c>
      <c r="AY33" s="178">
        <f t="shared" si="34"/>
        <v>264735000</v>
      </c>
      <c r="AZ33" s="181">
        <f t="shared" si="34"/>
        <v>170962000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269"/>
      <c r="B34" s="75" t="s">
        <v>3</v>
      </c>
      <c r="C34" s="85">
        <f t="shared" ref="C34:J34" si="35">C32-C33</f>
        <v>584000</v>
      </c>
      <c r="D34" s="85">
        <f t="shared" si="35"/>
        <v>0</v>
      </c>
      <c r="E34" s="85">
        <f t="shared" si="35"/>
        <v>32000</v>
      </c>
      <c r="F34" s="86">
        <f t="shared" si="35"/>
        <v>25000</v>
      </c>
      <c r="G34" s="85">
        <f t="shared" si="35"/>
        <v>607000</v>
      </c>
      <c r="H34" s="85">
        <f t="shared" si="35"/>
        <v>0</v>
      </c>
      <c r="I34" s="85">
        <f t="shared" si="35"/>
        <v>0</v>
      </c>
      <c r="J34" s="86">
        <f t="shared" si="35"/>
        <v>15100</v>
      </c>
      <c r="K34" s="274"/>
      <c r="L34" s="275"/>
      <c r="M34" s="275"/>
      <c r="N34" s="275"/>
      <c r="O34" s="279"/>
      <c r="P34" s="279"/>
      <c r="Q34" s="51" t="s">
        <v>3</v>
      </c>
      <c r="R34" s="44">
        <f>R32-R33</f>
        <v>1141200</v>
      </c>
      <c r="S34" s="61"/>
      <c r="T34" s="282"/>
      <c r="U34" s="285"/>
      <c r="V34" s="61"/>
      <c r="W34" s="48" t="s">
        <v>3</v>
      </c>
      <c r="X34" s="49">
        <f>X32-X33</f>
        <v>8.2999999999997272</v>
      </c>
      <c r="Y34" s="49">
        <f t="shared" ref="Y34:AE34" si="36">Y32-Y33</f>
        <v>8.5999999999999091</v>
      </c>
      <c r="Z34" s="49">
        <f t="shared" si="36"/>
        <v>0</v>
      </c>
      <c r="AA34" s="49">
        <f t="shared" si="36"/>
        <v>0</v>
      </c>
      <c r="AB34" s="49">
        <f t="shared" si="36"/>
        <v>8.6999999999998181</v>
      </c>
      <c r="AC34" s="49">
        <f t="shared" si="36"/>
        <v>9</v>
      </c>
      <c r="AD34" s="49">
        <f t="shared" si="36"/>
        <v>0.19999999999999574</v>
      </c>
      <c r="AE34" s="94">
        <f t="shared" si="36"/>
        <v>0.10000000000000053</v>
      </c>
      <c r="AF34" s="16"/>
      <c r="AG34" s="172" t="s">
        <v>28</v>
      </c>
      <c r="AH34" s="170">
        <f>(AH33)/((K32/1000000)*8.34)</f>
        <v>3.7843780391304089</v>
      </c>
      <c r="AI34" s="170">
        <f>(AI33)/((K32/1000000)*8.34)</f>
        <v>1.8272535623893833</v>
      </c>
      <c r="AJ34" s="170">
        <f>(AJ33)/((K32/1000000)*8.34)</f>
        <v>5.0337563702186866E-2</v>
      </c>
      <c r="AK34" s="265">
        <f>(AK33)/((K32/1000000)*8.34)</f>
        <v>1.9128274206831009</v>
      </c>
      <c r="AL34" s="266"/>
      <c r="AM34" s="11"/>
      <c r="AN34" s="63"/>
      <c r="AO34" s="14"/>
      <c r="AP34" s="14"/>
      <c r="AQ34" s="71"/>
      <c r="AR34" s="174" t="s">
        <v>55</v>
      </c>
      <c r="AS34" s="89">
        <v>1.1499999999999999</v>
      </c>
      <c r="AT34" s="173" t="s">
        <v>54</v>
      </c>
      <c r="AU34" s="38">
        <v>4.2999999999999997E-2</v>
      </c>
      <c r="AV34" s="1"/>
      <c r="AW34" s="177" t="s">
        <v>3</v>
      </c>
      <c r="AX34" s="182">
        <f>AX32-AX33</f>
        <v>664000</v>
      </c>
      <c r="AY34" s="182">
        <f>AY32-AY33</f>
        <v>666520</v>
      </c>
      <c r="AZ34" s="183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1"/>
      <c r="U35" s="88"/>
      <c r="V35" s="67"/>
      <c r="W35" s="3"/>
      <c r="X35" s="96"/>
      <c r="Y35" s="96"/>
      <c r="Z35" s="96"/>
      <c r="AA35" s="96"/>
      <c r="AB35" s="96"/>
      <c r="AC35" s="96"/>
      <c r="AD35" s="96"/>
      <c r="AE35" s="96"/>
      <c r="AF35" s="1"/>
      <c r="AG35" s="1"/>
      <c r="AH35" s="1"/>
      <c r="AI35" s="1"/>
      <c r="AJ35" s="1"/>
      <c r="AK35" s="1"/>
      <c r="AL35" s="1"/>
      <c r="AM35" s="64"/>
      <c r="AN35" s="64"/>
      <c r="AO35" s="1"/>
      <c r="AP35" s="1"/>
      <c r="AQ35" s="64"/>
      <c r="AR35" s="8"/>
      <c r="AS35" s="8"/>
      <c r="AT35" s="8"/>
      <c r="AU35" s="8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267">
        <v>9</v>
      </c>
      <c r="B36" s="76" t="s">
        <v>45</v>
      </c>
      <c r="C36" s="81">
        <v>165255000</v>
      </c>
      <c r="D36" s="40">
        <v>1530370</v>
      </c>
      <c r="E36" s="40">
        <v>3658200</v>
      </c>
      <c r="F36" s="42">
        <v>6159370</v>
      </c>
      <c r="G36" s="81">
        <v>236960000</v>
      </c>
      <c r="H36" s="40">
        <v>2070440</v>
      </c>
      <c r="I36" s="40">
        <v>6457530</v>
      </c>
      <c r="J36" s="42">
        <v>10874300</v>
      </c>
      <c r="K36" s="270">
        <f>C38+G38</f>
        <v>1181000</v>
      </c>
      <c r="L36" s="271"/>
      <c r="M36" s="276">
        <f>D38+E38+F38+H38+I38+J38</f>
        <v>77000</v>
      </c>
      <c r="N36" s="271"/>
      <c r="O36" s="277">
        <f>M36+K36</f>
        <v>1258000</v>
      </c>
      <c r="P36" s="277"/>
      <c r="Q36" s="45" t="s">
        <v>6</v>
      </c>
      <c r="R36" s="42">
        <v>1168365700</v>
      </c>
      <c r="S36" s="60"/>
      <c r="T36" s="280">
        <v>0</v>
      </c>
      <c r="U36" s="283">
        <v>0.96</v>
      </c>
      <c r="V36" s="60"/>
      <c r="W36" s="169" t="s">
        <v>6</v>
      </c>
      <c r="X36" s="47">
        <v>2209.8000000000002</v>
      </c>
      <c r="Y36" s="47">
        <v>3213.8</v>
      </c>
      <c r="Z36" s="47">
        <v>34.700000000000003</v>
      </c>
      <c r="AA36" s="47">
        <v>44.8</v>
      </c>
      <c r="AB36" s="47">
        <v>2322.1999999999998</v>
      </c>
      <c r="AC36" s="47">
        <v>3394.3</v>
      </c>
      <c r="AD36" s="47">
        <v>58.1</v>
      </c>
      <c r="AE36" s="93">
        <v>7.7</v>
      </c>
      <c r="AF36" s="16"/>
      <c r="AG36" s="169" t="s">
        <v>29</v>
      </c>
      <c r="AH36" s="18">
        <v>3</v>
      </c>
      <c r="AI36" s="18">
        <v>6.25</v>
      </c>
      <c r="AJ36" s="18">
        <v>1.9375</v>
      </c>
      <c r="AK36" s="18">
        <v>9</v>
      </c>
      <c r="AL36" s="19">
        <v>9</v>
      </c>
      <c r="AM36" s="70"/>
      <c r="AN36" s="73" t="s">
        <v>40</v>
      </c>
      <c r="AO36" s="23">
        <v>18.7</v>
      </c>
      <c r="AP36" s="24">
        <v>7.63</v>
      </c>
      <c r="AQ36" s="71"/>
      <c r="AR36" s="34" t="s">
        <v>37</v>
      </c>
      <c r="AS36" s="55">
        <v>0.05</v>
      </c>
      <c r="AT36" s="35" t="s">
        <v>38</v>
      </c>
      <c r="AU36" s="56">
        <v>0.06</v>
      </c>
      <c r="AV36" s="1"/>
      <c r="AW36" s="184" t="s">
        <v>45</v>
      </c>
      <c r="AX36" s="179">
        <v>464544000</v>
      </c>
      <c r="AY36" s="179">
        <v>266034700</v>
      </c>
      <c r="AZ36" s="180">
        <v>171033000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268"/>
      <c r="B37" s="77" t="s">
        <v>44</v>
      </c>
      <c r="C37" s="82">
        <f t="shared" ref="C37:J37" si="37">C32</f>
        <v>164655000</v>
      </c>
      <c r="D37" s="83">
        <f t="shared" si="37"/>
        <v>1522370</v>
      </c>
      <c r="E37" s="83">
        <f t="shared" si="37"/>
        <v>3658200</v>
      </c>
      <c r="F37" s="84">
        <f t="shared" si="37"/>
        <v>6145370</v>
      </c>
      <c r="G37" s="82">
        <f t="shared" si="37"/>
        <v>236379000</v>
      </c>
      <c r="H37" s="83">
        <f t="shared" si="37"/>
        <v>2062440</v>
      </c>
      <c r="I37" s="83">
        <f t="shared" si="37"/>
        <v>6425530</v>
      </c>
      <c r="J37" s="84">
        <f t="shared" si="37"/>
        <v>10859300</v>
      </c>
      <c r="K37" s="272"/>
      <c r="L37" s="273"/>
      <c r="M37" s="273"/>
      <c r="N37" s="273"/>
      <c r="O37" s="278"/>
      <c r="P37" s="278"/>
      <c r="Q37" s="17" t="s">
        <v>7</v>
      </c>
      <c r="R37" s="43">
        <f>R32</f>
        <v>1167085500</v>
      </c>
      <c r="S37" s="60"/>
      <c r="T37" s="281"/>
      <c r="U37" s="284"/>
      <c r="V37" s="60"/>
      <c r="W37" s="171" t="s">
        <v>7</v>
      </c>
      <c r="X37" s="6">
        <f t="shared" ref="X37:AE37" si="38">X32</f>
        <v>2201.6</v>
      </c>
      <c r="Y37" s="6">
        <f t="shared" si="38"/>
        <v>3205.9</v>
      </c>
      <c r="Z37" s="6">
        <f t="shared" si="38"/>
        <v>34.6</v>
      </c>
      <c r="AA37" s="6">
        <f t="shared" si="38"/>
        <v>44.5</v>
      </c>
      <c r="AB37" s="6">
        <f t="shared" si="38"/>
        <v>2313.6</v>
      </c>
      <c r="AC37" s="6">
        <f t="shared" si="38"/>
        <v>3386.1</v>
      </c>
      <c r="AD37" s="6">
        <f t="shared" si="38"/>
        <v>57.9</v>
      </c>
      <c r="AE37" s="92">
        <f t="shared" si="38"/>
        <v>7.7</v>
      </c>
      <c r="AF37" s="16"/>
      <c r="AG37" s="171" t="s">
        <v>26</v>
      </c>
      <c r="AH37" s="7">
        <f>(AH36*10.74)</f>
        <v>32.22</v>
      </c>
      <c r="AI37" s="7">
        <f>(AI36*2.2)</f>
        <v>13.750000000000002</v>
      </c>
      <c r="AJ37" s="7">
        <f>(AJ36*0.25)</f>
        <v>0.484375</v>
      </c>
      <c r="AK37" s="263">
        <f>AK36+AL36</f>
        <v>18</v>
      </c>
      <c r="AL37" s="264"/>
      <c r="AM37" s="11"/>
      <c r="AN37" s="25" t="s">
        <v>41</v>
      </c>
      <c r="AO37" s="26">
        <v>21.7</v>
      </c>
      <c r="AP37" s="27">
        <v>7.88</v>
      </c>
      <c r="AQ37" s="71"/>
      <c r="AR37" s="36" t="s">
        <v>36</v>
      </c>
      <c r="AS37" s="13">
        <v>0.24</v>
      </c>
      <c r="AT37" s="2" t="s">
        <v>39</v>
      </c>
      <c r="AU37" s="39">
        <v>0.19</v>
      </c>
      <c r="AV37" s="1"/>
      <c r="AW37" s="185" t="s">
        <v>79</v>
      </c>
      <c r="AX37" s="178">
        <f t="shared" ref="AX37:AZ37" si="39">AX32</f>
        <v>463870000</v>
      </c>
      <c r="AY37" s="178">
        <f t="shared" si="39"/>
        <v>265401520</v>
      </c>
      <c r="AZ37" s="181">
        <f t="shared" si="39"/>
        <v>170998000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269"/>
      <c r="B38" s="75" t="s">
        <v>3</v>
      </c>
      <c r="C38" s="85">
        <f t="shared" ref="C38:J38" si="40">C36-C37</f>
        <v>600000</v>
      </c>
      <c r="D38" s="85">
        <f t="shared" si="40"/>
        <v>8000</v>
      </c>
      <c r="E38" s="85">
        <f t="shared" si="40"/>
        <v>0</v>
      </c>
      <c r="F38" s="86">
        <f t="shared" si="40"/>
        <v>14000</v>
      </c>
      <c r="G38" s="85">
        <f t="shared" si="40"/>
        <v>581000</v>
      </c>
      <c r="H38" s="85">
        <f t="shared" si="40"/>
        <v>8000</v>
      </c>
      <c r="I38" s="85">
        <f t="shared" si="40"/>
        <v>32000</v>
      </c>
      <c r="J38" s="86">
        <f t="shared" si="40"/>
        <v>15000</v>
      </c>
      <c r="K38" s="274"/>
      <c r="L38" s="275"/>
      <c r="M38" s="275"/>
      <c r="N38" s="275"/>
      <c r="O38" s="279"/>
      <c r="P38" s="279"/>
      <c r="Q38" s="51" t="s">
        <v>3</v>
      </c>
      <c r="R38" s="44">
        <f>R36-R37</f>
        <v>1280200</v>
      </c>
      <c r="S38" s="61"/>
      <c r="T38" s="282"/>
      <c r="U38" s="285"/>
      <c r="V38" s="61"/>
      <c r="W38" s="48" t="s">
        <v>3</v>
      </c>
      <c r="X38" s="49">
        <f t="shared" ref="X38:AE38" si="41">X36-X37</f>
        <v>8.2000000000002728</v>
      </c>
      <c r="Y38" s="49">
        <f t="shared" si="41"/>
        <v>7.9000000000000909</v>
      </c>
      <c r="Z38" s="49">
        <f t="shared" si="41"/>
        <v>0.10000000000000142</v>
      </c>
      <c r="AA38" s="49">
        <f t="shared" si="41"/>
        <v>0.29999999999999716</v>
      </c>
      <c r="AB38" s="49">
        <f t="shared" si="41"/>
        <v>8.5999999999999091</v>
      </c>
      <c r="AC38" s="49">
        <f t="shared" si="41"/>
        <v>8.2000000000002728</v>
      </c>
      <c r="AD38" s="49">
        <f t="shared" si="41"/>
        <v>0.20000000000000284</v>
      </c>
      <c r="AE38" s="94">
        <f t="shared" si="41"/>
        <v>0</v>
      </c>
      <c r="AF38" s="16"/>
      <c r="AG38" s="172" t="s">
        <v>28</v>
      </c>
      <c r="AH38" s="170">
        <f>(AH37)/((K36/1000000)*8.34)</f>
        <v>3.271218757424204</v>
      </c>
      <c r="AI38" s="170">
        <f>(AI37)/((K36/1000000)*8.34)</f>
        <v>1.3960042804029427</v>
      </c>
      <c r="AJ38" s="170">
        <f>(AJ37)/((K36/1000000)*8.34)</f>
        <v>4.9177423514194567E-2</v>
      </c>
      <c r="AK38" s="265">
        <f>(AK37)/((K36/1000000)*8.34)</f>
        <v>1.8274965125274885</v>
      </c>
      <c r="AL38" s="266"/>
      <c r="AM38" s="11"/>
      <c r="AN38" s="63"/>
      <c r="AO38" s="14"/>
      <c r="AP38" s="14"/>
      <c r="AQ38" s="71"/>
      <c r="AR38" s="174" t="s">
        <v>55</v>
      </c>
      <c r="AS38" s="89">
        <v>1.2</v>
      </c>
      <c r="AT38" s="173" t="s">
        <v>54</v>
      </c>
      <c r="AU38" s="38">
        <v>0.04</v>
      </c>
      <c r="AV38" s="1"/>
      <c r="AW38" s="177" t="s">
        <v>3</v>
      </c>
      <c r="AX38" s="182">
        <f>AX36-AX37</f>
        <v>674000</v>
      </c>
      <c r="AY38" s="182">
        <f>AY36-AY37</f>
        <v>633180</v>
      </c>
      <c r="AZ38" s="183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64"/>
      <c r="T39" s="1"/>
      <c r="U39" s="88"/>
      <c r="V39" s="67"/>
      <c r="W39" s="3"/>
      <c r="X39" s="96"/>
      <c r="Y39" s="96"/>
      <c r="Z39" s="96"/>
      <c r="AA39" s="96"/>
      <c r="AB39" s="96"/>
      <c r="AC39" s="96"/>
      <c r="AD39" s="96"/>
      <c r="AE39" s="96"/>
      <c r="AF39" s="1"/>
      <c r="AG39" s="1"/>
      <c r="AH39" s="1"/>
      <c r="AI39" s="1"/>
      <c r="AJ39" s="1"/>
      <c r="AK39" s="1"/>
      <c r="AL39" s="1"/>
      <c r="AM39" s="64"/>
      <c r="AN39" s="64"/>
      <c r="AO39" s="1"/>
      <c r="AP39" s="1"/>
      <c r="AQ39" s="64"/>
      <c r="AR39" s="8"/>
      <c r="AS39" s="8"/>
      <c r="AT39" s="8"/>
      <c r="AU39" s="8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267">
        <v>10</v>
      </c>
      <c r="B40" s="76" t="s">
        <v>45</v>
      </c>
      <c r="C40" s="81">
        <v>165952000</v>
      </c>
      <c r="D40" s="40">
        <v>1530370</v>
      </c>
      <c r="E40" s="40">
        <v>3658200</v>
      </c>
      <c r="F40" s="42">
        <v>6181360</v>
      </c>
      <c r="G40" s="81">
        <v>237708000</v>
      </c>
      <c r="H40" s="40">
        <v>2070440</v>
      </c>
      <c r="I40" s="40">
        <v>6457530</v>
      </c>
      <c r="J40" s="42">
        <v>10897300</v>
      </c>
      <c r="K40" s="270">
        <f>C42+G42</f>
        <v>1445000</v>
      </c>
      <c r="L40" s="271"/>
      <c r="M40" s="276">
        <f>D42+E42+F42+H42+I42+J42</f>
        <v>44990</v>
      </c>
      <c r="N40" s="271"/>
      <c r="O40" s="277">
        <f>M40+K40</f>
        <v>1489990</v>
      </c>
      <c r="P40" s="277"/>
      <c r="Q40" s="45" t="s">
        <v>6</v>
      </c>
      <c r="R40" s="42">
        <v>1169740900</v>
      </c>
      <c r="S40" s="60"/>
      <c r="T40" s="280">
        <v>0</v>
      </c>
      <c r="U40" s="283">
        <v>0.87</v>
      </c>
      <c r="V40" s="60"/>
      <c r="W40" s="169" t="s">
        <v>6</v>
      </c>
      <c r="X40" s="47">
        <v>2219.5</v>
      </c>
      <c r="Y40" s="47">
        <v>3224.2</v>
      </c>
      <c r="Z40" s="47">
        <v>34.700000000000003</v>
      </c>
      <c r="AA40" s="47">
        <v>44.8</v>
      </c>
      <c r="AB40" s="47">
        <v>2332.1999999999998</v>
      </c>
      <c r="AC40" s="47">
        <v>3405</v>
      </c>
      <c r="AD40" s="47">
        <v>58.1</v>
      </c>
      <c r="AE40" s="93">
        <v>7.7</v>
      </c>
      <c r="AF40" s="16"/>
      <c r="AG40" s="169" t="s">
        <v>29</v>
      </c>
      <c r="AH40" s="18">
        <v>3.75</v>
      </c>
      <c r="AI40" s="18">
        <v>10</v>
      </c>
      <c r="AJ40" s="18">
        <v>2.375</v>
      </c>
      <c r="AK40" s="18">
        <v>11</v>
      </c>
      <c r="AL40" s="19">
        <v>12</v>
      </c>
      <c r="AM40" s="70"/>
      <c r="AN40" s="73" t="s">
        <v>40</v>
      </c>
      <c r="AO40" s="23">
        <v>19</v>
      </c>
      <c r="AP40" s="24">
        <v>7.41</v>
      </c>
      <c r="AQ40" s="71"/>
      <c r="AR40" s="34" t="s">
        <v>37</v>
      </c>
      <c r="AS40" s="55">
        <v>4.3999999999999997E-2</v>
      </c>
      <c r="AT40" s="35" t="s">
        <v>38</v>
      </c>
      <c r="AU40" s="56">
        <v>6.9000000000000006E-2</v>
      </c>
      <c r="AV40" s="1"/>
      <c r="AW40" s="184" t="s">
        <v>45</v>
      </c>
      <c r="AX40" s="179">
        <v>465316000</v>
      </c>
      <c r="AY40" s="179">
        <v>266851100</v>
      </c>
      <c r="AZ40" s="180">
        <v>171033000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268"/>
      <c r="B41" s="77" t="s">
        <v>44</v>
      </c>
      <c r="C41" s="82">
        <f t="shared" ref="C41:J41" si="42">C36</f>
        <v>165255000</v>
      </c>
      <c r="D41" s="83">
        <f t="shared" si="42"/>
        <v>1530370</v>
      </c>
      <c r="E41" s="83">
        <f t="shared" si="42"/>
        <v>3658200</v>
      </c>
      <c r="F41" s="84">
        <f t="shared" si="42"/>
        <v>6159370</v>
      </c>
      <c r="G41" s="82">
        <f t="shared" si="42"/>
        <v>236960000</v>
      </c>
      <c r="H41" s="83">
        <f t="shared" si="42"/>
        <v>2070440</v>
      </c>
      <c r="I41" s="83">
        <f t="shared" si="42"/>
        <v>6457530</v>
      </c>
      <c r="J41" s="84">
        <f t="shared" si="42"/>
        <v>10874300</v>
      </c>
      <c r="K41" s="272"/>
      <c r="L41" s="273"/>
      <c r="M41" s="273"/>
      <c r="N41" s="273"/>
      <c r="O41" s="278"/>
      <c r="P41" s="278"/>
      <c r="Q41" s="17" t="s">
        <v>7</v>
      </c>
      <c r="R41" s="43">
        <f>R36</f>
        <v>1168365700</v>
      </c>
      <c r="S41" s="60"/>
      <c r="T41" s="281"/>
      <c r="U41" s="284"/>
      <c r="V41" s="60"/>
      <c r="W41" s="171" t="s">
        <v>7</v>
      </c>
      <c r="X41" s="6">
        <f t="shared" ref="X41:AE41" si="43">X36</f>
        <v>2209.8000000000002</v>
      </c>
      <c r="Y41" s="6">
        <f t="shared" si="43"/>
        <v>3213.8</v>
      </c>
      <c r="Z41" s="6">
        <f t="shared" si="43"/>
        <v>34.700000000000003</v>
      </c>
      <c r="AA41" s="6">
        <f t="shared" si="43"/>
        <v>44.8</v>
      </c>
      <c r="AB41" s="6">
        <f t="shared" si="43"/>
        <v>2322.1999999999998</v>
      </c>
      <c r="AC41" s="6">
        <f t="shared" si="43"/>
        <v>3394.3</v>
      </c>
      <c r="AD41" s="6">
        <f t="shared" si="43"/>
        <v>58.1</v>
      </c>
      <c r="AE41" s="92">
        <f t="shared" si="43"/>
        <v>7.7</v>
      </c>
      <c r="AF41" s="16"/>
      <c r="AG41" s="171" t="s">
        <v>26</v>
      </c>
      <c r="AH41" s="7">
        <f>(AH40*10.74)</f>
        <v>40.274999999999999</v>
      </c>
      <c r="AI41" s="7">
        <f>(AI40*2.2)</f>
        <v>22</v>
      </c>
      <c r="AJ41" s="7">
        <f>(AJ40*0.25)</f>
        <v>0.59375</v>
      </c>
      <c r="AK41" s="263">
        <f>AK40+AL40</f>
        <v>23</v>
      </c>
      <c r="AL41" s="264"/>
      <c r="AM41" s="11"/>
      <c r="AN41" s="25" t="s">
        <v>41</v>
      </c>
      <c r="AO41" s="26">
        <v>20.9</v>
      </c>
      <c r="AP41" s="27">
        <v>7.79</v>
      </c>
      <c r="AQ41" s="71"/>
      <c r="AR41" s="36" t="s">
        <v>36</v>
      </c>
      <c r="AS41" s="13">
        <v>0.34300000000000003</v>
      </c>
      <c r="AT41" s="2" t="s">
        <v>39</v>
      </c>
      <c r="AU41" s="39">
        <v>0.32900000000000001</v>
      </c>
      <c r="AV41" s="1"/>
      <c r="AW41" s="185" t="s">
        <v>79</v>
      </c>
      <c r="AX41" s="178">
        <f t="shared" ref="AX41:AZ41" si="44">AX36</f>
        <v>464544000</v>
      </c>
      <c r="AY41" s="178">
        <f t="shared" si="44"/>
        <v>266034700</v>
      </c>
      <c r="AZ41" s="181">
        <f t="shared" si="44"/>
        <v>171033000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269"/>
      <c r="B42" s="75" t="s">
        <v>3</v>
      </c>
      <c r="C42" s="85">
        <f t="shared" ref="C42:J42" si="45">C40-C41</f>
        <v>697000</v>
      </c>
      <c r="D42" s="85">
        <f t="shared" si="45"/>
        <v>0</v>
      </c>
      <c r="E42" s="85">
        <f t="shared" si="45"/>
        <v>0</v>
      </c>
      <c r="F42" s="86">
        <f t="shared" si="45"/>
        <v>21990</v>
      </c>
      <c r="G42" s="85">
        <f t="shared" si="45"/>
        <v>748000</v>
      </c>
      <c r="H42" s="85">
        <f t="shared" si="45"/>
        <v>0</v>
      </c>
      <c r="I42" s="85">
        <f t="shared" si="45"/>
        <v>0</v>
      </c>
      <c r="J42" s="86">
        <f t="shared" si="45"/>
        <v>23000</v>
      </c>
      <c r="K42" s="274"/>
      <c r="L42" s="275"/>
      <c r="M42" s="275"/>
      <c r="N42" s="275"/>
      <c r="O42" s="279"/>
      <c r="P42" s="279"/>
      <c r="Q42" s="51" t="s">
        <v>3</v>
      </c>
      <c r="R42" s="44">
        <f>R40-R41</f>
        <v>1375200</v>
      </c>
      <c r="S42" s="61"/>
      <c r="T42" s="282"/>
      <c r="U42" s="285"/>
      <c r="V42" s="61"/>
      <c r="W42" s="48" t="s">
        <v>3</v>
      </c>
      <c r="X42" s="49">
        <f t="shared" ref="X42:AE42" si="46">X40-X41</f>
        <v>9.6999999999998181</v>
      </c>
      <c r="Y42" s="49">
        <f t="shared" si="46"/>
        <v>10.399999999999636</v>
      </c>
      <c r="Z42" s="49">
        <f t="shared" si="46"/>
        <v>0</v>
      </c>
      <c r="AA42" s="49">
        <f t="shared" si="46"/>
        <v>0</v>
      </c>
      <c r="AB42" s="49">
        <f t="shared" si="46"/>
        <v>10</v>
      </c>
      <c r="AC42" s="49">
        <f t="shared" si="46"/>
        <v>10.699999999999818</v>
      </c>
      <c r="AD42" s="49">
        <f t="shared" si="46"/>
        <v>0</v>
      </c>
      <c r="AE42" s="94">
        <f t="shared" si="46"/>
        <v>0</v>
      </c>
      <c r="AF42" s="16"/>
      <c r="AG42" s="172" t="s">
        <v>28</v>
      </c>
      <c r="AH42" s="170">
        <f>(AH41)/((K40/1000000)*8.34)</f>
        <v>3.3419631077145207</v>
      </c>
      <c r="AI42" s="170">
        <f>(AI41)/((K40/1000000)*8.34)</f>
        <v>1.8255291960203464</v>
      </c>
      <c r="AJ42" s="170">
        <f>(AJ41)/((K40/1000000)*8.34)</f>
        <v>4.926854364259458E-2</v>
      </c>
      <c r="AK42" s="265">
        <f>(AK41)/((K40/1000000)*8.34)</f>
        <v>1.9085077958394532</v>
      </c>
      <c r="AL42" s="266"/>
      <c r="AM42" s="11"/>
      <c r="AN42" s="63"/>
      <c r="AO42" s="14"/>
      <c r="AP42" s="14"/>
      <c r="AQ42" s="71"/>
      <c r="AR42" s="174" t="s">
        <v>55</v>
      </c>
      <c r="AS42" s="89">
        <v>1.0900000000000001</v>
      </c>
      <c r="AT42" s="173" t="s">
        <v>54</v>
      </c>
      <c r="AU42" s="38">
        <v>0.04</v>
      </c>
      <c r="AV42" s="1"/>
      <c r="AW42" s="177" t="s">
        <v>3</v>
      </c>
      <c r="AX42" s="182">
        <f>AX40-AX41</f>
        <v>772000</v>
      </c>
      <c r="AY42" s="182">
        <f>AY40-AY41</f>
        <v>816400</v>
      </c>
      <c r="AZ42" s="183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64"/>
      <c r="T43" s="1"/>
      <c r="U43" s="88"/>
      <c r="V43" s="67"/>
      <c r="W43" s="3"/>
      <c r="X43" s="96"/>
      <c r="Y43" s="96"/>
      <c r="Z43" s="96"/>
      <c r="AA43" s="96"/>
      <c r="AB43" s="96"/>
      <c r="AC43" s="96"/>
      <c r="AD43" s="96"/>
      <c r="AE43" s="96"/>
      <c r="AF43" s="1"/>
      <c r="AG43" s="1"/>
      <c r="AH43" s="1"/>
      <c r="AI43" s="1"/>
      <c r="AJ43" s="1"/>
      <c r="AK43" s="1"/>
      <c r="AL43" s="1"/>
      <c r="AM43" s="64"/>
      <c r="AN43" s="64"/>
      <c r="AO43" s="1"/>
      <c r="AP43" s="1"/>
      <c r="AQ43" s="64"/>
      <c r="AR43" s="8"/>
      <c r="AS43" s="8"/>
      <c r="AT43" s="8"/>
      <c r="AU43" s="8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267">
        <v>11</v>
      </c>
      <c r="B44" s="76" t="s">
        <v>45</v>
      </c>
      <c r="C44" s="81">
        <v>166723000</v>
      </c>
      <c r="D44" s="40">
        <v>1537370</v>
      </c>
      <c r="E44" s="40">
        <v>3691200</v>
      </c>
      <c r="F44" s="42">
        <v>6206360</v>
      </c>
      <c r="G44" s="81">
        <v>238507000</v>
      </c>
      <c r="H44" s="40">
        <v>2078440</v>
      </c>
      <c r="I44" s="40">
        <v>6457530</v>
      </c>
      <c r="J44" s="42">
        <v>10912300</v>
      </c>
      <c r="K44" s="270">
        <f>C46+G46</f>
        <v>1570000</v>
      </c>
      <c r="L44" s="271"/>
      <c r="M44" s="276">
        <f>D46+E46+F46+H46+I46+J46</f>
        <v>88000</v>
      </c>
      <c r="N44" s="271"/>
      <c r="O44" s="277">
        <f>M44+K44</f>
        <v>1658000</v>
      </c>
      <c r="P44" s="277"/>
      <c r="Q44" s="45" t="s">
        <v>6</v>
      </c>
      <c r="R44" s="42">
        <v>1171182900</v>
      </c>
      <c r="S44" s="60"/>
      <c r="T44" s="280">
        <v>0</v>
      </c>
      <c r="U44" s="283">
        <v>0.91</v>
      </c>
      <c r="V44" s="60"/>
      <c r="W44" s="169" t="s">
        <v>6</v>
      </c>
      <c r="X44" s="47">
        <v>2230.1999999999998</v>
      </c>
      <c r="Y44" s="47">
        <v>3235.3</v>
      </c>
      <c r="Z44" s="47">
        <v>34.9</v>
      </c>
      <c r="AA44" s="47">
        <v>44.8</v>
      </c>
      <c r="AB44" s="47">
        <v>2343.4</v>
      </c>
      <c r="AC44" s="47">
        <v>3416.4</v>
      </c>
      <c r="AD44" s="47">
        <v>58.2</v>
      </c>
      <c r="AE44" s="93">
        <v>7.7</v>
      </c>
      <c r="AF44" s="16"/>
      <c r="AG44" s="169" t="s">
        <v>29</v>
      </c>
      <c r="AH44" s="18">
        <v>4.0625</v>
      </c>
      <c r="AI44" s="18">
        <v>10.75</v>
      </c>
      <c r="AJ44" s="18">
        <v>2.625</v>
      </c>
      <c r="AK44" s="18">
        <v>13</v>
      </c>
      <c r="AL44" s="19">
        <v>13</v>
      </c>
      <c r="AM44" s="70"/>
      <c r="AN44" s="73" t="s">
        <v>40</v>
      </c>
      <c r="AO44" s="23">
        <v>19.899999999999999</v>
      </c>
      <c r="AP44" s="24">
        <v>7.45</v>
      </c>
      <c r="AQ44" s="71"/>
      <c r="AR44" s="34" t="s">
        <v>37</v>
      </c>
      <c r="AS44" s="55">
        <v>4.2999999999999997E-2</v>
      </c>
      <c r="AT44" s="35" t="s">
        <v>38</v>
      </c>
      <c r="AU44" s="56">
        <v>6.3E-2</v>
      </c>
      <c r="AV44" s="1"/>
      <c r="AW44" s="184" t="s">
        <v>45</v>
      </c>
      <c r="AX44" s="179">
        <v>466185000</v>
      </c>
      <c r="AY44" s="179">
        <v>267717700</v>
      </c>
      <c r="AZ44" s="180">
        <v>171068000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268"/>
      <c r="B45" s="77" t="s">
        <v>44</v>
      </c>
      <c r="C45" s="82">
        <f t="shared" ref="C45:J45" si="47">C40</f>
        <v>165952000</v>
      </c>
      <c r="D45" s="83">
        <f t="shared" si="47"/>
        <v>1530370</v>
      </c>
      <c r="E45" s="83">
        <f t="shared" si="47"/>
        <v>3658200</v>
      </c>
      <c r="F45" s="84">
        <f t="shared" si="47"/>
        <v>6181360</v>
      </c>
      <c r="G45" s="82">
        <f t="shared" si="47"/>
        <v>237708000</v>
      </c>
      <c r="H45" s="83">
        <f t="shared" si="47"/>
        <v>2070440</v>
      </c>
      <c r="I45" s="83">
        <f t="shared" si="47"/>
        <v>6457530</v>
      </c>
      <c r="J45" s="84">
        <f t="shared" si="47"/>
        <v>10897300</v>
      </c>
      <c r="K45" s="272"/>
      <c r="L45" s="273"/>
      <c r="M45" s="273"/>
      <c r="N45" s="273"/>
      <c r="O45" s="278"/>
      <c r="P45" s="278"/>
      <c r="Q45" s="17" t="s">
        <v>7</v>
      </c>
      <c r="R45" s="43">
        <f>R40</f>
        <v>1169740900</v>
      </c>
      <c r="S45" s="60"/>
      <c r="T45" s="281"/>
      <c r="U45" s="284"/>
      <c r="V45" s="60"/>
      <c r="W45" s="171" t="s">
        <v>7</v>
      </c>
      <c r="X45" s="6">
        <f t="shared" ref="X45:AE45" si="48">X40</f>
        <v>2219.5</v>
      </c>
      <c r="Y45" s="6">
        <f t="shared" si="48"/>
        <v>3224.2</v>
      </c>
      <c r="Z45" s="6">
        <f t="shared" si="48"/>
        <v>34.700000000000003</v>
      </c>
      <c r="AA45" s="6">
        <f t="shared" si="48"/>
        <v>44.8</v>
      </c>
      <c r="AB45" s="6">
        <f t="shared" si="48"/>
        <v>2332.1999999999998</v>
      </c>
      <c r="AC45" s="6">
        <f t="shared" si="48"/>
        <v>3405</v>
      </c>
      <c r="AD45" s="6">
        <f t="shared" si="48"/>
        <v>58.1</v>
      </c>
      <c r="AE45" s="92">
        <f t="shared" si="48"/>
        <v>7.7</v>
      </c>
      <c r="AF45" s="16"/>
      <c r="AG45" s="171" t="s">
        <v>26</v>
      </c>
      <c r="AH45" s="7">
        <f>(AH44*10.74)</f>
        <v>43.631250000000001</v>
      </c>
      <c r="AI45" s="7">
        <f>(AI44*2.2)</f>
        <v>23.650000000000002</v>
      </c>
      <c r="AJ45" s="7">
        <f>(AJ44*0.25)</f>
        <v>0.65625</v>
      </c>
      <c r="AK45" s="263">
        <f>AK44+AL44</f>
        <v>26</v>
      </c>
      <c r="AL45" s="264"/>
      <c r="AM45" s="11"/>
      <c r="AN45" s="25" t="s">
        <v>41</v>
      </c>
      <c r="AO45" s="26">
        <v>21</v>
      </c>
      <c r="AP45" s="27">
        <v>7.81</v>
      </c>
      <c r="AQ45" s="71"/>
      <c r="AR45" s="36" t="s">
        <v>36</v>
      </c>
      <c r="AS45" s="13">
        <v>0.193</v>
      </c>
      <c r="AT45" s="2" t="s">
        <v>39</v>
      </c>
      <c r="AU45" s="39">
        <v>0.16600000000000001</v>
      </c>
      <c r="AV45" s="1"/>
      <c r="AW45" s="185" t="s">
        <v>79</v>
      </c>
      <c r="AX45" s="178">
        <f t="shared" ref="AX45:AZ45" si="49">AX40</f>
        <v>465316000</v>
      </c>
      <c r="AY45" s="178">
        <f t="shared" si="49"/>
        <v>266851100</v>
      </c>
      <c r="AZ45" s="181">
        <f t="shared" si="49"/>
        <v>171033000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269"/>
      <c r="B46" s="75" t="s">
        <v>3</v>
      </c>
      <c r="C46" s="85">
        <f t="shared" ref="C46:J46" si="50">C44-C45</f>
        <v>771000</v>
      </c>
      <c r="D46" s="85">
        <f t="shared" si="50"/>
        <v>7000</v>
      </c>
      <c r="E46" s="85">
        <f t="shared" si="50"/>
        <v>33000</v>
      </c>
      <c r="F46" s="86">
        <f t="shared" si="50"/>
        <v>25000</v>
      </c>
      <c r="G46" s="85">
        <f t="shared" si="50"/>
        <v>799000</v>
      </c>
      <c r="H46" s="85">
        <f t="shared" si="50"/>
        <v>8000</v>
      </c>
      <c r="I46" s="85">
        <f t="shared" si="50"/>
        <v>0</v>
      </c>
      <c r="J46" s="86">
        <f t="shared" si="50"/>
        <v>15000</v>
      </c>
      <c r="K46" s="274"/>
      <c r="L46" s="275"/>
      <c r="M46" s="275"/>
      <c r="N46" s="275"/>
      <c r="O46" s="279"/>
      <c r="P46" s="279"/>
      <c r="Q46" s="51" t="s">
        <v>3</v>
      </c>
      <c r="R46" s="44">
        <f>R44-R45</f>
        <v>1442000</v>
      </c>
      <c r="S46" s="61"/>
      <c r="T46" s="282"/>
      <c r="U46" s="285"/>
      <c r="V46" s="61"/>
      <c r="W46" s="48" t="s">
        <v>3</v>
      </c>
      <c r="X46" s="49">
        <f>X44-X45</f>
        <v>10.699999999999818</v>
      </c>
      <c r="Y46" s="49">
        <f t="shared" ref="Y46:AE46" si="51">Y44-Y45</f>
        <v>11.100000000000364</v>
      </c>
      <c r="Z46" s="49">
        <f t="shared" si="51"/>
        <v>0.19999999999999574</v>
      </c>
      <c r="AA46" s="49">
        <f t="shared" si="51"/>
        <v>0</v>
      </c>
      <c r="AB46" s="49">
        <f t="shared" si="51"/>
        <v>11.200000000000273</v>
      </c>
      <c r="AC46" s="49">
        <f t="shared" si="51"/>
        <v>11.400000000000091</v>
      </c>
      <c r="AD46" s="49">
        <f t="shared" si="51"/>
        <v>0.10000000000000142</v>
      </c>
      <c r="AE46" s="94">
        <f t="shared" si="51"/>
        <v>0</v>
      </c>
      <c r="AF46" s="16"/>
      <c r="AG46" s="172" t="s">
        <v>28</v>
      </c>
      <c r="AH46" s="170">
        <f>(AH45)/((K44/1000000)*8.34)</f>
        <v>3.332206845988178</v>
      </c>
      <c r="AI46" s="170">
        <f>(AI45)/((K44/1000000)*8.34)</f>
        <v>1.8061983534191757</v>
      </c>
      <c r="AJ46" s="170">
        <f>(AJ45)/((K44/1000000)*8.34)</f>
        <v>5.0119140356504603E-2</v>
      </c>
      <c r="AK46" s="265">
        <f>(AK45)/((K44/1000000)*8.34)</f>
        <v>1.9856726084100873</v>
      </c>
      <c r="AL46" s="266"/>
      <c r="AM46" s="11"/>
      <c r="AN46" s="63"/>
      <c r="AO46" s="14"/>
      <c r="AP46" s="14"/>
      <c r="AQ46" s="71"/>
      <c r="AR46" s="174" t="s">
        <v>55</v>
      </c>
      <c r="AS46" s="89">
        <v>1.21</v>
      </c>
      <c r="AT46" s="173" t="s">
        <v>54</v>
      </c>
      <c r="AU46" s="38">
        <v>4.2000000000000003E-2</v>
      </c>
      <c r="AV46" s="1"/>
      <c r="AW46" s="177" t="s">
        <v>3</v>
      </c>
      <c r="AX46" s="182">
        <f>AX44-AX45</f>
        <v>869000</v>
      </c>
      <c r="AY46" s="182">
        <f>AY44-AY45</f>
        <v>866600</v>
      </c>
      <c r="AZ46" s="183">
        <f>AZ44-AZ45</f>
        <v>35000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64"/>
      <c r="T47" s="1"/>
      <c r="U47" s="88"/>
      <c r="V47" s="67"/>
      <c r="W47" s="3"/>
      <c r="X47" s="96"/>
      <c r="Y47" s="96"/>
      <c r="Z47" s="96"/>
      <c r="AA47" s="96"/>
      <c r="AB47" s="96"/>
      <c r="AC47" s="96"/>
      <c r="AD47" s="96"/>
      <c r="AE47" s="96"/>
      <c r="AF47" s="1"/>
      <c r="AG47" s="1"/>
      <c r="AH47" s="1"/>
      <c r="AI47" s="1"/>
      <c r="AJ47" s="1"/>
      <c r="AK47" s="1"/>
      <c r="AL47" s="1"/>
      <c r="AM47" s="64"/>
      <c r="AN47" s="64"/>
      <c r="AO47" s="1"/>
      <c r="AP47" s="1"/>
      <c r="AQ47" s="64"/>
      <c r="AR47" s="8"/>
      <c r="AS47" s="8"/>
      <c r="AT47" s="8"/>
      <c r="AU47" s="8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267">
        <v>12</v>
      </c>
      <c r="B48" s="76" t="s">
        <v>45</v>
      </c>
      <c r="C48" s="81">
        <v>167621000</v>
      </c>
      <c r="D48" s="40">
        <v>1537370</v>
      </c>
      <c r="E48" s="40">
        <v>3691200</v>
      </c>
      <c r="F48" s="42">
        <v>6220360</v>
      </c>
      <c r="G48" s="81">
        <v>239365000</v>
      </c>
      <c r="H48" s="40">
        <v>2078440</v>
      </c>
      <c r="I48" s="40">
        <v>6489520</v>
      </c>
      <c r="J48" s="42">
        <v>10936300</v>
      </c>
      <c r="K48" s="270">
        <f>C50+G50</f>
        <v>1756000</v>
      </c>
      <c r="L48" s="271"/>
      <c r="M48" s="276">
        <f>D50+E50+F50+H50+I50+J50</f>
        <v>69990</v>
      </c>
      <c r="N48" s="271"/>
      <c r="O48" s="288">
        <f>M48+K48</f>
        <v>1825990</v>
      </c>
      <c r="P48" s="289"/>
      <c r="Q48" s="45" t="s">
        <v>6</v>
      </c>
      <c r="R48" s="42">
        <v>1172594900</v>
      </c>
      <c r="S48" s="60"/>
      <c r="T48" s="280">
        <v>0</v>
      </c>
      <c r="U48" s="283">
        <v>0.95</v>
      </c>
      <c r="V48" s="60"/>
      <c r="W48" s="169" t="s">
        <v>6</v>
      </c>
      <c r="X48" s="47">
        <v>2242.6999999999998</v>
      </c>
      <c r="Y48" s="47">
        <v>3247.4</v>
      </c>
      <c r="Z48" s="47">
        <v>35</v>
      </c>
      <c r="AA48" s="47">
        <v>44.9</v>
      </c>
      <c r="AB48" s="47">
        <v>2356.1999999999998</v>
      </c>
      <c r="AC48" s="47">
        <v>3428.2</v>
      </c>
      <c r="AD48" s="47">
        <v>58.4</v>
      </c>
      <c r="AE48" s="93">
        <v>7.7</v>
      </c>
      <c r="AF48" s="16"/>
      <c r="AG48" s="169" t="s">
        <v>29</v>
      </c>
      <c r="AH48" s="18">
        <v>4.875</v>
      </c>
      <c r="AI48" s="18">
        <v>11.875</v>
      </c>
      <c r="AJ48" s="18">
        <v>2.9375</v>
      </c>
      <c r="AK48" s="18">
        <v>14</v>
      </c>
      <c r="AL48" s="19">
        <v>14</v>
      </c>
      <c r="AM48" s="70"/>
      <c r="AN48" s="73" t="s">
        <v>40</v>
      </c>
      <c r="AO48" s="23">
        <v>21.7</v>
      </c>
      <c r="AP48" s="24">
        <v>7.44</v>
      </c>
      <c r="AQ48" s="71"/>
      <c r="AR48" s="34" t="s">
        <v>37</v>
      </c>
      <c r="AS48" s="55">
        <v>4.7E-2</v>
      </c>
      <c r="AT48" s="35" t="s">
        <v>38</v>
      </c>
      <c r="AU48" s="56">
        <v>6.2E-2</v>
      </c>
      <c r="AV48" s="1"/>
      <c r="AW48" s="184" t="s">
        <v>45</v>
      </c>
      <c r="AX48" s="179">
        <v>467161000</v>
      </c>
      <c r="AY48" s="179">
        <v>268656300</v>
      </c>
      <c r="AZ48" s="180">
        <v>171103000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286"/>
      <c r="B49" s="77" t="s">
        <v>44</v>
      </c>
      <c r="C49" s="82">
        <f t="shared" ref="C49:J49" si="52">C44</f>
        <v>166723000</v>
      </c>
      <c r="D49" s="83">
        <f t="shared" si="52"/>
        <v>1537370</v>
      </c>
      <c r="E49" s="83">
        <f t="shared" si="52"/>
        <v>3691200</v>
      </c>
      <c r="F49" s="84">
        <f t="shared" si="52"/>
        <v>6206360</v>
      </c>
      <c r="G49" s="82">
        <f t="shared" si="52"/>
        <v>238507000</v>
      </c>
      <c r="H49" s="83">
        <f t="shared" si="52"/>
        <v>2078440</v>
      </c>
      <c r="I49" s="83">
        <f t="shared" si="52"/>
        <v>6457530</v>
      </c>
      <c r="J49" s="84">
        <f t="shared" si="52"/>
        <v>10912300</v>
      </c>
      <c r="K49" s="272"/>
      <c r="L49" s="273"/>
      <c r="M49" s="273"/>
      <c r="N49" s="273"/>
      <c r="O49" s="290"/>
      <c r="P49" s="291"/>
      <c r="Q49" s="17" t="s">
        <v>7</v>
      </c>
      <c r="R49" s="43">
        <f>R44</f>
        <v>1171182900</v>
      </c>
      <c r="S49" s="60"/>
      <c r="T49" s="281"/>
      <c r="U49" s="284"/>
      <c r="V49" s="60"/>
      <c r="W49" s="171" t="s">
        <v>7</v>
      </c>
      <c r="X49" s="6">
        <f t="shared" ref="X49:AE49" si="53">X44</f>
        <v>2230.1999999999998</v>
      </c>
      <c r="Y49" s="6">
        <f t="shared" si="53"/>
        <v>3235.3</v>
      </c>
      <c r="Z49" s="6">
        <f t="shared" si="53"/>
        <v>34.9</v>
      </c>
      <c r="AA49" s="6">
        <f t="shared" si="53"/>
        <v>44.8</v>
      </c>
      <c r="AB49" s="6">
        <f t="shared" si="53"/>
        <v>2343.4</v>
      </c>
      <c r="AC49" s="6">
        <f t="shared" si="53"/>
        <v>3416.4</v>
      </c>
      <c r="AD49" s="6">
        <f t="shared" si="53"/>
        <v>58.2</v>
      </c>
      <c r="AE49" s="92">
        <f t="shared" si="53"/>
        <v>7.7</v>
      </c>
      <c r="AF49" s="16"/>
      <c r="AG49" s="171" t="s">
        <v>26</v>
      </c>
      <c r="AH49" s="7">
        <f>(AH48*10.74)</f>
        <v>52.357500000000002</v>
      </c>
      <c r="AI49" s="7">
        <f>(AI48*2.2)</f>
        <v>26.125000000000004</v>
      </c>
      <c r="AJ49" s="7">
        <f>(AJ48*0.25)</f>
        <v>0.734375</v>
      </c>
      <c r="AK49" s="294">
        <f>AK48+AL48</f>
        <v>28</v>
      </c>
      <c r="AL49" s="295"/>
      <c r="AM49" s="11"/>
      <c r="AN49" s="25" t="s">
        <v>41</v>
      </c>
      <c r="AO49" s="26">
        <v>23.1</v>
      </c>
      <c r="AP49" s="27">
        <v>7.82</v>
      </c>
      <c r="AQ49" s="71"/>
      <c r="AR49" s="36" t="s">
        <v>36</v>
      </c>
      <c r="AS49" s="13">
        <v>0.217</v>
      </c>
      <c r="AT49" s="2" t="s">
        <v>39</v>
      </c>
      <c r="AU49" s="39">
        <v>0.23100000000000001</v>
      </c>
      <c r="AV49" s="1"/>
      <c r="AW49" s="185" t="s">
        <v>79</v>
      </c>
      <c r="AX49" s="178">
        <f t="shared" ref="AX49:AZ49" si="54">AX44</f>
        <v>466185000</v>
      </c>
      <c r="AY49" s="178">
        <f t="shared" si="54"/>
        <v>267717700</v>
      </c>
      <c r="AZ49" s="181">
        <f t="shared" si="54"/>
        <v>171068000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287"/>
      <c r="B50" s="75" t="s">
        <v>3</v>
      </c>
      <c r="C50" s="85">
        <f t="shared" ref="C50:J50" si="55">C48-C49</f>
        <v>898000</v>
      </c>
      <c r="D50" s="85">
        <f t="shared" si="55"/>
        <v>0</v>
      </c>
      <c r="E50" s="85">
        <f t="shared" si="55"/>
        <v>0</v>
      </c>
      <c r="F50" s="86">
        <f t="shared" si="55"/>
        <v>14000</v>
      </c>
      <c r="G50" s="85">
        <f t="shared" si="55"/>
        <v>858000</v>
      </c>
      <c r="H50" s="85">
        <f t="shared" si="55"/>
        <v>0</v>
      </c>
      <c r="I50" s="85">
        <f t="shared" si="55"/>
        <v>31990</v>
      </c>
      <c r="J50" s="86">
        <f t="shared" si="55"/>
        <v>24000</v>
      </c>
      <c r="K50" s="274"/>
      <c r="L50" s="275"/>
      <c r="M50" s="275"/>
      <c r="N50" s="275"/>
      <c r="O50" s="292"/>
      <c r="P50" s="293"/>
      <c r="Q50" s="51" t="s">
        <v>3</v>
      </c>
      <c r="R50" s="44">
        <f>R48-R49</f>
        <v>1412000</v>
      </c>
      <c r="S50" s="61"/>
      <c r="T50" s="282"/>
      <c r="U50" s="285"/>
      <c r="V50" s="61"/>
      <c r="W50" s="48" t="s">
        <v>3</v>
      </c>
      <c r="X50" s="49">
        <f>X48-X49</f>
        <v>12.5</v>
      </c>
      <c r="Y50" s="49">
        <f t="shared" ref="Y50:AE50" si="56">Y48-Y49</f>
        <v>12.099999999999909</v>
      </c>
      <c r="Z50" s="49">
        <f t="shared" si="56"/>
        <v>0.10000000000000142</v>
      </c>
      <c r="AA50" s="49">
        <f t="shared" si="56"/>
        <v>0.10000000000000142</v>
      </c>
      <c r="AB50" s="49">
        <f t="shared" si="56"/>
        <v>12.799999999999727</v>
      </c>
      <c r="AC50" s="49">
        <f t="shared" si="56"/>
        <v>11.799999999999727</v>
      </c>
      <c r="AD50" s="49">
        <f t="shared" si="56"/>
        <v>0.19999999999999574</v>
      </c>
      <c r="AE50" s="94">
        <f t="shared" si="56"/>
        <v>0</v>
      </c>
      <c r="AF50" s="16"/>
      <c r="AG50" s="172" t="s">
        <v>28</v>
      </c>
      <c r="AH50" s="170">
        <f>(AH49)/((K48/1000000)*8.34)</f>
        <v>3.5751011946706872</v>
      </c>
      <c r="AI50" s="170">
        <f>(AI49)/((K48/1000000)*8.34)</f>
        <v>1.7838804127540795</v>
      </c>
      <c r="AJ50" s="170">
        <f>(AJ49)/((K48/1000000)*8.34)</f>
        <v>5.0144963755646962E-2</v>
      </c>
      <c r="AK50" s="296">
        <f>(AK49)/((K48/1000000)*8.34)</f>
        <v>1.9119101074493481</v>
      </c>
      <c r="AL50" s="297"/>
      <c r="AM50" s="11"/>
      <c r="AN50" s="63"/>
      <c r="AO50" s="14"/>
      <c r="AP50" s="14"/>
      <c r="AQ50" s="71"/>
      <c r="AR50" s="174" t="s">
        <v>55</v>
      </c>
      <c r="AS50" s="89">
        <v>1.23</v>
      </c>
      <c r="AT50" s="173" t="s">
        <v>54</v>
      </c>
      <c r="AU50" s="38">
        <v>4.2000000000000003E-2</v>
      </c>
      <c r="AV50" s="1"/>
      <c r="AW50" s="177" t="s">
        <v>3</v>
      </c>
      <c r="AX50" s="182">
        <f>AX48-AX49</f>
        <v>976000</v>
      </c>
      <c r="AY50" s="182">
        <f>AY48-AY49</f>
        <v>938600</v>
      </c>
      <c r="AZ50" s="183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4"/>
      <c r="T51" s="1"/>
      <c r="U51" s="88"/>
      <c r="V51" s="67"/>
      <c r="W51" s="3"/>
      <c r="X51" s="96"/>
      <c r="Y51" s="96"/>
      <c r="Z51" s="96"/>
      <c r="AA51" s="96"/>
      <c r="AB51" s="96"/>
      <c r="AC51" s="96"/>
      <c r="AD51" s="96"/>
      <c r="AE51" s="96"/>
      <c r="AF51" s="1"/>
      <c r="AG51" s="1"/>
      <c r="AH51" s="1"/>
      <c r="AI51" s="1"/>
      <c r="AJ51" s="1"/>
      <c r="AK51" s="1"/>
      <c r="AL51" s="1"/>
      <c r="AM51" s="64"/>
      <c r="AN51" s="64"/>
      <c r="AO51" s="1"/>
      <c r="AP51" s="1"/>
      <c r="AQ51" s="64"/>
      <c r="AR51" s="8"/>
      <c r="AS51" s="8"/>
      <c r="AT51" s="8"/>
      <c r="AU51" s="8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267">
        <v>13</v>
      </c>
      <c r="B52" s="76" t="s">
        <v>45</v>
      </c>
      <c r="C52" s="81">
        <v>168378000</v>
      </c>
      <c r="D52" s="40">
        <v>1546370</v>
      </c>
      <c r="E52" s="40">
        <v>3723200</v>
      </c>
      <c r="F52" s="42">
        <v>6257360</v>
      </c>
      <c r="G52" s="81">
        <v>240144000</v>
      </c>
      <c r="H52" s="40">
        <v>2086440</v>
      </c>
      <c r="I52" s="40">
        <v>6489520</v>
      </c>
      <c r="J52" s="42">
        <v>10961300</v>
      </c>
      <c r="K52" s="270">
        <f>C54+G54</f>
        <v>1536000</v>
      </c>
      <c r="L52" s="271"/>
      <c r="M52" s="276">
        <f>D54+E54+F54+H54+I54+J54</f>
        <v>111000</v>
      </c>
      <c r="N52" s="271"/>
      <c r="O52" s="288">
        <f>M52+K52</f>
        <v>1647000</v>
      </c>
      <c r="P52" s="289"/>
      <c r="Q52" s="45" t="s">
        <v>6</v>
      </c>
      <c r="R52" s="42">
        <v>1174025900</v>
      </c>
      <c r="S52" s="60"/>
      <c r="T52" s="280">
        <v>0</v>
      </c>
      <c r="U52" s="283">
        <v>0.91</v>
      </c>
      <c r="V52" s="60"/>
      <c r="W52" s="169" t="s">
        <v>6</v>
      </c>
      <c r="X52" s="47">
        <v>2253.3000000000002</v>
      </c>
      <c r="Y52" s="47">
        <v>3258.2</v>
      </c>
      <c r="Z52" s="47">
        <v>35</v>
      </c>
      <c r="AA52" s="47">
        <v>45.1</v>
      </c>
      <c r="AB52" s="47">
        <v>2367.4</v>
      </c>
      <c r="AC52" s="47">
        <v>3440.1</v>
      </c>
      <c r="AD52" s="47">
        <v>58.6</v>
      </c>
      <c r="AE52" s="93">
        <v>7.8</v>
      </c>
      <c r="AF52" s="16"/>
      <c r="AG52" s="169" t="s">
        <v>29</v>
      </c>
      <c r="AH52" s="18">
        <v>5</v>
      </c>
      <c r="AI52" s="18">
        <v>10.5</v>
      </c>
      <c r="AJ52" s="18">
        <v>3.5</v>
      </c>
      <c r="AK52" s="18">
        <v>12</v>
      </c>
      <c r="AL52" s="19">
        <v>13</v>
      </c>
      <c r="AM52" s="70"/>
      <c r="AN52" s="73" t="s">
        <v>40</v>
      </c>
      <c r="AO52" s="23">
        <v>22.1</v>
      </c>
      <c r="AP52" s="24">
        <v>7.52</v>
      </c>
      <c r="AQ52" s="71"/>
      <c r="AR52" s="34" t="s">
        <v>37</v>
      </c>
      <c r="AS52" s="55">
        <v>4.5999999999999999E-2</v>
      </c>
      <c r="AT52" s="35" t="s">
        <v>38</v>
      </c>
      <c r="AU52" s="56">
        <v>6.4000000000000001E-2</v>
      </c>
      <c r="AV52" s="1"/>
      <c r="AW52" s="184" t="s">
        <v>45</v>
      </c>
      <c r="AX52" s="179">
        <v>468032000</v>
      </c>
      <c r="AY52" s="179">
        <v>269521888</v>
      </c>
      <c r="AZ52" s="180">
        <v>171138000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286"/>
      <c r="B53" s="77" t="s">
        <v>44</v>
      </c>
      <c r="C53" s="82">
        <f t="shared" ref="C53:J53" si="57">C48</f>
        <v>167621000</v>
      </c>
      <c r="D53" s="83">
        <f t="shared" si="57"/>
        <v>1537370</v>
      </c>
      <c r="E53" s="83">
        <f t="shared" si="57"/>
        <v>3691200</v>
      </c>
      <c r="F53" s="84">
        <f t="shared" si="57"/>
        <v>6220360</v>
      </c>
      <c r="G53" s="82">
        <f t="shared" si="57"/>
        <v>239365000</v>
      </c>
      <c r="H53" s="83">
        <f t="shared" si="57"/>
        <v>2078440</v>
      </c>
      <c r="I53" s="83">
        <f t="shared" si="57"/>
        <v>6489520</v>
      </c>
      <c r="J53" s="84">
        <f t="shared" si="57"/>
        <v>10936300</v>
      </c>
      <c r="K53" s="272"/>
      <c r="L53" s="273"/>
      <c r="M53" s="273"/>
      <c r="N53" s="273"/>
      <c r="O53" s="290"/>
      <c r="P53" s="291"/>
      <c r="Q53" s="17" t="s">
        <v>7</v>
      </c>
      <c r="R53" s="43">
        <f>R48</f>
        <v>1172594900</v>
      </c>
      <c r="S53" s="60"/>
      <c r="T53" s="281"/>
      <c r="U53" s="284"/>
      <c r="V53" s="60"/>
      <c r="W53" s="171" t="s">
        <v>7</v>
      </c>
      <c r="X53" s="6">
        <f t="shared" ref="X53:AE53" si="58">X48</f>
        <v>2242.6999999999998</v>
      </c>
      <c r="Y53" s="6">
        <f t="shared" si="58"/>
        <v>3247.4</v>
      </c>
      <c r="Z53" s="6">
        <f t="shared" si="58"/>
        <v>35</v>
      </c>
      <c r="AA53" s="6">
        <f t="shared" si="58"/>
        <v>44.9</v>
      </c>
      <c r="AB53" s="6">
        <f t="shared" si="58"/>
        <v>2356.1999999999998</v>
      </c>
      <c r="AC53" s="6">
        <f t="shared" si="58"/>
        <v>3428.2</v>
      </c>
      <c r="AD53" s="6">
        <f t="shared" si="58"/>
        <v>58.4</v>
      </c>
      <c r="AE53" s="92">
        <f t="shared" si="58"/>
        <v>7.7</v>
      </c>
      <c r="AF53" s="16"/>
      <c r="AG53" s="171" t="s">
        <v>26</v>
      </c>
      <c r="AH53" s="7">
        <f>(AH52*10.74)</f>
        <v>53.7</v>
      </c>
      <c r="AI53" s="7">
        <f>(AI52*2.2)</f>
        <v>23.1</v>
      </c>
      <c r="AJ53" s="7">
        <f>(AJ52*0.25)</f>
        <v>0.875</v>
      </c>
      <c r="AK53" s="294">
        <f>AK52+AL52</f>
        <v>25</v>
      </c>
      <c r="AL53" s="295"/>
      <c r="AM53" s="11"/>
      <c r="AN53" s="25" t="s">
        <v>41</v>
      </c>
      <c r="AO53" s="26">
        <v>23.9</v>
      </c>
      <c r="AP53" s="27">
        <v>7.8</v>
      </c>
      <c r="AQ53" s="71"/>
      <c r="AR53" s="36" t="s">
        <v>36</v>
      </c>
      <c r="AS53" s="13">
        <v>0.184</v>
      </c>
      <c r="AT53" s="2" t="s">
        <v>39</v>
      </c>
      <c r="AU53" s="39">
        <v>0.17499999999999999</v>
      </c>
      <c r="AV53" s="1"/>
      <c r="AW53" s="185" t="s">
        <v>79</v>
      </c>
      <c r="AX53" s="178">
        <f t="shared" ref="AX53:AZ53" si="59">AX48</f>
        <v>467161000</v>
      </c>
      <c r="AY53" s="178">
        <f t="shared" si="59"/>
        <v>268656300</v>
      </c>
      <c r="AZ53" s="181">
        <f t="shared" si="59"/>
        <v>171103000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287"/>
      <c r="B54" s="75" t="s">
        <v>3</v>
      </c>
      <c r="C54" s="85">
        <f t="shared" ref="C54:J54" si="60">C52-C53</f>
        <v>757000</v>
      </c>
      <c r="D54" s="85">
        <f t="shared" si="60"/>
        <v>9000</v>
      </c>
      <c r="E54" s="85">
        <f t="shared" si="60"/>
        <v>32000</v>
      </c>
      <c r="F54" s="86">
        <f t="shared" si="60"/>
        <v>37000</v>
      </c>
      <c r="G54" s="85">
        <f t="shared" si="60"/>
        <v>779000</v>
      </c>
      <c r="H54" s="85">
        <f t="shared" si="60"/>
        <v>8000</v>
      </c>
      <c r="I54" s="85">
        <f t="shared" si="60"/>
        <v>0</v>
      </c>
      <c r="J54" s="86">
        <f t="shared" si="60"/>
        <v>25000</v>
      </c>
      <c r="K54" s="274"/>
      <c r="L54" s="275"/>
      <c r="M54" s="275"/>
      <c r="N54" s="275"/>
      <c r="O54" s="292"/>
      <c r="P54" s="293"/>
      <c r="Q54" s="51" t="s">
        <v>3</v>
      </c>
      <c r="R54" s="44">
        <f>R52-R53</f>
        <v>1431000</v>
      </c>
      <c r="S54" s="61"/>
      <c r="T54" s="282"/>
      <c r="U54" s="285"/>
      <c r="V54" s="61"/>
      <c r="W54" s="48" t="s">
        <v>3</v>
      </c>
      <c r="X54" s="49">
        <f>X52-X53</f>
        <v>10.600000000000364</v>
      </c>
      <c r="Y54" s="49">
        <f t="shared" ref="Y54:AE54" si="61">Y52-Y53</f>
        <v>10.799999999999727</v>
      </c>
      <c r="Z54" s="49">
        <f t="shared" si="61"/>
        <v>0</v>
      </c>
      <c r="AA54" s="49">
        <f t="shared" si="61"/>
        <v>0.20000000000000284</v>
      </c>
      <c r="AB54" s="49">
        <f t="shared" si="61"/>
        <v>11.200000000000273</v>
      </c>
      <c r="AC54" s="49">
        <f t="shared" si="61"/>
        <v>11.900000000000091</v>
      </c>
      <c r="AD54" s="49">
        <f t="shared" si="61"/>
        <v>0.20000000000000284</v>
      </c>
      <c r="AE54" s="94">
        <f t="shared" si="61"/>
        <v>9.9999999999999645E-2</v>
      </c>
      <c r="AF54" s="16"/>
      <c r="AG54" s="172" t="s">
        <v>28</v>
      </c>
      <c r="AH54" s="170">
        <f>(AH53)/((K52/1000000)*8.34)</f>
        <v>4.1919589328537175</v>
      </c>
      <c r="AI54" s="170">
        <f>(AI53)/((K52/1000000)*8.34)</f>
        <v>1.8032449040767387</v>
      </c>
      <c r="AJ54" s="170">
        <f>(AJ53)/((K52/1000000)*8.34)</f>
        <v>6.8304731215027975E-2</v>
      </c>
      <c r="AK54" s="296">
        <f>(AK53)/((K52/1000000)*8.34)</f>
        <v>1.9515637490007993</v>
      </c>
      <c r="AL54" s="297"/>
      <c r="AM54" s="11"/>
      <c r="AN54" s="63"/>
      <c r="AO54" s="14"/>
      <c r="AP54" s="14"/>
      <c r="AQ54" s="71"/>
      <c r="AR54" s="174" t="s">
        <v>55</v>
      </c>
      <c r="AS54" s="89">
        <v>1.19</v>
      </c>
      <c r="AT54" s="173" t="s">
        <v>54</v>
      </c>
      <c r="AU54" s="38">
        <v>4.8000000000000001E-2</v>
      </c>
      <c r="AV54" s="1"/>
      <c r="AW54" s="177" t="s">
        <v>3</v>
      </c>
      <c r="AX54" s="182">
        <f>AX52-AX53</f>
        <v>871000</v>
      </c>
      <c r="AY54" s="182">
        <f>AY52-AY53</f>
        <v>865588</v>
      </c>
      <c r="AZ54" s="183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64"/>
      <c r="T55" s="1"/>
      <c r="U55" s="88"/>
      <c r="V55" s="67"/>
      <c r="W55" s="3"/>
      <c r="X55" s="96"/>
      <c r="Y55" s="96"/>
      <c r="Z55" s="96"/>
      <c r="AA55" s="96"/>
      <c r="AB55" s="96"/>
      <c r="AC55" s="96"/>
      <c r="AD55" s="96"/>
      <c r="AE55" s="96"/>
      <c r="AF55" s="1"/>
      <c r="AG55" s="1"/>
      <c r="AH55" s="1"/>
      <c r="AI55" s="1"/>
      <c r="AJ55" s="1"/>
      <c r="AK55" s="1"/>
      <c r="AL55" s="1"/>
      <c r="AM55" s="64"/>
      <c r="AN55" s="64"/>
      <c r="AO55" s="1"/>
      <c r="AP55" s="1"/>
      <c r="AQ55" s="64"/>
      <c r="AR55" s="8"/>
      <c r="AS55" s="8"/>
      <c r="AT55" s="8"/>
      <c r="AU55" s="8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267">
        <v>14</v>
      </c>
      <c r="B56" s="76" t="s">
        <v>45</v>
      </c>
      <c r="C56" s="81">
        <v>168965000</v>
      </c>
      <c r="D56" s="40">
        <v>1546370</v>
      </c>
      <c r="E56" s="40">
        <v>3723200</v>
      </c>
      <c r="F56" s="42">
        <v>6276360</v>
      </c>
      <c r="G56" s="81">
        <v>240704000</v>
      </c>
      <c r="H56" s="40">
        <v>2086440</v>
      </c>
      <c r="I56" s="40">
        <v>6522520</v>
      </c>
      <c r="J56" s="42">
        <v>10988300</v>
      </c>
      <c r="K56" s="270">
        <f>C58+G58</f>
        <v>1147000</v>
      </c>
      <c r="L56" s="271"/>
      <c r="M56" s="276">
        <f>D58+E58+F58+H58+I58+J58</f>
        <v>79000</v>
      </c>
      <c r="N56" s="271"/>
      <c r="O56" s="288">
        <f>M56+K56</f>
        <v>1226000</v>
      </c>
      <c r="P56" s="289"/>
      <c r="Q56" s="45" t="s">
        <v>6</v>
      </c>
      <c r="R56" s="42">
        <v>1175224400</v>
      </c>
      <c r="S56" s="60"/>
      <c r="T56" s="280">
        <v>0</v>
      </c>
      <c r="U56" s="283">
        <v>0.94</v>
      </c>
      <c r="V56" s="60"/>
      <c r="W56" s="169" t="s">
        <v>6</v>
      </c>
      <c r="X56" s="47">
        <v>2261.5</v>
      </c>
      <c r="Y56" s="47">
        <v>3266.1</v>
      </c>
      <c r="Z56" s="47">
        <v>35</v>
      </c>
      <c r="AA56" s="47">
        <v>45.2</v>
      </c>
      <c r="AB56" s="47">
        <v>2375.9</v>
      </c>
      <c r="AC56" s="47">
        <v>3448.3</v>
      </c>
      <c r="AD56" s="47">
        <v>58.7</v>
      </c>
      <c r="AE56" s="93">
        <v>7.8</v>
      </c>
      <c r="AF56" s="16"/>
      <c r="AG56" s="169" t="s">
        <v>29</v>
      </c>
      <c r="AH56" s="18">
        <v>3.375</v>
      </c>
      <c r="AI56" s="18">
        <v>7.75</v>
      </c>
      <c r="AJ56" s="18">
        <v>2</v>
      </c>
      <c r="AK56" s="18">
        <v>10</v>
      </c>
      <c r="AL56" s="19">
        <v>10</v>
      </c>
      <c r="AM56" s="70"/>
      <c r="AN56" s="73" t="s">
        <v>40</v>
      </c>
      <c r="AO56" s="23">
        <v>21.8</v>
      </c>
      <c r="AP56" s="24">
        <v>7.72</v>
      </c>
      <c r="AQ56" s="71"/>
      <c r="AR56" s="34" t="s">
        <v>37</v>
      </c>
      <c r="AS56" s="55">
        <v>0.05</v>
      </c>
      <c r="AT56" s="35" t="s">
        <v>38</v>
      </c>
      <c r="AU56" s="56">
        <v>0.06</v>
      </c>
      <c r="AV56" s="1"/>
      <c r="AW56" s="184" t="s">
        <v>45</v>
      </c>
      <c r="AX56" s="179">
        <v>468687000</v>
      </c>
      <c r="AY56" s="179">
        <v>270143968</v>
      </c>
      <c r="AZ56" s="180">
        <v>171174000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286"/>
      <c r="B57" s="77" t="s">
        <v>44</v>
      </c>
      <c r="C57" s="82">
        <f t="shared" ref="C57:J57" si="62">C52</f>
        <v>168378000</v>
      </c>
      <c r="D57" s="83">
        <f t="shared" si="62"/>
        <v>1546370</v>
      </c>
      <c r="E57" s="83">
        <f t="shared" si="62"/>
        <v>3723200</v>
      </c>
      <c r="F57" s="84">
        <f t="shared" si="62"/>
        <v>6257360</v>
      </c>
      <c r="G57" s="82">
        <f t="shared" si="62"/>
        <v>240144000</v>
      </c>
      <c r="H57" s="83">
        <f t="shared" si="62"/>
        <v>2086440</v>
      </c>
      <c r="I57" s="83">
        <f t="shared" si="62"/>
        <v>6489520</v>
      </c>
      <c r="J57" s="84">
        <f t="shared" si="62"/>
        <v>10961300</v>
      </c>
      <c r="K57" s="272"/>
      <c r="L57" s="273"/>
      <c r="M57" s="273"/>
      <c r="N57" s="273"/>
      <c r="O57" s="290"/>
      <c r="P57" s="291"/>
      <c r="Q57" s="17" t="s">
        <v>7</v>
      </c>
      <c r="R57" s="43">
        <f>R52</f>
        <v>1174025900</v>
      </c>
      <c r="S57" s="60"/>
      <c r="T57" s="281"/>
      <c r="U57" s="284"/>
      <c r="V57" s="60"/>
      <c r="W57" s="171" t="s">
        <v>7</v>
      </c>
      <c r="X57" s="6">
        <f t="shared" ref="X57:AE57" si="63">X52</f>
        <v>2253.3000000000002</v>
      </c>
      <c r="Y57" s="6">
        <f t="shared" si="63"/>
        <v>3258.2</v>
      </c>
      <c r="Z57" s="6">
        <f t="shared" si="63"/>
        <v>35</v>
      </c>
      <c r="AA57" s="6">
        <f t="shared" si="63"/>
        <v>45.1</v>
      </c>
      <c r="AB57" s="6">
        <f t="shared" si="63"/>
        <v>2367.4</v>
      </c>
      <c r="AC57" s="6">
        <f t="shared" si="63"/>
        <v>3440.1</v>
      </c>
      <c r="AD57" s="6">
        <f t="shared" si="63"/>
        <v>58.6</v>
      </c>
      <c r="AE57" s="92">
        <f t="shared" si="63"/>
        <v>7.8</v>
      </c>
      <c r="AF57" s="16"/>
      <c r="AG57" s="171" t="s">
        <v>26</v>
      </c>
      <c r="AH57" s="7">
        <f>(AH56*10.74)</f>
        <v>36.247500000000002</v>
      </c>
      <c r="AI57" s="7">
        <f>(AI56*2.2)</f>
        <v>17.05</v>
      </c>
      <c r="AJ57" s="7">
        <f>(AJ56*0.25)</f>
        <v>0.5</v>
      </c>
      <c r="AK57" s="294">
        <f>AK56+AL56</f>
        <v>20</v>
      </c>
      <c r="AL57" s="295"/>
      <c r="AM57" s="11"/>
      <c r="AN57" s="25" t="s">
        <v>41</v>
      </c>
      <c r="AO57" s="26">
        <v>24.6</v>
      </c>
      <c r="AP57" s="27">
        <v>7.86</v>
      </c>
      <c r="AQ57" s="71"/>
      <c r="AR57" s="36" t="s">
        <v>36</v>
      </c>
      <c r="AS57" s="13">
        <v>0.23</v>
      </c>
      <c r="AT57" s="2" t="s">
        <v>39</v>
      </c>
      <c r="AU57" s="39">
        <v>0.2</v>
      </c>
      <c r="AV57" s="1"/>
      <c r="AW57" s="185" t="s">
        <v>79</v>
      </c>
      <c r="AX57" s="178">
        <f t="shared" ref="AX57:AZ57" si="64">AX52</f>
        <v>468032000</v>
      </c>
      <c r="AY57" s="178">
        <f t="shared" si="64"/>
        <v>269521888</v>
      </c>
      <c r="AZ57" s="181">
        <f t="shared" si="64"/>
        <v>171138000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287"/>
      <c r="B58" s="75" t="s">
        <v>3</v>
      </c>
      <c r="C58" s="85">
        <f t="shared" ref="C58:J58" si="65">C56-C57</f>
        <v>587000</v>
      </c>
      <c r="D58" s="85">
        <f t="shared" si="65"/>
        <v>0</v>
      </c>
      <c r="E58" s="85">
        <f t="shared" si="65"/>
        <v>0</v>
      </c>
      <c r="F58" s="86">
        <f t="shared" si="65"/>
        <v>19000</v>
      </c>
      <c r="G58" s="85">
        <f t="shared" si="65"/>
        <v>560000</v>
      </c>
      <c r="H58" s="85">
        <f t="shared" si="65"/>
        <v>0</v>
      </c>
      <c r="I58" s="85">
        <f t="shared" si="65"/>
        <v>33000</v>
      </c>
      <c r="J58" s="86">
        <f t="shared" si="65"/>
        <v>27000</v>
      </c>
      <c r="K58" s="274"/>
      <c r="L58" s="275"/>
      <c r="M58" s="275"/>
      <c r="N58" s="275"/>
      <c r="O58" s="292"/>
      <c r="P58" s="293"/>
      <c r="Q58" s="51" t="s">
        <v>3</v>
      </c>
      <c r="R58" s="44">
        <f>R56-R57</f>
        <v>1198500</v>
      </c>
      <c r="S58" s="61"/>
      <c r="T58" s="282"/>
      <c r="U58" s="285"/>
      <c r="V58" s="61"/>
      <c r="W58" s="48" t="s">
        <v>3</v>
      </c>
      <c r="X58" s="49">
        <f>X56-X57</f>
        <v>8.1999999999998181</v>
      </c>
      <c r="Y58" s="49">
        <f t="shared" ref="Y58:AE58" si="66">Y56-Y57</f>
        <v>7.9000000000000909</v>
      </c>
      <c r="Z58" s="49">
        <f t="shared" si="66"/>
        <v>0</v>
      </c>
      <c r="AA58" s="49">
        <f t="shared" si="66"/>
        <v>0.10000000000000142</v>
      </c>
      <c r="AB58" s="49">
        <f t="shared" si="66"/>
        <v>8.5</v>
      </c>
      <c r="AC58" s="49">
        <f t="shared" si="66"/>
        <v>8.2000000000002728</v>
      </c>
      <c r="AD58" s="49">
        <f t="shared" si="66"/>
        <v>0.10000000000000142</v>
      </c>
      <c r="AE58" s="94">
        <f t="shared" si="66"/>
        <v>0</v>
      </c>
      <c r="AF58" s="16"/>
      <c r="AG58" s="172" t="s">
        <v>28</v>
      </c>
      <c r="AH58" s="170">
        <f>(AH57)/((K56/1000000)*8.34)</f>
        <v>3.7892092603162459</v>
      </c>
      <c r="AI58" s="170">
        <f>(AI57)/((K56/1000000)*8.34)</f>
        <v>1.7823578974658112</v>
      </c>
      <c r="AJ58" s="170">
        <f>(AJ57)/((K56/1000000)*8.34)</f>
        <v>5.2268560042985662E-2</v>
      </c>
      <c r="AK58" s="296">
        <f>(AK57)/((K56/1000000)*8.34)</f>
        <v>2.0907424017194267</v>
      </c>
      <c r="AL58" s="297"/>
      <c r="AM58" s="11"/>
      <c r="AN58" s="63"/>
      <c r="AO58" s="14"/>
      <c r="AP58" s="14"/>
      <c r="AQ58" s="71"/>
      <c r="AR58" s="174" t="s">
        <v>55</v>
      </c>
      <c r="AS58" s="89">
        <v>1.06</v>
      </c>
      <c r="AT58" s="173" t="s">
        <v>54</v>
      </c>
      <c r="AU58" s="38">
        <v>0.04</v>
      </c>
      <c r="AV58" s="1"/>
      <c r="AW58" s="177" t="s">
        <v>3</v>
      </c>
      <c r="AX58" s="182">
        <f>AX56-AX57</f>
        <v>655000</v>
      </c>
      <c r="AY58" s="182">
        <f>AY56-AY57</f>
        <v>622080</v>
      </c>
      <c r="AZ58" s="183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64"/>
      <c r="T59" s="1"/>
      <c r="U59" s="88"/>
      <c r="V59" s="67"/>
      <c r="W59" s="3"/>
      <c r="X59" s="96"/>
      <c r="Y59" s="96"/>
      <c r="Z59" s="96"/>
      <c r="AA59" s="96"/>
      <c r="AB59" s="96"/>
      <c r="AC59" s="96"/>
      <c r="AD59" s="96"/>
      <c r="AE59" s="96"/>
      <c r="AF59" s="1"/>
      <c r="AG59" s="1"/>
      <c r="AH59" s="1"/>
      <c r="AI59" s="1"/>
      <c r="AJ59" s="1"/>
      <c r="AK59" s="1"/>
      <c r="AL59" s="1"/>
      <c r="AM59" s="64"/>
      <c r="AN59" s="64"/>
      <c r="AO59" s="1"/>
      <c r="AP59" s="1"/>
      <c r="AQ59" s="64"/>
      <c r="AR59" s="8"/>
      <c r="AS59" s="8"/>
      <c r="AT59" s="8"/>
      <c r="AU59" s="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267">
        <v>15</v>
      </c>
      <c r="B60" s="76" t="s">
        <v>45</v>
      </c>
      <c r="C60" s="81">
        <v>169539000</v>
      </c>
      <c r="D60" s="40">
        <v>1554370</v>
      </c>
      <c r="E60" s="40">
        <v>3756190</v>
      </c>
      <c r="F60" s="42">
        <v>6301360</v>
      </c>
      <c r="G60" s="81">
        <v>241301000</v>
      </c>
      <c r="H60" s="40">
        <v>2094440</v>
      </c>
      <c r="I60" s="40">
        <v>6522520</v>
      </c>
      <c r="J60" s="42">
        <v>11002300</v>
      </c>
      <c r="K60" s="270">
        <f>C62+G62</f>
        <v>1171000</v>
      </c>
      <c r="L60" s="271"/>
      <c r="M60" s="276">
        <f>D62+E62+F62+H62+I62+J62</f>
        <v>87990</v>
      </c>
      <c r="N60" s="271"/>
      <c r="O60" s="288">
        <f>M60+K60</f>
        <v>1258990</v>
      </c>
      <c r="P60" s="289"/>
      <c r="Q60" s="45" t="s">
        <v>6</v>
      </c>
      <c r="R60" s="42">
        <v>1176339400</v>
      </c>
      <c r="S60" s="60"/>
      <c r="T60" s="280">
        <v>0</v>
      </c>
      <c r="U60" s="283">
        <v>1.01</v>
      </c>
      <c r="V60" s="60"/>
      <c r="W60" s="169" t="s">
        <v>6</v>
      </c>
      <c r="X60" s="47">
        <v>2269.5</v>
      </c>
      <c r="Y60" s="47">
        <v>3274.4</v>
      </c>
      <c r="Z60" s="47">
        <v>35.299999999999997</v>
      </c>
      <c r="AA60" s="47">
        <v>45.2</v>
      </c>
      <c r="AB60" s="47">
        <v>2384.4</v>
      </c>
      <c r="AC60" s="47">
        <v>3457</v>
      </c>
      <c r="AD60" s="47">
        <v>58.9</v>
      </c>
      <c r="AE60" s="93">
        <v>7.8</v>
      </c>
      <c r="AF60" s="16"/>
      <c r="AG60" s="169" t="s">
        <v>29</v>
      </c>
      <c r="AH60" s="18">
        <v>3.5</v>
      </c>
      <c r="AI60" s="18">
        <v>7.875</v>
      </c>
      <c r="AJ60" s="18">
        <v>2</v>
      </c>
      <c r="AK60" s="18">
        <v>10</v>
      </c>
      <c r="AL60" s="19">
        <v>9</v>
      </c>
      <c r="AM60" s="70"/>
      <c r="AN60" s="73" t="s">
        <v>40</v>
      </c>
      <c r="AO60" s="23">
        <v>22.4</v>
      </c>
      <c r="AP60" s="24">
        <v>7.95</v>
      </c>
      <c r="AQ60" s="71"/>
      <c r="AR60" s="34" t="s">
        <v>37</v>
      </c>
      <c r="AS60" s="55">
        <v>0.05</v>
      </c>
      <c r="AT60" s="35" t="s">
        <v>38</v>
      </c>
      <c r="AU60" s="56">
        <v>0.06</v>
      </c>
      <c r="AV60" s="1"/>
      <c r="AW60" s="184" t="s">
        <v>45</v>
      </c>
      <c r="AX60" s="179">
        <v>469344000</v>
      </c>
      <c r="AY60" s="179">
        <v>270800300</v>
      </c>
      <c r="AZ60" s="180">
        <v>171209000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286"/>
      <c r="B61" s="77" t="s">
        <v>44</v>
      </c>
      <c r="C61" s="82">
        <f t="shared" ref="C61:J61" si="67">C56</f>
        <v>168965000</v>
      </c>
      <c r="D61" s="83">
        <f t="shared" si="67"/>
        <v>1546370</v>
      </c>
      <c r="E61" s="83">
        <f t="shared" si="67"/>
        <v>3723200</v>
      </c>
      <c r="F61" s="84">
        <f t="shared" si="67"/>
        <v>6276360</v>
      </c>
      <c r="G61" s="82">
        <f t="shared" si="67"/>
        <v>240704000</v>
      </c>
      <c r="H61" s="83">
        <f t="shared" si="67"/>
        <v>2086440</v>
      </c>
      <c r="I61" s="83">
        <f t="shared" si="67"/>
        <v>6522520</v>
      </c>
      <c r="J61" s="84">
        <f t="shared" si="67"/>
        <v>10988300</v>
      </c>
      <c r="K61" s="272"/>
      <c r="L61" s="273"/>
      <c r="M61" s="273"/>
      <c r="N61" s="273"/>
      <c r="O61" s="290"/>
      <c r="P61" s="291"/>
      <c r="Q61" s="17" t="s">
        <v>7</v>
      </c>
      <c r="R61" s="43">
        <f>R56</f>
        <v>1175224400</v>
      </c>
      <c r="S61" s="60"/>
      <c r="T61" s="281"/>
      <c r="U61" s="284"/>
      <c r="V61" s="60"/>
      <c r="W61" s="171" t="s">
        <v>7</v>
      </c>
      <c r="X61" s="6">
        <f t="shared" ref="X61:AE61" si="68">X56</f>
        <v>2261.5</v>
      </c>
      <c r="Y61" s="6">
        <f t="shared" si="68"/>
        <v>3266.1</v>
      </c>
      <c r="Z61" s="6">
        <f t="shared" si="68"/>
        <v>35</v>
      </c>
      <c r="AA61" s="6">
        <f t="shared" si="68"/>
        <v>45.2</v>
      </c>
      <c r="AB61" s="6">
        <f t="shared" si="68"/>
        <v>2375.9</v>
      </c>
      <c r="AC61" s="6">
        <f t="shared" si="68"/>
        <v>3448.3</v>
      </c>
      <c r="AD61" s="6">
        <f t="shared" si="68"/>
        <v>58.7</v>
      </c>
      <c r="AE61" s="92">
        <f t="shared" si="68"/>
        <v>7.8</v>
      </c>
      <c r="AF61" s="16"/>
      <c r="AG61" s="171" t="s">
        <v>26</v>
      </c>
      <c r="AH61" s="7">
        <f>(AH60*10.74)</f>
        <v>37.590000000000003</v>
      </c>
      <c r="AI61" s="7">
        <f>(AI60*2.2)</f>
        <v>17.325000000000003</v>
      </c>
      <c r="AJ61" s="7">
        <f>(AJ60*0.25)</f>
        <v>0.5</v>
      </c>
      <c r="AK61" s="294">
        <f>AK60+AL60</f>
        <v>19</v>
      </c>
      <c r="AL61" s="295"/>
      <c r="AM61" s="11"/>
      <c r="AN61" s="25" t="s">
        <v>41</v>
      </c>
      <c r="AO61" s="26">
        <v>24.8</v>
      </c>
      <c r="AP61" s="27">
        <v>7.91</v>
      </c>
      <c r="AQ61" s="71"/>
      <c r="AR61" s="36" t="s">
        <v>36</v>
      </c>
      <c r="AS61" s="13">
        <v>0.16</v>
      </c>
      <c r="AT61" s="2" t="s">
        <v>39</v>
      </c>
      <c r="AU61" s="39">
        <v>0.17</v>
      </c>
      <c r="AV61" s="1"/>
      <c r="AW61" s="185" t="s">
        <v>79</v>
      </c>
      <c r="AX61" s="178">
        <f t="shared" ref="AX61:AZ61" si="69">AX56</f>
        <v>468687000</v>
      </c>
      <c r="AY61" s="178">
        <f t="shared" si="69"/>
        <v>270143968</v>
      </c>
      <c r="AZ61" s="181">
        <f t="shared" si="69"/>
        <v>171174000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287"/>
      <c r="B62" s="75" t="s">
        <v>3</v>
      </c>
      <c r="C62" s="85">
        <f t="shared" ref="C62:J62" si="70">C60-C61</f>
        <v>574000</v>
      </c>
      <c r="D62" s="85">
        <f t="shared" si="70"/>
        <v>8000</v>
      </c>
      <c r="E62" s="85">
        <f t="shared" si="70"/>
        <v>32990</v>
      </c>
      <c r="F62" s="86">
        <f t="shared" si="70"/>
        <v>25000</v>
      </c>
      <c r="G62" s="85">
        <f t="shared" si="70"/>
        <v>597000</v>
      </c>
      <c r="H62" s="85">
        <f t="shared" si="70"/>
        <v>8000</v>
      </c>
      <c r="I62" s="85">
        <f t="shared" si="70"/>
        <v>0</v>
      </c>
      <c r="J62" s="86">
        <f t="shared" si="70"/>
        <v>14000</v>
      </c>
      <c r="K62" s="274"/>
      <c r="L62" s="275"/>
      <c r="M62" s="275"/>
      <c r="N62" s="275"/>
      <c r="O62" s="292"/>
      <c r="P62" s="293"/>
      <c r="Q62" s="51" t="s">
        <v>3</v>
      </c>
      <c r="R62" s="44">
        <f>R60-R61</f>
        <v>1115000</v>
      </c>
      <c r="S62" s="61"/>
      <c r="T62" s="282"/>
      <c r="U62" s="285"/>
      <c r="V62" s="61"/>
      <c r="W62" s="48" t="s">
        <v>3</v>
      </c>
      <c r="X62" s="49">
        <f>X60-X61</f>
        <v>8</v>
      </c>
      <c r="Y62" s="49">
        <f t="shared" ref="Y62:AE62" si="71">Y60-Y61</f>
        <v>8.3000000000001819</v>
      </c>
      <c r="Z62" s="49">
        <f t="shared" si="71"/>
        <v>0.29999999999999716</v>
      </c>
      <c r="AA62" s="49">
        <f t="shared" si="71"/>
        <v>0</v>
      </c>
      <c r="AB62" s="49">
        <f t="shared" si="71"/>
        <v>8.5</v>
      </c>
      <c r="AC62" s="49">
        <f t="shared" si="71"/>
        <v>8.6999999999998181</v>
      </c>
      <c r="AD62" s="49">
        <f t="shared" si="71"/>
        <v>0.19999999999999574</v>
      </c>
      <c r="AE62" s="94">
        <f t="shared" si="71"/>
        <v>0</v>
      </c>
      <c r="AF62" s="16"/>
      <c r="AG62" s="172" t="s">
        <v>28</v>
      </c>
      <c r="AH62" s="170">
        <f>(AH61)/((K60/1000000)*8.34)</f>
        <v>3.8490130184494595</v>
      </c>
      <c r="AI62" s="170">
        <f>(AI61)/((K60/1000000)*8.34)</f>
        <v>1.7739864470507287</v>
      </c>
      <c r="AJ62" s="170">
        <f>(AJ61)/((K60/1000000)*8.34)</f>
        <v>5.1197300059184075E-2</v>
      </c>
      <c r="AK62" s="296">
        <f>(AK61)/((K60/1000000)*8.34)</f>
        <v>1.945497402248995</v>
      </c>
      <c r="AL62" s="297"/>
      <c r="AM62" s="11"/>
      <c r="AN62" s="63"/>
      <c r="AO62" s="14"/>
      <c r="AP62" s="14"/>
      <c r="AQ62" s="71"/>
      <c r="AR62" s="174" t="s">
        <v>55</v>
      </c>
      <c r="AS62" s="89">
        <v>1.01</v>
      </c>
      <c r="AT62" s="173" t="s">
        <v>54</v>
      </c>
      <c r="AU62" s="38">
        <v>0.04</v>
      </c>
      <c r="AV62" s="1"/>
      <c r="AW62" s="177" t="s">
        <v>3</v>
      </c>
      <c r="AX62" s="182">
        <f>AX60-AX61</f>
        <v>657000</v>
      </c>
      <c r="AY62" s="182">
        <f>AY60-AY61</f>
        <v>656332</v>
      </c>
      <c r="AZ62" s="183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64"/>
      <c r="T63" s="1"/>
      <c r="U63" s="88"/>
      <c r="V63" s="67"/>
      <c r="W63" s="3"/>
      <c r="X63" s="96"/>
      <c r="Y63" s="96"/>
      <c r="Z63" s="96"/>
      <c r="AA63" s="96"/>
      <c r="AB63" s="96"/>
      <c r="AC63" s="96"/>
      <c r="AD63" s="96"/>
      <c r="AE63" s="96"/>
      <c r="AF63" s="1"/>
      <c r="AG63" s="1"/>
      <c r="AH63" s="1"/>
      <c r="AI63" s="1"/>
      <c r="AJ63" s="1"/>
      <c r="AK63" s="1"/>
      <c r="AL63" s="1"/>
      <c r="AM63" s="64"/>
      <c r="AN63" s="64"/>
      <c r="AO63" s="1"/>
      <c r="AP63" s="1"/>
      <c r="AQ63" s="64"/>
      <c r="AR63" s="8"/>
      <c r="AS63" s="8"/>
      <c r="AT63" s="8"/>
      <c r="AU63" s="8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267">
        <v>16</v>
      </c>
      <c r="B64" s="76" t="s">
        <v>45</v>
      </c>
      <c r="C64" s="81">
        <v>170232000</v>
      </c>
      <c r="D64" s="40">
        <v>1554370</v>
      </c>
      <c r="E64" s="40">
        <v>3756190</v>
      </c>
      <c r="F64" s="42">
        <v>6316350</v>
      </c>
      <c r="G64" s="81">
        <v>241960000</v>
      </c>
      <c r="H64" s="40">
        <v>2094440</v>
      </c>
      <c r="I64" s="40">
        <v>6554520</v>
      </c>
      <c r="J64" s="42">
        <v>11026300</v>
      </c>
      <c r="K64" s="270">
        <f>C66+G66</f>
        <v>1352000</v>
      </c>
      <c r="L64" s="271"/>
      <c r="M64" s="276">
        <f>D66+E66+F66+H66+I66+J66</f>
        <v>70990</v>
      </c>
      <c r="N64" s="271"/>
      <c r="O64" s="288">
        <f>M64+K64</f>
        <v>1422990</v>
      </c>
      <c r="P64" s="289"/>
      <c r="Q64" s="45" t="s">
        <v>6</v>
      </c>
      <c r="R64" s="42">
        <v>1177578700</v>
      </c>
      <c r="S64" s="60"/>
      <c r="T64" s="280">
        <v>0</v>
      </c>
      <c r="U64" s="283">
        <v>0.96</v>
      </c>
      <c r="V64" s="60"/>
      <c r="W64" s="169" t="s">
        <v>6</v>
      </c>
      <c r="X64" s="47">
        <v>2279.1</v>
      </c>
      <c r="Y64" s="47">
        <v>3283.8</v>
      </c>
      <c r="Z64" s="47">
        <v>35.299999999999997</v>
      </c>
      <c r="AA64" s="47">
        <v>45.2</v>
      </c>
      <c r="AB64" s="47">
        <v>2394.1999999999998</v>
      </c>
      <c r="AC64" s="47">
        <v>3466.5</v>
      </c>
      <c r="AD64" s="47">
        <v>59.1</v>
      </c>
      <c r="AE64" s="93">
        <v>7.8</v>
      </c>
      <c r="AF64" s="16"/>
      <c r="AG64" s="169" t="s">
        <v>29</v>
      </c>
      <c r="AH64" s="18">
        <v>3.75</v>
      </c>
      <c r="AI64" s="18">
        <v>9.25</v>
      </c>
      <c r="AJ64" s="18">
        <v>2.25</v>
      </c>
      <c r="AK64" s="18">
        <v>11</v>
      </c>
      <c r="AL64" s="19">
        <v>12</v>
      </c>
      <c r="AM64" s="70"/>
      <c r="AN64" s="73" t="s">
        <v>40</v>
      </c>
      <c r="AO64" s="23">
        <v>21.5</v>
      </c>
      <c r="AP64" s="24">
        <v>7.66</v>
      </c>
      <c r="AQ64" s="71"/>
      <c r="AR64" s="34" t="s">
        <v>37</v>
      </c>
      <c r="AS64" s="55">
        <v>0.05</v>
      </c>
      <c r="AT64" s="35" t="s">
        <v>38</v>
      </c>
      <c r="AU64" s="56">
        <v>0.06</v>
      </c>
      <c r="AV64" s="1"/>
      <c r="AW64" s="184" t="s">
        <v>45</v>
      </c>
      <c r="AX64" s="179">
        <v>470111000</v>
      </c>
      <c r="AY64" s="179">
        <v>271525300</v>
      </c>
      <c r="AZ64" s="180">
        <v>171244000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286"/>
      <c r="B65" s="77" t="s">
        <v>44</v>
      </c>
      <c r="C65" s="82">
        <f t="shared" ref="C65:J65" si="72">C60</f>
        <v>169539000</v>
      </c>
      <c r="D65" s="83">
        <f t="shared" si="72"/>
        <v>1554370</v>
      </c>
      <c r="E65" s="83">
        <f t="shared" si="72"/>
        <v>3756190</v>
      </c>
      <c r="F65" s="84">
        <f t="shared" si="72"/>
        <v>6301360</v>
      </c>
      <c r="G65" s="82">
        <f t="shared" si="72"/>
        <v>241301000</v>
      </c>
      <c r="H65" s="83">
        <f t="shared" si="72"/>
        <v>2094440</v>
      </c>
      <c r="I65" s="83">
        <f t="shared" si="72"/>
        <v>6522520</v>
      </c>
      <c r="J65" s="84">
        <f t="shared" si="72"/>
        <v>11002300</v>
      </c>
      <c r="K65" s="272"/>
      <c r="L65" s="273"/>
      <c r="M65" s="273"/>
      <c r="N65" s="273"/>
      <c r="O65" s="290"/>
      <c r="P65" s="291"/>
      <c r="Q65" s="17" t="s">
        <v>7</v>
      </c>
      <c r="R65" s="43">
        <f>R60</f>
        <v>1176339400</v>
      </c>
      <c r="S65" s="60"/>
      <c r="T65" s="281"/>
      <c r="U65" s="284"/>
      <c r="V65" s="60"/>
      <c r="W65" s="171" t="s">
        <v>7</v>
      </c>
      <c r="X65" s="6">
        <f t="shared" ref="X65:AE65" si="73">X60</f>
        <v>2269.5</v>
      </c>
      <c r="Y65" s="6">
        <f t="shared" si="73"/>
        <v>3274.4</v>
      </c>
      <c r="Z65" s="6">
        <f t="shared" si="73"/>
        <v>35.299999999999997</v>
      </c>
      <c r="AA65" s="6">
        <f t="shared" si="73"/>
        <v>45.2</v>
      </c>
      <c r="AB65" s="6">
        <f t="shared" si="73"/>
        <v>2384.4</v>
      </c>
      <c r="AC65" s="6">
        <f t="shared" si="73"/>
        <v>3457</v>
      </c>
      <c r="AD65" s="6">
        <f t="shared" si="73"/>
        <v>58.9</v>
      </c>
      <c r="AE65" s="92">
        <f t="shared" si="73"/>
        <v>7.8</v>
      </c>
      <c r="AF65" s="16"/>
      <c r="AG65" s="171" t="s">
        <v>26</v>
      </c>
      <c r="AH65" s="7">
        <f>(AH64*10.74)</f>
        <v>40.274999999999999</v>
      </c>
      <c r="AI65" s="7">
        <f>(AI64*2.2)</f>
        <v>20.350000000000001</v>
      </c>
      <c r="AJ65" s="7">
        <f>(AJ64*0.25)</f>
        <v>0.5625</v>
      </c>
      <c r="AK65" s="294">
        <f>AK64+AL64</f>
        <v>23</v>
      </c>
      <c r="AL65" s="295"/>
      <c r="AM65" s="11"/>
      <c r="AN65" s="25" t="s">
        <v>41</v>
      </c>
      <c r="AO65" s="26">
        <v>24.6</v>
      </c>
      <c r="AP65" s="27">
        <v>7.93</v>
      </c>
      <c r="AQ65" s="71"/>
      <c r="AR65" s="36" t="s">
        <v>36</v>
      </c>
      <c r="AS65" s="13">
        <v>0.23</v>
      </c>
      <c r="AT65" s="2" t="s">
        <v>39</v>
      </c>
      <c r="AU65" s="39">
        <v>0.23</v>
      </c>
      <c r="AV65" s="1"/>
      <c r="AW65" s="185" t="s">
        <v>79</v>
      </c>
      <c r="AX65" s="178">
        <f t="shared" ref="AX65:AZ65" si="74">AX60</f>
        <v>469344000</v>
      </c>
      <c r="AY65" s="178">
        <f t="shared" si="74"/>
        <v>270800300</v>
      </c>
      <c r="AZ65" s="181">
        <f t="shared" si="74"/>
        <v>171209000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287"/>
      <c r="B66" s="75" t="s">
        <v>3</v>
      </c>
      <c r="C66" s="85">
        <f t="shared" ref="C66:J66" si="75">C64-C65</f>
        <v>693000</v>
      </c>
      <c r="D66" s="85">
        <f t="shared" si="75"/>
        <v>0</v>
      </c>
      <c r="E66" s="85">
        <f t="shared" si="75"/>
        <v>0</v>
      </c>
      <c r="F66" s="86">
        <f t="shared" si="75"/>
        <v>14990</v>
      </c>
      <c r="G66" s="85">
        <f t="shared" si="75"/>
        <v>659000</v>
      </c>
      <c r="H66" s="85">
        <f t="shared" si="75"/>
        <v>0</v>
      </c>
      <c r="I66" s="85">
        <f t="shared" si="75"/>
        <v>32000</v>
      </c>
      <c r="J66" s="86">
        <f t="shared" si="75"/>
        <v>24000</v>
      </c>
      <c r="K66" s="274"/>
      <c r="L66" s="275"/>
      <c r="M66" s="275"/>
      <c r="N66" s="275"/>
      <c r="O66" s="292"/>
      <c r="P66" s="293"/>
      <c r="Q66" s="51" t="s">
        <v>3</v>
      </c>
      <c r="R66" s="44">
        <f>R64-R65</f>
        <v>1239300</v>
      </c>
      <c r="S66" s="61"/>
      <c r="T66" s="282"/>
      <c r="U66" s="285"/>
      <c r="V66" s="61"/>
      <c r="W66" s="48" t="s">
        <v>3</v>
      </c>
      <c r="X66" s="49">
        <f>X64-X65</f>
        <v>9.5999999999999091</v>
      </c>
      <c r="Y66" s="49">
        <f t="shared" ref="Y66:AE66" si="76">Y64-Y65</f>
        <v>9.4000000000000909</v>
      </c>
      <c r="Z66" s="49">
        <f t="shared" si="76"/>
        <v>0</v>
      </c>
      <c r="AA66" s="49">
        <f t="shared" si="76"/>
        <v>0</v>
      </c>
      <c r="AB66" s="49">
        <f t="shared" si="76"/>
        <v>9.7999999999997272</v>
      </c>
      <c r="AC66" s="49">
        <f t="shared" si="76"/>
        <v>9.5</v>
      </c>
      <c r="AD66" s="49">
        <f t="shared" si="76"/>
        <v>0.20000000000000284</v>
      </c>
      <c r="AE66" s="94">
        <f t="shared" si="76"/>
        <v>0</v>
      </c>
      <c r="AF66" s="16"/>
      <c r="AG66" s="172" t="s">
        <v>28</v>
      </c>
      <c r="AH66" s="170">
        <f>(AH65)/((K64/1000000)*8.34)</f>
        <v>3.5718466646800899</v>
      </c>
      <c r="AI66" s="170">
        <f>(AI65)/((K64/1000000)*8.34)</f>
        <v>1.8047692023895676</v>
      </c>
      <c r="AJ66" s="170">
        <f>(AJ65)/((K64/1000000)*8.34)</f>
        <v>4.9886126601677232E-2</v>
      </c>
      <c r="AK66" s="296">
        <f>(AK65)/((K64/1000000)*8.34)</f>
        <v>2.0397882877130247</v>
      </c>
      <c r="AL66" s="297"/>
      <c r="AM66" s="11"/>
      <c r="AN66" s="63"/>
      <c r="AO66" s="14"/>
      <c r="AP66" s="14"/>
      <c r="AQ66" s="71"/>
      <c r="AR66" s="174" t="s">
        <v>55</v>
      </c>
      <c r="AS66" s="89">
        <v>1.1000000000000001</v>
      </c>
      <c r="AT66" s="173" t="s">
        <v>54</v>
      </c>
      <c r="AU66" s="38">
        <v>0.04</v>
      </c>
      <c r="AV66" s="1"/>
      <c r="AW66" s="177" t="s">
        <v>3</v>
      </c>
      <c r="AX66" s="182">
        <f>AX64-AX65</f>
        <v>767000</v>
      </c>
      <c r="AY66" s="182">
        <f>AY64-AY65</f>
        <v>725000</v>
      </c>
      <c r="AZ66" s="183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64"/>
      <c r="T67" s="1"/>
      <c r="U67" s="88"/>
      <c r="V67" s="67"/>
      <c r="W67" s="3"/>
      <c r="X67" s="96"/>
      <c r="Y67" s="96"/>
      <c r="Z67" s="96"/>
      <c r="AA67" s="96"/>
      <c r="AB67" s="96"/>
      <c r="AC67" s="96"/>
      <c r="AD67" s="96"/>
      <c r="AE67" s="96"/>
      <c r="AF67" s="1"/>
      <c r="AG67" s="1"/>
      <c r="AH67" s="1"/>
      <c r="AI67" s="1"/>
      <c r="AJ67" s="1"/>
      <c r="AK67" s="1"/>
      <c r="AL67" s="1"/>
      <c r="AM67" s="64"/>
      <c r="AN67" s="64"/>
      <c r="AO67" s="1"/>
      <c r="AP67" s="1"/>
      <c r="AQ67" s="64"/>
      <c r="AR67" s="8"/>
      <c r="AS67" s="8"/>
      <c r="AT67" s="8"/>
      <c r="AU67" s="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267">
        <v>17</v>
      </c>
      <c r="B68" s="76" t="s">
        <v>45</v>
      </c>
      <c r="C68" s="81">
        <v>170914000</v>
      </c>
      <c r="D68" s="40">
        <v>1562370</v>
      </c>
      <c r="E68" s="40">
        <v>3756190</v>
      </c>
      <c r="F68" s="42">
        <v>6330350</v>
      </c>
      <c r="G68" s="81">
        <v>242642000</v>
      </c>
      <c r="H68" s="40">
        <v>2102440</v>
      </c>
      <c r="I68" s="40">
        <v>6554520</v>
      </c>
      <c r="J68" s="42">
        <v>11040300</v>
      </c>
      <c r="K68" s="270">
        <f>C70+G70</f>
        <v>1364000</v>
      </c>
      <c r="L68" s="271"/>
      <c r="M68" s="276">
        <f>D70+E70+F70+H70+I70+J70</f>
        <v>44000</v>
      </c>
      <c r="N68" s="271"/>
      <c r="O68" s="288">
        <f>M68+K68</f>
        <v>1408000</v>
      </c>
      <c r="P68" s="289"/>
      <c r="Q68" s="45" t="s">
        <v>6</v>
      </c>
      <c r="R68" s="42">
        <v>1178739600</v>
      </c>
      <c r="S68" s="60"/>
      <c r="T68" s="280">
        <v>0</v>
      </c>
      <c r="U68" s="283">
        <v>0.96</v>
      </c>
      <c r="V68" s="60"/>
      <c r="W68" s="169" t="s">
        <v>6</v>
      </c>
      <c r="X68" s="47">
        <v>2288.6</v>
      </c>
      <c r="Y68" s="47">
        <v>3293.3</v>
      </c>
      <c r="Z68" s="47">
        <v>35.299999999999997</v>
      </c>
      <c r="AA68" s="47">
        <v>45.5</v>
      </c>
      <c r="AB68" s="47">
        <v>2404.1</v>
      </c>
      <c r="AC68" s="47">
        <v>3476.4</v>
      </c>
      <c r="AD68" s="47">
        <v>59.1</v>
      </c>
      <c r="AE68" s="93">
        <v>7.8</v>
      </c>
      <c r="AF68" s="16"/>
      <c r="AG68" s="169" t="s">
        <v>29</v>
      </c>
      <c r="AH68" s="18">
        <v>3.75</v>
      </c>
      <c r="AI68" s="18">
        <v>9</v>
      </c>
      <c r="AJ68" s="18">
        <v>2.25</v>
      </c>
      <c r="AK68" s="18">
        <v>11</v>
      </c>
      <c r="AL68" s="19">
        <v>11</v>
      </c>
      <c r="AM68" s="70"/>
      <c r="AN68" s="73" t="s">
        <v>40</v>
      </c>
      <c r="AO68" s="23">
        <v>19.899999999999999</v>
      </c>
      <c r="AP68" s="24">
        <v>7.6</v>
      </c>
      <c r="AQ68" s="71"/>
      <c r="AR68" s="34" t="s">
        <v>37</v>
      </c>
      <c r="AS68" s="55">
        <v>7.2999999999999995E-2</v>
      </c>
      <c r="AT68" s="35" t="s">
        <v>38</v>
      </c>
      <c r="AU68" s="56">
        <v>7.5999999999999998E-2</v>
      </c>
      <c r="AV68" s="1"/>
      <c r="AW68" s="184" t="s">
        <v>45</v>
      </c>
      <c r="AX68" s="179">
        <v>470878000</v>
      </c>
      <c r="AY68" s="179">
        <v>272272900</v>
      </c>
      <c r="AZ68" s="180">
        <v>171244000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286"/>
      <c r="B69" s="77" t="s">
        <v>44</v>
      </c>
      <c r="C69" s="82">
        <f t="shared" ref="C69:J69" si="77">C64</f>
        <v>170232000</v>
      </c>
      <c r="D69" s="82">
        <f t="shared" si="77"/>
        <v>1554370</v>
      </c>
      <c r="E69" s="82">
        <f t="shared" si="77"/>
        <v>3756190</v>
      </c>
      <c r="F69" s="82">
        <f t="shared" si="77"/>
        <v>6316350</v>
      </c>
      <c r="G69" s="82">
        <f t="shared" si="77"/>
        <v>241960000</v>
      </c>
      <c r="H69" s="82">
        <f t="shared" si="77"/>
        <v>2094440</v>
      </c>
      <c r="I69" s="82">
        <f t="shared" si="77"/>
        <v>6554520</v>
      </c>
      <c r="J69" s="82">
        <f t="shared" si="77"/>
        <v>11026300</v>
      </c>
      <c r="K69" s="272"/>
      <c r="L69" s="273"/>
      <c r="M69" s="273"/>
      <c r="N69" s="273"/>
      <c r="O69" s="290"/>
      <c r="P69" s="291"/>
      <c r="Q69" s="17" t="s">
        <v>7</v>
      </c>
      <c r="R69" s="43">
        <f>R64</f>
        <v>1177578700</v>
      </c>
      <c r="S69" s="60"/>
      <c r="T69" s="281"/>
      <c r="U69" s="284"/>
      <c r="V69" s="60"/>
      <c r="W69" s="171" t="s">
        <v>7</v>
      </c>
      <c r="X69" s="6">
        <f>X64</f>
        <v>2279.1</v>
      </c>
      <c r="Y69" s="6">
        <f t="shared" ref="Y69:AE69" si="78">Y64</f>
        <v>3283.8</v>
      </c>
      <c r="Z69" s="6">
        <f t="shared" si="78"/>
        <v>35.299999999999997</v>
      </c>
      <c r="AA69" s="6">
        <f t="shared" si="78"/>
        <v>45.2</v>
      </c>
      <c r="AB69" s="6">
        <f t="shared" si="78"/>
        <v>2394.1999999999998</v>
      </c>
      <c r="AC69" s="6">
        <f t="shared" si="78"/>
        <v>3466.5</v>
      </c>
      <c r="AD69" s="6">
        <f t="shared" si="78"/>
        <v>59.1</v>
      </c>
      <c r="AE69" s="6">
        <f t="shared" si="78"/>
        <v>7.8</v>
      </c>
      <c r="AF69" s="16"/>
      <c r="AG69" s="171" t="s">
        <v>26</v>
      </c>
      <c r="AH69" s="7">
        <f>(AH68*10.74)</f>
        <v>40.274999999999999</v>
      </c>
      <c r="AI69" s="7">
        <f>(AI68*2.2)</f>
        <v>19.8</v>
      </c>
      <c r="AJ69" s="7">
        <f>(AJ68*0.25)</f>
        <v>0.5625</v>
      </c>
      <c r="AK69" s="294">
        <f>AK68+AL68</f>
        <v>22</v>
      </c>
      <c r="AL69" s="295"/>
      <c r="AM69" s="11"/>
      <c r="AN69" s="25" t="s">
        <v>41</v>
      </c>
      <c r="AO69" s="26">
        <v>22</v>
      </c>
      <c r="AP69" s="27">
        <v>7.8</v>
      </c>
      <c r="AQ69" s="71"/>
      <c r="AR69" s="36" t="s">
        <v>36</v>
      </c>
      <c r="AS69" s="13">
        <v>0.16700000000000001</v>
      </c>
      <c r="AT69" s="2" t="s">
        <v>39</v>
      </c>
      <c r="AU69" s="39">
        <v>0.19</v>
      </c>
      <c r="AV69" s="1"/>
      <c r="AW69" s="185" t="s">
        <v>79</v>
      </c>
      <c r="AX69" s="178">
        <f t="shared" ref="AX69:AZ69" si="79">AX64</f>
        <v>470111000</v>
      </c>
      <c r="AY69" s="178">
        <f t="shared" si="79"/>
        <v>271525300</v>
      </c>
      <c r="AZ69" s="181">
        <f t="shared" si="79"/>
        <v>171244000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287"/>
      <c r="B70" s="75" t="s">
        <v>3</v>
      </c>
      <c r="C70" s="85">
        <f t="shared" ref="C70:J70" si="80">C68-C69</f>
        <v>682000</v>
      </c>
      <c r="D70" s="85">
        <f t="shared" si="80"/>
        <v>8000</v>
      </c>
      <c r="E70" s="85">
        <f t="shared" si="80"/>
        <v>0</v>
      </c>
      <c r="F70" s="86">
        <f t="shared" si="80"/>
        <v>14000</v>
      </c>
      <c r="G70" s="85">
        <f t="shared" si="80"/>
        <v>682000</v>
      </c>
      <c r="H70" s="85">
        <f t="shared" si="80"/>
        <v>8000</v>
      </c>
      <c r="I70" s="85">
        <f t="shared" si="80"/>
        <v>0</v>
      </c>
      <c r="J70" s="86">
        <f t="shared" si="80"/>
        <v>14000</v>
      </c>
      <c r="K70" s="274"/>
      <c r="L70" s="275"/>
      <c r="M70" s="275"/>
      <c r="N70" s="275"/>
      <c r="O70" s="292"/>
      <c r="P70" s="293"/>
      <c r="Q70" s="51" t="s">
        <v>3</v>
      </c>
      <c r="R70" s="44">
        <f>R68-R69</f>
        <v>1160900</v>
      </c>
      <c r="S70" s="61"/>
      <c r="T70" s="282"/>
      <c r="U70" s="285"/>
      <c r="V70" s="61"/>
      <c r="W70" s="48" t="s">
        <v>3</v>
      </c>
      <c r="X70" s="49">
        <f>X68-X69</f>
        <v>9.5</v>
      </c>
      <c r="Y70" s="49">
        <f t="shared" ref="Y70:AE70" si="81">Y68-Y69</f>
        <v>9.5</v>
      </c>
      <c r="Z70" s="49">
        <f t="shared" si="81"/>
        <v>0</v>
      </c>
      <c r="AA70" s="49">
        <f t="shared" si="81"/>
        <v>0.29999999999999716</v>
      </c>
      <c r="AB70" s="49">
        <f t="shared" si="81"/>
        <v>9.9000000000000909</v>
      </c>
      <c r="AC70" s="49">
        <f t="shared" si="81"/>
        <v>9.9000000000000909</v>
      </c>
      <c r="AD70" s="49">
        <f t="shared" si="81"/>
        <v>0</v>
      </c>
      <c r="AE70" s="94">
        <f t="shared" si="81"/>
        <v>0</v>
      </c>
      <c r="AF70" s="16"/>
      <c r="AG70" s="172" t="s">
        <v>28</v>
      </c>
      <c r="AH70" s="170">
        <f>(AH69)/((K68/1000000)*8.34)</f>
        <v>3.5404227937298249</v>
      </c>
      <c r="AI70" s="170">
        <f>(AI69)/((K68/1000000)*8.34)</f>
        <v>1.7405430494314225</v>
      </c>
      <c r="AJ70" s="170">
        <f>(AJ69)/((K68/1000000)*8.34)</f>
        <v>4.9447245722483588E-2</v>
      </c>
      <c r="AK70" s="296">
        <f>(AK69)/((K68/1000000)*8.34)</f>
        <v>1.9339367215904693</v>
      </c>
      <c r="AL70" s="297"/>
      <c r="AM70" s="11"/>
      <c r="AN70" s="63"/>
      <c r="AO70" s="14"/>
      <c r="AP70" s="14"/>
      <c r="AQ70" s="71"/>
      <c r="AR70" s="174" t="s">
        <v>55</v>
      </c>
      <c r="AS70" s="89">
        <v>1.1100000000000001</v>
      </c>
      <c r="AT70" s="173" t="s">
        <v>54</v>
      </c>
      <c r="AU70" s="38">
        <v>5.1999999999999998E-2</v>
      </c>
      <c r="AV70" s="1"/>
      <c r="AW70" s="177" t="s">
        <v>3</v>
      </c>
      <c r="AX70" s="182">
        <f>AX68-AX69</f>
        <v>767000</v>
      </c>
      <c r="AY70" s="182">
        <f>AY68-AY69</f>
        <v>747600</v>
      </c>
      <c r="AZ70" s="183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64"/>
      <c r="T71" s="1"/>
      <c r="U71" s="88"/>
      <c r="V71" s="67"/>
      <c r="W71" s="3"/>
      <c r="X71" s="96"/>
      <c r="Y71" s="96"/>
      <c r="Z71" s="96"/>
      <c r="AA71" s="96"/>
      <c r="AB71" s="96"/>
      <c r="AC71" s="96"/>
      <c r="AD71" s="96"/>
      <c r="AE71" s="96"/>
      <c r="AF71" s="1"/>
      <c r="AG71" s="1"/>
      <c r="AH71" s="1"/>
      <c r="AI71" s="1"/>
      <c r="AJ71" s="1"/>
      <c r="AK71" s="1"/>
      <c r="AL71" s="1"/>
      <c r="AM71" s="64"/>
      <c r="AN71" s="64"/>
      <c r="AO71" s="1"/>
      <c r="AP71" s="1"/>
      <c r="AQ71" s="64"/>
      <c r="AR71" s="8"/>
      <c r="AS71" s="8"/>
      <c r="AT71" s="8"/>
      <c r="AU71" s="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267">
        <v>18</v>
      </c>
      <c r="B72" s="76" t="s">
        <v>45</v>
      </c>
      <c r="C72" s="81">
        <v>171600000</v>
      </c>
      <c r="D72" s="40">
        <v>1562370</v>
      </c>
      <c r="E72" s="40">
        <v>3788190</v>
      </c>
      <c r="F72" s="42">
        <v>6355350</v>
      </c>
      <c r="G72" s="81">
        <v>243370000</v>
      </c>
      <c r="H72" s="40">
        <v>2102440</v>
      </c>
      <c r="I72" s="40">
        <v>6554520</v>
      </c>
      <c r="J72" s="42">
        <v>11054300</v>
      </c>
      <c r="K72" s="270">
        <f>C74+G74</f>
        <v>1414000</v>
      </c>
      <c r="L72" s="271"/>
      <c r="M72" s="276">
        <f>D74+E74+F74+H74+I74+J74</f>
        <v>71000</v>
      </c>
      <c r="N72" s="271"/>
      <c r="O72" s="288">
        <f>M72+K72</f>
        <v>1485000</v>
      </c>
      <c r="P72" s="289"/>
      <c r="Q72" s="45" t="s">
        <v>6</v>
      </c>
      <c r="R72" s="42">
        <v>1179963400</v>
      </c>
      <c r="S72" s="60"/>
      <c r="T72" s="280">
        <v>0</v>
      </c>
      <c r="U72" s="283">
        <v>1.02</v>
      </c>
      <c r="V72" s="60"/>
      <c r="W72" s="169" t="s">
        <v>6</v>
      </c>
      <c r="X72" s="47">
        <v>2298.1999999999998</v>
      </c>
      <c r="Y72" s="47">
        <v>3303.4</v>
      </c>
      <c r="Z72" s="47">
        <v>35.299999999999997</v>
      </c>
      <c r="AA72" s="47">
        <v>45.5</v>
      </c>
      <c r="AB72" s="47">
        <v>2414.1</v>
      </c>
      <c r="AC72" s="47">
        <v>3486.8</v>
      </c>
      <c r="AD72" s="47">
        <v>59.2</v>
      </c>
      <c r="AE72" s="93">
        <v>7.9</v>
      </c>
      <c r="AF72" s="16"/>
      <c r="AG72" s="169" t="s">
        <v>29</v>
      </c>
      <c r="AH72" s="18">
        <v>3.9375</v>
      </c>
      <c r="AI72" s="18">
        <v>9.9375</v>
      </c>
      <c r="AJ72" s="18">
        <v>2.25</v>
      </c>
      <c r="AK72" s="18">
        <v>11</v>
      </c>
      <c r="AL72" s="19">
        <v>12</v>
      </c>
      <c r="AM72" s="70"/>
      <c r="AN72" s="73" t="s">
        <v>40</v>
      </c>
      <c r="AO72" s="23">
        <v>18</v>
      </c>
      <c r="AP72" s="24">
        <v>7.51</v>
      </c>
      <c r="AQ72" s="71"/>
      <c r="AR72" s="34" t="s">
        <v>37</v>
      </c>
      <c r="AS72" s="55">
        <v>4.2999999999999997E-2</v>
      </c>
      <c r="AT72" s="35" t="s">
        <v>38</v>
      </c>
      <c r="AU72" s="56">
        <v>5.8999999999999997E-2</v>
      </c>
      <c r="AV72" s="1"/>
      <c r="AW72" s="184" t="s">
        <v>45</v>
      </c>
      <c r="AX72" s="179">
        <v>471644000</v>
      </c>
      <c r="AY72" s="179">
        <v>273060700</v>
      </c>
      <c r="AZ72" s="180">
        <v>171280000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286"/>
      <c r="B73" s="77" t="s">
        <v>44</v>
      </c>
      <c r="C73" s="82">
        <f t="shared" ref="C73:J73" si="82">C68</f>
        <v>170914000</v>
      </c>
      <c r="D73" s="83">
        <f t="shared" si="82"/>
        <v>1562370</v>
      </c>
      <c r="E73" s="83">
        <f t="shared" si="82"/>
        <v>3756190</v>
      </c>
      <c r="F73" s="84">
        <f t="shared" si="82"/>
        <v>6330350</v>
      </c>
      <c r="G73" s="82">
        <f t="shared" si="82"/>
        <v>242642000</v>
      </c>
      <c r="H73" s="83">
        <f t="shared" si="82"/>
        <v>2102440</v>
      </c>
      <c r="I73" s="83">
        <f t="shared" si="82"/>
        <v>6554520</v>
      </c>
      <c r="J73" s="84">
        <f t="shared" si="82"/>
        <v>11040300</v>
      </c>
      <c r="K73" s="272"/>
      <c r="L73" s="273"/>
      <c r="M73" s="273"/>
      <c r="N73" s="273"/>
      <c r="O73" s="290"/>
      <c r="P73" s="291"/>
      <c r="Q73" s="17" t="s">
        <v>7</v>
      </c>
      <c r="R73" s="43">
        <f>R68</f>
        <v>1178739600</v>
      </c>
      <c r="S73" s="60"/>
      <c r="T73" s="281"/>
      <c r="U73" s="284"/>
      <c r="V73" s="60"/>
      <c r="W73" s="171" t="s">
        <v>7</v>
      </c>
      <c r="X73" s="6">
        <f t="shared" ref="X73:AE73" si="83">X68</f>
        <v>2288.6</v>
      </c>
      <c r="Y73" s="6">
        <f t="shared" si="83"/>
        <v>3293.3</v>
      </c>
      <c r="Z73" s="6">
        <f t="shared" si="83"/>
        <v>35.299999999999997</v>
      </c>
      <c r="AA73" s="6">
        <f t="shared" si="83"/>
        <v>45.5</v>
      </c>
      <c r="AB73" s="6">
        <f t="shared" si="83"/>
        <v>2404.1</v>
      </c>
      <c r="AC73" s="6">
        <f t="shared" si="83"/>
        <v>3476.4</v>
      </c>
      <c r="AD73" s="6">
        <f t="shared" si="83"/>
        <v>59.1</v>
      </c>
      <c r="AE73" s="92">
        <f t="shared" si="83"/>
        <v>7.8</v>
      </c>
      <c r="AF73" s="16"/>
      <c r="AG73" s="171" t="s">
        <v>26</v>
      </c>
      <c r="AH73" s="7">
        <f>(AH72*10.74)</f>
        <v>42.28875</v>
      </c>
      <c r="AI73" s="7">
        <f>(AI72*2.2)</f>
        <v>21.862500000000001</v>
      </c>
      <c r="AJ73" s="7">
        <f>(AJ72*0.25)</f>
        <v>0.5625</v>
      </c>
      <c r="AK73" s="294">
        <f>AK72+AL72</f>
        <v>23</v>
      </c>
      <c r="AL73" s="295"/>
      <c r="AM73" s="11"/>
      <c r="AN73" s="25" t="s">
        <v>41</v>
      </c>
      <c r="AO73" s="26">
        <v>20.100000000000001</v>
      </c>
      <c r="AP73" s="27">
        <v>7.76</v>
      </c>
      <c r="AQ73" s="71"/>
      <c r="AR73" s="36" t="s">
        <v>36</v>
      </c>
      <c r="AS73" s="13">
        <v>0.26600000000000001</v>
      </c>
      <c r="AT73" s="2" t="s">
        <v>39</v>
      </c>
      <c r="AU73" s="39">
        <v>0.25800000000000001</v>
      </c>
      <c r="AV73" s="1"/>
      <c r="AW73" s="185" t="s">
        <v>79</v>
      </c>
      <c r="AX73" s="178">
        <f t="shared" ref="AX73:AZ73" si="84">AX68</f>
        <v>470878000</v>
      </c>
      <c r="AY73" s="178">
        <f t="shared" si="84"/>
        <v>272272900</v>
      </c>
      <c r="AZ73" s="181">
        <f t="shared" si="84"/>
        <v>171244000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287"/>
      <c r="B74" s="75" t="s">
        <v>3</v>
      </c>
      <c r="C74" s="85">
        <f t="shared" ref="C74:J74" si="85">C72-C73</f>
        <v>686000</v>
      </c>
      <c r="D74" s="85">
        <f t="shared" si="85"/>
        <v>0</v>
      </c>
      <c r="E74" s="85">
        <f t="shared" si="85"/>
        <v>32000</v>
      </c>
      <c r="F74" s="86">
        <f t="shared" si="85"/>
        <v>25000</v>
      </c>
      <c r="G74" s="85">
        <f t="shared" si="85"/>
        <v>728000</v>
      </c>
      <c r="H74" s="85">
        <f t="shared" si="85"/>
        <v>0</v>
      </c>
      <c r="I74" s="85">
        <f t="shared" si="85"/>
        <v>0</v>
      </c>
      <c r="J74" s="86">
        <f t="shared" si="85"/>
        <v>14000</v>
      </c>
      <c r="K74" s="274"/>
      <c r="L74" s="275"/>
      <c r="M74" s="275"/>
      <c r="N74" s="275"/>
      <c r="O74" s="292"/>
      <c r="P74" s="293"/>
      <c r="Q74" s="51" t="s">
        <v>3</v>
      </c>
      <c r="R74" s="44">
        <f>R72-R73</f>
        <v>1223800</v>
      </c>
      <c r="S74" s="61"/>
      <c r="T74" s="282"/>
      <c r="U74" s="285"/>
      <c r="V74" s="61"/>
      <c r="W74" s="48" t="s">
        <v>3</v>
      </c>
      <c r="X74" s="49">
        <f>X72-X73</f>
        <v>9.5999999999999091</v>
      </c>
      <c r="Y74" s="49">
        <f t="shared" ref="Y74:AE74" si="86">Y72-Y73</f>
        <v>10.099999999999909</v>
      </c>
      <c r="Z74" s="49">
        <f t="shared" si="86"/>
        <v>0</v>
      </c>
      <c r="AA74" s="49">
        <f t="shared" si="86"/>
        <v>0</v>
      </c>
      <c r="AB74" s="49">
        <f t="shared" si="86"/>
        <v>10</v>
      </c>
      <c r="AC74" s="49">
        <f t="shared" si="86"/>
        <v>10.400000000000091</v>
      </c>
      <c r="AD74" s="49">
        <f t="shared" si="86"/>
        <v>0.10000000000000142</v>
      </c>
      <c r="AE74" s="94">
        <f t="shared" si="86"/>
        <v>0.10000000000000053</v>
      </c>
      <c r="AF74" s="16"/>
      <c r="AG74" s="172" t="s">
        <v>28</v>
      </c>
      <c r="AH74" s="170">
        <f>(AH73)/((K72/1000000)*8.34)</f>
        <v>3.585992592064962</v>
      </c>
      <c r="AI74" s="170">
        <f>(AI73)/((K72/1000000)*8.34)</f>
        <v>1.8538917098287426</v>
      </c>
      <c r="AJ74" s="170">
        <f>(AJ73)/((K72/1000000)*8.34)</f>
        <v>4.769875754276353E-2</v>
      </c>
      <c r="AK74" s="296">
        <f>(AK73)/((K72/1000000)*8.34)</f>
        <v>1.9503491973041087</v>
      </c>
      <c r="AL74" s="297"/>
      <c r="AM74" s="11"/>
      <c r="AN74" s="63"/>
      <c r="AO74" s="14"/>
      <c r="AP74" s="14"/>
      <c r="AQ74" s="71"/>
      <c r="AR74" s="174" t="s">
        <v>55</v>
      </c>
      <c r="AS74" s="89">
        <v>1.06</v>
      </c>
      <c r="AT74" s="173" t="s">
        <v>54</v>
      </c>
      <c r="AU74" s="38">
        <v>4.1000000000000002E-2</v>
      </c>
      <c r="AV74" s="1"/>
      <c r="AW74" s="177" t="s">
        <v>3</v>
      </c>
      <c r="AX74" s="182">
        <f>AX72-AX73</f>
        <v>766000</v>
      </c>
      <c r="AY74" s="182">
        <f>AY72-AY73</f>
        <v>787800</v>
      </c>
      <c r="AZ74" s="183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64"/>
      <c r="T75" s="1"/>
      <c r="U75" s="88"/>
      <c r="V75" s="67"/>
      <c r="W75" s="3"/>
      <c r="X75" s="96"/>
      <c r="Y75" s="96"/>
      <c r="Z75" s="96"/>
      <c r="AA75" s="96"/>
      <c r="AB75" s="96"/>
      <c r="AC75" s="96"/>
      <c r="AD75" s="96"/>
      <c r="AE75" s="96"/>
      <c r="AF75" s="1"/>
      <c r="AG75" s="1"/>
      <c r="AH75" s="1"/>
      <c r="AI75" s="1"/>
      <c r="AJ75" s="1"/>
      <c r="AK75" s="1"/>
      <c r="AL75" s="1"/>
      <c r="AM75" s="64"/>
      <c r="AN75" s="64"/>
      <c r="AO75" s="1"/>
      <c r="AP75" s="1"/>
      <c r="AQ75" s="64"/>
      <c r="AR75" s="8"/>
      <c r="AS75" s="8"/>
      <c r="AT75" s="8"/>
      <c r="AU75" s="8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267">
        <v>19</v>
      </c>
      <c r="B76" s="76" t="s">
        <v>45</v>
      </c>
      <c r="C76" s="81">
        <v>172253000</v>
      </c>
      <c r="D76" s="40">
        <v>1570370</v>
      </c>
      <c r="E76" s="40">
        <v>3788190</v>
      </c>
      <c r="F76" s="42">
        <v>6370350</v>
      </c>
      <c r="G76" s="81">
        <v>243990000</v>
      </c>
      <c r="H76" s="40">
        <v>2110440</v>
      </c>
      <c r="I76" s="40">
        <v>6586520</v>
      </c>
      <c r="J76" s="42">
        <v>11078300</v>
      </c>
      <c r="K76" s="270">
        <f>C78+G78</f>
        <v>1273000</v>
      </c>
      <c r="L76" s="271"/>
      <c r="M76" s="276">
        <f>D78+E78+F78+H78+I78+J78</f>
        <v>87000</v>
      </c>
      <c r="N76" s="271"/>
      <c r="O76" s="288">
        <f>M76+K76</f>
        <v>1360000</v>
      </c>
      <c r="P76" s="289"/>
      <c r="Q76" s="45" t="s">
        <v>6</v>
      </c>
      <c r="R76" s="42">
        <v>1181182000</v>
      </c>
      <c r="S76" s="60"/>
      <c r="T76" s="280">
        <v>0</v>
      </c>
      <c r="U76" s="283">
        <v>1.05</v>
      </c>
      <c r="V76" s="60"/>
      <c r="W76" s="169" t="s">
        <v>6</v>
      </c>
      <c r="X76" s="47">
        <v>2307.3000000000002</v>
      </c>
      <c r="Y76" s="47">
        <v>3312.1</v>
      </c>
      <c r="Z76" s="47">
        <v>35.5</v>
      </c>
      <c r="AA76" s="47">
        <v>45.6</v>
      </c>
      <c r="AB76" s="47">
        <v>2423.5</v>
      </c>
      <c r="AC76" s="47">
        <v>3495.9</v>
      </c>
      <c r="AD76" s="47">
        <v>59.4</v>
      </c>
      <c r="AE76" s="93">
        <v>7.9</v>
      </c>
      <c r="AF76" s="16"/>
      <c r="AG76" s="169" t="s">
        <v>29</v>
      </c>
      <c r="AH76" s="18">
        <v>3.75</v>
      </c>
      <c r="AI76" s="18">
        <v>8.625</v>
      </c>
      <c r="AJ76" s="18">
        <v>2.25</v>
      </c>
      <c r="AK76" s="18">
        <v>10</v>
      </c>
      <c r="AL76" s="19">
        <v>11</v>
      </c>
      <c r="AM76" s="70"/>
      <c r="AN76" s="73" t="s">
        <v>40</v>
      </c>
      <c r="AO76" s="23">
        <v>18.7</v>
      </c>
      <c r="AP76" s="24">
        <v>7.53</v>
      </c>
      <c r="AQ76" s="71"/>
      <c r="AR76" s="34" t="s">
        <v>37</v>
      </c>
      <c r="AS76" s="55">
        <v>4.4999999999999998E-2</v>
      </c>
      <c r="AT76" s="35" t="s">
        <v>38</v>
      </c>
      <c r="AU76" s="56">
        <v>5.8000000000000003E-2</v>
      </c>
      <c r="AV76" s="1"/>
      <c r="AW76" s="184" t="s">
        <v>45</v>
      </c>
      <c r="AX76" s="179">
        <v>472374000</v>
      </c>
      <c r="AY76" s="179">
        <v>273753000</v>
      </c>
      <c r="AZ76" s="180">
        <v>171315000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286"/>
      <c r="B77" s="77" t="s">
        <v>44</v>
      </c>
      <c r="C77" s="82">
        <f t="shared" ref="C77:J77" si="87">C72</f>
        <v>171600000</v>
      </c>
      <c r="D77" s="83">
        <f t="shared" si="87"/>
        <v>1562370</v>
      </c>
      <c r="E77" s="83">
        <f t="shared" si="87"/>
        <v>3788190</v>
      </c>
      <c r="F77" s="84">
        <f t="shared" si="87"/>
        <v>6355350</v>
      </c>
      <c r="G77" s="82">
        <f t="shared" si="87"/>
        <v>243370000</v>
      </c>
      <c r="H77" s="83">
        <f t="shared" si="87"/>
        <v>2102440</v>
      </c>
      <c r="I77" s="83">
        <f t="shared" si="87"/>
        <v>6554520</v>
      </c>
      <c r="J77" s="84">
        <f t="shared" si="87"/>
        <v>11054300</v>
      </c>
      <c r="K77" s="272"/>
      <c r="L77" s="273"/>
      <c r="M77" s="273"/>
      <c r="N77" s="273"/>
      <c r="O77" s="290"/>
      <c r="P77" s="291"/>
      <c r="Q77" s="17" t="s">
        <v>7</v>
      </c>
      <c r="R77" s="43">
        <f>R72</f>
        <v>1179963400</v>
      </c>
      <c r="S77" s="60"/>
      <c r="T77" s="281"/>
      <c r="U77" s="284"/>
      <c r="V77" s="60"/>
      <c r="W77" s="171" t="s">
        <v>7</v>
      </c>
      <c r="X77" s="6">
        <f t="shared" ref="X77:AE77" si="88">X72</f>
        <v>2298.1999999999998</v>
      </c>
      <c r="Y77" s="6">
        <f t="shared" si="88"/>
        <v>3303.4</v>
      </c>
      <c r="Z77" s="6">
        <f t="shared" si="88"/>
        <v>35.299999999999997</v>
      </c>
      <c r="AA77" s="6">
        <f t="shared" si="88"/>
        <v>45.5</v>
      </c>
      <c r="AB77" s="6">
        <f t="shared" si="88"/>
        <v>2414.1</v>
      </c>
      <c r="AC77" s="6">
        <f t="shared" si="88"/>
        <v>3486.8</v>
      </c>
      <c r="AD77" s="6">
        <f t="shared" si="88"/>
        <v>59.2</v>
      </c>
      <c r="AE77" s="92">
        <f t="shared" si="88"/>
        <v>7.9</v>
      </c>
      <c r="AF77" s="16"/>
      <c r="AG77" s="171" t="s">
        <v>26</v>
      </c>
      <c r="AH77" s="7">
        <f>(AH76*10.74)</f>
        <v>40.274999999999999</v>
      </c>
      <c r="AI77" s="7">
        <f>(AI76*2.2)</f>
        <v>18.975000000000001</v>
      </c>
      <c r="AJ77" s="7">
        <f>(AJ76*0.25)</f>
        <v>0.5625</v>
      </c>
      <c r="AK77" s="294">
        <f>AK76+AL76</f>
        <v>21</v>
      </c>
      <c r="AL77" s="295"/>
      <c r="AM77" s="11"/>
      <c r="AN77" s="25" t="s">
        <v>41</v>
      </c>
      <c r="AO77" s="26">
        <v>20.399999999999999</v>
      </c>
      <c r="AP77" s="27">
        <v>7.77</v>
      </c>
      <c r="AQ77" s="71"/>
      <c r="AR77" s="36" t="s">
        <v>36</v>
      </c>
      <c r="AS77" s="13">
        <v>0.17599999999999999</v>
      </c>
      <c r="AT77" s="2" t="s">
        <v>39</v>
      </c>
      <c r="AU77" s="39">
        <v>0.186</v>
      </c>
      <c r="AV77" s="1"/>
      <c r="AW77" s="185" t="s">
        <v>79</v>
      </c>
      <c r="AX77" s="178">
        <f t="shared" ref="AX77:AZ77" si="89">AX72</f>
        <v>471644000</v>
      </c>
      <c r="AY77" s="178">
        <f t="shared" si="89"/>
        <v>273060700</v>
      </c>
      <c r="AZ77" s="181">
        <f t="shared" si="89"/>
        <v>171280000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287"/>
      <c r="B78" s="75" t="s">
        <v>3</v>
      </c>
      <c r="C78" s="85">
        <f t="shared" ref="C78:J78" si="90">C76-C77</f>
        <v>653000</v>
      </c>
      <c r="D78" s="85">
        <f t="shared" si="90"/>
        <v>8000</v>
      </c>
      <c r="E78" s="85">
        <f t="shared" si="90"/>
        <v>0</v>
      </c>
      <c r="F78" s="86">
        <f t="shared" si="90"/>
        <v>15000</v>
      </c>
      <c r="G78" s="85">
        <f t="shared" si="90"/>
        <v>620000</v>
      </c>
      <c r="H78" s="85">
        <f t="shared" si="90"/>
        <v>8000</v>
      </c>
      <c r="I78" s="85">
        <f t="shared" si="90"/>
        <v>32000</v>
      </c>
      <c r="J78" s="86">
        <f t="shared" si="90"/>
        <v>24000</v>
      </c>
      <c r="K78" s="274"/>
      <c r="L78" s="275"/>
      <c r="M78" s="275"/>
      <c r="N78" s="275"/>
      <c r="O78" s="292"/>
      <c r="P78" s="293"/>
      <c r="Q78" s="51" t="s">
        <v>3</v>
      </c>
      <c r="R78" s="44">
        <f>R76-R77</f>
        <v>1218600</v>
      </c>
      <c r="S78" s="61"/>
      <c r="T78" s="282"/>
      <c r="U78" s="285"/>
      <c r="V78" s="61"/>
      <c r="W78" s="48" t="s">
        <v>3</v>
      </c>
      <c r="X78" s="49">
        <f>X76-X77</f>
        <v>9.1000000000003638</v>
      </c>
      <c r="Y78" s="49">
        <f t="shared" ref="Y78:AE78" si="91">Y76-Y77</f>
        <v>8.6999999999998181</v>
      </c>
      <c r="Z78" s="49">
        <f t="shared" si="91"/>
        <v>0.20000000000000284</v>
      </c>
      <c r="AA78" s="49">
        <f t="shared" si="91"/>
        <v>0.10000000000000142</v>
      </c>
      <c r="AB78" s="49">
        <f t="shared" si="91"/>
        <v>9.4000000000000909</v>
      </c>
      <c r="AC78" s="49">
        <f t="shared" si="91"/>
        <v>9.0999999999999091</v>
      </c>
      <c r="AD78" s="49">
        <f t="shared" si="91"/>
        <v>0.19999999999999574</v>
      </c>
      <c r="AE78" s="94">
        <f t="shared" si="91"/>
        <v>0</v>
      </c>
      <c r="AF78" s="16"/>
      <c r="AG78" s="172" t="s">
        <v>28</v>
      </c>
      <c r="AH78" s="170">
        <f>(AH77)/((K76/1000000)*8.34)</f>
        <v>3.7935087907678575</v>
      </c>
      <c r="AI78" s="170">
        <f>(AI77)/((K76/1000000)*8.34)</f>
        <v>1.7872583315908157</v>
      </c>
      <c r="AJ78" s="170">
        <f>(AJ77)/((K76/1000000)*8.34)</f>
        <v>5.2981966351506392E-2</v>
      </c>
      <c r="AK78" s="296">
        <f>(AK77)/((K76/1000000)*8.34)</f>
        <v>1.9779934104562384</v>
      </c>
      <c r="AL78" s="297"/>
      <c r="AM78" s="11"/>
      <c r="AN78" s="63"/>
      <c r="AO78" s="14"/>
      <c r="AP78" s="14"/>
      <c r="AQ78" s="71"/>
      <c r="AR78" s="174" t="s">
        <v>55</v>
      </c>
      <c r="AS78" s="89">
        <v>1.08</v>
      </c>
      <c r="AT78" s="173" t="s">
        <v>54</v>
      </c>
      <c r="AU78" s="38">
        <v>3.9E-2</v>
      </c>
      <c r="AV78" s="1"/>
      <c r="AW78" s="177" t="s">
        <v>3</v>
      </c>
      <c r="AX78" s="182">
        <f>AX76-AX77</f>
        <v>730000</v>
      </c>
      <c r="AY78" s="182">
        <f>AY76-AY77</f>
        <v>692300</v>
      </c>
      <c r="AZ78" s="183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64"/>
      <c r="T79" s="1"/>
      <c r="U79" s="88"/>
      <c r="V79" s="67"/>
      <c r="W79" s="3"/>
      <c r="X79" s="96"/>
      <c r="Y79" s="96"/>
      <c r="Z79" s="96"/>
      <c r="AA79" s="96"/>
      <c r="AB79" s="96"/>
      <c r="AC79" s="96"/>
      <c r="AD79" s="96"/>
      <c r="AE79" s="96"/>
      <c r="AF79" s="1"/>
      <c r="AG79" s="1"/>
      <c r="AH79" s="1"/>
      <c r="AI79" s="1"/>
      <c r="AJ79" s="1"/>
      <c r="AK79" s="1"/>
      <c r="AL79" s="1"/>
      <c r="AM79" s="64"/>
      <c r="AN79" s="64"/>
      <c r="AO79" s="1"/>
      <c r="AP79" s="1"/>
      <c r="AQ79" s="64"/>
      <c r="AR79" s="8"/>
      <c r="AS79" s="8"/>
      <c r="AT79" s="8"/>
      <c r="AU79" s="8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267">
        <v>20</v>
      </c>
      <c r="B80" s="76" t="s">
        <v>45</v>
      </c>
      <c r="C80" s="81">
        <v>172921000</v>
      </c>
      <c r="D80" s="40">
        <v>1570370</v>
      </c>
      <c r="E80" s="40">
        <v>3821190</v>
      </c>
      <c r="F80" s="42">
        <v>6394350</v>
      </c>
      <c r="G80" s="81">
        <v>244685000</v>
      </c>
      <c r="H80" s="40">
        <v>2118440</v>
      </c>
      <c r="I80" s="40">
        <v>6586520</v>
      </c>
      <c r="J80" s="42">
        <v>11092300</v>
      </c>
      <c r="K80" s="270">
        <f>C82+G82</f>
        <v>1363000</v>
      </c>
      <c r="L80" s="271"/>
      <c r="M80" s="276">
        <f>D82+E82+F82+H82+I82+J82</f>
        <v>79000</v>
      </c>
      <c r="N80" s="271"/>
      <c r="O80" s="288">
        <f>M80+K80</f>
        <v>1442000</v>
      </c>
      <c r="P80" s="289"/>
      <c r="Q80" s="45" t="s">
        <v>6</v>
      </c>
      <c r="R80" s="42">
        <v>1182327700</v>
      </c>
      <c r="S80" s="60"/>
      <c r="T80" s="280">
        <v>0.02</v>
      </c>
      <c r="U80" s="283">
        <v>1.06</v>
      </c>
      <c r="V80" s="60"/>
      <c r="W80" s="169" t="s">
        <v>6</v>
      </c>
      <c r="X80" s="47">
        <v>2316.8000000000002</v>
      </c>
      <c r="Y80" s="47">
        <v>3321.7</v>
      </c>
      <c r="Z80" s="47">
        <v>35.6</v>
      </c>
      <c r="AA80" s="47">
        <v>45.6</v>
      </c>
      <c r="AB80" s="47">
        <v>2433.3000000000002</v>
      </c>
      <c r="AC80" s="47">
        <v>3505.9</v>
      </c>
      <c r="AD80" s="47">
        <v>59.6</v>
      </c>
      <c r="AE80" s="93">
        <v>8</v>
      </c>
      <c r="AF80" s="16"/>
      <c r="AG80" s="169" t="s">
        <v>29</v>
      </c>
      <c r="AH80" s="18">
        <v>3.9375</v>
      </c>
      <c r="AI80" s="18">
        <v>9.25</v>
      </c>
      <c r="AJ80" s="18">
        <v>2.25</v>
      </c>
      <c r="AK80" s="18">
        <v>11</v>
      </c>
      <c r="AL80" s="19">
        <v>11</v>
      </c>
      <c r="AM80" s="70"/>
      <c r="AN80" s="73" t="s">
        <v>40</v>
      </c>
      <c r="AO80" s="23">
        <v>19</v>
      </c>
      <c r="AP80" s="24">
        <v>7.5</v>
      </c>
      <c r="AQ80" s="71"/>
      <c r="AR80" s="34" t="s">
        <v>37</v>
      </c>
      <c r="AS80" s="55">
        <v>4.2999999999999997E-2</v>
      </c>
      <c r="AT80" s="35" t="s">
        <v>38</v>
      </c>
      <c r="AU80" s="56">
        <v>0.06</v>
      </c>
      <c r="AV80" s="1"/>
      <c r="AW80" s="184" t="s">
        <v>45</v>
      </c>
      <c r="AX80" s="179">
        <v>473116000</v>
      </c>
      <c r="AY80" s="179">
        <v>274511900</v>
      </c>
      <c r="AZ80" s="180">
        <v>171350000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286"/>
      <c r="B81" s="77" t="s">
        <v>44</v>
      </c>
      <c r="C81" s="82">
        <f t="shared" ref="C81:J81" si="92">C76</f>
        <v>172253000</v>
      </c>
      <c r="D81" s="83">
        <f t="shared" si="92"/>
        <v>1570370</v>
      </c>
      <c r="E81" s="83">
        <f t="shared" si="92"/>
        <v>3788190</v>
      </c>
      <c r="F81" s="84">
        <f t="shared" si="92"/>
        <v>6370350</v>
      </c>
      <c r="G81" s="82">
        <f t="shared" si="92"/>
        <v>243990000</v>
      </c>
      <c r="H81" s="83">
        <f t="shared" si="92"/>
        <v>2110440</v>
      </c>
      <c r="I81" s="83">
        <f t="shared" si="92"/>
        <v>6586520</v>
      </c>
      <c r="J81" s="84">
        <f t="shared" si="92"/>
        <v>11078300</v>
      </c>
      <c r="K81" s="272"/>
      <c r="L81" s="273"/>
      <c r="M81" s="273"/>
      <c r="N81" s="273"/>
      <c r="O81" s="290"/>
      <c r="P81" s="291"/>
      <c r="Q81" s="17" t="s">
        <v>7</v>
      </c>
      <c r="R81" s="43">
        <f>R76</f>
        <v>1181182000</v>
      </c>
      <c r="S81" s="60"/>
      <c r="T81" s="281"/>
      <c r="U81" s="284"/>
      <c r="V81" s="60"/>
      <c r="W81" s="171" t="s">
        <v>7</v>
      </c>
      <c r="X81" s="6">
        <f t="shared" ref="X81:AE81" si="93">X76</f>
        <v>2307.3000000000002</v>
      </c>
      <c r="Y81" s="6">
        <f t="shared" si="93"/>
        <v>3312.1</v>
      </c>
      <c r="Z81" s="6">
        <f t="shared" si="93"/>
        <v>35.5</v>
      </c>
      <c r="AA81" s="6">
        <f t="shared" si="93"/>
        <v>45.6</v>
      </c>
      <c r="AB81" s="6">
        <f t="shared" si="93"/>
        <v>2423.5</v>
      </c>
      <c r="AC81" s="6">
        <f t="shared" si="93"/>
        <v>3495.9</v>
      </c>
      <c r="AD81" s="6">
        <f t="shared" si="93"/>
        <v>59.4</v>
      </c>
      <c r="AE81" s="92">
        <f t="shared" si="93"/>
        <v>7.9</v>
      </c>
      <c r="AF81" s="16"/>
      <c r="AG81" s="171" t="s">
        <v>26</v>
      </c>
      <c r="AH81" s="7">
        <f>(AH80*10.74)</f>
        <v>42.28875</v>
      </c>
      <c r="AI81" s="7">
        <f>(AI80*2.2)</f>
        <v>20.350000000000001</v>
      </c>
      <c r="AJ81" s="7">
        <f>(AJ80*0.25)</f>
        <v>0.5625</v>
      </c>
      <c r="AK81" s="294">
        <f>AK80+AL80</f>
        <v>22</v>
      </c>
      <c r="AL81" s="295"/>
      <c r="AM81" s="11"/>
      <c r="AN81" s="25" t="s">
        <v>41</v>
      </c>
      <c r="AO81" s="26">
        <v>21.1</v>
      </c>
      <c r="AP81" s="27">
        <v>7.79</v>
      </c>
      <c r="AQ81" s="71"/>
      <c r="AR81" s="36" t="s">
        <v>36</v>
      </c>
      <c r="AS81" s="13">
        <v>0.27</v>
      </c>
      <c r="AT81" s="2" t="s">
        <v>39</v>
      </c>
      <c r="AU81" s="39">
        <v>0.251</v>
      </c>
      <c r="AV81" s="1"/>
      <c r="AW81" s="185" t="s">
        <v>79</v>
      </c>
      <c r="AX81" s="178">
        <f t="shared" ref="AX81:AZ81" si="94">AX76</f>
        <v>472374000</v>
      </c>
      <c r="AY81" s="178">
        <f t="shared" si="94"/>
        <v>273753000</v>
      </c>
      <c r="AZ81" s="181">
        <f t="shared" si="94"/>
        <v>171315000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287"/>
      <c r="B82" s="75" t="s">
        <v>3</v>
      </c>
      <c r="C82" s="85">
        <f t="shared" ref="C82:J82" si="95">C80-C81</f>
        <v>668000</v>
      </c>
      <c r="D82" s="85">
        <f t="shared" si="95"/>
        <v>0</v>
      </c>
      <c r="E82" s="85">
        <f t="shared" si="95"/>
        <v>33000</v>
      </c>
      <c r="F82" s="86">
        <f t="shared" si="95"/>
        <v>24000</v>
      </c>
      <c r="G82" s="85">
        <f t="shared" si="95"/>
        <v>695000</v>
      </c>
      <c r="H82" s="85">
        <f t="shared" si="95"/>
        <v>8000</v>
      </c>
      <c r="I82" s="85">
        <f t="shared" si="95"/>
        <v>0</v>
      </c>
      <c r="J82" s="86">
        <f t="shared" si="95"/>
        <v>14000</v>
      </c>
      <c r="K82" s="274"/>
      <c r="L82" s="275"/>
      <c r="M82" s="275"/>
      <c r="N82" s="275"/>
      <c r="O82" s="292"/>
      <c r="P82" s="293"/>
      <c r="Q82" s="51" t="s">
        <v>3</v>
      </c>
      <c r="R82" s="44">
        <f>R80-R81</f>
        <v>1145700</v>
      </c>
      <c r="S82" s="61"/>
      <c r="T82" s="282"/>
      <c r="U82" s="285"/>
      <c r="V82" s="61"/>
      <c r="W82" s="48" t="s">
        <v>3</v>
      </c>
      <c r="X82" s="49">
        <f>X80-X81</f>
        <v>9.5</v>
      </c>
      <c r="Y82" s="49">
        <f t="shared" ref="Y82:AE82" si="96">Y80-Y81</f>
        <v>9.5999999999999091</v>
      </c>
      <c r="Z82" s="49">
        <f t="shared" si="96"/>
        <v>0.10000000000000142</v>
      </c>
      <c r="AA82" s="49">
        <f t="shared" si="96"/>
        <v>0</v>
      </c>
      <c r="AB82" s="49">
        <f t="shared" si="96"/>
        <v>9.8000000000001819</v>
      </c>
      <c r="AC82" s="49">
        <f t="shared" si="96"/>
        <v>10</v>
      </c>
      <c r="AD82" s="49">
        <f t="shared" si="96"/>
        <v>0.20000000000000284</v>
      </c>
      <c r="AE82" s="94">
        <f t="shared" si="96"/>
        <v>9.9999999999999645E-2</v>
      </c>
      <c r="AF82" s="16"/>
      <c r="AG82" s="172" t="s">
        <v>28</v>
      </c>
      <c r="AH82" s="170">
        <f>(AH81)/((K80/1000000)*8.34)</f>
        <v>3.7201713317533796</v>
      </c>
      <c r="AI82" s="170">
        <f>(AI81)/((K80/1000000)*8.34)</f>
        <v>1.790203933698236</v>
      </c>
      <c r="AJ82" s="170">
        <f>(AJ81)/((K80/1000000)*8.34)</f>
        <v>4.9483523965860331E-2</v>
      </c>
      <c r="AK82" s="296">
        <f>(AK81)/((K80/1000000)*8.34)</f>
        <v>1.935355603998093</v>
      </c>
      <c r="AL82" s="297"/>
      <c r="AM82" s="11"/>
      <c r="AN82" s="63"/>
      <c r="AO82" s="14"/>
      <c r="AP82" s="14"/>
      <c r="AQ82" s="71"/>
      <c r="AR82" s="174" t="s">
        <v>55</v>
      </c>
      <c r="AS82" s="89">
        <v>1.1200000000000001</v>
      </c>
      <c r="AT82" s="173" t="s">
        <v>54</v>
      </c>
      <c r="AU82" s="38">
        <v>0.04</v>
      </c>
      <c r="AV82" s="1"/>
      <c r="AW82" s="177" t="s">
        <v>3</v>
      </c>
      <c r="AX82" s="182">
        <f>AX80-AX81</f>
        <v>742000</v>
      </c>
      <c r="AY82" s="182">
        <f>AY80-AY81</f>
        <v>758900</v>
      </c>
      <c r="AZ82" s="183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64"/>
      <c r="T83" s="1"/>
      <c r="U83" s="88"/>
      <c r="V83" s="67"/>
      <c r="W83" s="3"/>
      <c r="X83" s="96"/>
      <c r="Y83" s="96"/>
      <c r="Z83" s="96"/>
      <c r="AA83" s="96"/>
      <c r="AB83" s="96"/>
      <c r="AC83" s="96"/>
      <c r="AD83" s="96"/>
      <c r="AE83" s="96"/>
      <c r="AF83" s="1"/>
      <c r="AG83" s="1"/>
      <c r="AH83" s="1"/>
      <c r="AI83" s="1"/>
      <c r="AJ83" s="1"/>
      <c r="AK83" s="1"/>
      <c r="AL83" s="1"/>
      <c r="AM83" s="64"/>
      <c r="AN83" s="64"/>
      <c r="AO83" s="1"/>
      <c r="AP83" s="1"/>
      <c r="AQ83" s="64"/>
      <c r="AR83" s="8"/>
      <c r="AS83" s="8"/>
      <c r="AT83" s="8"/>
      <c r="AU83" s="8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267">
        <v>21</v>
      </c>
      <c r="B84" s="76" t="s">
        <v>45</v>
      </c>
      <c r="C84" s="81">
        <v>173478000</v>
      </c>
      <c r="D84" s="40">
        <v>1578370</v>
      </c>
      <c r="E84" s="40">
        <v>3821190</v>
      </c>
      <c r="F84" s="42">
        <v>6409350</v>
      </c>
      <c r="G84" s="81">
        <v>245223000</v>
      </c>
      <c r="H84" s="40">
        <v>2118440</v>
      </c>
      <c r="I84" s="40">
        <v>6619510</v>
      </c>
      <c r="J84" s="42">
        <v>11116400</v>
      </c>
      <c r="K84" s="270">
        <f>C86+G86</f>
        <v>1095000</v>
      </c>
      <c r="L84" s="271"/>
      <c r="M84" s="276">
        <f>D86+E86+F86+H86+I86+J86</f>
        <v>80090</v>
      </c>
      <c r="N84" s="271"/>
      <c r="O84" s="288">
        <f>M84+K84</f>
        <v>1175090</v>
      </c>
      <c r="P84" s="289"/>
      <c r="Q84" s="45" t="s">
        <v>6</v>
      </c>
      <c r="R84" s="42">
        <v>1183410000</v>
      </c>
      <c r="S84" s="60"/>
      <c r="T84" s="280">
        <v>0.01</v>
      </c>
      <c r="U84" s="283">
        <v>1.0900000000000001</v>
      </c>
      <c r="V84" s="60"/>
      <c r="W84" s="169" t="s">
        <v>6</v>
      </c>
      <c r="X84" s="47">
        <v>2324.6</v>
      </c>
      <c r="Y84" s="47">
        <v>3329.3</v>
      </c>
      <c r="Z84" s="47">
        <v>35.799999999999997</v>
      </c>
      <c r="AA84" s="47">
        <v>45.7</v>
      </c>
      <c r="AB84" s="47">
        <v>2441.5</v>
      </c>
      <c r="AC84" s="47">
        <v>3513.8</v>
      </c>
      <c r="AD84" s="47">
        <v>59.8</v>
      </c>
      <c r="AE84" s="93">
        <v>8</v>
      </c>
      <c r="AF84" s="16"/>
      <c r="AG84" s="169" t="s">
        <v>29</v>
      </c>
      <c r="AH84" s="18">
        <v>3</v>
      </c>
      <c r="AI84" s="18">
        <v>8.25</v>
      </c>
      <c r="AJ84" s="18">
        <v>1.9375</v>
      </c>
      <c r="AK84" s="18">
        <v>9</v>
      </c>
      <c r="AL84" s="19">
        <v>9</v>
      </c>
      <c r="AM84" s="70"/>
      <c r="AN84" s="73" t="s">
        <v>40</v>
      </c>
      <c r="AO84" s="23">
        <v>19</v>
      </c>
      <c r="AP84" s="24">
        <v>7.56</v>
      </c>
      <c r="AQ84" s="71"/>
      <c r="AR84" s="34" t="s">
        <v>37</v>
      </c>
      <c r="AS84" s="55">
        <v>4.3999999999999997E-2</v>
      </c>
      <c r="AT84" s="35" t="s">
        <v>38</v>
      </c>
      <c r="AU84" s="56">
        <v>5.8000000000000003E-2</v>
      </c>
      <c r="AV84" s="1"/>
      <c r="AW84" s="184" t="s">
        <v>45</v>
      </c>
      <c r="AX84" s="179">
        <v>473745000</v>
      </c>
      <c r="AY84" s="179">
        <v>275104900</v>
      </c>
      <c r="AZ84" s="180">
        <v>171386000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286"/>
      <c r="B85" s="77" t="s">
        <v>44</v>
      </c>
      <c r="C85" s="82">
        <f t="shared" ref="C85:J85" si="97">C80</f>
        <v>172921000</v>
      </c>
      <c r="D85" s="83">
        <f t="shared" si="97"/>
        <v>1570370</v>
      </c>
      <c r="E85" s="83">
        <f t="shared" si="97"/>
        <v>3821190</v>
      </c>
      <c r="F85" s="84">
        <f t="shared" si="97"/>
        <v>6394350</v>
      </c>
      <c r="G85" s="82">
        <f t="shared" si="97"/>
        <v>244685000</v>
      </c>
      <c r="H85" s="83">
        <f t="shared" si="97"/>
        <v>2118440</v>
      </c>
      <c r="I85" s="83">
        <f t="shared" si="97"/>
        <v>6586520</v>
      </c>
      <c r="J85" s="84">
        <f t="shared" si="97"/>
        <v>11092300</v>
      </c>
      <c r="K85" s="272"/>
      <c r="L85" s="273"/>
      <c r="M85" s="273"/>
      <c r="N85" s="273"/>
      <c r="O85" s="290"/>
      <c r="P85" s="291"/>
      <c r="Q85" s="17" t="s">
        <v>7</v>
      </c>
      <c r="R85" s="43">
        <f>R80</f>
        <v>1182327700</v>
      </c>
      <c r="S85" s="60"/>
      <c r="T85" s="281"/>
      <c r="U85" s="284"/>
      <c r="V85" s="60"/>
      <c r="W85" s="171" t="s">
        <v>7</v>
      </c>
      <c r="X85" s="6">
        <f t="shared" ref="X85:AE85" si="98">X80</f>
        <v>2316.8000000000002</v>
      </c>
      <c r="Y85" s="6">
        <f t="shared" si="98"/>
        <v>3321.7</v>
      </c>
      <c r="Z85" s="6">
        <f t="shared" si="98"/>
        <v>35.6</v>
      </c>
      <c r="AA85" s="6">
        <f t="shared" si="98"/>
        <v>45.6</v>
      </c>
      <c r="AB85" s="6">
        <f t="shared" si="98"/>
        <v>2433.3000000000002</v>
      </c>
      <c r="AC85" s="6">
        <f t="shared" si="98"/>
        <v>3505.9</v>
      </c>
      <c r="AD85" s="6">
        <f t="shared" si="98"/>
        <v>59.6</v>
      </c>
      <c r="AE85" s="92">
        <f t="shared" si="98"/>
        <v>8</v>
      </c>
      <c r="AF85" s="16"/>
      <c r="AG85" s="171" t="s">
        <v>26</v>
      </c>
      <c r="AH85" s="7">
        <f>(AH84*10.74)</f>
        <v>32.22</v>
      </c>
      <c r="AI85" s="7">
        <f>(AI84*2.2)</f>
        <v>18.150000000000002</v>
      </c>
      <c r="AJ85" s="7">
        <f>(AJ84*0.25)</f>
        <v>0.484375</v>
      </c>
      <c r="AK85" s="294">
        <f>AK84+AL84</f>
        <v>18</v>
      </c>
      <c r="AL85" s="295"/>
      <c r="AM85" s="11"/>
      <c r="AN85" s="25" t="s">
        <v>41</v>
      </c>
      <c r="AO85" s="26">
        <v>20.6</v>
      </c>
      <c r="AP85" s="27">
        <v>7.87</v>
      </c>
      <c r="AQ85" s="71"/>
      <c r="AR85" s="36" t="s">
        <v>36</v>
      </c>
      <c r="AS85" s="13">
        <v>0.17</v>
      </c>
      <c r="AT85" s="2" t="s">
        <v>39</v>
      </c>
      <c r="AU85" s="39">
        <v>0.22600000000000001</v>
      </c>
      <c r="AV85" s="1"/>
      <c r="AW85" s="185" t="s">
        <v>79</v>
      </c>
      <c r="AX85" s="178">
        <f t="shared" ref="AX85:AZ85" si="99">AX80</f>
        <v>473116000</v>
      </c>
      <c r="AY85" s="178">
        <f t="shared" si="99"/>
        <v>274511900</v>
      </c>
      <c r="AZ85" s="181">
        <f t="shared" si="99"/>
        <v>171350000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287"/>
      <c r="B86" s="75" t="s">
        <v>3</v>
      </c>
      <c r="C86" s="85">
        <f t="shared" ref="C86:J86" si="100">C84-C85</f>
        <v>557000</v>
      </c>
      <c r="D86" s="85">
        <f t="shared" si="100"/>
        <v>8000</v>
      </c>
      <c r="E86" s="85">
        <f t="shared" si="100"/>
        <v>0</v>
      </c>
      <c r="F86" s="86">
        <f t="shared" si="100"/>
        <v>15000</v>
      </c>
      <c r="G86" s="85">
        <f t="shared" si="100"/>
        <v>538000</v>
      </c>
      <c r="H86" s="85">
        <f t="shared" si="100"/>
        <v>0</v>
      </c>
      <c r="I86" s="85">
        <f t="shared" si="100"/>
        <v>32990</v>
      </c>
      <c r="J86" s="86">
        <f t="shared" si="100"/>
        <v>24100</v>
      </c>
      <c r="K86" s="274"/>
      <c r="L86" s="275"/>
      <c r="M86" s="275"/>
      <c r="N86" s="275"/>
      <c r="O86" s="292"/>
      <c r="P86" s="293"/>
      <c r="Q86" s="51" t="s">
        <v>3</v>
      </c>
      <c r="R86" s="44">
        <f>R84-R85</f>
        <v>1082300</v>
      </c>
      <c r="S86" s="61"/>
      <c r="T86" s="282"/>
      <c r="U86" s="285"/>
      <c r="V86" s="61"/>
      <c r="W86" s="48" t="s">
        <v>3</v>
      </c>
      <c r="X86" s="49">
        <f>X84-X85</f>
        <v>7.7999999999997272</v>
      </c>
      <c r="Y86" s="49">
        <f t="shared" ref="Y86:AE86" si="101">Y84-Y85</f>
        <v>7.6000000000003638</v>
      </c>
      <c r="Z86" s="49">
        <f t="shared" si="101"/>
        <v>0.19999999999999574</v>
      </c>
      <c r="AA86" s="49">
        <f t="shared" si="101"/>
        <v>0.10000000000000142</v>
      </c>
      <c r="AB86" s="49">
        <f t="shared" si="101"/>
        <v>8.1999999999998181</v>
      </c>
      <c r="AC86" s="49">
        <f t="shared" si="101"/>
        <v>7.9000000000000909</v>
      </c>
      <c r="AD86" s="49">
        <f t="shared" si="101"/>
        <v>0.19999999999999574</v>
      </c>
      <c r="AE86" s="94">
        <f t="shared" si="101"/>
        <v>0</v>
      </c>
      <c r="AF86" s="16"/>
      <c r="AG86" s="172" t="s">
        <v>28</v>
      </c>
      <c r="AH86" s="170">
        <f>(AH85)/((K84/1000000)*8.34)</f>
        <v>3.5281363949935942</v>
      </c>
      <c r="AI86" s="170">
        <f>(AI85)/((K84/1000000)*8.34)</f>
        <v>1.9874511349824255</v>
      </c>
      <c r="AJ86" s="170">
        <f>(AJ85)/((K84/1000000)*8.34)</f>
        <v>5.3039759972843652E-2</v>
      </c>
      <c r="AK86" s="296">
        <f>(AK85)/((K84/1000000)*8.34)</f>
        <v>1.971025918990835</v>
      </c>
      <c r="AL86" s="297"/>
      <c r="AM86" s="11"/>
      <c r="AN86" s="63"/>
      <c r="AO86" s="14"/>
      <c r="AP86" s="14"/>
      <c r="AQ86" s="71"/>
      <c r="AR86" s="174" t="s">
        <v>55</v>
      </c>
      <c r="AS86" s="89">
        <v>1.06</v>
      </c>
      <c r="AT86" s="173" t="s">
        <v>54</v>
      </c>
      <c r="AU86" s="38">
        <v>3.7999999999999999E-2</v>
      </c>
      <c r="AV86" s="1"/>
      <c r="AW86" s="177" t="s">
        <v>3</v>
      </c>
      <c r="AX86" s="182">
        <f>AX84-AX85</f>
        <v>629000</v>
      </c>
      <c r="AY86" s="182">
        <f>AY84-AY85</f>
        <v>593000</v>
      </c>
      <c r="AZ86" s="183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64"/>
      <c r="T87" s="1"/>
      <c r="U87" s="88"/>
      <c r="V87" s="67"/>
      <c r="W87" s="3"/>
      <c r="X87" s="96"/>
      <c r="Y87" s="96"/>
      <c r="Z87" s="96"/>
      <c r="AA87" s="96"/>
      <c r="AB87" s="96"/>
      <c r="AC87" s="96"/>
      <c r="AD87" s="96"/>
      <c r="AE87" s="96"/>
      <c r="AF87" s="1"/>
      <c r="AG87" s="1"/>
      <c r="AH87" s="1"/>
      <c r="AI87" s="1"/>
      <c r="AJ87" s="1"/>
      <c r="AK87" s="1"/>
      <c r="AL87" s="1"/>
      <c r="AM87" s="64"/>
      <c r="AN87" s="64"/>
      <c r="AO87" s="1"/>
      <c r="AP87" s="1"/>
      <c r="AQ87" s="64"/>
      <c r="AR87" s="8"/>
      <c r="AS87" s="8"/>
      <c r="AT87" s="8"/>
      <c r="AU87" s="8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267">
        <v>22</v>
      </c>
      <c r="B88" s="76" t="s">
        <v>45</v>
      </c>
      <c r="C88" s="81">
        <v>173960000</v>
      </c>
      <c r="D88" s="40">
        <v>1578370</v>
      </c>
      <c r="E88" s="40">
        <v>3853190</v>
      </c>
      <c r="F88" s="42">
        <v>6433350</v>
      </c>
      <c r="G88" s="81">
        <v>245712000</v>
      </c>
      <c r="H88" s="40">
        <v>2126440</v>
      </c>
      <c r="I88" s="40">
        <v>6619510</v>
      </c>
      <c r="J88" s="42">
        <v>11130400</v>
      </c>
      <c r="K88" s="270">
        <f>C90+G90</f>
        <v>971000</v>
      </c>
      <c r="L88" s="271"/>
      <c r="M88" s="276">
        <f>D90+E90+F90+H90+I90+J90</f>
        <v>78000</v>
      </c>
      <c r="N88" s="271"/>
      <c r="O88" s="288">
        <f>M88+K88</f>
        <v>1049000</v>
      </c>
      <c r="P88" s="289"/>
      <c r="Q88" s="45" t="s">
        <v>6</v>
      </c>
      <c r="R88" s="42">
        <v>1184471000</v>
      </c>
      <c r="S88" s="60"/>
      <c r="T88" s="280">
        <v>0</v>
      </c>
      <c r="U88" s="283">
        <v>1.1000000000000001</v>
      </c>
      <c r="V88" s="60"/>
      <c r="W88" s="169" t="s">
        <v>6</v>
      </c>
      <c r="X88" s="47">
        <v>2331.3000000000002</v>
      </c>
      <c r="Y88" s="47">
        <v>3336.2</v>
      </c>
      <c r="Z88" s="47">
        <v>35.799999999999997</v>
      </c>
      <c r="AA88" s="47">
        <v>45.8</v>
      </c>
      <c r="AB88" s="47">
        <v>2448.6</v>
      </c>
      <c r="AC88" s="47">
        <v>3521</v>
      </c>
      <c r="AD88" s="47">
        <v>59.9</v>
      </c>
      <c r="AE88" s="93">
        <v>8</v>
      </c>
      <c r="AF88" s="16"/>
      <c r="AG88" s="169" t="s">
        <v>29</v>
      </c>
      <c r="AH88" s="18">
        <v>3.25</v>
      </c>
      <c r="AI88" s="18">
        <v>6.5</v>
      </c>
      <c r="AJ88" s="18">
        <v>1.625</v>
      </c>
      <c r="AK88" s="18">
        <v>7</v>
      </c>
      <c r="AL88" s="19">
        <v>7</v>
      </c>
      <c r="AM88" s="70"/>
      <c r="AN88" s="73" t="s">
        <v>40</v>
      </c>
      <c r="AO88" s="23">
        <v>18.899999999999999</v>
      </c>
      <c r="AP88" s="24">
        <v>7.45</v>
      </c>
      <c r="AQ88" s="71"/>
      <c r="AR88" s="34" t="s">
        <v>37</v>
      </c>
      <c r="AS88" s="55">
        <v>4.2999999999999997E-2</v>
      </c>
      <c r="AT88" s="35" t="s">
        <v>38</v>
      </c>
      <c r="AU88" s="56">
        <v>7.8E-2</v>
      </c>
      <c r="AV88" s="1"/>
      <c r="AW88" s="184" t="s">
        <v>45</v>
      </c>
      <c r="AX88" s="179">
        <v>474293000</v>
      </c>
      <c r="AY88" s="179">
        <v>275646000</v>
      </c>
      <c r="AZ88" s="180">
        <v>171421000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286"/>
      <c r="B89" s="77" t="s">
        <v>44</v>
      </c>
      <c r="C89" s="82">
        <f t="shared" ref="C89:J89" si="102">C84</f>
        <v>173478000</v>
      </c>
      <c r="D89" s="83">
        <f t="shared" si="102"/>
        <v>1578370</v>
      </c>
      <c r="E89" s="83">
        <f t="shared" si="102"/>
        <v>3821190</v>
      </c>
      <c r="F89" s="84">
        <f t="shared" si="102"/>
        <v>6409350</v>
      </c>
      <c r="G89" s="82">
        <f t="shared" si="102"/>
        <v>245223000</v>
      </c>
      <c r="H89" s="83">
        <f t="shared" si="102"/>
        <v>2118440</v>
      </c>
      <c r="I89" s="83">
        <f t="shared" si="102"/>
        <v>6619510</v>
      </c>
      <c r="J89" s="84">
        <f t="shared" si="102"/>
        <v>11116400</v>
      </c>
      <c r="K89" s="272"/>
      <c r="L89" s="273"/>
      <c r="M89" s="273"/>
      <c r="N89" s="273"/>
      <c r="O89" s="290"/>
      <c r="P89" s="291"/>
      <c r="Q89" s="17" t="s">
        <v>7</v>
      </c>
      <c r="R89" s="43">
        <f>R84</f>
        <v>1183410000</v>
      </c>
      <c r="S89" s="60"/>
      <c r="T89" s="281"/>
      <c r="U89" s="284"/>
      <c r="V89" s="60"/>
      <c r="W89" s="171" t="s">
        <v>7</v>
      </c>
      <c r="X89" s="6">
        <f t="shared" ref="X89:AE89" si="103">X84</f>
        <v>2324.6</v>
      </c>
      <c r="Y89" s="6">
        <f t="shared" si="103"/>
        <v>3329.3</v>
      </c>
      <c r="Z89" s="6">
        <f t="shared" si="103"/>
        <v>35.799999999999997</v>
      </c>
      <c r="AA89" s="6">
        <f t="shared" si="103"/>
        <v>45.7</v>
      </c>
      <c r="AB89" s="6">
        <f t="shared" si="103"/>
        <v>2441.5</v>
      </c>
      <c r="AC89" s="6">
        <f t="shared" si="103"/>
        <v>3513.8</v>
      </c>
      <c r="AD89" s="6">
        <f t="shared" si="103"/>
        <v>59.8</v>
      </c>
      <c r="AE89" s="92">
        <f t="shared" si="103"/>
        <v>8</v>
      </c>
      <c r="AF89" s="16"/>
      <c r="AG89" s="171" t="s">
        <v>26</v>
      </c>
      <c r="AH89" s="7">
        <f>(AH88*10.74)</f>
        <v>34.905000000000001</v>
      </c>
      <c r="AI89" s="7">
        <f>(AI88*2.2)</f>
        <v>14.3</v>
      </c>
      <c r="AJ89" s="7">
        <f>(AJ88*0.25)</f>
        <v>0.40625</v>
      </c>
      <c r="AK89" s="294">
        <f>AK88+AL88</f>
        <v>14</v>
      </c>
      <c r="AL89" s="295"/>
      <c r="AM89" s="11"/>
      <c r="AN89" s="25" t="s">
        <v>41</v>
      </c>
      <c r="AO89" s="26">
        <v>20</v>
      </c>
      <c r="AP89" s="27">
        <v>7.89</v>
      </c>
      <c r="AQ89" s="71"/>
      <c r="AR89" s="36" t="s">
        <v>36</v>
      </c>
      <c r="AS89" s="13">
        <v>0.32</v>
      </c>
      <c r="AT89" s="2" t="s">
        <v>39</v>
      </c>
      <c r="AU89" s="39">
        <v>0.214</v>
      </c>
      <c r="AV89" s="1"/>
      <c r="AW89" s="185" t="s">
        <v>79</v>
      </c>
      <c r="AX89" s="178">
        <f t="shared" ref="AX89:AZ89" si="104">AX84</f>
        <v>473745000</v>
      </c>
      <c r="AY89" s="178">
        <f t="shared" si="104"/>
        <v>275104900</v>
      </c>
      <c r="AZ89" s="181">
        <f t="shared" si="104"/>
        <v>171386000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287"/>
      <c r="B90" s="75" t="s">
        <v>3</v>
      </c>
      <c r="C90" s="85">
        <f t="shared" ref="C90:J90" si="105">C88-C89</f>
        <v>482000</v>
      </c>
      <c r="D90" s="85">
        <f t="shared" si="105"/>
        <v>0</v>
      </c>
      <c r="E90" s="85">
        <f t="shared" si="105"/>
        <v>32000</v>
      </c>
      <c r="F90" s="86">
        <f t="shared" si="105"/>
        <v>24000</v>
      </c>
      <c r="G90" s="85">
        <f t="shared" si="105"/>
        <v>489000</v>
      </c>
      <c r="H90" s="85">
        <f t="shared" si="105"/>
        <v>8000</v>
      </c>
      <c r="I90" s="85">
        <f t="shared" si="105"/>
        <v>0</v>
      </c>
      <c r="J90" s="86">
        <f t="shared" si="105"/>
        <v>14000</v>
      </c>
      <c r="K90" s="274"/>
      <c r="L90" s="275"/>
      <c r="M90" s="275"/>
      <c r="N90" s="275"/>
      <c r="O90" s="292"/>
      <c r="P90" s="293"/>
      <c r="Q90" s="51" t="s">
        <v>3</v>
      </c>
      <c r="R90" s="44">
        <f>R88-R89</f>
        <v>1061000</v>
      </c>
      <c r="S90" s="61"/>
      <c r="T90" s="282"/>
      <c r="U90" s="285"/>
      <c r="V90" s="61"/>
      <c r="W90" s="48" t="s">
        <v>3</v>
      </c>
      <c r="X90" s="49">
        <f>X88-X89</f>
        <v>6.7000000000002728</v>
      </c>
      <c r="Y90" s="49">
        <f t="shared" ref="Y90:AE90" si="106">Y88-Y89</f>
        <v>6.8999999999996362</v>
      </c>
      <c r="Z90" s="49">
        <f t="shared" si="106"/>
        <v>0</v>
      </c>
      <c r="AA90" s="49">
        <f t="shared" si="106"/>
        <v>9.9999999999994316E-2</v>
      </c>
      <c r="AB90" s="49">
        <f t="shared" si="106"/>
        <v>7.0999999999999091</v>
      </c>
      <c r="AC90" s="49">
        <f t="shared" si="106"/>
        <v>7.1999999999998181</v>
      </c>
      <c r="AD90" s="49">
        <f t="shared" si="106"/>
        <v>0.10000000000000142</v>
      </c>
      <c r="AE90" s="94">
        <f t="shared" si="106"/>
        <v>0</v>
      </c>
      <c r="AF90" s="16"/>
      <c r="AG90" s="172" t="s">
        <v>28</v>
      </c>
      <c r="AH90" s="170">
        <f>(AH89)/((K88/1000000)*8.34)</f>
        <v>4.3102490201453678</v>
      </c>
      <c r="AI90" s="170">
        <f>(AI89)/((K88/1000000)*8.34)</f>
        <v>1.7658375873966123</v>
      </c>
      <c r="AJ90" s="170">
        <f>(AJ89)/((K88/1000000)*8.34)</f>
        <v>5.016584055104012E-2</v>
      </c>
      <c r="AK90" s="296">
        <f>(AK89)/((K88/1000000)*8.34)</f>
        <v>1.728792043605075</v>
      </c>
      <c r="AL90" s="297"/>
      <c r="AM90" s="11"/>
      <c r="AN90" s="63"/>
      <c r="AO90" s="14"/>
      <c r="AP90" s="14"/>
      <c r="AQ90" s="71"/>
      <c r="AR90" s="174" t="s">
        <v>55</v>
      </c>
      <c r="AS90" s="89">
        <v>1.1399999999999999</v>
      </c>
      <c r="AT90" s="173" t="s">
        <v>54</v>
      </c>
      <c r="AU90" s="38">
        <v>4.8000000000000001E-2</v>
      </c>
      <c r="AV90" s="1"/>
      <c r="AW90" s="177" t="s">
        <v>3</v>
      </c>
      <c r="AX90" s="182">
        <f>AX88-AX89</f>
        <v>548000</v>
      </c>
      <c r="AY90" s="182">
        <f>AY88-AY89</f>
        <v>541100</v>
      </c>
      <c r="AZ90" s="183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64"/>
      <c r="T91" s="1"/>
      <c r="U91" s="88"/>
      <c r="V91" s="67"/>
      <c r="W91" s="3"/>
      <c r="X91" s="96"/>
      <c r="Y91" s="96"/>
      <c r="Z91" s="96"/>
      <c r="AA91" s="96"/>
      <c r="AB91" s="96"/>
      <c r="AC91" s="96"/>
      <c r="AD91" s="96"/>
      <c r="AE91" s="96"/>
      <c r="AF91" s="1"/>
      <c r="AG91" s="1"/>
      <c r="AH91" s="1"/>
      <c r="AI91" s="1"/>
      <c r="AJ91" s="1"/>
      <c r="AK91" s="1"/>
      <c r="AL91" s="1"/>
      <c r="AM91" s="64"/>
      <c r="AN91" s="64"/>
      <c r="AO91" s="1"/>
      <c r="AP91" s="1"/>
      <c r="AQ91" s="64"/>
      <c r="AR91" s="8"/>
      <c r="AS91" s="8"/>
      <c r="AT91" s="8"/>
      <c r="AU91" s="8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267">
        <v>23</v>
      </c>
      <c r="B92" s="76" t="s">
        <v>45</v>
      </c>
      <c r="C92" s="81">
        <v>174542000</v>
      </c>
      <c r="D92" s="40">
        <v>1586370</v>
      </c>
      <c r="E92" s="40">
        <v>3853190</v>
      </c>
      <c r="F92" s="42">
        <v>6448340</v>
      </c>
      <c r="G92" s="81">
        <v>246330000</v>
      </c>
      <c r="H92" s="40">
        <v>2126440</v>
      </c>
      <c r="I92" s="40">
        <v>6619510</v>
      </c>
      <c r="J92" s="42">
        <v>11145400</v>
      </c>
      <c r="K92" s="270">
        <f>C94+G94</f>
        <v>1200000</v>
      </c>
      <c r="L92" s="271"/>
      <c r="M92" s="276">
        <f>D94+E94+F94+H94+I94+J94</f>
        <v>37990</v>
      </c>
      <c r="N92" s="271"/>
      <c r="O92" s="288">
        <f>M92+K92</f>
        <v>1237990</v>
      </c>
      <c r="P92" s="289"/>
      <c r="Q92" s="45" t="s">
        <v>6</v>
      </c>
      <c r="R92" s="42">
        <v>1185608200</v>
      </c>
      <c r="S92" s="60"/>
      <c r="T92" s="280">
        <v>0</v>
      </c>
      <c r="U92" s="283">
        <v>1.04</v>
      </c>
      <c r="V92" s="60"/>
      <c r="W92" s="169" t="s">
        <v>6</v>
      </c>
      <c r="X92" s="47">
        <v>2339.6</v>
      </c>
      <c r="Y92" s="47">
        <v>3344.7</v>
      </c>
      <c r="Z92" s="47">
        <v>35.799999999999997</v>
      </c>
      <c r="AA92" s="47">
        <v>45.9</v>
      </c>
      <c r="AB92" s="47">
        <v>2457.3000000000002</v>
      </c>
      <c r="AC92" s="47">
        <v>3529.7</v>
      </c>
      <c r="AD92" s="47">
        <v>59.9</v>
      </c>
      <c r="AE92" s="93">
        <v>8</v>
      </c>
      <c r="AF92" s="16"/>
      <c r="AG92" s="169" t="s">
        <v>29</v>
      </c>
      <c r="AH92" s="18">
        <v>3</v>
      </c>
      <c r="AI92" s="18">
        <v>8.25</v>
      </c>
      <c r="AJ92" s="18">
        <v>2.125</v>
      </c>
      <c r="AK92" s="18">
        <v>10</v>
      </c>
      <c r="AL92" s="19">
        <v>10</v>
      </c>
      <c r="AM92" s="70"/>
      <c r="AN92" s="73" t="s">
        <v>40</v>
      </c>
      <c r="AO92" s="23">
        <v>16.7</v>
      </c>
      <c r="AP92" s="24">
        <v>7.64</v>
      </c>
      <c r="AQ92" s="71"/>
      <c r="AR92" s="34" t="s">
        <v>37</v>
      </c>
      <c r="AS92" s="55">
        <v>0.05</v>
      </c>
      <c r="AT92" s="35" t="s">
        <v>38</v>
      </c>
      <c r="AU92" s="56">
        <v>0.06</v>
      </c>
      <c r="AV92" s="1"/>
      <c r="AW92" s="184" t="s">
        <v>45</v>
      </c>
      <c r="AX92" s="179">
        <v>474954000</v>
      </c>
      <c r="AY92" s="179">
        <v>276317900</v>
      </c>
      <c r="AZ92" s="180">
        <v>171421000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286"/>
      <c r="B93" s="77" t="s">
        <v>44</v>
      </c>
      <c r="C93" s="82">
        <f t="shared" ref="C93:J93" si="107">C88</f>
        <v>173960000</v>
      </c>
      <c r="D93" s="83">
        <f t="shared" si="107"/>
        <v>1578370</v>
      </c>
      <c r="E93" s="83">
        <f t="shared" si="107"/>
        <v>3853190</v>
      </c>
      <c r="F93" s="84">
        <f t="shared" si="107"/>
        <v>6433350</v>
      </c>
      <c r="G93" s="82">
        <f t="shared" si="107"/>
        <v>245712000</v>
      </c>
      <c r="H93" s="83">
        <f t="shared" si="107"/>
        <v>2126440</v>
      </c>
      <c r="I93" s="83">
        <f t="shared" si="107"/>
        <v>6619510</v>
      </c>
      <c r="J93" s="84">
        <f t="shared" si="107"/>
        <v>11130400</v>
      </c>
      <c r="K93" s="272"/>
      <c r="L93" s="273"/>
      <c r="M93" s="273"/>
      <c r="N93" s="273"/>
      <c r="O93" s="290"/>
      <c r="P93" s="291"/>
      <c r="Q93" s="17" t="s">
        <v>7</v>
      </c>
      <c r="R93" s="43">
        <f>R88</f>
        <v>1184471000</v>
      </c>
      <c r="S93" s="60"/>
      <c r="T93" s="281"/>
      <c r="U93" s="284"/>
      <c r="V93" s="60"/>
      <c r="W93" s="171" t="s">
        <v>7</v>
      </c>
      <c r="X93" s="6">
        <f t="shared" ref="X93:AE93" si="108">X88</f>
        <v>2331.3000000000002</v>
      </c>
      <c r="Y93" s="6">
        <f t="shared" si="108"/>
        <v>3336.2</v>
      </c>
      <c r="Z93" s="6">
        <f t="shared" si="108"/>
        <v>35.799999999999997</v>
      </c>
      <c r="AA93" s="6">
        <f t="shared" si="108"/>
        <v>45.8</v>
      </c>
      <c r="AB93" s="6">
        <f t="shared" si="108"/>
        <v>2448.6</v>
      </c>
      <c r="AC93" s="6">
        <f t="shared" si="108"/>
        <v>3521</v>
      </c>
      <c r="AD93" s="6">
        <f t="shared" si="108"/>
        <v>59.9</v>
      </c>
      <c r="AE93" s="92">
        <f t="shared" si="108"/>
        <v>8</v>
      </c>
      <c r="AF93" s="16"/>
      <c r="AG93" s="171" t="s">
        <v>26</v>
      </c>
      <c r="AH93" s="7">
        <f>(AH92*10.74)</f>
        <v>32.22</v>
      </c>
      <c r="AI93" s="7">
        <f>(AI92*2.2)</f>
        <v>18.150000000000002</v>
      </c>
      <c r="AJ93" s="7">
        <f>(AJ92*0.25)</f>
        <v>0.53125</v>
      </c>
      <c r="AK93" s="294">
        <f>AK92+AL92</f>
        <v>20</v>
      </c>
      <c r="AL93" s="295"/>
      <c r="AM93" s="11"/>
      <c r="AN93" s="25" t="s">
        <v>41</v>
      </c>
      <c r="AO93" s="26">
        <v>19.2</v>
      </c>
      <c r="AP93" s="27">
        <v>8.06</v>
      </c>
      <c r="AQ93" s="71"/>
      <c r="AR93" s="36" t="s">
        <v>36</v>
      </c>
      <c r="AS93" s="13">
        <v>0.2</v>
      </c>
      <c r="AT93" s="2" t="s">
        <v>39</v>
      </c>
      <c r="AU93" s="39">
        <v>0.28000000000000003</v>
      </c>
      <c r="AV93" s="1"/>
      <c r="AW93" s="185" t="s">
        <v>79</v>
      </c>
      <c r="AX93" s="178">
        <f t="shared" ref="AX93:AZ93" si="109">AX88</f>
        <v>474293000</v>
      </c>
      <c r="AY93" s="178">
        <f t="shared" si="109"/>
        <v>275646000</v>
      </c>
      <c r="AZ93" s="181">
        <f t="shared" si="109"/>
        <v>171421000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287"/>
      <c r="B94" s="75" t="s">
        <v>3</v>
      </c>
      <c r="C94" s="85">
        <f t="shared" ref="C94:J94" si="110">C92-C93</f>
        <v>582000</v>
      </c>
      <c r="D94" s="85">
        <f t="shared" si="110"/>
        <v>8000</v>
      </c>
      <c r="E94" s="85">
        <f t="shared" si="110"/>
        <v>0</v>
      </c>
      <c r="F94" s="86">
        <f t="shared" si="110"/>
        <v>14990</v>
      </c>
      <c r="G94" s="85">
        <f t="shared" si="110"/>
        <v>618000</v>
      </c>
      <c r="H94" s="85">
        <f t="shared" si="110"/>
        <v>0</v>
      </c>
      <c r="I94" s="85">
        <f t="shared" si="110"/>
        <v>0</v>
      </c>
      <c r="J94" s="86">
        <f t="shared" si="110"/>
        <v>15000</v>
      </c>
      <c r="K94" s="274"/>
      <c r="L94" s="275"/>
      <c r="M94" s="275"/>
      <c r="N94" s="275"/>
      <c r="O94" s="292"/>
      <c r="P94" s="293"/>
      <c r="Q94" s="51" t="s">
        <v>3</v>
      </c>
      <c r="R94" s="44">
        <f>R92-R93</f>
        <v>1137200</v>
      </c>
      <c r="S94" s="61"/>
      <c r="T94" s="282"/>
      <c r="U94" s="285"/>
      <c r="V94" s="61"/>
      <c r="W94" s="48" t="s">
        <v>3</v>
      </c>
      <c r="X94" s="49">
        <f>X92-X93</f>
        <v>8.2999999999997272</v>
      </c>
      <c r="Y94" s="49">
        <f t="shared" ref="Y94:AE94" si="111">Y92-Y93</f>
        <v>8.5</v>
      </c>
      <c r="Z94" s="49">
        <f t="shared" si="111"/>
        <v>0</v>
      </c>
      <c r="AA94" s="49">
        <f t="shared" si="111"/>
        <v>0.10000000000000142</v>
      </c>
      <c r="AB94" s="49">
        <f t="shared" si="111"/>
        <v>8.7000000000002728</v>
      </c>
      <c r="AC94" s="49">
        <f t="shared" si="111"/>
        <v>8.6999999999998181</v>
      </c>
      <c r="AD94" s="49">
        <f t="shared" si="111"/>
        <v>0</v>
      </c>
      <c r="AE94" s="94">
        <f t="shared" si="111"/>
        <v>0</v>
      </c>
      <c r="AF94" s="16"/>
      <c r="AG94" s="172" t="s">
        <v>28</v>
      </c>
      <c r="AH94" s="170">
        <f>(AH93)/((K92/1000000)*8.34)</f>
        <v>3.2194244604316546</v>
      </c>
      <c r="AI94" s="170">
        <f>(AI93)/((K92/1000000)*8.34)</f>
        <v>1.8135491606714631</v>
      </c>
      <c r="AJ94" s="170">
        <f>(AJ93)/((K92/1000000)*8.34)</f>
        <v>5.3082533972821748E-2</v>
      </c>
      <c r="AK94" s="296">
        <f>(AK93)/((K92/1000000)*8.34)</f>
        <v>1.9984012789768186</v>
      </c>
      <c r="AL94" s="297"/>
      <c r="AM94" s="11"/>
      <c r="AN94" s="63"/>
      <c r="AO94" s="14"/>
      <c r="AP94" s="14"/>
      <c r="AQ94" s="71"/>
      <c r="AR94" s="174" t="s">
        <v>55</v>
      </c>
      <c r="AS94" s="89">
        <v>0.92</v>
      </c>
      <c r="AT94" s="173" t="s">
        <v>54</v>
      </c>
      <c r="AU94" s="38">
        <v>0.04</v>
      </c>
      <c r="AV94" s="1"/>
      <c r="AW94" s="177" t="s">
        <v>3</v>
      </c>
      <c r="AX94" s="182">
        <f>AX92-AX93</f>
        <v>661000</v>
      </c>
      <c r="AY94" s="182">
        <f>AY92-AY93</f>
        <v>671900</v>
      </c>
      <c r="AZ94" s="183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64"/>
      <c r="T95" s="1"/>
      <c r="U95" s="88"/>
      <c r="V95" s="67"/>
      <c r="W95" s="3"/>
      <c r="X95" s="96"/>
      <c r="Y95" s="96"/>
      <c r="Z95" s="96"/>
      <c r="AA95" s="96"/>
      <c r="AB95" s="96"/>
      <c r="AC95" s="96"/>
      <c r="AD95" s="96"/>
      <c r="AE95" s="96"/>
      <c r="AF95" s="1"/>
      <c r="AG95" s="1"/>
      <c r="AH95" s="1"/>
      <c r="AI95" s="1"/>
      <c r="AJ95" s="1"/>
      <c r="AK95" s="1"/>
      <c r="AL95" s="1"/>
      <c r="AM95" s="64"/>
      <c r="AN95" s="64"/>
      <c r="AO95" s="1"/>
      <c r="AP95" s="1"/>
      <c r="AQ95" s="64"/>
      <c r="AR95" s="8"/>
      <c r="AS95" s="8"/>
      <c r="AT95" s="8"/>
      <c r="AU95" s="8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267">
        <v>24</v>
      </c>
      <c r="B96" s="76" t="s">
        <v>45</v>
      </c>
      <c r="C96" s="81">
        <v>175056000</v>
      </c>
      <c r="D96" s="40">
        <v>1586370</v>
      </c>
      <c r="E96" s="40">
        <v>3853190</v>
      </c>
      <c r="F96" s="42">
        <v>6462340</v>
      </c>
      <c r="G96" s="81">
        <v>246931000</v>
      </c>
      <c r="H96" s="40">
        <v>2134440</v>
      </c>
      <c r="I96" s="40">
        <v>6650510</v>
      </c>
      <c r="J96" s="42">
        <v>11161400</v>
      </c>
      <c r="K96" s="270">
        <f>C98+G98</f>
        <v>1115000</v>
      </c>
      <c r="L96" s="271"/>
      <c r="M96" s="276">
        <f>D98+E98+F98+H98+I98+J98</f>
        <v>69000</v>
      </c>
      <c r="N96" s="271"/>
      <c r="O96" s="288">
        <f>M96+K96</f>
        <v>1184000</v>
      </c>
      <c r="P96" s="289"/>
      <c r="Q96" s="45" t="s">
        <v>6</v>
      </c>
      <c r="R96" s="42">
        <v>1186803500</v>
      </c>
      <c r="S96" s="60"/>
      <c r="T96" s="280">
        <v>0</v>
      </c>
      <c r="U96" s="283">
        <v>1.06</v>
      </c>
      <c r="V96" s="60"/>
      <c r="W96" s="169" t="s">
        <v>6</v>
      </c>
      <c r="X96" s="47">
        <v>2346.6999999999998</v>
      </c>
      <c r="Y96" s="47">
        <v>3353.1</v>
      </c>
      <c r="Z96" s="47">
        <v>35.9</v>
      </c>
      <c r="AA96" s="47">
        <v>46.1</v>
      </c>
      <c r="AB96" s="47">
        <v>2464.6999999999998</v>
      </c>
      <c r="AC96" s="47">
        <v>3538.4</v>
      </c>
      <c r="AD96" s="47">
        <v>60.1</v>
      </c>
      <c r="AE96" s="93">
        <v>8</v>
      </c>
      <c r="AF96" s="16"/>
      <c r="AG96" s="169" t="s">
        <v>29</v>
      </c>
      <c r="AH96" s="18">
        <v>2.75</v>
      </c>
      <c r="AI96" s="18">
        <v>7.625</v>
      </c>
      <c r="AJ96" s="18">
        <v>1.9375</v>
      </c>
      <c r="AK96" s="18">
        <v>8</v>
      </c>
      <c r="AL96" s="19">
        <v>9</v>
      </c>
      <c r="AM96" s="70"/>
      <c r="AN96" s="73" t="s">
        <v>40</v>
      </c>
      <c r="AO96" s="23">
        <v>16.100000000000001</v>
      </c>
      <c r="AP96" s="24">
        <v>7.62</v>
      </c>
      <c r="AQ96" s="71"/>
      <c r="AR96" s="34" t="s">
        <v>37</v>
      </c>
      <c r="AS96" s="55">
        <v>4.3999999999999997E-2</v>
      </c>
      <c r="AT96" s="35" t="s">
        <v>38</v>
      </c>
      <c r="AU96" s="56">
        <v>5.7000000000000002E-2</v>
      </c>
      <c r="AV96" s="1"/>
      <c r="AW96" s="184" t="s">
        <v>45</v>
      </c>
      <c r="AX96" s="179">
        <v>475520000</v>
      </c>
      <c r="AY96" s="179">
        <v>276981400</v>
      </c>
      <c r="AZ96" s="180">
        <v>171456000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286"/>
      <c r="B97" s="77" t="s">
        <v>44</v>
      </c>
      <c r="C97" s="82">
        <f t="shared" ref="C97:J97" si="112">C92</f>
        <v>174542000</v>
      </c>
      <c r="D97" s="83">
        <f t="shared" si="112"/>
        <v>1586370</v>
      </c>
      <c r="E97" s="83">
        <f t="shared" si="112"/>
        <v>3853190</v>
      </c>
      <c r="F97" s="84">
        <f t="shared" si="112"/>
        <v>6448340</v>
      </c>
      <c r="G97" s="82">
        <f t="shared" si="112"/>
        <v>246330000</v>
      </c>
      <c r="H97" s="83">
        <f t="shared" si="112"/>
        <v>2126440</v>
      </c>
      <c r="I97" s="83">
        <f t="shared" si="112"/>
        <v>6619510</v>
      </c>
      <c r="J97" s="84">
        <f t="shared" si="112"/>
        <v>11145400</v>
      </c>
      <c r="K97" s="272"/>
      <c r="L97" s="273"/>
      <c r="M97" s="273"/>
      <c r="N97" s="273"/>
      <c r="O97" s="290"/>
      <c r="P97" s="291"/>
      <c r="Q97" s="17" t="s">
        <v>7</v>
      </c>
      <c r="R97" s="43">
        <f>R92</f>
        <v>1185608200</v>
      </c>
      <c r="S97" s="60"/>
      <c r="T97" s="281"/>
      <c r="U97" s="284"/>
      <c r="V97" s="60"/>
      <c r="W97" s="171" t="s">
        <v>7</v>
      </c>
      <c r="X97" s="6">
        <f t="shared" ref="X97:AE97" si="113">X92</f>
        <v>2339.6</v>
      </c>
      <c r="Y97" s="6">
        <f t="shared" si="113"/>
        <v>3344.7</v>
      </c>
      <c r="Z97" s="6">
        <f t="shared" si="113"/>
        <v>35.799999999999997</v>
      </c>
      <c r="AA97" s="6">
        <f t="shared" si="113"/>
        <v>45.9</v>
      </c>
      <c r="AB97" s="6">
        <f t="shared" si="113"/>
        <v>2457.3000000000002</v>
      </c>
      <c r="AC97" s="6">
        <f t="shared" si="113"/>
        <v>3529.7</v>
      </c>
      <c r="AD97" s="6">
        <f t="shared" si="113"/>
        <v>59.9</v>
      </c>
      <c r="AE97" s="92">
        <f t="shared" si="113"/>
        <v>8</v>
      </c>
      <c r="AF97" s="16"/>
      <c r="AG97" s="171" t="s">
        <v>26</v>
      </c>
      <c r="AH97" s="7">
        <f>(AH96*10.74)</f>
        <v>29.535</v>
      </c>
      <c r="AI97" s="7">
        <f>(AI96*2.2)</f>
        <v>16.775000000000002</v>
      </c>
      <c r="AJ97" s="7">
        <f>(AJ96*0.25)</f>
        <v>0.484375</v>
      </c>
      <c r="AK97" s="294">
        <f>AK96+AL96</f>
        <v>17</v>
      </c>
      <c r="AL97" s="295"/>
      <c r="AM97" s="11"/>
      <c r="AN97" s="25" t="s">
        <v>41</v>
      </c>
      <c r="AO97" s="26">
        <v>18.399999999999999</v>
      </c>
      <c r="AP97" s="27">
        <v>7.91</v>
      </c>
      <c r="AQ97" s="71"/>
      <c r="AR97" s="36" t="s">
        <v>36</v>
      </c>
      <c r="AS97" s="13">
        <v>0.371</v>
      </c>
      <c r="AT97" s="2" t="s">
        <v>39</v>
      </c>
      <c r="AU97" s="39">
        <v>0.20799999999999999</v>
      </c>
      <c r="AV97" s="1"/>
      <c r="AW97" s="185" t="s">
        <v>79</v>
      </c>
      <c r="AX97" s="178">
        <f t="shared" ref="AX97:AY97" si="114">AX92</f>
        <v>474954000</v>
      </c>
      <c r="AY97" s="178">
        <f t="shared" si="114"/>
        <v>276317900</v>
      </c>
      <c r="AZ97" s="181">
        <f>AZ92</f>
        <v>171421000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287"/>
      <c r="B98" s="75" t="s">
        <v>3</v>
      </c>
      <c r="C98" s="85">
        <f t="shared" ref="C98:J98" si="115">C96-C97</f>
        <v>514000</v>
      </c>
      <c r="D98" s="85">
        <f t="shared" si="115"/>
        <v>0</v>
      </c>
      <c r="E98" s="85">
        <f t="shared" si="115"/>
        <v>0</v>
      </c>
      <c r="F98" s="86">
        <f t="shared" si="115"/>
        <v>14000</v>
      </c>
      <c r="G98" s="85">
        <f t="shared" si="115"/>
        <v>601000</v>
      </c>
      <c r="H98" s="85">
        <f t="shared" si="115"/>
        <v>8000</v>
      </c>
      <c r="I98" s="85">
        <f t="shared" si="115"/>
        <v>31000</v>
      </c>
      <c r="J98" s="86">
        <f t="shared" si="115"/>
        <v>16000</v>
      </c>
      <c r="K98" s="274"/>
      <c r="L98" s="275"/>
      <c r="M98" s="275"/>
      <c r="N98" s="275"/>
      <c r="O98" s="292"/>
      <c r="P98" s="293"/>
      <c r="Q98" s="51" t="s">
        <v>3</v>
      </c>
      <c r="R98" s="44">
        <f>R96-R97</f>
        <v>1195300</v>
      </c>
      <c r="S98" s="61"/>
      <c r="T98" s="282"/>
      <c r="U98" s="285"/>
      <c r="V98" s="61"/>
      <c r="W98" s="48" t="s">
        <v>3</v>
      </c>
      <c r="X98" s="49">
        <f>X96-X97</f>
        <v>7.0999999999999091</v>
      </c>
      <c r="Y98" s="49">
        <f t="shared" ref="Y98:AE98" si="116">Y96-Y97</f>
        <v>8.4000000000000909</v>
      </c>
      <c r="Z98" s="49">
        <f t="shared" si="116"/>
        <v>0.10000000000000142</v>
      </c>
      <c r="AA98" s="49">
        <f t="shared" si="116"/>
        <v>0.20000000000000284</v>
      </c>
      <c r="AB98" s="49">
        <f t="shared" si="116"/>
        <v>7.3999999999996362</v>
      </c>
      <c r="AC98" s="49">
        <f t="shared" si="116"/>
        <v>8.7000000000002728</v>
      </c>
      <c r="AD98" s="49">
        <f t="shared" si="116"/>
        <v>0.20000000000000284</v>
      </c>
      <c r="AE98" s="94">
        <f t="shared" si="116"/>
        <v>0</v>
      </c>
      <c r="AF98" s="16"/>
      <c r="AG98" s="172" t="s">
        <v>28</v>
      </c>
      <c r="AH98" s="170">
        <f>(AH97)/((K96/1000000)*8.34)</f>
        <v>3.1761138174662067</v>
      </c>
      <c r="AI98" s="170">
        <f>(AI97)/((K96/1000000)*8.34)</f>
        <v>1.8039380155068774</v>
      </c>
      <c r="AJ98" s="170">
        <f>(AJ97)/((K96/1000000)*8.34)</f>
        <v>5.2088374143734344E-2</v>
      </c>
      <c r="AK98" s="296">
        <f>(AK97)/((K96/1000000)*8.34)</f>
        <v>1.8281339054317085</v>
      </c>
      <c r="AL98" s="297"/>
      <c r="AM98" s="11"/>
      <c r="AN98" s="63"/>
      <c r="AO98" s="14"/>
      <c r="AP98" s="14"/>
      <c r="AQ98" s="71"/>
      <c r="AR98" s="174" t="s">
        <v>55</v>
      </c>
      <c r="AS98" s="89">
        <v>0.9</v>
      </c>
      <c r="AT98" s="173" t="s">
        <v>54</v>
      </c>
      <c r="AU98" s="38">
        <v>3.5999999999999997E-2</v>
      </c>
      <c r="AV98" s="1"/>
      <c r="AW98" s="177" t="s">
        <v>3</v>
      </c>
      <c r="AX98" s="182">
        <f>AX96-AX97</f>
        <v>566000</v>
      </c>
      <c r="AY98" s="182">
        <f>AY96-AY97</f>
        <v>663500</v>
      </c>
      <c r="AZ98" s="183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64"/>
      <c r="T99" s="1"/>
      <c r="U99" s="88"/>
      <c r="V99" s="67"/>
      <c r="W99" s="3"/>
      <c r="X99" s="96"/>
      <c r="Y99" s="96"/>
      <c r="Z99" s="96"/>
      <c r="AA99" s="96"/>
      <c r="AB99" s="96"/>
      <c r="AC99" s="96"/>
      <c r="AD99" s="96"/>
      <c r="AE99" s="96"/>
      <c r="AF99" s="1"/>
      <c r="AG99" s="1"/>
      <c r="AH99" s="1"/>
      <c r="AI99" s="1"/>
      <c r="AJ99" s="1"/>
      <c r="AK99" s="1"/>
      <c r="AL99" s="1"/>
      <c r="AM99" s="64"/>
      <c r="AN99" s="64"/>
      <c r="AO99" s="1"/>
      <c r="AP99" s="1"/>
      <c r="AQ99" s="64"/>
      <c r="AR99" s="8"/>
      <c r="AS99" s="8"/>
      <c r="AT99" s="8"/>
      <c r="AU99" s="8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267">
        <v>25</v>
      </c>
      <c r="B100" s="76" t="s">
        <v>45</v>
      </c>
      <c r="C100" s="81">
        <v>175710000</v>
      </c>
      <c r="D100" s="40">
        <v>1594380</v>
      </c>
      <c r="E100" s="40">
        <v>3886180</v>
      </c>
      <c r="F100" s="42">
        <v>6494340</v>
      </c>
      <c r="G100" s="81">
        <v>247610000</v>
      </c>
      <c r="H100" s="40">
        <v>2142440</v>
      </c>
      <c r="I100" s="40">
        <v>6650510</v>
      </c>
      <c r="J100" s="42">
        <v>11183400</v>
      </c>
      <c r="K100" s="270">
        <f>C102+G102</f>
        <v>1333000</v>
      </c>
      <c r="L100" s="271"/>
      <c r="M100" s="276">
        <f>D102+E102+F102+H102+I102+J102</f>
        <v>103000</v>
      </c>
      <c r="N100" s="271"/>
      <c r="O100" s="288">
        <f>M100+K100</f>
        <v>1436000</v>
      </c>
      <c r="P100" s="289"/>
      <c r="Q100" s="45" t="s">
        <v>6</v>
      </c>
      <c r="R100" s="42">
        <v>1187969300</v>
      </c>
      <c r="S100" s="60"/>
      <c r="T100" s="280">
        <v>0</v>
      </c>
      <c r="U100" s="283">
        <v>0.91</v>
      </c>
      <c r="V100" s="60"/>
      <c r="W100" s="169" t="s">
        <v>6</v>
      </c>
      <c r="X100" s="47">
        <v>2355.8000000000002</v>
      </c>
      <c r="Y100" s="47">
        <v>3362.6</v>
      </c>
      <c r="Z100" s="47">
        <v>36.1</v>
      </c>
      <c r="AA100" s="47">
        <v>46.1</v>
      </c>
      <c r="AB100" s="47">
        <v>2474.4</v>
      </c>
      <c r="AC100" s="47">
        <v>3548.3</v>
      </c>
      <c r="AD100" s="47">
        <v>60.3</v>
      </c>
      <c r="AE100" s="93">
        <v>8.1</v>
      </c>
      <c r="AF100" s="16"/>
      <c r="AG100" s="169" t="s">
        <v>29</v>
      </c>
      <c r="AH100" s="18">
        <v>3</v>
      </c>
      <c r="AI100" s="18">
        <v>8.625</v>
      </c>
      <c r="AJ100" s="18">
        <v>2</v>
      </c>
      <c r="AK100" s="18">
        <v>10</v>
      </c>
      <c r="AL100" s="19">
        <v>10</v>
      </c>
      <c r="AM100" s="70"/>
      <c r="AN100" s="73" t="s">
        <v>40</v>
      </c>
      <c r="AO100" s="23">
        <v>17.2</v>
      </c>
      <c r="AP100" s="24">
        <v>7.71</v>
      </c>
      <c r="AQ100" s="71"/>
      <c r="AR100" s="34" t="s">
        <v>37</v>
      </c>
      <c r="AS100" s="55">
        <v>4.2999999999999997E-2</v>
      </c>
      <c r="AT100" s="35" t="s">
        <v>38</v>
      </c>
      <c r="AU100" s="56">
        <v>0.06</v>
      </c>
      <c r="AV100" s="1"/>
      <c r="AW100" s="184" t="s">
        <v>45</v>
      </c>
      <c r="AX100" s="179">
        <v>476260000</v>
      </c>
      <c r="AY100" s="179">
        <v>277721300</v>
      </c>
      <c r="AZ100" s="180">
        <v>171491000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286"/>
      <c r="B101" s="77" t="s">
        <v>44</v>
      </c>
      <c r="C101" s="82">
        <f t="shared" ref="C101:J101" si="117">C96</f>
        <v>175056000</v>
      </c>
      <c r="D101" s="83">
        <f t="shared" si="117"/>
        <v>1586370</v>
      </c>
      <c r="E101" s="83">
        <f t="shared" si="117"/>
        <v>3853190</v>
      </c>
      <c r="F101" s="84">
        <f t="shared" si="117"/>
        <v>6462340</v>
      </c>
      <c r="G101" s="82">
        <f t="shared" si="117"/>
        <v>246931000</v>
      </c>
      <c r="H101" s="83">
        <f t="shared" si="117"/>
        <v>2134440</v>
      </c>
      <c r="I101" s="83">
        <f t="shared" si="117"/>
        <v>6650510</v>
      </c>
      <c r="J101" s="84">
        <f t="shared" si="117"/>
        <v>11161400</v>
      </c>
      <c r="K101" s="272"/>
      <c r="L101" s="273"/>
      <c r="M101" s="273"/>
      <c r="N101" s="273"/>
      <c r="O101" s="290"/>
      <c r="P101" s="291"/>
      <c r="Q101" s="17" t="s">
        <v>7</v>
      </c>
      <c r="R101" s="43">
        <f>R96</f>
        <v>1186803500</v>
      </c>
      <c r="S101" s="60"/>
      <c r="T101" s="281"/>
      <c r="U101" s="284"/>
      <c r="V101" s="60"/>
      <c r="W101" s="171" t="s">
        <v>7</v>
      </c>
      <c r="X101" s="6">
        <f t="shared" ref="X101:AE101" si="118">X96</f>
        <v>2346.6999999999998</v>
      </c>
      <c r="Y101" s="6">
        <f t="shared" si="118"/>
        <v>3353.1</v>
      </c>
      <c r="Z101" s="6">
        <f t="shared" si="118"/>
        <v>35.9</v>
      </c>
      <c r="AA101" s="6">
        <f t="shared" si="118"/>
        <v>46.1</v>
      </c>
      <c r="AB101" s="6">
        <f t="shared" si="118"/>
        <v>2464.6999999999998</v>
      </c>
      <c r="AC101" s="6">
        <f t="shared" si="118"/>
        <v>3538.4</v>
      </c>
      <c r="AD101" s="6">
        <f t="shared" si="118"/>
        <v>60.1</v>
      </c>
      <c r="AE101" s="92">
        <f t="shared" si="118"/>
        <v>8</v>
      </c>
      <c r="AF101" s="16"/>
      <c r="AG101" s="171" t="s">
        <v>26</v>
      </c>
      <c r="AH101" s="7">
        <f>(AH100*10.74)</f>
        <v>32.22</v>
      </c>
      <c r="AI101" s="7">
        <f>(AI100*2.2)</f>
        <v>18.975000000000001</v>
      </c>
      <c r="AJ101" s="7">
        <f>(AJ100*0.25)</f>
        <v>0.5</v>
      </c>
      <c r="AK101" s="294">
        <f>AK100+AL100</f>
        <v>20</v>
      </c>
      <c r="AL101" s="295"/>
      <c r="AM101" s="11"/>
      <c r="AN101" s="25" t="s">
        <v>41</v>
      </c>
      <c r="AO101" s="26">
        <v>18.7</v>
      </c>
      <c r="AP101" s="27">
        <v>7.82</v>
      </c>
      <c r="AQ101" s="71"/>
      <c r="AR101" s="36" t="s">
        <v>36</v>
      </c>
      <c r="AS101" s="13">
        <v>0.22700000000000001</v>
      </c>
      <c r="AT101" s="2" t="s">
        <v>39</v>
      </c>
      <c r="AU101" s="39">
        <v>0.21</v>
      </c>
      <c r="AV101" s="1"/>
      <c r="AW101" s="185" t="s">
        <v>79</v>
      </c>
      <c r="AX101" s="178">
        <f t="shared" ref="AX101:AZ101" si="119">AX96</f>
        <v>475520000</v>
      </c>
      <c r="AY101" s="178">
        <f t="shared" si="119"/>
        <v>276981400</v>
      </c>
      <c r="AZ101" s="181">
        <f t="shared" si="119"/>
        <v>171456000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287"/>
      <c r="B102" s="75" t="s">
        <v>3</v>
      </c>
      <c r="C102" s="85">
        <f t="shared" ref="C102:J102" si="120">C100-C101</f>
        <v>654000</v>
      </c>
      <c r="D102" s="85">
        <f t="shared" si="120"/>
        <v>8010</v>
      </c>
      <c r="E102" s="85">
        <f t="shared" si="120"/>
        <v>32990</v>
      </c>
      <c r="F102" s="86">
        <f t="shared" si="120"/>
        <v>32000</v>
      </c>
      <c r="G102" s="85">
        <f t="shared" si="120"/>
        <v>679000</v>
      </c>
      <c r="H102" s="85">
        <f t="shared" si="120"/>
        <v>8000</v>
      </c>
      <c r="I102" s="85">
        <f t="shared" si="120"/>
        <v>0</v>
      </c>
      <c r="J102" s="86">
        <f t="shared" si="120"/>
        <v>22000</v>
      </c>
      <c r="K102" s="274"/>
      <c r="L102" s="275"/>
      <c r="M102" s="275"/>
      <c r="N102" s="275"/>
      <c r="O102" s="292"/>
      <c r="P102" s="293"/>
      <c r="Q102" s="51" t="s">
        <v>3</v>
      </c>
      <c r="R102" s="44">
        <f>R100-R101</f>
        <v>1165800</v>
      </c>
      <c r="S102" s="61"/>
      <c r="T102" s="282"/>
      <c r="U102" s="285"/>
      <c r="V102" s="61"/>
      <c r="W102" s="48" t="s">
        <v>3</v>
      </c>
      <c r="X102" s="49">
        <f>X100-X101</f>
        <v>9.1000000000003638</v>
      </c>
      <c r="Y102" s="49">
        <f t="shared" ref="Y102:AE102" si="121">Y100-Y101</f>
        <v>9.5</v>
      </c>
      <c r="Z102" s="49">
        <f t="shared" si="121"/>
        <v>0.20000000000000284</v>
      </c>
      <c r="AA102" s="49">
        <f t="shared" si="121"/>
        <v>0</v>
      </c>
      <c r="AB102" s="49">
        <f t="shared" si="121"/>
        <v>9.7000000000002728</v>
      </c>
      <c r="AC102" s="49">
        <f t="shared" si="121"/>
        <v>9.9000000000000909</v>
      </c>
      <c r="AD102" s="49">
        <f t="shared" si="121"/>
        <v>0.19999999999999574</v>
      </c>
      <c r="AE102" s="94">
        <f t="shared" si="121"/>
        <v>9.9999999999999645E-2</v>
      </c>
      <c r="AF102" s="16"/>
      <c r="AG102" s="172" t="s">
        <v>28</v>
      </c>
      <c r="AH102" s="170">
        <f>(AH101)/((K100/1000000)*8.34)</f>
        <v>2.8982065660299967</v>
      </c>
      <c r="AI102" s="170">
        <f>(AI101)/((K100/1000000)*8.34)</f>
        <v>1.7068115949850773</v>
      </c>
      <c r="AJ102" s="170">
        <f>(AJ101)/((K100/1000000)*8.34)</f>
        <v>4.4975272595127201E-2</v>
      </c>
      <c r="AK102" s="296">
        <f>(AK101)/((K100/1000000)*8.34)</f>
        <v>1.7990109038050881</v>
      </c>
      <c r="AL102" s="297"/>
      <c r="AM102" s="11"/>
      <c r="AN102" s="63"/>
      <c r="AO102" s="14"/>
      <c r="AP102" s="14"/>
      <c r="AQ102" s="71"/>
      <c r="AR102" s="174" t="s">
        <v>55</v>
      </c>
      <c r="AS102" s="89">
        <v>0.9</v>
      </c>
      <c r="AT102" s="173" t="s">
        <v>54</v>
      </c>
      <c r="AU102" s="38">
        <v>3.7999999999999999E-2</v>
      </c>
      <c r="AV102" s="1"/>
      <c r="AW102" s="177" t="s">
        <v>3</v>
      </c>
      <c r="AX102" s="182">
        <f>AX100-AX101</f>
        <v>740000</v>
      </c>
      <c r="AY102" s="182">
        <f>AY100-AY101</f>
        <v>739900</v>
      </c>
      <c r="AZ102" s="183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4"/>
      <c r="T103" s="1"/>
      <c r="U103" s="88"/>
      <c r="V103" s="67"/>
      <c r="W103" s="3"/>
      <c r="X103" s="96"/>
      <c r="Y103" s="96"/>
      <c r="Z103" s="96"/>
      <c r="AA103" s="96"/>
      <c r="AB103" s="96"/>
      <c r="AC103" s="96"/>
      <c r="AD103" s="96"/>
      <c r="AE103" s="96"/>
      <c r="AF103" s="1"/>
      <c r="AG103" s="1"/>
      <c r="AH103" s="1"/>
      <c r="AI103" s="1"/>
      <c r="AJ103" s="1"/>
      <c r="AK103" s="1"/>
      <c r="AL103" s="1"/>
      <c r="AM103" s="64"/>
      <c r="AN103" s="64"/>
      <c r="AO103" s="1"/>
      <c r="AP103" s="1"/>
      <c r="AQ103" s="64"/>
      <c r="AR103" s="8"/>
      <c r="AS103" s="8"/>
      <c r="AT103" s="8"/>
      <c r="AU103" s="8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267">
        <v>26</v>
      </c>
      <c r="B104" s="76" t="s">
        <v>45</v>
      </c>
      <c r="C104" s="81">
        <v>176261000</v>
      </c>
      <c r="D104" s="40">
        <v>1594380</v>
      </c>
      <c r="E104" s="40">
        <v>3886180</v>
      </c>
      <c r="F104" s="42">
        <v>6516340</v>
      </c>
      <c r="G104" s="81">
        <v>248257000</v>
      </c>
      <c r="H104" s="40">
        <v>2142440</v>
      </c>
      <c r="I104" s="40">
        <v>6682510</v>
      </c>
      <c r="J104" s="42">
        <v>11207400</v>
      </c>
      <c r="K104" s="270">
        <f>C106+G106</f>
        <v>1198000</v>
      </c>
      <c r="L104" s="271"/>
      <c r="M104" s="276">
        <f>D106+E106+F106+H106+I106+J106</f>
        <v>78000</v>
      </c>
      <c r="N104" s="271"/>
      <c r="O104" s="288">
        <f>M104+K104</f>
        <v>1276000</v>
      </c>
      <c r="P104" s="289"/>
      <c r="Q104" s="45" t="s">
        <v>6</v>
      </c>
      <c r="R104" s="42">
        <v>1189047800</v>
      </c>
      <c r="S104" s="60"/>
      <c r="T104" s="280">
        <v>0</v>
      </c>
      <c r="U104" s="283">
        <v>0.91</v>
      </c>
      <c r="V104" s="60"/>
      <c r="W104" s="169" t="s">
        <v>6</v>
      </c>
      <c r="X104" s="47">
        <v>2363.6</v>
      </c>
      <c r="Y104" s="47">
        <v>3371.7</v>
      </c>
      <c r="Z104" s="47">
        <v>36.200000000000003</v>
      </c>
      <c r="AA104" s="47">
        <v>46.2</v>
      </c>
      <c r="AB104" s="47">
        <v>2482.4</v>
      </c>
      <c r="AC104" s="47">
        <v>3557.7</v>
      </c>
      <c r="AD104" s="47">
        <v>60.4</v>
      </c>
      <c r="AE104" s="93">
        <v>8.1</v>
      </c>
      <c r="AF104" s="16"/>
      <c r="AG104" s="169" t="s">
        <v>29</v>
      </c>
      <c r="AH104" s="18">
        <v>3.1875</v>
      </c>
      <c r="AI104" s="18">
        <v>5.75</v>
      </c>
      <c r="AJ104" s="18">
        <v>2</v>
      </c>
      <c r="AK104" s="18">
        <v>10</v>
      </c>
      <c r="AL104" s="19">
        <v>8</v>
      </c>
      <c r="AM104" s="70"/>
      <c r="AN104" s="73" t="s">
        <v>40</v>
      </c>
      <c r="AO104" s="23">
        <v>18.7</v>
      </c>
      <c r="AP104" s="24">
        <v>7.58</v>
      </c>
      <c r="AQ104" s="71"/>
      <c r="AR104" s="34" t="s">
        <v>37</v>
      </c>
      <c r="AS104" s="55">
        <v>0.04</v>
      </c>
      <c r="AT104" s="35" t="s">
        <v>38</v>
      </c>
      <c r="AU104" s="56">
        <v>0.06</v>
      </c>
      <c r="AV104" s="1"/>
      <c r="AW104" s="184" t="s">
        <v>45</v>
      </c>
      <c r="AX104" s="179">
        <v>476878000</v>
      </c>
      <c r="AY104" s="179">
        <v>278492000</v>
      </c>
      <c r="AZ104" s="180">
        <v>171526000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286"/>
      <c r="B105" s="77" t="s">
        <v>44</v>
      </c>
      <c r="C105" s="82">
        <f t="shared" ref="C105:J105" si="122">C100</f>
        <v>175710000</v>
      </c>
      <c r="D105" s="83">
        <f t="shared" si="122"/>
        <v>1594380</v>
      </c>
      <c r="E105" s="83">
        <f t="shared" si="122"/>
        <v>3886180</v>
      </c>
      <c r="F105" s="84">
        <f t="shared" si="122"/>
        <v>6494340</v>
      </c>
      <c r="G105" s="82">
        <f t="shared" si="122"/>
        <v>247610000</v>
      </c>
      <c r="H105" s="83">
        <f t="shared" si="122"/>
        <v>2142440</v>
      </c>
      <c r="I105" s="83">
        <f t="shared" si="122"/>
        <v>6650510</v>
      </c>
      <c r="J105" s="84">
        <f t="shared" si="122"/>
        <v>11183400</v>
      </c>
      <c r="K105" s="272"/>
      <c r="L105" s="273"/>
      <c r="M105" s="273"/>
      <c r="N105" s="273"/>
      <c r="O105" s="290"/>
      <c r="P105" s="291"/>
      <c r="Q105" s="17" t="s">
        <v>7</v>
      </c>
      <c r="R105" s="43">
        <f>R100</f>
        <v>1187969300</v>
      </c>
      <c r="S105" s="60"/>
      <c r="T105" s="281"/>
      <c r="U105" s="284"/>
      <c r="V105" s="60"/>
      <c r="W105" s="171" t="s">
        <v>7</v>
      </c>
      <c r="X105" s="6">
        <f t="shared" ref="X105:AE105" si="123">X100</f>
        <v>2355.8000000000002</v>
      </c>
      <c r="Y105" s="6">
        <f t="shared" si="123"/>
        <v>3362.6</v>
      </c>
      <c r="Z105" s="6">
        <f t="shared" si="123"/>
        <v>36.1</v>
      </c>
      <c r="AA105" s="6">
        <f t="shared" si="123"/>
        <v>46.1</v>
      </c>
      <c r="AB105" s="6">
        <f t="shared" si="123"/>
        <v>2474.4</v>
      </c>
      <c r="AC105" s="6">
        <f t="shared" si="123"/>
        <v>3548.3</v>
      </c>
      <c r="AD105" s="6">
        <f t="shared" si="123"/>
        <v>60.3</v>
      </c>
      <c r="AE105" s="92">
        <f t="shared" si="123"/>
        <v>8.1</v>
      </c>
      <c r="AF105" s="16"/>
      <c r="AG105" s="171" t="s">
        <v>26</v>
      </c>
      <c r="AH105" s="7">
        <f>(AH104*10.74)</f>
        <v>34.233750000000001</v>
      </c>
      <c r="AI105" s="7">
        <f>(AI104*2.2)</f>
        <v>12.65</v>
      </c>
      <c r="AJ105" s="7">
        <f>(AJ104*0.25)</f>
        <v>0.5</v>
      </c>
      <c r="AK105" s="294">
        <f>AK104+AL104</f>
        <v>18</v>
      </c>
      <c r="AL105" s="295"/>
      <c r="AM105" s="11"/>
      <c r="AN105" s="25" t="s">
        <v>41</v>
      </c>
      <c r="AO105" s="26">
        <v>19.8</v>
      </c>
      <c r="AP105" s="27">
        <v>8.0299999999999994</v>
      </c>
      <c r="AQ105" s="71"/>
      <c r="AR105" s="36" t="s">
        <v>36</v>
      </c>
      <c r="AS105" s="13">
        <v>0.3</v>
      </c>
      <c r="AT105" s="2" t="s">
        <v>39</v>
      </c>
      <c r="AU105" s="39">
        <v>0.25</v>
      </c>
      <c r="AV105" s="1"/>
      <c r="AW105" s="185" t="s">
        <v>79</v>
      </c>
      <c r="AX105" s="178">
        <f t="shared" ref="AX105:AZ105" si="124">AX100</f>
        <v>476260000</v>
      </c>
      <c r="AY105" s="178">
        <f t="shared" si="124"/>
        <v>277721300</v>
      </c>
      <c r="AZ105" s="181">
        <f t="shared" si="124"/>
        <v>171491000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287"/>
      <c r="B106" s="75" t="s">
        <v>3</v>
      </c>
      <c r="C106" s="85">
        <f t="shared" ref="C106:J106" si="125">C104-C105</f>
        <v>551000</v>
      </c>
      <c r="D106" s="85">
        <f t="shared" si="125"/>
        <v>0</v>
      </c>
      <c r="E106" s="85">
        <f t="shared" si="125"/>
        <v>0</v>
      </c>
      <c r="F106" s="86">
        <f t="shared" si="125"/>
        <v>22000</v>
      </c>
      <c r="G106" s="85">
        <f t="shared" si="125"/>
        <v>647000</v>
      </c>
      <c r="H106" s="85">
        <f t="shared" si="125"/>
        <v>0</v>
      </c>
      <c r="I106" s="85">
        <f t="shared" si="125"/>
        <v>32000</v>
      </c>
      <c r="J106" s="86">
        <f t="shared" si="125"/>
        <v>24000</v>
      </c>
      <c r="K106" s="274"/>
      <c r="L106" s="275"/>
      <c r="M106" s="275"/>
      <c r="N106" s="275"/>
      <c r="O106" s="292"/>
      <c r="P106" s="293"/>
      <c r="Q106" s="51" t="s">
        <v>3</v>
      </c>
      <c r="R106" s="44">
        <f>R104-R105</f>
        <v>1078500</v>
      </c>
      <c r="S106" s="61"/>
      <c r="T106" s="282"/>
      <c r="U106" s="285"/>
      <c r="V106" s="61"/>
      <c r="W106" s="48" t="s">
        <v>3</v>
      </c>
      <c r="X106" s="49">
        <f>X104-X105</f>
        <v>7.7999999999997272</v>
      </c>
      <c r="Y106" s="49">
        <f t="shared" ref="Y106:AE106" si="126">Y104-Y105</f>
        <v>9.0999999999999091</v>
      </c>
      <c r="Z106" s="49">
        <f t="shared" si="126"/>
        <v>0.10000000000000142</v>
      </c>
      <c r="AA106" s="49">
        <f t="shared" si="126"/>
        <v>0.10000000000000142</v>
      </c>
      <c r="AB106" s="49">
        <f t="shared" si="126"/>
        <v>8</v>
      </c>
      <c r="AC106" s="49">
        <f t="shared" si="126"/>
        <v>9.3999999999996362</v>
      </c>
      <c r="AD106" s="49">
        <f t="shared" si="126"/>
        <v>0.10000000000000142</v>
      </c>
      <c r="AE106" s="94">
        <f t="shared" si="126"/>
        <v>0</v>
      </c>
      <c r="AF106" s="16"/>
      <c r="AG106" s="172" t="s">
        <v>28</v>
      </c>
      <c r="AH106" s="170">
        <f>(AH105)/((K104/1000000)*8.34)</f>
        <v>3.4263490709936226</v>
      </c>
      <c r="AI106" s="170">
        <f>(AI105)/((K104/1000000)*8.34)</f>
        <v>1.2660989739093533</v>
      </c>
      <c r="AJ106" s="170">
        <f>(AJ105)/((K104/1000000)*8.34)</f>
        <v>5.004343770392701E-2</v>
      </c>
      <c r="AK106" s="296">
        <f>(AK105)/((K104/1000000)*8.34)</f>
        <v>1.8015637573413723</v>
      </c>
      <c r="AL106" s="297"/>
      <c r="AM106" s="11"/>
      <c r="AN106" s="63"/>
      <c r="AO106" s="14"/>
      <c r="AP106" s="14"/>
      <c r="AQ106" s="71"/>
      <c r="AR106" s="174" t="s">
        <v>55</v>
      </c>
      <c r="AS106" s="89">
        <v>1</v>
      </c>
      <c r="AT106" s="173" t="s">
        <v>54</v>
      </c>
      <c r="AU106" s="38">
        <v>0.04</v>
      </c>
      <c r="AV106" s="1"/>
      <c r="AW106" s="177" t="s">
        <v>3</v>
      </c>
      <c r="AX106" s="182">
        <f>AX104-AX105</f>
        <v>618000</v>
      </c>
      <c r="AY106" s="182">
        <f>AY104-AY105</f>
        <v>770700</v>
      </c>
      <c r="AZ106" s="183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64"/>
      <c r="T107" s="1"/>
      <c r="U107" s="88"/>
      <c r="V107" s="67"/>
      <c r="W107" s="3"/>
      <c r="X107" s="96"/>
      <c r="Y107" s="96"/>
      <c r="Z107" s="96"/>
      <c r="AA107" s="96"/>
      <c r="AB107" s="96"/>
      <c r="AC107" s="96"/>
      <c r="AD107" s="96"/>
      <c r="AE107" s="96"/>
      <c r="AF107" s="1"/>
      <c r="AG107" s="1"/>
      <c r="AH107" s="1"/>
      <c r="AI107" s="1"/>
      <c r="AJ107" s="1"/>
      <c r="AK107" s="1"/>
      <c r="AL107" s="1"/>
      <c r="AM107" s="64"/>
      <c r="AN107" s="64"/>
      <c r="AO107" s="1"/>
      <c r="AP107" s="1"/>
      <c r="AQ107" s="64"/>
      <c r="AR107" s="8"/>
      <c r="AS107" s="8"/>
      <c r="AT107" s="8"/>
      <c r="AU107" s="8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267">
        <v>27</v>
      </c>
      <c r="B108" s="76" t="s">
        <v>45</v>
      </c>
      <c r="C108" s="81">
        <v>176736000</v>
      </c>
      <c r="D108" s="40">
        <v>1602350</v>
      </c>
      <c r="E108" s="40">
        <v>3886180</v>
      </c>
      <c r="F108" s="42">
        <v>6531340</v>
      </c>
      <c r="G108" s="81">
        <v>248736000</v>
      </c>
      <c r="H108" s="40">
        <v>2151440</v>
      </c>
      <c r="I108" s="40">
        <v>6682510</v>
      </c>
      <c r="J108" s="42">
        <v>11221400</v>
      </c>
      <c r="K108" s="270">
        <f>C110+G110</f>
        <v>954000</v>
      </c>
      <c r="L108" s="271"/>
      <c r="M108" s="276">
        <f>D110+E110+F110+H110+I110+J110</f>
        <v>45970</v>
      </c>
      <c r="N108" s="271"/>
      <c r="O108" s="288">
        <f>M108+K108</f>
        <v>999970</v>
      </c>
      <c r="P108" s="289"/>
      <c r="Q108" s="45" t="s">
        <v>6</v>
      </c>
      <c r="R108" s="42">
        <v>1190147000</v>
      </c>
      <c r="S108" s="60"/>
      <c r="T108" s="280">
        <v>0</v>
      </c>
      <c r="U108" s="283">
        <v>0.92</v>
      </c>
      <c r="V108" s="60"/>
      <c r="W108" s="169" t="s">
        <v>6</v>
      </c>
      <c r="X108" s="47">
        <v>2370.1999999999998</v>
      </c>
      <c r="Y108" s="47">
        <v>3378.3</v>
      </c>
      <c r="Z108" s="47">
        <v>36.200000000000003</v>
      </c>
      <c r="AA108" s="47">
        <v>46.4</v>
      </c>
      <c r="AB108" s="47">
        <v>2489.4</v>
      </c>
      <c r="AC108" s="47">
        <v>3564.7</v>
      </c>
      <c r="AD108" s="47">
        <v>60.4</v>
      </c>
      <c r="AE108" s="93">
        <v>8.1</v>
      </c>
      <c r="AF108" s="16"/>
      <c r="AG108" s="169" t="s">
        <v>29</v>
      </c>
      <c r="AH108" s="18">
        <v>2.125</v>
      </c>
      <c r="AI108" s="18">
        <v>4.5</v>
      </c>
      <c r="AJ108" s="18">
        <v>1.625</v>
      </c>
      <c r="AK108" s="18">
        <v>8</v>
      </c>
      <c r="AL108" s="19">
        <v>7</v>
      </c>
      <c r="AM108" s="70"/>
      <c r="AN108" s="73" t="s">
        <v>40</v>
      </c>
      <c r="AO108" s="23">
        <v>18.5</v>
      </c>
      <c r="AP108" s="24">
        <v>7.62</v>
      </c>
      <c r="AQ108" s="71"/>
      <c r="AR108" s="34" t="s">
        <v>37</v>
      </c>
      <c r="AS108" s="55">
        <v>0.05</v>
      </c>
      <c r="AT108" s="35" t="s">
        <v>38</v>
      </c>
      <c r="AU108" s="56">
        <v>7.0000000000000007E-2</v>
      </c>
      <c r="AV108" s="1"/>
      <c r="AW108" s="184" t="s">
        <v>45</v>
      </c>
      <c r="AX108" s="179">
        <v>477435000</v>
      </c>
      <c r="AY108" s="179">
        <v>278975000</v>
      </c>
      <c r="AZ108" s="180">
        <v>171526000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286"/>
      <c r="B109" s="77" t="s">
        <v>44</v>
      </c>
      <c r="C109" s="82">
        <f t="shared" ref="C109:J109" si="127">C104</f>
        <v>176261000</v>
      </c>
      <c r="D109" s="83">
        <f t="shared" si="127"/>
        <v>1594380</v>
      </c>
      <c r="E109" s="83">
        <f t="shared" si="127"/>
        <v>3886180</v>
      </c>
      <c r="F109" s="84">
        <f t="shared" si="127"/>
        <v>6516340</v>
      </c>
      <c r="G109" s="82">
        <f t="shared" si="127"/>
        <v>248257000</v>
      </c>
      <c r="H109" s="83">
        <f t="shared" si="127"/>
        <v>2142440</v>
      </c>
      <c r="I109" s="83">
        <f t="shared" si="127"/>
        <v>6682510</v>
      </c>
      <c r="J109" s="84">
        <f t="shared" si="127"/>
        <v>11207400</v>
      </c>
      <c r="K109" s="272"/>
      <c r="L109" s="273"/>
      <c r="M109" s="273"/>
      <c r="N109" s="273"/>
      <c r="O109" s="290"/>
      <c r="P109" s="291"/>
      <c r="Q109" s="17" t="s">
        <v>7</v>
      </c>
      <c r="R109" s="43">
        <f>R104</f>
        <v>1189047800</v>
      </c>
      <c r="S109" s="60"/>
      <c r="T109" s="281"/>
      <c r="U109" s="284"/>
      <c r="V109" s="60"/>
      <c r="W109" s="171" t="s">
        <v>7</v>
      </c>
      <c r="X109" s="6">
        <f t="shared" ref="X109:AE109" si="128">X104</f>
        <v>2363.6</v>
      </c>
      <c r="Y109" s="6">
        <f t="shared" si="128"/>
        <v>3371.7</v>
      </c>
      <c r="Z109" s="6">
        <f t="shared" si="128"/>
        <v>36.200000000000003</v>
      </c>
      <c r="AA109" s="6">
        <f t="shared" si="128"/>
        <v>46.2</v>
      </c>
      <c r="AB109" s="6">
        <f t="shared" si="128"/>
        <v>2482.4</v>
      </c>
      <c r="AC109" s="6">
        <f t="shared" si="128"/>
        <v>3557.7</v>
      </c>
      <c r="AD109" s="6">
        <f t="shared" si="128"/>
        <v>60.4</v>
      </c>
      <c r="AE109" s="92">
        <f t="shared" si="128"/>
        <v>8.1</v>
      </c>
      <c r="AF109" s="16"/>
      <c r="AG109" s="171" t="s">
        <v>26</v>
      </c>
      <c r="AH109" s="7">
        <f>(AH108*10.74)</f>
        <v>22.822500000000002</v>
      </c>
      <c r="AI109" s="7">
        <f>(AI108*2.2)</f>
        <v>9.9</v>
      </c>
      <c r="AJ109" s="7">
        <f>(AJ108*0.25)</f>
        <v>0.40625</v>
      </c>
      <c r="AK109" s="294">
        <f>AK108+AL108</f>
        <v>15</v>
      </c>
      <c r="AL109" s="295"/>
      <c r="AM109" s="11"/>
      <c r="AN109" s="25" t="s">
        <v>41</v>
      </c>
      <c r="AO109" s="26">
        <v>19.3</v>
      </c>
      <c r="AP109" s="27">
        <v>7.87</v>
      </c>
      <c r="AQ109" s="71"/>
      <c r="AR109" s="36" t="s">
        <v>36</v>
      </c>
      <c r="AS109" s="13">
        <v>0.24</v>
      </c>
      <c r="AT109" s="2" t="s">
        <v>39</v>
      </c>
      <c r="AU109" s="39">
        <v>0.22</v>
      </c>
      <c r="AV109" s="1"/>
      <c r="AW109" s="185" t="s">
        <v>79</v>
      </c>
      <c r="AX109" s="178">
        <f t="shared" ref="AX109:AZ109" si="129">AX104</f>
        <v>476878000</v>
      </c>
      <c r="AY109" s="178">
        <f t="shared" si="129"/>
        <v>278492000</v>
      </c>
      <c r="AZ109" s="181">
        <f t="shared" si="129"/>
        <v>171526000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287"/>
      <c r="B110" s="75" t="s">
        <v>3</v>
      </c>
      <c r="C110" s="85">
        <f t="shared" ref="C110:J110" si="130">C108-C109</f>
        <v>475000</v>
      </c>
      <c r="D110" s="85">
        <f t="shared" si="130"/>
        <v>7970</v>
      </c>
      <c r="E110" s="85">
        <f t="shared" si="130"/>
        <v>0</v>
      </c>
      <c r="F110" s="86">
        <f t="shared" si="130"/>
        <v>15000</v>
      </c>
      <c r="G110" s="85">
        <f t="shared" si="130"/>
        <v>479000</v>
      </c>
      <c r="H110" s="85">
        <f t="shared" si="130"/>
        <v>9000</v>
      </c>
      <c r="I110" s="85">
        <f t="shared" si="130"/>
        <v>0</v>
      </c>
      <c r="J110" s="86">
        <f t="shared" si="130"/>
        <v>14000</v>
      </c>
      <c r="K110" s="274"/>
      <c r="L110" s="275"/>
      <c r="M110" s="275"/>
      <c r="N110" s="275"/>
      <c r="O110" s="292"/>
      <c r="P110" s="293"/>
      <c r="Q110" s="51" t="s">
        <v>3</v>
      </c>
      <c r="R110" s="44">
        <f>R108-R109</f>
        <v>1099200</v>
      </c>
      <c r="S110" s="61"/>
      <c r="T110" s="282"/>
      <c r="U110" s="285"/>
      <c r="V110" s="61"/>
      <c r="W110" s="48" t="s">
        <v>3</v>
      </c>
      <c r="X110" s="49">
        <f>X108-X109</f>
        <v>6.5999999999999091</v>
      </c>
      <c r="Y110" s="49">
        <f t="shared" ref="Y110:AE110" si="131">Y108-Y109</f>
        <v>6.6000000000003638</v>
      </c>
      <c r="Z110" s="49">
        <f t="shared" si="131"/>
        <v>0</v>
      </c>
      <c r="AA110" s="49">
        <f t="shared" si="131"/>
        <v>0.19999999999999574</v>
      </c>
      <c r="AB110" s="49">
        <f t="shared" si="131"/>
        <v>7</v>
      </c>
      <c r="AC110" s="49">
        <f t="shared" si="131"/>
        <v>7</v>
      </c>
      <c r="AD110" s="49">
        <f t="shared" si="131"/>
        <v>0</v>
      </c>
      <c r="AE110" s="94">
        <f t="shared" si="131"/>
        <v>0</v>
      </c>
      <c r="AF110" s="16"/>
      <c r="AG110" s="172" t="s">
        <v>28</v>
      </c>
      <c r="AH110" s="170">
        <f>(AH109)/((K108/1000000)*8.34)</f>
        <v>2.8684599490219149</v>
      </c>
      <c r="AI110" s="170">
        <f>(AI109)/((K108/1000000)*8.34)</f>
        <v>1.2442875887968872</v>
      </c>
      <c r="AJ110" s="170">
        <f>(AJ109)/((K108/1000000)*8.34)</f>
        <v>5.1059781105932872E-2</v>
      </c>
      <c r="AK110" s="296">
        <f>(AK109)/((K108/1000000)*8.34)</f>
        <v>1.885284225449829</v>
      </c>
      <c r="AL110" s="297"/>
      <c r="AM110" s="11"/>
      <c r="AN110" s="63"/>
      <c r="AO110" s="14"/>
      <c r="AP110" s="14"/>
      <c r="AQ110" s="71"/>
      <c r="AR110" s="174" t="s">
        <v>55</v>
      </c>
      <c r="AS110" s="89">
        <v>1</v>
      </c>
      <c r="AT110" s="173" t="s">
        <v>54</v>
      </c>
      <c r="AU110" s="38">
        <v>0.04</v>
      </c>
      <c r="AV110" s="1"/>
      <c r="AW110" s="177" t="s">
        <v>3</v>
      </c>
      <c r="AX110" s="182">
        <f>AX108-AX109</f>
        <v>557000</v>
      </c>
      <c r="AY110" s="182">
        <f>AY108-AY109</f>
        <v>483000</v>
      </c>
      <c r="AZ110" s="183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64"/>
      <c r="T111" s="1"/>
      <c r="U111" s="88"/>
      <c r="V111" s="67"/>
      <c r="W111" s="3"/>
      <c r="X111" s="96"/>
      <c r="Y111" s="96"/>
      <c r="Z111" s="96"/>
      <c r="AA111" s="96"/>
      <c r="AB111" s="96"/>
      <c r="AC111" s="96"/>
      <c r="AD111" s="96"/>
      <c r="AE111" s="96"/>
      <c r="AF111" s="1"/>
      <c r="AG111" s="1"/>
      <c r="AH111" s="1"/>
      <c r="AI111" s="1"/>
      <c r="AJ111" s="1"/>
      <c r="AK111" s="1"/>
      <c r="AL111" s="1"/>
      <c r="AM111" s="64"/>
      <c r="AN111" s="64"/>
      <c r="AO111" s="1"/>
      <c r="AP111" s="1"/>
      <c r="AQ111" s="64"/>
      <c r="AR111" s="8"/>
      <c r="AS111" s="8"/>
      <c r="AT111" s="8"/>
      <c r="AU111" s="8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267">
        <v>28</v>
      </c>
      <c r="B112" s="76" t="s">
        <v>45</v>
      </c>
      <c r="C112" s="81">
        <v>177895000</v>
      </c>
      <c r="D112" s="40">
        <v>1602350</v>
      </c>
      <c r="E112" s="40">
        <v>3918180</v>
      </c>
      <c r="F112" s="42">
        <v>6561340</v>
      </c>
      <c r="G112" s="81">
        <v>248757000</v>
      </c>
      <c r="H112" s="40">
        <v>2151440</v>
      </c>
      <c r="I112" s="40">
        <v>6682510</v>
      </c>
      <c r="J112" s="42">
        <v>11223400</v>
      </c>
      <c r="K112" s="270">
        <f>C114+G114</f>
        <v>1180000</v>
      </c>
      <c r="L112" s="271"/>
      <c r="M112" s="276">
        <f>D114+E114+F114+H114+I114+J114</f>
        <v>64000</v>
      </c>
      <c r="N112" s="271"/>
      <c r="O112" s="288">
        <f>M112+K112</f>
        <v>1244000</v>
      </c>
      <c r="P112" s="289"/>
      <c r="Q112" s="45" t="s">
        <v>6</v>
      </c>
      <c r="R112" s="42">
        <v>1191220000</v>
      </c>
      <c r="S112" s="60"/>
      <c r="T112" s="280">
        <v>0</v>
      </c>
      <c r="U112" s="283">
        <v>0.84</v>
      </c>
      <c r="V112" s="60"/>
      <c r="W112" s="169" t="s">
        <v>6</v>
      </c>
      <c r="X112" s="47">
        <v>2384.6</v>
      </c>
      <c r="Y112" s="47">
        <v>3378.7</v>
      </c>
      <c r="Z112" s="47">
        <v>36.200000000000003</v>
      </c>
      <c r="AA112" s="47">
        <v>46.4</v>
      </c>
      <c r="AB112" s="47">
        <v>2504.1</v>
      </c>
      <c r="AC112" s="47">
        <v>3565</v>
      </c>
      <c r="AD112" s="47">
        <v>60.6</v>
      </c>
      <c r="AE112" s="93">
        <v>8.1</v>
      </c>
      <c r="AF112" s="16"/>
      <c r="AG112" s="169" t="s">
        <v>29</v>
      </c>
      <c r="AH112" s="18">
        <v>3.125</v>
      </c>
      <c r="AI112" s="18">
        <v>4.75</v>
      </c>
      <c r="AJ112" s="18">
        <v>1.75</v>
      </c>
      <c r="AK112" s="18">
        <v>12</v>
      </c>
      <c r="AL112" s="19">
        <v>5</v>
      </c>
      <c r="AM112" s="70"/>
      <c r="AN112" s="73" t="s">
        <v>40</v>
      </c>
      <c r="AO112" s="23">
        <v>18</v>
      </c>
      <c r="AP112" s="24">
        <v>7.6</v>
      </c>
      <c r="AQ112" s="71"/>
      <c r="AR112" s="34" t="s">
        <v>37</v>
      </c>
      <c r="AS112" s="55">
        <v>0.05</v>
      </c>
      <c r="AT112" s="35" t="s">
        <v>38</v>
      </c>
      <c r="AU112" s="56">
        <v>0.06</v>
      </c>
      <c r="AV112" s="1"/>
      <c r="AW112" s="184" t="s">
        <v>45</v>
      </c>
      <c r="AX112" s="179">
        <v>478714000</v>
      </c>
      <c r="AY112" s="179">
        <v>278998000</v>
      </c>
      <c r="AZ112" s="180">
        <v>171561000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286"/>
      <c r="B113" s="77" t="s">
        <v>44</v>
      </c>
      <c r="C113" s="82">
        <f t="shared" ref="C113:J113" si="132">C108</f>
        <v>176736000</v>
      </c>
      <c r="D113" s="83">
        <f t="shared" si="132"/>
        <v>1602350</v>
      </c>
      <c r="E113" s="83">
        <f t="shared" si="132"/>
        <v>3886180</v>
      </c>
      <c r="F113" s="84">
        <f t="shared" si="132"/>
        <v>6531340</v>
      </c>
      <c r="G113" s="82">
        <f t="shared" si="132"/>
        <v>248736000</v>
      </c>
      <c r="H113" s="83">
        <f t="shared" si="132"/>
        <v>2151440</v>
      </c>
      <c r="I113" s="83">
        <f t="shared" si="132"/>
        <v>6682510</v>
      </c>
      <c r="J113" s="84">
        <f t="shared" si="132"/>
        <v>11221400</v>
      </c>
      <c r="K113" s="272"/>
      <c r="L113" s="273"/>
      <c r="M113" s="273"/>
      <c r="N113" s="273"/>
      <c r="O113" s="290"/>
      <c r="P113" s="291"/>
      <c r="Q113" s="17" t="s">
        <v>7</v>
      </c>
      <c r="R113" s="43">
        <f>R108</f>
        <v>1190147000</v>
      </c>
      <c r="S113" s="60"/>
      <c r="T113" s="281"/>
      <c r="U113" s="284"/>
      <c r="V113" s="60"/>
      <c r="W113" s="171" t="s">
        <v>7</v>
      </c>
      <c r="X113" s="6">
        <f t="shared" ref="X113:AE113" si="133">X108</f>
        <v>2370.1999999999998</v>
      </c>
      <c r="Y113" s="6">
        <f t="shared" si="133"/>
        <v>3378.3</v>
      </c>
      <c r="Z113" s="6">
        <f t="shared" si="133"/>
        <v>36.200000000000003</v>
      </c>
      <c r="AA113" s="6">
        <f t="shared" si="133"/>
        <v>46.4</v>
      </c>
      <c r="AB113" s="6">
        <f t="shared" si="133"/>
        <v>2489.4</v>
      </c>
      <c r="AC113" s="6">
        <f t="shared" si="133"/>
        <v>3564.7</v>
      </c>
      <c r="AD113" s="6">
        <f t="shared" si="133"/>
        <v>60.4</v>
      </c>
      <c r="AE113" s="92">
        <f t="shared" si="133"/>
        <v>8.1</v>
      </c>
      <c r="AF113" s="16"/>
      <c r="AG113" s="171" t="s">
        <v>26</v>
      </c>
      <c r="AH113" s="7">
        <f>(AH112*10.74)</f>
        <v>33.5625</v>
      </c>
      <c r="AI113" s="7">
        <f>(AI112*2.2)</f>
        <v>10.450000000000001</v>
      </c>
      <c r="AJ113" s="7">
        <f>(AJ112*0.25)</f>
        <v>0.4375</v>
      </c>
      <c r="AK113" s="294">
        <f>AK112+AL112</f>
        <v>17</v>
      </c>
      <c r="AL113" s="295"/>
      <c r="AM113" s="11"/>
      <c r="AN113" s="25" t="s">
        <v>41</v>
      </c>
      <c r="AO113" s="26">
        <v>19.5</v>
      </c>
      <c r="AP113" s="27">
        <v>7.87</v>
      </c>
      <c r="AQ113" s="71"/>
      <c r="AR113" s="36" t="s">
        <v>36</v>
      </c>
      <c r="AS113" s="13">
        <v>0.32</v>
      </c>
      <c r="AT113" s="2" t="s">
        <v>39</v>
      </c>
      <c r="AU113" s="39">
        <v>0.27</v>
      </c>
      <c r="AV113" s="1"/>
      <c r="AW113" s="185" t="s">
        <v>79</v>
      </c>
      <c r="AX113" s="178">
        <f t="shared" ref="AX113:AZ113" si="134">AX108</f>
        <v>477435000</v>
      </c>
      <c r="AY113" s="178">
        <f t="shared" si="134"/>
        <v>278975000</v>
      </c>
      <c r="AZ113" s="181">
        <f t="shared" si="134"/>
        <v>171526000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287"/>
      <c r="B114" s="75" t="s">
        <v>3</v>
      </c>
      <c r="C114" s="85">
        <f t="shared" ref="C114:J114" si="135">C112-C113</f>
        <v>1159000</v>
      </c>
      <c r="D114" s="85">
        <f t="shared" si="135"/>
        <v>0</v>
      </c>
      <c r="E114" s="85">
        <f t="shared" si="135"/>
        <v>32000</v>
      </c>
      <c r="F114" s="86">
        <f t="shared" si="135"/>
        <v>30000</v>
      </c>
      <c r="G114" s="85">
        <f t="shared" si="135"/>
        <v>21000</v>
      </c>
      <c r="H114" s="85">
        <f t="shared" si="135"/>
        <v>0</v>
      </c>
      <c r="I114" s="85">
        <f t="shared" si="135"/>
        <v>0</v>
      </c>
      <c r="J114" s="86">
        <f t="shared" si="135"/>
        <v>2000</v>
      </c>
      <c r="K114" s="274"/>
      <c r="L114" s="275"/>
      <c r="M114" s="275"/>
      <c r="N114" s="275"/>
      <c r="O114" s="292"/>
      <c r="P114" s="293"/>
      <c r="Q114" s="51" t="s">
        <v>3</v>
      </c>
      <c r="R114" s="44">
        <f>R112-R113</f>
        <v>1073000</v>
      </c>
      <c r="S114" s="61"/>
      <c r="T114" s="282"/>
      <c r="U114" s="285"/>
      <c r="V114" s="61"/>
      <c r="W114" s="48" t="s">
        <v>3</v>
      </c>
      <c r="X114" s="49">
        <f>X112-X113</f>
        <v>14.400000000000091</v>
      </c>
      <c r="Y114" s="49">
        <f t="shared" ref="Y114:AE114" si="136">Y112-Y113</f>
        <v>0.3999999999996362</v>
      </c>
      <c r="Z114" s="49">
        <f t="shared" si="136"/>
        <v>0</v>
      </c>
      <c r="AA114" s="49">
        <f t="shared" si="136"/>
        <v>0</v>
      </c>
      <c r="AB114" s="49">
        <f t="shared" si="136"/>
        <v>14.699999999999818</v>
      </c>
      <c r="AC114" s="49">
        <f t="shared" si="136"/>
        <v>0.3000000000001819</v>
      </c>
      <c r="AD114" s="49">
        <f t="shared" si="136"/>
        <v>0.20000000000000284</v>
      </c>
      <c r="AE114" s="94">
        <f t="shared" si="136"/>
        <v>0</v>
      </c>
      <c r="AF114" s="16"/>
      <c r="AG114" s="172" t="s">
        <v>28</v>
      </c>
      <c r="AH114" s="170">
        <f>(AH113)/((K112/1000000)*8.34)</f>
        <v>3.4104072674064141</v>
      </c>
      <c r="AI114" s="170">
        <f>(AI113)/((K112/1000000)*8.34)</f>
        <v>1.0618623745071742</v>
      </c>
      <c r="AJ114" s="170">
        <f>(AJ113)/((K112/1000000)*8.34)</f>
        <v>4.4455960655204657E-2</v>
      </c>
      <c r="AK114" s="296">
        <f>(AK113)/((K112/1000000)*8.34)</f>
        <v>1.7274316140308095</v>
      </c>
      <c r="AL114" s="297"/>
      <c r="AM114" s="11"/>
      <c r="AN114" s="63"/>
      <c r="AO114" s="14"/>
      <c r="AP114" s="14"/>
      <c r="AQ114" s="71"/>
      <c r="AR114" s="174" t="s">
        <v>55</v>
      </c>
      <c r="AS114" s="89">
        <v>0.91</v>
      </c>
      <c r="AT114" s="173" t="s">
        <v>54</v>
      </c>
      <c r="AU114" s="38">
        <v>0.04</v>
      </c>
      <c r="AV114" s="1"/>
      <c r="AW114" s="177" t="s">
        <v>3</v>
      </c>
      <c r="AX114" s="182">
        <f>AX112-AX113</f>
        <v>1279000</v>
      </c>
      <c r="AY114" s="182">
        <f>AY112-AY113</f>
        <v>23000</v>
      </c>
      <c r="AZ114" s="183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64"/>
      <c r="T115" s="1"/>
      <c r="U115" s="88"/>
      <c r="V115" s="67"/>
      <c r="W115" s="3"/>
      <c r="X115" s="96"/>
      <c r="Y115" s="96"/>
      <c r="Z115" s="96"/>
      <c r="AA115" s="96"/>
      <c r="AB115" s="96"/>
      <c r="AC115" s="96"/>
      <c r="AD115" s="96"/>
      <c r="AE115" s="96"/>
      <c r="AF115" s="1"/>
      <c r="AG115" s="1"/>
      <c r="AH115" s="1"/>
      <c r="AI115" s="1"/>
      <c r="AJ115" s="1"/>
      <c r="AK115" s="1"/>
      <c r="AL115" s="1"/>
      <c r="AM115" s="64"/>
      <c r="AN115" s="64"/>
      <c r="AO115" s="1"/>
      <c r="AP115" s="1"/>
      <c r="AQ115" s="64"/>
      <c r="AR115" s="8"/>
      <c r="AS115" s="8"/>
      <c r="AT115" s="8"/>
      <c r="AU115" s="8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267">
        <v>29</v>
      </c>
      <c r="B116" s="76" t="s">
        <v>45</v>
      </c>
      <c r="C116" s="81">
        <v>178567000</v>
      </c>
      <c r="D116" s="40">
        <v>1610380</v>
      </c>
      <c r="E116" s="40">
        <v>3918180</v>
      </c>
      <c r="F116" s="42">
        <v>6576340</v>
      </c>
      <c r="G116" s="81">
        <v>249358000</v>
      </c>
      <c r="H116" s="40">
        <v>2151440</v>
      </c>
      <c r="I116" s="40">
        <v>6682510</v>
      </c>
      <c r="J116" s="42">
        <v>11238400</v>
      </c>
      <c r="K116" s="270">
        <f>C118+G118</f>
        <v>1273000</v>
      </c>
      <c r="L116" s="271"/>
      <c r="M116" s="276">
        <f>D118+E118+F118+H118+I118+J118</f>
        <v>38030</v>
      </c>
      <c r="N116" s="271"/>
      <c r="O116" s="288">
        <f>M116+K116</f>
        <v>1311030</v>
      </c>
      <c r="P116" s="289"/>
      <c r="Q116" s="45" t="s">
        <v>6</v>
      </c>
      <c r="R116" s="42">
        <v>1192244500</v>
      </c>
      <c r="S116" s="60"/>
      <c r="T116" s="280">
        <v>0</v>
      </c>
      <c r="U116" s="283">
        <v>0.84</v>
      </c>
      <c r="V116" s="60"/>
      <c r="W116" s="169" t="s">
        <v>6</v>
      </c>
      <c r="X116" s="47">
        <v>2393.9</v>
      </c>
      <c r="Y116" s="47">
        <v>3387.1</v>
      </c>
      <c r="Z116" s="47">
        <v>36.200000000000003</v>
      </c>
      <c r="AA116" s="47">
        <v>46.5</v>
      </c>
      <c r="AB116" s="47">
        <v>2513.8000000000002</v>
      </c>
      <c r="AC116" s="47">
        <v>3573.7</v>
      </c>
      <c r="AD116" s="47">
        <v>60.6</v>
      </c>
      <c r="AE116" s="93">
        <v>8.1</v>
      </c>
      <c r="AF116" s="16"/>
      <c r="AG116" s="169" t="s">
        <v>29</v>
      </c>
      <c r="AH116" s="18">
        <v>3.25</v>
      </c>
      <c r="AI116" s="18">
        <v>5.75</v>
      </c>
      <c r="AJ116" s="18">
        <v>2.125</v>
      </c>
      <c r="AK116" s="18">
        <v>10</v>
      </c>
      <c r="AL116" s="19">
        <v>12</v>
      </c>
      <c r="AM116" s="70"/>
      <c r="AN116" s="73" t="s">
        <v>40</v>
      </c>
      <c r="AO116" s="23">
        <v>18.7</v>
      </c>
      <c r="AP116" s="24">
        <v>7.7</v>
      </c>
      <c r="AQ116" s="71"/>
      <c r="AR116" s="34" t="s">
        <v>37</v>
      </c>
      <c r="AS116" s="55">
        <v>0.05</v>
      </c>
      <c r="AT116" s="35" t="s">
        <v>38</v>
      </c>
      <c r="AU116" s="56">
        <v>0.06</v>
      </c>
      <c r="AV116" s="1"/>
      <c r="AW116" s="184" t="s">
        <v>45</v>
      </c>
      <c r="AX116" s="179">
        <v>480128000</v>
      </c>
      <c r="AY116" s="179">
        <v>280283700</v>
      </c>
      <c r="AZ116" s="180">
        <v>171632000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286"/>
      <c r="B117" s="77" t="s">
        <v>44</v>
      </c>
      <c r="C117" s="82">
        <f t="shared" ref="C117:J117" si="137">C112</f>
        <v>177895000</v>
      </c>
      <c r="D117" s="83">
        <f t="shared" si="137"/>
        <v>1602350</v>
      </c>
      <c r="E117" s="83">
        <f t="shared" si="137"/>
        <v>3918180</v>
      </c>
      <c r="F117" s="84">
        <f t="shared" si="137"/>
        <v>6561340</v>
      </c>
      <c r="G117" s="82">
        <f t="shared" si="137"/>
        <v>248757000</v>
      </c>
      <c r="H117" s="83">
        <f t="shared" si="137"/>
        <v>2151440</v>
      </c>
      <c r="I117" s="83">
        <f t="shared" si="137"/>
        <v>6682510</v>
      </c>
      <c r="J117" s="84">
        <f t="shared" si="137"/>
        <v>11223400</v>
      </c>
      <c r="K117" s="272"/>
      <c r="L117" s="273"/>
      <c r="M117" s="273"/>
      <c r="N117" s="273"/>
      <c r="O117" s="290"/>
      <c r="P117" s="291"/>
      <c r="Q117" s="17" t="s">
        <v>7</v>
      </c>
      <c r="R117" s="43">
        <f>R112</f>
        <v>1191220000</v>
      </c>
      <c r="S117" s="60"/>
      <c r="T117" s="281"/>
      <c r="U117" s="284"/>
      <c r="V117" s="60"/>
      <c r="W117" s="171" t="s">
        <v>7</v>
      </c>
      <c r="X117" s="6">
        <f t="shared" ref="X117:AE117" si="138">X112</f>
        <v>2384.6</v>
      </c>
      <c r="Y117" s="6">
        <f t="shared" si="138"/>
        <v>3378.7</v>
      </c>
      <c r="Z117" s="6">
        <f t="shared" si="138"/>
        <v>36.200000000000003</v>
      </c>
      <c r="AA117" s="6">
        <f t="shared" si="138"/>
        <v>46.4</v>
      </c>
      <c r="AB117" s="6">
        <f t="shared" si="138"/>
        <v>2504.1</v>
      </c>
      <c r="AC117" s="6">
        <f t="shared" si="138"/>
        <v>3565</v>
      </c>
      <c r="AD117" s="6">
        <f t="shared" si="138"/>
        <v>60.6</v>
      </c>
      <c r="AE117" s="92">
        <f t="shared" si="138"/>
        <v>8.1</v>
      </c>
      <c r="AF117" s="16"/>
      <c r="AG117" s="171" t="s">
        <v>26</v>
      </c>
      <c r="AH117" s="7">
        <f>(AH116*10.74)</f>
        <v>34.905000000000001</v>
      </c>
      <c r="AI117" s="7">
        <f>(AI116*2.2)</f>
        <v>12.65</v>
      </c>
      <c r="AJ117" s="7">
        <f>(AJ116*0.25)</f>
        <v>0.53125</v>
      </c>
      <c r="AK117" s="294">
        <f>AK116+AL116</f>
        <v>22</v>
      </c>
      <c r="AL117" s="295"/>
      <c r="AM117" s="11"/>
      <c r="AN117" s="25" t="s">
        <v>41</v>
      </c>
      <c r="AO117" s="26">
        <v>20.100000000000001</v>
      </c>
      <c r="AP117" s="27">
        <v>7.93</v>
      </c>
      <c r="AQ117" s="71"/>
      <c r="AR117" s="36" t="s">
        <v>36</v>
      </c>
      <c r="AS117" s="13">
        <v>0.21</v>
      </c>
      <c r="AT117" s="2" t="s">
        <v>39</v>
      </c>
      <c r="AU117" s="39">
        <v>0.31</v>
      </c>
      <c r="AV117" s="1"/>
      <c r="AW117" s="185" t="s">
        <v>79</v>
      </c>
      <c r="AX117" s="178">
        <f t="shared" ref="AX117:AZ117" si="139">AX112</f>
        <v>478714000</v>
      </c>
      <c r="AY117" s="178">
        <f t="shared" si="139"/>
        <v>278998000</v>
      </c>
      <c r="AZ117" s="181">
        <f t="shared" si="139"/>
        <v>171561000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287"/>
      <c r="B118" s="75" t="s">
        <v>3</v>
      </c>
      <c r="C118" s="85">
        <f t="shared" ref="C118:J118" si="140">C116-C117</f>
        <v>672000</v>
      </c>
      <c r="D118" s="85">
        <f t="shared" si="140"/>
        <v>8030</v>
      </c>
      <c r="E118" s="85">
        <f t="shared" si="140"/>
        <v>0</v>
      </c>
      <c r="F118" s="86">
        <f t="shared" si="140"/>
        <v>15000</v>
      </c>
      <c r="G118" s="85">
        <f t="shared" si="140"/>
        <v>601000</v>
      </c>
      <c r="H118" s="85">
        <f t="shared" si="140"/>
        <v>0</v>
      </c>
      <c r="I118" s="85">
        <f t="shared" si="140"/>
        <v>0</v>
      </c>
      <c r="J118" s="86">
        <f t="shared" si="140"/>
        <v>15000</v>
      </c>
      <c r="K118" s="274"/>
      <c r="L118" s="275"/>
      <c r="M118" s="275"/>
      <c r="N118" s="275"/>
      <c r="O118" s="292"/>
      <c r="P118" s="293"/>
      <c r="Q118" s="51" t="s">
        <v>3</v>
      </c>
      <c r="R118" s="44">
        <f>R116-R117</f>
        <v>1024500</v>
      </c>
      <c r="S118" s="61"/>
      <c r="T118" s="282"/>
      <c r="U118" s="285"/>
      <c r="V118" s="61"/>
      <c r="W118" s="48" t="s">
        <v>3</v>
      </c>
      <c r="X118" s="49">
        <f>X116-X117</f>
        <v>9.3000000000001819</v>
      </c>
      <c r="Y118" s="49">
        <f t="shared" ref="Y118:AE118" si="141">Y116-Y117</f>
        <v>8.4000000000000909</v>
      </c>
      <c r="Z118" s="49">
        <f t="shared" si="141"/>
        <v>0</v>
      </c>
      <c r="AA118" s="49">
        <f t="shared" si="141"/>
        <v>0.10000000000000142</v>
      </c>
      <c r="AB118" s="49">
        <f t="shared" si="141"/>
        <v>9.7000000000002728</v>
      </c>
      <c r="AC118" s="49">
        <f t="shared" si="141"/>
        <v>8.6999999999998181</v>
      </c>
      <c r="AD118" s="49">
        <f t="shared" si="141"/>
        <v>0</v>
      </c>
      <c r="AE118" s="94">
        <f t="shared" si="141"/>
        <v>0</v>
      </c>
      <c r="AF118" s="16"/>
      <c r="AG118" s="172" t="s">
        <v>28</v>
      </c>
      <c r="AH118" s="170">
        <f>(AH117)/((K116/1000000)*8.34)</f>
        <v>3.2877076186654768</v>
      </c>
      <c r="AI118" s="170">
        <f>(AI117)/((K116/1000000)*8.34)</f>
        <v>1.1915055543938771</v>
      </c>
      <c r="AJ118" s="170">
        <f>(AJ117)/((K116/1000000)*8.34)</f>
        <v>5.0038523776422698E-2</v>
      </c>
      <c r="AK118" s="296">
        <f>(AK117)/((K116/1000000)*8.34)</f>
        <v>2.0721835728589166</v>
      </c>
      <c r="AL118" s="297"/>
      <c r="AM118" s="11"/>
      <c r="AN118" s="63"/>
      <c r="AO118" s="14"/>
      <c r="AP118" s="14"/>
      <c r="AQ118" s="71"/>
      <c r="AR118" s="174" t="s">
        <v>55</v>
      </c>
      <c r="AS118" s="89">
        <v>0.97</v>
      </c>
      <c r="AT118" s="173" t="s">
        <v>54</v>
      </c>
      <c r="AU118" s="38">
        <v>4.2000000000000003E-2</v>
      </c>
      <c r="AV118" s="1"/>
      <c r="AW118" s="177" t="s">
        <v>3</v>
      </c>
      <c r="AX118" s="182">
        <f>AX116-AX117</f>
        <v>1414000</v>
      </c>
      <c r="AY118" s="182">
        <f>AY116-AY117</f>
        <v>1285700</v>
      </c>
      <c r="AZ118" s="183">
        <f>AZ116-AZ117</f>
        <v>71000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64"/>
      <c r="T119" s="1"/>
      <c r="U119" s="88"/>
      <c r="V119" s="67"/>
      <c r="W119" s="3"/>
      <c r="X119" s="96"/>
      <c r="Y119" s="96"/>
      <c r="Z119" s="96"/>
      <c r="AA119" s="96"/>
      <c r="AB119" s="96"/>
      <c r="AC119" s="96"/>
      <c r="AD119" s="96"/>
      <c r="AE119" s="96"/>
      <c r="AF119" s="1"/>
      <c r="AG119" s="1"/>
      <c r="AH119" s="1"/>
      <c r="AI119" s="1"/>
      <c r="AJ119" s="1"/>
      <c r="AK119" s="1"/>
      <c r="AL119" s="1"/>
      <c r="AM119" s="64"/>
      <c r="AN119" s="64"/>
      <c r="AO119" s="1"/>
      <c r="AP119" s="1"/>
      <c r="AQ119" s="64"/>
      <c r="AR119" s="8"/>
      <c r="AS119" s="8"/>
      <c r="AT119" s="8"/>
      <c r="AU119" s="8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267">
        <v>30</v>
      </c>
      <c r="B120" s="76" t="s">
        <v>45</v>
      </c>
      <c r="C120" s="81">
        <v>179139000</v>
      </c>
      <c r="D120" s="40">
        <v>1618386</v>
      </c>
      <c r="E120" s="40">
        <v>3951180</v>
      </c>
      <c r="F120" s="42">
        <v>6601330</v>
      </c>
      <c r="G120" s="81">
        <v>249914000</v>
      </c>
      <c r="H120" s="40">
        <v>2159440</v>
      </c>
      <c r="I120" s="40">
        <v>6714510</v>
      </c>
      <c r="J120" s="42">
        <v>11267400</v>
      </c>
      <c r="K120" s="270">
        <f>C122+G122</f>
        <v>1128000</v>
      </c>
      <c r="L120" s="271"/>
      <c r="M120" s="276">
        <f>D122+E122+F122+H122+I122+J122</f>
        <v>134996</v>
      </c>
      <c r="N120" s="271"/>
      <c r="O120" s="288">
        <f>M120+K120</f>
        <v>1262996</v>
      </c>
      <c r="P120" s="289"/>
      <c r="Q120" s="45" t="s">
        <v>6</v>
      </c>
      <c r="R120" s="42">
        <v>1193341500</v>
      </c>
      <c r="S120" s="60"/>
      <c r="T120" s="280">
        <v>0</v>
      </c>
      <c r="U120" s="283">
        <v>0.98</v>
      </c>
      <c r="V120" s="60"/>
      <c r="W120" s="169" t="s">
        <v>6</v>
      </c>
      <c r="X120" s="47">
        <v>2401.9</v>
      </c>
      <c r="Y120" s="47">
        <v>3395</v>
      </c>
      <c r="Z120" s="47">
        <v>36.200000000000003</v>
      </c>
      <c r="AA120" s="47">
        <v>46.8</v>
      </c>
      <c r="AB120" s="47">
        <v>2522.3000000000002</v>
      </c>
      <c r="AC120" s="47">
        <v>3582</v>
      </c>
      <c r="AD120" s="47">
        <v>60.9</v>
      </c>
      <c r="AE120" s="93">
        <v>8.1999999999999993</v>
      </c>
      <c r="AF120" s="16"/>
      <c r="AG120" s="169" t="s">
        <v>29</v>
      </c>
      <c r="AH120" s="18">
        <v>2.9375</v>
      </c>
      <c r="AI120" s="18">
        <v>5.25</v>
      </c>
      <c r="AJ120" s="18">
        <v>2</v>
      </c>
      <c r="AK120" s="18">
        <v>9</v>
      </c>
      <c r="AL120" s="19">
        <v>9</v>
      </c>
      <c r="AM120" s="70"/>
      <c r="AN120" s="73" t="s">
        <v>40</v>
      </c>
      <c r="AO120" s="23">
        <v>17</v>
      </c>
      <c r="AP120" s="24">
        <v>7.56</v>
      </c>
      <c r="AQ120" s="71"/>
      <c r="AR120" s="34" t="s">
        <v>37</v>
      </c>
      <c r="AS120" s="55">
        <v>0.04</v>
      </c>
      <c r="AT120" s="35" t="s">
        <v>38</v>
      </c>
      <c r="AU120" s="56">
        <v>0.06</v>
      </c>
      <c r="AV120" s="1"/>
      <c r="AW120" s="184" t="s">
        <v>45</v>
      </c>
      <c r="AX120" s="179">
        <v>480722000</v>
      </c>
      <c r="AY120" s="179">
        <v>280844300</v>
      </c>
      <c r="AZ120" s="180">
        <v>171667000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286"/>
      <c r="B121" s="77" t="s">
        <v>44</v>
      </c>
      <c r="C121" s="82">
        <f t="shared" ref="C121:J121" si="142">C116</f>
        <v>178567000</v>
      </c>
      <c r="D121" s="83">
        <f t="shared" si="142"/>
        <v>1610380</v>
      </c>
      <c r="E121" s="83">
        <f t="shared" si="142"/>
        <v>3918180</v>
      </c>
      <c r="F121" s="84">
        <f t="shared" si="142"/>
        <v>6576340</v>
      </c>
      <c r="G121" s="82">
        <f t="shared" si="142"/>
        <v>249358000</v>
      </c>
      <c r="H121" s="83">
        <f t="shared" si="142"/>
        <v>2151440</v>
      </c>
      <c r="I121" s="83">
        <f t="shared" si="142"/>
        <v>6682510</v>
      </c>
      <c r="J121" s="84">
        <f t="shared" si="142"/>
        <v>11238400</v>
      </c>
      <c r="K121" s="272"/>
      <c r="L121" s="273"/>
      <c r="M121" s="273"/>
      <c r="N121" s="273"/>
      <c r="O121" s="290"/>
      <c r="P121" s="291"/>
      <c r="Q121" s="17" t="s">
        <v>7</v>
      </c>
      <c r="R121" s="43">
        <f>R116</f>
        <v>1192244500</v>
      </c>
      <c r="S121" s="60"/>
      <c r="T121" s="281"/>
      <c r="U121" s="284"/>
      <c r="V121" s="60"/>
      <c r="W121" s="171" t="s">
        <v>7</v>
      </c>
      <c r="X121" s="6">
        <f t="shared" ref="X121:AE121" si="143">X116</f>
        <v>2393.9</v>
      </c>
      <c r="Y121" s="6">
        <f t="shared" si="143"/>
        <v>3387.1</v>
      </c>
      <c r="Z121" s="6">
        <f t="shared" si="143"/>
        <v>36.200000000000003</v>
      </c>
      <c r="AA121" s="6">
        <f t="shared" si="143"/>
        <v>46.5</v>
      </c>
      <c r="AB121" s="6">
        <f t="shared" si="143"/>
        <v>2513.8000000000002</v>
      </c>
      <c r="AC121" s="6">
        <f t="shared" si="143"/>
        <v>3573.7</v>
      </c>
      <c r="AD121" s="6">
        <f t="shared" si="143"/>
        <v>60.6</v>
      </c>
      <c r="AE121" s="92">
        <f t="shared" si="143"/>
        <v>8.1</v>
      </c>
      <c r="AF121" s="16"/>
      <c r="AG121" s="171" t="s">
        <v>26</v>
      </c>
      <c r="AH121" s="7">
        <f>(AH120*10.74)</f>
        <v>31.548750000000002</v>
      </c>
      <c r="AI121" s="7">
        <f>(AI120*2.2)</f>
        <v>11.55</v>
      </c>
      <c r="AJ121" s="7">
        <f>(AJ120*0.25)</f>
        <v>0.5</v>
      </c>
      <c r="AK121" s="294">
        <f>AK120+AL120</f>
        <v>18</v>
      </c>
      <c r="AL121" s="295"/>
      <c r="AM121" s="11"/>
      <c r="AN121" s="25" t="s">
        <v>41</v>
      </c>
      <c r="AO121" s="26">
        <v>19.899999999999999</v>
      </c>
      <c r="AP121" s="27">
        <v>7.71</v>
      </c>
      <c r="AQ121" s="71"/>
      <c r="AR121" s="36" t="s">
        <v>36</v>
      </c>
      <c r="AS121" s="13">
        <v>0.25</v>
      </c>
      <c r="AT121" s="2" t="s">
        <v>39</v>
      </c>
      <c r="AU121" s="39">
        <v>0.21</v>
      </c>
      <c r="AV121" s="1"/>
      <c r="AW121" s="185" t="s">
        <v>79</v>
      </c>
      <c r="AX121" s="178">
        <f t="shared" ref="AX121:AZ121" si="144">AX116</f>
        <v>480128000</v>
      </c>
      <c r="AY121" s="178">
        <f t="shared" si="144"/>
        <v>280283700</v>
      </c>
      <c r="AZ121" s="181">
        <f t="shared" si="144"/>
        <v>171632000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287"/>
      <c r="B122" s="75" t="s">
        <v>3</v>
      </c>
      <c r="C122" s="85">
        <f t="shared" ref="C122:J122" si="145">C120-C121</f>
        <v>572000</v>
      </c>
      <c r="D122" s="85">
        <f t="shared" si="145"/>
        <v>8006</v>
      </c>
      <c r="E122" s="85">
        <f t="shared" si="145"/>
        <v>33000</v>
      </c>
      <c r="F122" s="86">
        <f t="shared" si="145"/>
        <v>24990</v>
      </c>
      <c r="G122" s="85">
        <f t="shared" si="145"/>
        <v>556000</v>
      </c>
      <c r="H122" s="85">
        <f t="shared" si="145"/>
        <v>8000</v>
      </c>
      <c r="I122" s="85">
        <f t="shared" si="145"/>
        <v>32000</v>
      </c>
      <c r="J122" s="86">
        <f t="shared" si="145"/>
        <v>29000</v>
      </c>
      <c r="K122" s="274"/>
      <c r="L122" s="275"/>
      <c r="M122" s="275"/>
      <c r="N122" s="275"/>
      <c r="O122" s="292"/>
      <c r="P122" s="293"/>
      <c r="Q122" s="51" t="s">
        <v>3</v>
      </c>
      <c r="R122" s="44">
        <f>R120-R121</f>
        <v>1097000</v>
      </c>
      <c r="S122" s="61"/>
      <c r="T122" s="282"/>
      <c r="U122" s="285"/>
      <c r="V122" s="61"/>
      <c r="W122" s="48" t="s">
        <v>3</v>
      </c>
      <c r="X122" s="49">
        <f>X120-X121</f>
        <v>8</v>
      </c>
      <c r="Y122" s="49">
        <f t="shared" ref="Y122:AE122" si="146">Y120-Y121</f>
        <v>7.9000000000000909</v>
      </c>
      <c r="Z122" s="49">
        <f t="shared" si="146"/>
        <v>0</v>
      </c>
      <c r="AA122" s="49">
        <f t="shared" si="146"/>
        <v>0.29999999999999716</v>
      </c>
      <c r="AB122" s="49">
        <f t="shared" si="146"/>
        <v>8.5</v>
      </c>
      <c r="AC122" s="49">
        <f t="shared" si="146"/>
        <v>8.3000000000001819</v>
      </c>
      <c r="AD122" s="49">
        <f t="shared" si="146"/>
        <v>0.29999999999999716</v>
      </c>
      <c r="AE122" s="94">
        <f t="shared" si="146"/>
        <v>9.9999999999999645E-2</v>
      </c>
      <c r="AF122" s="16"/>
      <c r="AG122" s="172" t="s">
        <v>28</v>
      </c>
      <c r="AH122" s="170">
        <f>(AH121)/((K120/1000000)*8.34)</f>
        <v>3.3535671462829746</v>
      </c>
      <c r="AI122" s="170">
        <f>(AI121)/((K120/1000000)*8.34)</f>
        <v>1.2277412112862904</v>
      </c>
      <c r="AJ122" s="170">
        <f>(AJ121)/((K120/1000000)*8.34)</f>
        <v>5.3148970185553694E-2</v>
      </c>
      <c r="AK122" s="296">
        <f>(AK121)/((K120/1000000)*8.34)</f>
        <v>1.913362926679933</v>
      </c>
      <c r="AL122" s="297"/>
      <c r="AM122" s="11"/>
      <c r="AN122" s="63"/>
      <c r="AO122" s="14"/>
      <c r="AP122" s="14"/>
      <c r="AQ122" s="71"/>
      <c r="AR122" s="174" t="s">
        <v>55</v>
      </c>
      <c r="AS122" s="89">
        <v>0.99</v>
      </c>
      <c r="AT122" s="173" t="s">
        <v>54</v>
      </c>
      <c r="AU122" s="38">
        <v>3.4000000000000002E-2</v>
      </c>
      <c r="AV122" s="1"/>
      <c r="AW122" s="177" t="s">
        <v>3</v>
      </c>
      <c r="AX122" s="182">
        <f>AX120-AX121</f>
        <v>594000</v>
      </c>
      <c r="AY122" s="182">
        <f>AY120-AY121</f>
        <v>560600</v>
      </c>
      <c r="AZ122" s="183">
        <f>AZ120-AZ121</f>
        <v>35000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64"/>
      <c r="T123" s="1"/>
      <c r="U123" s="88"/>
      <c r="V123" s="67"/>
      <c r="W123" s="3"/>
      <c r="X123" s="96"/>
      <c r="Y123" s="96"/>
      <c r="Z123" s="96"/>
      <c r="AA123" s="96"/>
      <c r="AB123" s="96"/>
      <c r="AC123" s="96"/>
      <c r="AD123" s="96"/>
      <c r="AE123" s="96"/>
      <c r="AF123" s="1"/>
      <c r="AG123" s="1"/>
      <c r="AH123" s="1"/>
      <c r="AI123" s="1"/>
      <c r="AJ123" s="1"/>
      <c r="AK123" s="1"/>
      <c r="AL123" s="1"/>
      <c r="AM123" s="64"/>
      <c r="AN123" s="64"/>
      <c r="AO123" s="1"/>
      <c r="AP123" s="1"/>
      <c r="AQ123" s="64"/>
      <c r="AR123" s="8"/>
      <c r="AS123" s="8"/>
      <c r="AT123" s="8"/>
      <c r="AU123" s="8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267">
        <v>31</v>
      </c>
      <c r="B124" s="76" t="s">
        <v>45</v>
      </c>
      <c r="C124" s="81">
        <v>179683000</v>
      </c>
      <c r="D124" s="40">
        <v>1618386</v>
      </c>
      <c r="E124" s="40">
        <v>3951180</v>
      </c>
      <c r="F124" s="42">
        <v>6615330</v>
      </c>
      <c r="G124" s="81">
        <v>250421000</v>
      </c>
      <c r="H124" s="40">
        <v>2159440</v>
      </c>
      <c r="I124" s="40">
        <v>6747500</v>
      </c>
      <c r="J124" s="42">
        <v>11292400</v>
      </c>
      <c r="K124" s="270">
        <f>C126+G126</f>
        <v>1051000</v>
      </c>
      <c r="L124" s="271"/>
      <c r="M124" s="276">
        <f>D126+E126+F126+H126+I126+J126</f>
        <v>71990</v>
      </c>
      <c r="N124" s="271"/>
      <c r="O124" s="288">
        <f>M124+K124</f>
        <v>1122990</v>
      </c>
      <c r="P124" s="289"/>
      <c r="Q124" s="45" t="s">
        <v>6</v>
      </c>
      <c r="R124" s="42">
        <v>1194418800</v>
      </c>
      <c r="S124" s="60"/>
      <c r="T124" s="280">
        <v>0</v>
      </c>
      <c r="U124" s="283">
        <v>1.06</v>
      </c>
      <c r="V124" s="60"/>
      <c r="W124" s="169" t="s">
        <v>6</v>
      </c>
      <c r="X124" s="47">
        <v>2409.4</v>
      </c>
      <c r="Y124" s="47">
        <v>3402.1</v>
      </c>
      <c r="Z124" s="47">
        <v>36.299999999999997</v>
      </c>
      <c r="AA124" s="47">
        <v>46.9</v>
      </c>
      <c r="AB124" s="47">
        <v>2530.1</v>
      </c>
      <c r="AC124" s="47">
        <v>3589.4</v>
      </c>
      <c r="AD124" s="47">
        <v>61.1</v>
      </c>
      <c r="AE124" s="93">
        <v>8.1999999999999993</v>
      </c>
      <c r="AF124" s="16"/>
      <c r="AG124" s="169" t="s">
        <v>29</v>
      </c>
      <c r="AH124" s="18">
        <v>2.5</v>
      </c>
      <c r="AI124" s="18">
        <v>5</v>
      </c>
      <c r="AJ124" s="18">
        <v>1.875</v>
      </c>
      <c r="AK124" s="18">
        <v>9</v>
      </c>
      <c r="AL124" s="19">
        <v>8</v>
      </c>
      <c r="AM124" s="70"/>
      <c r="AN124" s="73" t="s">
        <v>40</v>
      </c>
      <c r="AO124" s="23">
        <v>17.399999999999999</v>
      </c>
      <c r="AP124" s="24">
        <v>7.33</v>
      </c>
      <c r="AQ124" s="71"/>
      <c r="AR124" s="34" t="s">
        <v>37</v>
      </c>
      <c r="AS124" s="55">
        <v>5.3999999999999999E-2</v>
      </c>
      <c r="AT124" s="35" t="s">
        <v>38</v>
      </c>
      <c r="AU124" s="56">
        <v>6.8000000000000005E-2</v>
      </c>
      <c r="AV124" s="1"/>
      <c r="AW124" s="184" t="s">
        <v>45</v>
      </c>
      <c r="AX124" s="179"/>
      <c r="AY124" s="179"/>
      <c r="AZ124" s="180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286"/>
      <c r="B125" s="77" t="s">
        <v>44</v>
      </c>
      <c r="C125" s="82">
        <f t="shared" ref="C125:J125" si="147">C120</f>
        <v>179139000</v>
      </c>
      <c r="D125" s="83">
        <f t="shared" si="147"/>
        <v>1618386</v>
      </c>
      <c r="E125" s="83">
        <f t="shared" si="147"/>
        <v>3951180</v>
      </c>
      <c r="F125" s="84">
        <f t="shared" si="147"/>
        <v>6601330</v>
      </c>
      <c r="G125" s="82">
        <f t="shared" si="147"/>
        <v>249914000</v>
      </c>
      <c r="H125" s="83">
        <f t="shared" si="147"/>
        <v>2159440</v>
      </c>
      <c r="I125" s="83">
        <f t="shared" si="147"/>
        <v>6714510</v>
      </c>
      <c r="J125" s="84">
        <f t="shared" si="147"/>
        <v>11267400</v>
      </c>
      <c r="K125" s="272"/>
      <c r="L125" s="273"/>
      <c r="M125" s="273"/>
      <c r="N125" s="273"/>
      <c r="O125" s="290"/>
      <c r="P125" s="291"/>
      <c r="Q125" s="17" t="s">
        <v>7</v>
      </c>
      <c r="R125" s="43">
        <f>R120</f>
        <v>1193341500</v>
      </c>
      <c r="S125" s="60"/>
      <c r="T125" s="281"/>
      <c r="U125" s="284"/>
      <c r="V125" s="60"/>
      <c r="W125" s="171" t="s">
        <v>7</v>
      </c>
      <c r="X125" s="6">
        <f t="shared" ref="X125:AE125" si="148">X120</f>
        <v>2401.9</v>
      </c>
      <c r="Y125" s="6">
        <f t="shared" si="148"/>
        <v>3395</v>
      </c>
      <c r="Z125" s="6">
        <f t="shared" si="148"/>
        <v>36.200000000000003</v>
      </c>
      <c r="AA125" s="6">
        <f t="shared" si="148"/>
        <v>46.8</v>
      </c>
      <c r="AB125" s="6">
        <f t="shared" si="148"/>
        <v>2522.3000000000002</v>
      </c>
      <c r="AC125" s="6">
        <f t="shared" si="148"/>
        <v>3582</v>
      </c>
      <c r="AD125" s="6">
        <f t="shared" si="148"/>
        <v>60.9</v>
      </c>
      <c r="AE125" s="92">
        <f t="shared" si="148"/>
        <v>8.1999999999999993</v>
      </c>
      <c r="AF125" s="16"/>
      <c r="AG125" s="171" t="s">
        <v>26</v>
      </c>
      <c r="AH125" s="7">
        <f>(AH124*10.74)</f>
        <v>26.85</v>
      </c>
      <c r="AI125" s="7">
        <f>(AI124*2.2)</f>
        <v>11</v>
      </c>
      <c r="AJ125" s="7">
        <f>(AJ124*0.25)</f>
        <v>0.46875</v>
      </c>
      <c r="AK125" s="294">
        <f>AK124+AL124</f>
        <v>17</v>
      </c>
      <c r="AL125" s="295"/>
      <c r="AM125" s="11"/>
      <c r="AN125" s="25" t="s">
        <v>41</v>
      </c>
      <c r="AO125" s="26">
        <v>19</v>
      </c>
      <c r="AP125" s="27">
        <v>7.66</v>
      </c>
      <c r="AQ125" s="71"/>
      <c r="AR125" s="36" t="s">
        <v>36</v>
      </c>
      <c r="AS125" s="13">
        <v>0.33600000000000002</v>
      </c>
      <c r="AT125" s="2" t="s">
        <v>39</v>
      </c>
      <c r="AU125" s="39">
        <v>0.26900000000000002</v>
      </c>
      <c r="AV125" s="1"/>
      <c r="AW125" s="185" t="s">
        <v>79</v>
      </c>
      <c r="AX125" s="178">
        <f t="shared" ref="AX125:AZ125" si="149">AX120</f>
        <v>480722000</v>
      </c>
      <c r="AY125" s="178">
        <f t="shared" si="149"/>
        <v>280844300</v>
      </c>
      <c r="AZ125" s="181">
        <f t="shared" si="149"/>
        <v>171667000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287"/>
      <c r="B126" s="75" t="s">
        <v>3</v>
      </c>
      <c r="C126" s="85">
        <f t="shared" ref="C126:J126" si="150">C124-C125</f>
        <v>544000</v>
      </c>
      <c r="D126" s="85">
        <f t="shared" si="150"/>
        <v>0</v>
      </c>
      <c r="E126" s="85">
        <f t="shared" si="150"/>
        <v>0</v>
      </c>
      <c r="F126" s="86">
        <f t="shared" si="150"/>
        <v>14000</v>
      </c>
      <c r="G126" s="85">
        <f t="shared" si="150"/>
        <v>507000</v>
      </c>
      <c r="H126" s="85">
        <f t="shared" si="150"/>
        <v>0</v>
      </c>
      <c r="I126" s="85">
        <f t="shared" si="150"/>
        <v>32990</v>
      </c>
      <c r="J126" s="86">
        <f t="shared" si="150"/>
        <v>25000</v>
      </c>
      <c r="K126" s="300"/>
      <c r="L126" s="301"/>
      <c r="M126" s="301"/>
      <c r="N126" s="301"/>
      <c r="O126" s="290"/>
      <c r="P126" s="291"/>
      <c r="Q126" s="116" t="s">
        <v>3</v>
      </c>
      <c r="R126" s="117">
        <f>R124-R125</f>
        <v>1077300</v>
      </c>
      <c r="S126" s="61"/>
      <c r="T126" s="281"/>
      <c r="U126" s="284"/>
      <c r="V126" s="61"/>
      <c r="W126" s="48" t="s">
        <v>3</v>
      </c>
      <c r="X126" s="49">
        <f>X124-X125</f>
        <v>7.5</v>
      </c>
      <c r="Y126" s="49">
        <f t="shared" ref="Y126:AE126" si="151">Y124-Y125</f>
        <v>7.0999999999999091</v>
      </c>
      <c r="Z126" s="49">
        <f t="shared" si="151"/>
        <v>9.9999999999994316E-2</v>
      </c>
      <c r="AA126" s="49">
        <f t="shared" si="151"/>
        <v>0.10000000000000142</v>
      </c>
      <c r="AB126" s="49">
        <f t="shared" si="151"/>
        <v>7.7999999999997272</v>
      </c>
      <c r="AC126" s="49">
        <f t="shared" si="151"/>
        <v>7.4000000000000909</v>
      </c>
      <c r="AD126" s="49">
        <f t="shared" si="151"/>
        <v>0.20000000000000284</v>
      </c>
      <c r="AE126" s="94">
        <f t="shared" si="151"/>
        <v>0</v>
      </c>
      <c r="AF126" s="16"/>
      <c r="AG126" s="172" t="s">
        <v>28</v>
      </c>
      <c r="AH126" s="119">
        <f>(AH125)/((K124/1000000)*8.34)</f>
        <v>3.063201199268939</v>
      </c>
      <c r="AI126" s="119">
        <f>(AI125)/((K124/1000000)*8.34)</f>
        <v>1.2549427632014274</v>
      </c>
      <c r="AJ126" s="119">
        <f>(AJ125)/((K124/1000000)*8.34)</f>
        <v>5.3477674568242643E-2</v>
      </c>
      <c r="AK126" s="298">
        <f>(AK125)/((K124/1000000)*8.34)</f>
        <v>1.9394569976749332</v>
      </c>
      <c r="AL126" s="299"/>
      <c r="AM126" s="11"/>
      <c r="AN126" s="63"/>
      <c r="AO126" s="14"/>
      <c r="AP126" s="14"/>
      <c r="AQ126" s="71"/>
      <c r="AR126" s="174" t="s">
        <v>55</v>
      </c>
      <c r="AS126" s="89">
        <v>0.98</v>
      </c>
      <c r="AT126" s="173" t="s">
        <v>54</v>
      </c>
      <c r="AU126" s="38">
        <v>4.5999999999999999E-2</v>
      </c>
      <c r="AV126" s="1"/>
      <c r="AW126" s="177" t="s">
        <v>3</v>
      </c>
      <c r="AX126" s="182">
        <f>AX124-AX125</f>
        <v>-480722000</v>
      </c>
      <c r="AY126" s="182">
        <f>AY124-AY125</f>
        <v>-280844300</v>
      </c>
      <c r="AZ126" s="183">
        <f>AZ124-AZ125</f>
        <v>-171667000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47" t="s">
        <v>61</v>
      </c>
      <c r="L127" s="247"/>
      <c r="M127" s="247"/>
      <c r="N127" s="247"/>
      <c r="O127" s="247"/>
      <c r="P127" s="247"/>
      <c r="Q127" s="247"/>
      <c r="R127" s="247"/>
      <c r="S127" s="247"/>
      <c r="T127" s="247"/>
      <c r="U127" s="175" t="s">
        <v>59</v>
      </c>
      <c r="V127" s="67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247" t="s">
        <v>63</v>
      </c>
      <c r="AI127" s="247"/>
      <c r="AJ127" s="247"/>
      <c r="AK127" s="247"/>
      <c r="AL127" s="247"/>
      <c r="AM127" s="64"/>
      <c r="AN127" s="1"/>
      <c r="AO127" s="246" t="s">
        <v>60</v>
      </c>
      <c r="AP127" s="246"/>
      <c r="AQ127" s="64"/>
      <c r="AR127" s="8"/>
      <c r="AS127" s="8"/>
      <c r="AT127" s="239" t="s">
        <v>64</v>
      </c>
      <c r="AU127" s="2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241">
        <f>SUM(K4:L126)</f>
        <v>39909000</v>
      </c>
      <c r="L128" s="242"/>
      <c r="M128" s="243">
        <f t="shared" ref="M128" si="152">SUM(M4:N126)</f>
        <v>2346096</v>
      </c>
      <c r="N128" s="244"/>
      <c r="O128" s="243">
        <f t="shared" ref="O128" si="153">SUM(O4:P126)</f>
        <v>42255096</v>
      </c>
      <c r="P128" s="244"/>
      <c r="Q128" s="1"/>
      <c r="R128" s="118">
        <f>R124-R5</f>
        <v>37140100</v>
      </c>
      <c r="S128" s="64"/>
      <c r="T128" s="111">
        <f>SUM(T4:T126)</f>
        <v>0.03</v>
      </c>
      <c r="U128" s="115">
        <f>AVERAGE(U4:U126)</f>
        <v>0.97387096774193538</v>
      </c>
      <c r="V128" s="67"/>
      <c r="W128" s="3"/>
      <c r="X128" s="96"/>
      <c r="Y128" s="96"/>
      <c r="Z128" s="96"/>
      <c r="AA128" s="96"/>
      <c r="AB128" s="96">
        <f t="shared" ref="AB128:AC128" si="154">AB124-AB5</f>
        <v>295.40000000000009</v>
      </c>
      <c r="AC128" s="96">
        <f t="shared" si="154"/>
        <v>282</v>
      </c>
      <c r="AD128" s="96"/>
      <c r="AE128" s="96"/>
      <c r="AF128" s="1"/>
      <c r="AG128" s="1"/>
      <c r="AH128" s="111">
        <f>SUM(AH125,AH121,AH117,AH113,AH109,AH105,AH101,AH97,AH93,AH89,AH85,AH81,AH77,AH73,AH69,AH65,AH61,AH57,AH53,AH49,AH45,AH41,AH37,AH33,AH29,AH25,AH21,AH17,AH13,AH9,AH5)</f>
        <v>1202.20875</v>
      </c>
      <c r="AI128" s="111">
        <f t="shared" ref="AI128:AJ128" si="155">SUM(AI125,AI121,AI117,AI113,AI109,AI105,AI101,AI97,AI93,AI89,AI85,AI81,AI77,AI73,AI69,AI65,AI61,AI57,AI53,AI49,AI45,AI41,AI37,AI33,AI29,AI25,AI21,AI17,AI13,AI9,AI5)</f>
        <v>564.57500000000005</v>
      </c>
      <c r="AJ128" s="111">
        <f t="shared" si="155"/>
        <v>17.125</v>
      </c>
      <c r="AK128" s="245">
        <f>SUM(AK125,AK121,AK117,AK113,AK109,AK105,AK101,AK97,AK93,AK89,AK85,AK81,AK77,AK73,AK69,AK65,AK61,AK57,AK53,AK49,AK45,AK41,AK37,AK33,AK29,AK25,AK21,AK17,AK13,AK9,AK5)</f>
        <v>634</v>
      </c>
      <c r="AL128" s="242"/>
      <c r="AM128" s="64"/>
      <c r="AN128" s="1"/>
      <c r="AO128" s="113">
        <f>AVERAGE(AO125,AO121,AO117,AO113,AO109,AO105,AO101,AO97,AO93,AO89,AO85,AO81,AO77,AO73,AO69,AO65,AO61,AO57,AO53,AO49,AO45,AO41,AO37,AO33,AO29,AO25,AO21,AO17,AO13,AO9,AO5)</f>
        <v>21.35806451612903</v>
      </c>
      <c r="AP128" s="114">
        <f>AVERAGE(AP125,AP121,AP117,AP113,AP109,AP105,AP101,AP97,AP93,AP89,AP85,AP81,AP77,AP73,AP69,AP65,AP61,AP57,AP53,AP49,AP45,AP41,AP37,AP33,AP29,AP25,AP21,AP17,AP13,AP9,AP5)</f>
        <v>7.8358064516129042</v>
      </c>
      <c r="AQ128" s="64"/>
      <c r="AR128" s="8"/>
      <c r="AS128" s="8"/>
      <c r="AT128" s="240">
        <f>AVERAGE(AU126,AU122,AU118,AU114,AU110,AU106,AU102,AU98,AU94,AU90,AU86,AU82,AU78,AU74,AU70,AU66,AU62,AU58,AU54,AU50,AU46,AU42,AU38,AU34,AU30,AU26,AU22,AU18,AU14,AU10,AU6)</f>
        <v>4.2483870967741949E-2</v>
      </c>
      <c r="AU128" s="240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64"/>
      <c r="T129" s="1"/>
      <c r="U129" s="1"/>
      <c r="V129" s="67"/>
      <c r="W129" s="3"/>
      <c r="X129" s="3"/>
      <c r="Y129" s="3"/>
      <c r="Z129" s="3"/>
      <c r="AA129" s="176" t="s">
        <v>62</v>
      </c>
      <c r="AB129" s="248">
        <f>AB128+AC128</f>
        <v>577.40000000000009</v>
      </c>
      <c r="AC129" s="249"/>
      <c r="AD129" s="3"/>
      <c r="AE129" s="3"/>
      <c r="AF129" s="1"/>
      <c r="AG129" s="1"/>
      <c r="AH129" s="1"/>
      <c r="AI129" s="1"/>
      <c r="AJ129" s="1"/>
      <c r="AK129" s="1"/>
      <c r="AL129" s="1"/>
      <c r="AM129" s="64"/>
      <c r="AN129" s="1"/>
      <c r="AO129" s="1"/>
      <c r="AP129" s="1"/>
      <c r="AQ129" s="64"/>
      <c r="AR129" s="8"/>
      <c r="AS129" s="8"/>
      <c r="AT129" s="8"/>
      <c r="AU129" s="8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64"/>
      <c r="T130" s="110"/>
      <c r="U130" s="1"/>
      <c r="V130" s="67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64"/>
      <c r="AN130" s="1"/>
      <c r="AO130" s="1"/>
      <c r="AP130" s="1"/>
      <c r="AQ130" s="64"/>
      <c r="AR130" s="8"/>
      <c r="AS130" s="8"/>
      <c r="AT130" s="8"/>
      <c r="AU130" s="8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64"/>
      <c r="T131" s="1"/>
      <c r="U131" s="1"/>
      <c r="V131" s="67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64"/>
      <c r="AN131" s="1"/>
      <c r="AO131" s="1"/>
      <c r="AP131" s="1"/>
      <c r="AQ131" s="64"/>
      <c r="AR131" s="8"/>
      <c r="AS131" s="8"/>
      <c r="AT131" s="8"/>
      <c r="AU131" s="8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64"/>
      <c r="T132" s="1"/>
      <c r="U132" s="1"/>
      <c r="V132" s="67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64"/>
      <c r="AN132" s="1"/>
      <c r="AO132" s="1"/>
      <c r="AP132" s="1"/>
      <c r="AQ132" s="64"/>
      <c r="AR132" s="8"/>
      <c r="AS132" s="8"/>
      <c r="AT132" s="8"/>
      <c r="AU132" s="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64"/>
      <c r="T133" s="1"/>
      <c r="U133" s="1"/>
      <c r="V133" s="67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64"/>
      <c r="AN133" s="1"/>
      <c r="AO133" s="1"/>
      <c r="AP133" s="1"/>
      <c r="AQ133" s="64"/>
      <c r="AR133" s="8"/>
      <c r="AS133" s="8"/>
      <c r="AT133" s="8"/>
      <c r="AU133" s="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64"/>
      <c r="T134" s="1"/>
      <c r="U134" s="1"/>
      <c r="V134" s="67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64"/>
      <c r="AN134" s="1"/>
      <c r="AO134" s="1"/>
      <c r="AP134" s="1"/>
      <c r="AQ134" s="64"/>
      <c r="AR134" s="8"/>
      <c r="AS134" s="8"/>
      <c r="AT134" s="8"/>
      <c r="AU134" s="8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64"/>
      <c r="T135" s="1"/>
      <c r="U135" s="1"/>
      <c r="V135" s="67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64"/>
      <c r="AN135" s="1"/>
      <c r="AO135" s="1"/>
      <c r="AP135" s="1"/>
      <c r="AQ135" s="64"/>
      <c r="AR135" s="8"/>
      <c r="AS135" s="8"/>
      <c r="AT135" s="8"/>
      <c r="AU135" s="8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64"/>
      <c r="T136" s="1"/>
      <c r="U136" s="1"/>
      <c r="V136" s="67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64"/>
      <c r="AN136" s="1"/>
      <c r="AO136" s="1"/>
      <c r="AP136" s="1"/>
      <c r="AQ136" s="64"/>
      <c r="AR136" s="8"/>
      <c r="AS136" s="8"/>
      <c r="AT136" s="8"/>
      <c r="AU136" s="8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64"/>
      <c r="T137" s="1"/>
      <c r="U137" s="1"/>
      <c r="V137" s="67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64"/>
      <c r="AN137" s="1"/>
      <c r="AO137" s="1"/>
      <c r="AP137" s="1"/>
      <c r="AQ137" s="64"/>
      <c r="AR137" s="8"/>
      <c r="AS137" s="8"/>
      <c r="AT137" s="8"/>
      <c r="AU137" s="8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64"/>
      <c r="T138" s="1"/>
      <c r="U138" s="1"/>
      <c r="V138" s="67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64"/>
      <c r="AN138" s="1"/>
      <c r="AO138" s="1"/>
      <c r="AP138" s="1"/>
      <c r="AQ138" s="64"/>
      <c r="AR138" s="8"/>
      <c r="AS138" s="8"/>
      <c r="AT138" s="8"/>
      <c r="AU138" s="8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64"/>
      <c r="T139" s="1"/>
      <c r="U139" s="1"/>
      <c r="V139" s="67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64"/>
      <c r="AN139" s="1"/>
      <c r="AO139" s="1"/>
      <c r="AP139" s="1"/>
      <c r="AQ139" s="64"/>
      <c r="AR139" s="8"/>
      <c r="AS139" s="8"/>
      <c r="AT139" s="8"/>
      <c r="AU139" s="8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64"/>
      <c r="T140" s="1"/>
      <c r="U140" s="1"/>
      <c r="V140" s="67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64"/>
      <c r="AN140" s="1"/>
      <c r="AO140" s="1"/>
      <c r="AP140" s="1"/>
      <c r="AQ140" s="64"/>
      <c r="AR140" s="8"/>
      <c r="AS140" s="8"/>
      <c r="AT140" s="8"/>
      <c r="AU140" s="8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64"/>
      <c r="T141" s="1"/>
      <c r="U141" s="1"/>
      <c r="V141" s="67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64"/>
      <c r="AN141" s="1"/>
      <c r="AO141" s="1"/>
      <c r="AP141" s="1"/>
      <c r="AQ141" s="64"/>
      <c r="AR141" s="8"/>
      <c r="AS141" s="8"/>
      <c r="AT141" s="8"/>
      <c r="AU141" s="8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64"/>
      <c r="T142" s="1"/>
      <c r="U142" s="1"/>
      <c r="V142" s="67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64"/>
      <c r="AN142" s="1"/>
      <c r="AO142" s="1"/>
      <c r="AP142" s="1"/>
      <c r="AQ142" s="64"/>
      <c r="AR142" s="8"/>
      <c r="AS142" s="8"/>
      <c r="AT142" s="8"/>
      <c r="AU142" s="8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64"/>
      <c r="T143" s="1"/>
      <c r="U143" s="1"/>
      <c r="V143" s="67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64"/>
      <c r="AN143" s="1"/>
      <c r="AO143" s="1"/>
      <c r="AP143" s="1"/>
      <c r="AQ143" s="64"/>
      <c r="AR143" s="8"/>
      <c r="AS143" s="8"/>
      <c r="AT143" s="8"/>
      <c r="AU143" s="8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64"/>
      <c r="T144" s="1"/>
      <c r="U144" s="1"/>
      <c r="V144" s="67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64"/>
      <c r="AN144" s="1"/>
      <c r="AO144" s="1"/>
      <c r="AP144" s="1"/>
      <c r="AQ144" s="64"/>
      <c r="AR144" s="8"/>
      <c r="AS144" s="8"/>
      <c r="AT144" s="8"/>
      <c r="AU144" s="8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64"/>
      <c r="T145" s="1"/>
      <c r="U145" s="1"/>
      <c r="V145" s="67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64"/>
      <c r="AN145" s="1"/>
      <c r="AO145" s="1"/>
      <c r="AP145" s="1"/>
      <c r="AQ145" s="64"/>
      <c r="AR145" s="8"/>
      <c r="AS145" s="8"/>
      <c r="AT145" s="8"/>
      <c r="AU145" s="8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64"/>
      <c r="T146" s="1"/>
      <c r="U146" s="1"/>
      <c r="V146" s="67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64"/>
      <c r="AN146" s="1"/>
      <c r="AO146" s="1"/>
      <c r="AP146" s="1"/>
      <c r="AQ146" s="64"/>
      <c r="AR146" s="8"/>
      <c r="AS146" s="8"/>
      <c r="AT146" s="8"/>
      <c r="AU146" s="8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64"/>
      <c r="T147" s="1"/>
      <c r="U147" s="1"/>
      <c r="V147" s="67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64"/>
      <c r="AN147" s="1"/>
      <c r="AO147" s="1"/>
      <c r="AP147" s="1"/>
      <c r="AQ147" s="64"/>
      <c r="AR147" s="8"/>
      <c r="AS147" s="8"/>
      <c r="AT147" s="8"/>
      <c r="AU147" s="8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64"/>
      <c r="T148" s="1"/>
      <c r="U148" s="1"/>
      <c r="V148" s="67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64"/>
      <c r="AN148" s="1"/>
      <c r="AO148" s="1"/>
      <c r="AP148" s="1"/>
      <c r="AQ148" s="64"/>
      <c r="AR148" s="8"/>
      <c r="AS148" s="8"/>
      <c r="AT148" s="8"/>
      <c r="AU148" s="8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64"/>
      <c r="T149" s="1"/>
      <c r="U149" s="1"/>
      <c r="V149" s="67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64"/>
      <c r="AN149" s="1"/>
      <c r="AO149" s="1"/>
      <c r="AP149" s="1"/>
      <c r="AQ149" s="64"/>
      <c r="AR149" s="8"/>
      <c r="AS149" s="8"/>
      <c r="AT149" s="8"/>
      <c r="AU149" s="8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64"/>
      <c r="T150" s="1"/>
      <c r="U150" s="1"/>
      <c r="V150" s="67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64"/>
      <c r="AN150" s="1"/>
      <c r="AO150" s="1"/>
      <c r="AP150" s="1"/>
      <c r="AQ150" s="64"/>
      <c r="AR150" s="8"/>
      <c r="AS150" s="8"/>
      <c r="AT150" s="8"/>
      <c r="AU150" s="8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64"/>
      <c r="T151" s="1"/>
      <c r="U151" s="1"/>
      <c r="V151" s="67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64"/>
      <c r="AN151" s="1"/>
      <c r="AO151" s="1"/>
      <c r="AP151" s="1"/>
      <c r="AQ151" s="64"/>
      <c r="AR151" s="8"/>
      <c r="AS151" s="8"/>
      <c r="AT151" s="8"/>
      <c r="AU151" s="8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64"/>
      <c r="T152" s="1"/>
      <c r="U152" s="1"/>
      <c r="V152" s="67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64"/>
      <c r="AN152" s="1"/>
      <c r="AO152" s="1"/>
      <c r="AP152" s="1"/>
      <c r="AQ152" s="64"/>
      <c r="AR152" s="8"/>
      <c r="AS152" s="8"/>
      <c r="AT152" s="8"/>
      <c r="AU152" s="8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64"/>
      <c r="T153" s="1"/>
      <c r="U153" s="1"/>
      <c r="V153" s="67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64"/>
      <c r="AN153" s="1"/>
      <c r="AO153" s="1"/>
      <c r="AP153" s="1"/>
      <c r="AQ153" s="64"/>
      <c r="AR153" s="8"/>
      <c r="AS153" s="8"/>
      <c r="AT153" s="8"/>
      <c r="AU153" s="8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64"/>
      <c r="T154" s="1"/>
      <c r="U154" s="1"/>
      <c r="V154" s="67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64"/>
      <c r="AN154" s="1"/>
      <c r="AO154" s="1"/>
      <c r="AP154" s="1"/>
      <c r="AQ154" s="64"/>
      <c r="AR154" s="8"/>
      <c r="AS154" s="8"/>
      <c r="AT154" s="8"/>
      <c r="AU154" s="8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64"/>
      <c r="T155" s="1"/>
      <c r="U155" s="1"/>
      <c r="V155" s="67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64"/>
      <c r="AN155" s="1"/>
      <c r="AO155" s="1"/>
      <c r="AP155" s="1"/>
      <c r="AQ155" s="64"/>
      <c r="AR155" s="8"/>
      <c r="AS155" s="8"/>
      <c r="AT155" s="8"/>
      <c r="AU155" s="8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64"/>
      <c r="T156" s="1"/>
      <c r="U156" s="1"/>
      <c r="V156" s="67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64"/>
      <c r="AN156" s="1"/>
      <c r="AO156" s="1"/>
      <c r="AP156" s="1"/>
      <c r="AQ156" s="64"/>
      <c r="AR156" s="8"/>
      <c r="AS156" s="8"/>
      <c r="AT156" s="8"/>
      <c r="AU156" s="8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64"/>
      <c r="T157" s="1"/>
      <c r="U157" s="1"/>
      <c r="V157" s="67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64"/>
      <c r="AN157" s="1"/>
      <c r="AO157" s="1"/>
      <c r="AP157" s="1"/>
      <c r="AQ157" s="64"/>
      <c r="AR157" s="8"/>
      <c r="AS157" s="8"/>
      <c r="AT157" s="8"/>
      <c r="AU157" s="8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64"/>
      <c r="T158" s="1"/>
      <c r="U158" s="1"/>
      <c r="V158" s="67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64"/>
      <c r="AN158" s="1"/>
      <c r="AO158" s="1"/>
      <c r="AP158" s="1"/>
      <c r="AQ158" s="64"/>
      <c r="AR158" s="8"/>
      <c r="AS158" s="8"/>
      <c r="AT158" s="8"/>
      <c r="AU158" s="8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64"/>
      <c r="T159" s="1"/>
      <c r="U159" s="1"/>
      <c r="V159" s="67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64"/>
      <c r="AN159" s="1"/>
      <c r="AO159" s="1"/>
      <c r="AP159" s="1"/>
      <c r="AQ159" s="64"/>
      <c r="AR159" s="8"/>
      <c r="AS159" s="8"/>
      <c r="AT159" s="8"/>
      <c r="AU159" s="8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64"/>
      <c r="T160" s="1"/>
      <c r="U160" s="1"/>
      <c r="V160" s="67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64"/>
      <c r="AN160" s="1"/>
      <c r="AO160" s="1"/>
      <c r="AP160" s="1"/>
      <c r="AQ160" s="64"/>
      <c r="AR160" s="8"/>
      <c r="AS160" s="8"/>
      <c r="AT160" s="8"/>
      <c r="AU160" s="8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64"/>
      <c r="T161" s="1"/>
      <c r="U161" s="1"/>
      <c r="V161" s="67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64"/>
      <c r="AN161" s="1"/>
      <c r="AO161" s="1"/>
      <c r="AP161" s="1"/>
      <c r="AQ161" s="64"/>
      <c r="AR161" s="8"/>
      <c r="AS161" s="8"/>
      <c r="AT161" s="8"/>
      <c r="AU161" s="8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64"/>
      <c r="T162" s="1"/>
      <c r="U162" s="1"/>
      <c r="V162" s="67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64"/>
      <c r="AN162" s="1"/>
      <c r="AO162" s="1"/>
      <c r="AP162" s="1"/>
      <c r="AQ162" s="64"/>
      <c r="AR162" s="8"/>
      <c r="AS162" s="8"/>
      <c r="AT162" s="8"/>
      <c r="AU162" s="8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64"/>
      <c r="T163" s="1"/>
      <c r="U163" s="1"/>
      <c r="V163" s="67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64"/>
      <c r="AN163" s="1"/>
      <c r="AO163" s="1"/>
      <c r="AP163" s="1"/>
      <c r="AQ163" s="64"/>
      <c r="AR163" s="8"/>
      <c r="AS163" s="8"/>
      <c r="AT163" s="8"/>
      <c r="AU163" s="8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64"/>
      <c r="T164" s="1"/>
      <c r="U164" s="1"/>
      <c r="V164" s="67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64"/>
      <c r="AN164" s="1"/>
      <c r="AO164" s="1"/>
      <c r="AP164" s="1"/>
      <c r="AQ164" s="64"/>
      <c r="AR164" s="8"/>
      <c r="AS164" s="8"/>
      <c r="AT164" s="8"/>
      <c r="AU164" s="8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64"/>
      <c r="T165" s="1"/>
      <c r="U165" s="1"/>
      <c r="V165" s="67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64"/>
      <c r="AN165" s="1"/>
      <c r="AO165" s="1"/>
      <c r="AP165" s="1"/>
      <c r="AQ165" s="64"/>
      <c r="AR165" s="8"/>
      <c r="AS165" s="8"/>
      <c r="AT165" s="8"/>
      <c r="AU165" s="8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64"/>
      <c r="T166" s="1"/>
      <c r="U166" s="1"/>
      <c r="V166" s="67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64"/>
      <c r="AN166" s="1"/>
      <c r="AO166" s="1"/>
      <c r="AP166" s="1"/>
      <c r="AQ166" s="64"/>
      <c r="AR166" s="8"/>
      <c r="AS166" s="8"/>
      <c r="AT166" s="8"/>
      <c r="AU166" s="8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64"/>
      <c r="T167" s="1"/>
      <c r="U167" s="1"/>
      <c r="V167" s="67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64"/>
      <c r="AN167" s="1"/>
      <c r="AO167" s="1"/>
      <c r="AP167" s="1"/>
      <c r="AQ167" s="64"/>
      <c r="AR167" s="8"/>
      <c r="AS167" s="8"/>
      <c r="AT167" s="8"/>
      <c r="AU167" s="8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64"/>
      <c r="T168" s="1"/>
      <c r="U168" s="1"/>
      <c r="V168" s="67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64"/>
      <c r="AN168" s="1"/>
      <c r="AO168" s="1"/>
      <c r="AP168" s="1"/>
      <c r="AQ168" s="64"/>
      <c r="AR168" s="8"/>
      <c r="AS168" s="8"/>
      <c r="AT168" s="8"/>
      <c r="AU168" s="8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64"/>
      <c r="T169" s="1"/>
      <c r="U169" s="1"/>
      <c r="V169" s="67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64"/>
      <c r="AN169" s="1"/>
      <c r="AO169" s="1"/>
      <c r="AP169" s="1"/>
      <c r="AQ169" s="64"/>
      <c r="AR169" s="8"/>
      <c r="AS169" s="8"/>
      <c r="AT169" s="8"/>
      <c r="AU169" s="8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64"/>
      <c r="T170" s="1"/>
      <c r="U170" s="1"/>
      <c r="V170" s="67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64"/>
      <c r="AN170" s="1"/>
      <c r="AO170" s="1"/>
      <c r="AP170" s="1"/>
      <c r="AQ170" s="64"/>
      <c r="AR170" s="8"/>
      <c r="AS170" s="8"/>
      <c r="AT170" s="8"/>
      <c r="AU170" s="8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64"/>
      <c r="T171" s="1"/>
      <c r="U171" s="1"/>
      <c r="V171" s="67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64"/>
      <c r="AN171" s="1"/>
      <c r="AO171" s="1"/>
      <c r="AP171" s="1"/>
      <c r="AQ171" s="64"/>
      <c r="AR171" s="8"/>
      <c r="AS171" s="8"/>
      <c r="AT171" s="8"/>
      <c r="AU171" s="8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64"/>
      <c r="T172" s="1"/>
      <c r="U172" s="1"/>
      <c r="V172" s="67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64"/>
      <c r="AN172" s="1"/>
      <c r="AO172" s="1"/>
      <c r="AP172" s="1"/>
      <c r="AQ172" s="64"/>
      <c r="AR172" s="8"/>
      <c r="AS172" s="8"/>
      <c r="AT172" s="8"/>
      <c r="AU172" s="8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64"/>
      <c r="T173" s="1"/>
      <c r="U173" s="1"/>
      <c r="V173" s="67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64"/>
      <c r="AN173" s="1"/>
      <c r="AO173" s="1"/>
      <c r="AP173" s="1"/>
      <c r="AQ173" s="64"/>
      <c r="AR173" s="8"/>
      <c r="AS173" s="8"/>
      <c r="AT173" s="8"/>
      <c r="AU173" s="8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64"/>
      <c r="T174" s="1"/>
      <c r="U174" s="1"/>
      <c r="V174" s="67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64"/>
      <c r="AN174" s="1"/>
      <c r="AO174" s="1"/>
      <c r="AP174" s="1"/>
      <c r="AQ174" s="64"/>
      <c r="AR174" s="8"/>
      <c r="AS174" s="8"/>
      <c r="AT174" s="8"/>
      <c r="AU174" s="8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64"/>
      <c r="T175" s="1"/>
      <c r="U175" s="1"/>
      <c r="V175" s="67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64"/>
      <c r="AN175" s="1"/>
      <c r="AO175" s="1"/>
      <c r="AP175" s="1"/>
      <c r="AQ175" s="64"/>
      <c r="AR175" s="8"/>
      <c r="AS175" s="8"/>
      <c r="AT175" s="8"/>
      <c r="AU175" s="8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64"/>
      <c r="T176" s="1"/>
      <c r="U176" s="1"/>
      <c r="V176" s="67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64"/>
      <c r="AN176" s="1"/>
      <c r="AO176" s="1"/>
      <c r="AP176" s="1"/>
      <c r="AQ176" s="64"/>
      <c r="AR176" s="8"/>
      <c r="AS176" s="8"/>
      <c r="AT176" s="8"/>
      <c r="AU176" s="8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64"/>
      <c r="T177" s="1"/>
      <c r="U177" s="1"/>
      <c r="V177" s="67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64"/>
      <c r="AN177" s="1"/>
      <c r="AO177" s="1"/>
      <c r="AP177" s="1"/>
      <c r="AQ177" s="64"/>
      <c r="AR177" s="8"/>
      <c r="AS177" s="8"/>
      <c r="AT177" s="8"/>
      <c r="AU177" s="8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64"/>
      <c r="T178" s="1"/>
      <c r="U178" s="1"/>
      <c r="V178" s="67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64"/>
      <c r="AN178" s="1"/>
      <c r="AO178" s="1"/>
      <c r="AP178" s="1"/>
      <c r="AQ178" s="64"/>
      <c r="AR178" s="8"/>
      <c r="AS178" s="8"/>
      <c r="AT178" s="8"/>
      <c r="AU178" s="8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64"/>
      <c r="T179" s="1"/>
      <c r="U179" s="1"/>
      <c r="V179" s="67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64"/>
      <c r="AN179" s="1"/>
      <c r="AO179" s="1"/>
      <c r="AP179" s="1"/>
      <c r="AQ179" s="64"/>
      <c r="AR179" s="8"/>
      <c r="AS179" s="8"/>
      <c r="AT179" s="8"/>
      <c r="AU179" s="8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64"/>
      <c r="T180" s="1"/>
      <c r="U180" s="1"/>
      <c r="V180" s="67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64"/>
      <c r="AN180" s="1"/>
      <c r="AO180" s="1"/>
      <c r="AP180" s="1"/>
      <c r="AQ180" s="64"/>
      <c r="AR180" s="8"/>
      <c r="AS180" s="8"/>
      <c r="AT180" s="8"/>
      <c r="AU180" s="8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64"/>
      <c r="T181" s="1"/>
      <c r="U181" s="1"/>
      <c r="V181" s="67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64"/>
      <c r="AN181" s="1"/>
      <c r="AO181" s="1"/>
      <c r="AP181" s="1"/>
      <c r="AQ181" s="64"/>
      <c r="AR181" s="8"/>
      <c r="AS181" s="8"/>
      <c r="AT181" s="8"/>
      <c r="AU181" s="8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64"/>
      <c r="T182" s="1"/>
      <c r="U182" s="1"/>
      <c r="V182" s="67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64"/>
      <c r="AN182" s="1"/>
      <c r="AO182" s="1"/>
      <c r="AP182" s="1"/>
      <c r="AQ182" s="64"/>
      <c r="AR182" s="8"/>
      <c r="AS182" s="8"/>
      <c r="AT182" s="8"/>
      <c r="AU182" s="8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64"/>
      <c r="T183" s="1"/>
      <c r="U183" s="1"/>
      <c r="V183" s="67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64"/>
      <c r="AN183" s="1"/>
      <c r="AO183" s="1"/>
      <c r="AP183" s="1"/>
      <c r="AQ183" s="64"/>
      <c r="AR183" s="8"/>
      <c r="AS183" s="8"/>
      <c r="AT183" s="8"/>
      <c r="AU183" s="8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64"/>
      <c r="T184" s="1"/>
      <c r="U184" s="1"/>
      <c r="V184" s="67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64"/>
      <c r="AN184" s="1"/>
      <c r="AO184" s="1"/>
      <c r="AP184" s="1"/>
      <c r="AQ184" s="64"/>
      <c r="AR184" s="8"/>
      <c r="AS184" s="8"/>
      <c r="AT184" s="8"/>
      <c r="AU184" s="8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64"/>
      <c r="T185" s="1"/>
      <c r="U185" s="1"/>
      <c r="V185" s="67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64"/>
      <c r="AN185" s="1"/>
      <c r="AO185" s="1"/>
      <c r="AP185" s="1"/>
      <c r="AQ185" s="64"/>
      <c r="AR185" s="8"/>
      <c r="AS185" s="8"/>
      <c r="AT185" s="8"/>
      <c r="AU185" s="8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64"/>
      <c r="T186" s="1"/>
      <c r="U186" s="1"/>
      <c r="V186" s="67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64"/>
      <c r="AN186" s="1"/>
      <c r="AO186" s="1"/>
      <c r="AP186" s="1"/>
      <c r="AQ186" s="64"/>
      <c r="AR186" s="8"/>
      <c r="AS186" s="8"/>
      <c r="AT186" s="8"/>
      <c r="AU186" s="8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64"/>
      <c r="T187" s="1"/>
      <c r="U187" s="1"/>
      <c r="V187" s="67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64"/>
      <c r="AN187" s="1"/>
      <c r="AO187" s="1"/>
      <c r="AP187" s="1"/>
      <c r="AQ187" s="64"/>
      <c r="AR187" s="8"/>
      <c r="AS187" s="8"/>
      <c r="AT187" s="8"/>
      <c r="AU187" s="8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64"/>
      <c r="T188" s="1"/>
      <c r="U188" s="1"/>
      <c r="V188" s="67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64"/>
      <c r="AN188" s="1"/>
      <c r="AO188" s="1"/>
      <c r="AP188" s="1"/>
      <c r="AQ188" s="64"/>
      <c r="AR188" s="8"/>
      <c r="AS188" s="8"/>
      <c r="AT188" s="8"/>
      <c r="AU188" s="8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64"/>
      <c r="T189" s="1"/>
      <c r="U189" s="1"/>
      <c r="V189" s="67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64"/>
      <c r="AN189" s="1"/>
      <c r="AO189" s="1"/>
      <c r="AP189" s="1"/>
      <c r="AQ189" s="64"/>
      <c r="AR189" s="8"/>
      <c r="AS189" s="8"/>
      <c r="AT189" s="8"/>
      <c r="AU189" s="8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64"/>
      <c r="T190" s="1"/>
      <c r="U190" s="1"/>
      <c r="V190" s="67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64"/>
      <c r="AN190" s="1"/>
      <c r="AO190" s="1"/>
      <c r="AP190" s="1"/>
      <c r="AQ190" s="64"/>
      <c r="AR190" s="8"/>
      <c r="AS190" s="8"/>
      <c r="AT190" s="8"/>
      <c r="AU190" s="8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64"/>
      <c r="T191" s="1"/>
      <c r="U191" s="1"/>
      <c r="V191" s="67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64"/>
      <c r="AN191" s="1"/>
      <c r="AO191" s="1"/>
      <c r="AP191" s="1"/>
      <c r="AQ191" s="64"/>
      <c r="AR191" s="8"/>
      <c r="AS191" s="8"/>
      <c r="AT191" s="8"/>
      <c r="AU191" s="8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64"/>
      <c r="T192" s="1"/>
      <c r="U192" s="1"/>
      <c r="V192" s="67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64"/>
      <c r="AN192" s="1"/>
      <c r="AO192" s="1"/>
      <c r="AP192" s="1"/>
      <c r="AQ192" s="64"/>
      <c r="AR192" s="8"/>
      <c r="AS192" s="8"/>
      <c r="AT192" s="8"/>
      <c r="AU192" s="8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64"/>
      <c r="T193" s="1"/>
      <c r="U193" s="1"/>
      <c r="V193" s="67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64"/>
      <c r="AN193" s="1"/>
      <c r="AO193" s="1"/>
      <c r="AP193" s="1"/>
      <c r="AQ193" s="64"/>
      <c r="AR193" s="8"/>
      <c r="AS193" s="8"/>
      <c r="AT193" s="8"/>
      <c r="AU193" s="8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64"/>
      <c r="T194" s="1"/>
      <c r="U194" s="1"/>
      <c r="V194" s="67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64"/>
      <c r="AN194" s="1"/>
      <c r="AO194" s="1"/>
      <c r="AP194" s="1"/>
      <c r="AQ194" s="64"/>
      <c r="AR194" s="8"/>
      <c r="AS194" s="8"/>
      <c r="AT194" s="8"/>
      <c r="AU194" s="8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64"/>
      <c r="T195" s="1"/>
      <c r="U195" s="1"/>
      <c r="V195" s="67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64"/>
      <c r="AN195" s="1"/>
      <c r="AO195" s="1"/>
      <c r="AP195" s="1"/>
      <c r="AQ195" s="64"/>
      <c r="AR195" s="8"/>
      <c r="AS195" s="8"/>
      <c r="AT195" s="8"/>
      <c r="AU195" s="8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64"/>
      <c r="T196" s="1"/>
      <c r="U196" s="1"/>
      <c r="V196" s="67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64"/>
      <c r="AN196" s="1"/>
      <c r="AO196" s="1"/>
      <c r="AP196" s="1"/>
      <c r="AQ196" s="64"/>
      <c r="AR196" s="8"/>
      <c r="AS196" s="8"/>
      <c r="AT196" s="8"/>
      <c r="AU196" s="8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64"/>
      <c r="T197" s="1"/>
      <c r="U197" s="1"/>
      <c r="V197" s="67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64"/>
      <c r="AN197" s="1"/>
      <c r="AO197" s="1"/>
      <c r="AP197" s="1"/>
      <c r="AQ197" s="64"/>
      <c r="AR197" s="8"/>
      <c r="AS197" s="8"/>
      <c r="AT197" s="8"/>
      <c r="AU197" s="8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64"/>
      <c r="T198" s="1"/>
      <c r="U198" s="1"/>
      <c r="V198" s="67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64"/>
      <c r="AN198" s="1"/>
      <c r="AO198" s="1"/>
      <c r="AP198" s="1"/>
      <c r="AQ198" s="64"/>
      <c r="AR198" s="8"/>
      <c r="AS198" s="8"/>
      <c r="AT198" s="8"/>
      <c r="AU198" s="8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64"/>
      <c r="T199" s="1"/>
      <c r="U199" s="1"/>
      <c r="V199" s="67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64"/>
      <c r="AN199" s="1"/>
      <c r="AO199" s="1"/>
      <c r="AP199" s="1"/>
      <c r="AQ199" s="64"/>
      <c r="AR199" s="8"/>
      <c r="AS199" s="8"/>
      <c r="AT199" s="8"/>
      <c r="AU199" s="8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64"/>
      <c r="T200" s="1"/>
      <c r="U200" s="1"/>
      <c r="V200" s="67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64"/>
      <c r="AN200" s="1"/>
      <c r="AO200" s="1"/>
      <c r="AP200" s="1"/>
      <c r="AQ200" s="64"/>
      <c r="AR200" s="8"/>
      <c r="AS200" s="8"/>
      <c r="AT200" s="8"/>
      <c r="AU200" s="8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64"/>
      <c r="T201" s="1"/>
      <c r="U201" s="1"/>
      <c r="V201" s="67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64"/>
      <c r="AN201" s="1"/>
      <c r="AO201" s="1"/>
      <c r="AP201" s="1"/>
      <c r="AQ201" s="64"/>
      <c r="AR201" s="8"/>
      <c r="AS201" s="8"/>
      <c r="AT201" s="8"/>
      <c r="AU201" s="8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64"/>
      <c r="T202" s="1"/>
      <c r="U202" s="1"/>
      <c r="V202" s="67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64"/>
      <c r="AN202" s="1"/>
      <c r="AO202" s="1"/>
      <c r="AP202" s="1"/>
      <c r="AQ202" s="64"/>
      <c r="AR202" s="8"/>
      <c r="AS202" s="8"/>
      <c r="AT202" s="8"/>
      <c r="AU202" s="8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64"/>
      <c r="T203" s="1"/>
      <c r="U203" s="1"/>
      <c r="V203" s="67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64"/>
      <c r="AN203" s="1"/>
      <c r="AO203" s="1"/>
      <c r="AP203" s="1"/>
      <c r="AQ203" s="64"/>
      <c r="AR203" s="8"/>
      <c r="AS203" s="8"/>
      <c r="AT203" s="8"/>
      <c r="AU203" s="8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64"/>
      <c r="T204" s="1"/>
      <c r="U204" s="1"/>
      <c r="V204" s="67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64"/>
      <c r="AN204" s="1"/>
      <c r="AO204" s="1"/>
      <c r="AP204" s="1"/>
      <c r="AQ204" s="64"/>
      <c r="AR204" s="8"/>
      <c r="AS204" s="8"/>
      <c r="AT204" s="8"/>
      <c r="AU204" s="8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64"/>
      <c r="T205" s="1"/>
      <c r="U205" s="1"/>
      <c r="V205" s="67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64"/>
      <c r="AN205" s="1"/>
      <c r="AO205" s="1"/>
      <c r="AP205" s="1"/>
      <c r="AQ205" s="64"/>
      <c r="AR205" s="8"/>
      <c r="AS205" s="8"/>
      <c r="AT205" s="8"/>
      <c r="AU205" s="8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64"/>
      <c r="T206" s="1"/>
      <c r="U206" s="1"/>
      <c r="V206" s="67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64"/>
      <c r="AN206" s="1"/>
      <c r="AO206" s="1"/>
      <c r="AP206" s="1"/>
      <c r="AQ206" s="64"/>
      <c r="AR206" s="8"/>
      <c r="AS206" s="8"/>
      <c r="AT206" s="8"/>
      <c r="AU206" s="8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64"/>
      <c r="T207" s="1"/>
      <c r="U207" s="1"/>
      <c r="V207" s="67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64"/>
      <c r="AN207" s="1"/>
      <c r="AO207" s="1"/>
      <c r="AP207" s="1"/>
      <c r="AQ207" s="64"/>
      <c r="AR207" s="8"/>
      <c r="AS207" s="8"/>
      <c r="AT207" s="8"/>
      <c r="AU207" s="8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64"/>
      <c r="T208" s="1"/>
      <c r="U208" s="1"/>
      <c r="V208" s="67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64"/>
      <c r="AN208" s="1"/>
      <c r="AO208" s="1"/>
      <c r="AP208" s="1"/>
      <c r="AQ208" s="64"/>
      <c r="AR208" s="8"/>
      <c r="AS208" s="8"/>
      <c r="AT208" s="8"/>
      <c r="AU208" s="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64"/>
      <c r="T209" s="1"/>
      <c r="U209" s="1"/>
      <c r="V209" s="67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64"/>
      <c r="AN209" s="1"/>
      <c r="AO209" s="1"/>
      <c r="AP209" s="1"/>
      <c r="AQ209" s="64"/>
      <c r="AR209" s="8"/>
      <c r="AS209" s="8"/>
      <c r="AT209" s="8"/>
      <c r="AU209" s="8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64"/>
      <c r="T210" s="1"/>
      <c r="U210" s="1"/>
      <c r="V210" s="67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64"/>
      <c r="AN210" s="1"/>
      <c r="AO210" s="1"/>
      <c r="AP210" s="1"/>
      <c r="AQ210" s="64"/>
      <c r="AR210" s="8"/>
      <c r="AS210" s="8"/>
      <c r="AT210" s="8"/>
      <c r="AU210" s="8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64"/>
      <c r="T211" s="1"/>
      <c r="U211" s="1"/>
      <c r="V211" s="67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64"/>
      <c r="AN211" s="1"/>
      <c r="AO211" s="1"/>
      <c r="AP211" s="1"/>
      <c r="AQ211" s="64"/>
      <c r="AR211" s="8"/>
      <c r="AS211" s="8"/>
      <c r="AT211" s="8"/>
      <c r="AU211" s="8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64"/>
      <c r="T212" s="1"/>
      <c r="U212" s="1"/>
      <c r="V212" s="67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64"/>
      <c r="AN212" s="1"/>
      <c r="AO212" s="1"/>
      <c r="AP212" s="1"/>
      <c r="AQ212" s="64"/>
      <c r="AR212" s="8"/>
      <c r="AS212" s="8"/>
      <c r="AT212" s="8"/>
      <c r="AU212" s="8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64"/>
      <c r="T213" s="1"/>
      <c r="U213" s="1"/>
      <c r="V213" s="67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64"/>
      <c r="AN213" s="1"/>
      <c r="AO213" s="1"/>
      <c r="AP213" s="1"/>
      <c r="AQ213" s="64"/>
      <c r="AR213" s="8"/>
      <c r="AS213" s="8"/>
      <c r="AT213" s="8"/>
      <c r="AU213" s="8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64"/>
      <c r="T214" s="1"/>
      <c r="U214" s="1"/>
      <c r="V214" s="67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64"/>
      <c r="AN214" s="1"/>
      <c r="AO214" s="1"/>
      <c r="AP214" s="1"/>
      <c r="AQ214" s="64"/>
      <c r="AR214" s="8"/>
      <c r="AS214" s="8"/>
      <c r="AT214" s="8"/>
      <c r="AU214" s="8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64"/>
      <c r="T215" s="1"/>
      <c r="U215" s="1"/>
      <c r="V215" s="67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64"/>
      <c r="AN215" s="1"/>
      <c r="AO215" s="1"/>
      <c r="AP215" s="1"/>
      <c r="AQ215" s="64"/>
      <c r="AR215" s="8"/>
      <c r="AS215" s="8"/>
      <c r="AT215" s="8"/>
      <c r="AU215" s="8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64"/>
      <c r="T216" s="1"/>
      <c r="U216" s="1"/>
      <c r="V216" s="67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64"/>
      <c r="AN216" s="1"/>
      <c r="AO216" s="1"/>
      <c r="AP216" s="1"/>
      <c r="AQ216" s="64"/>
      <c r="AR216" s="8"/>
      <c r="AS216" s="8"/>
      <c r="AT216" s="8"/>
      <c r="AU216" s="8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64"/>
      <c r="T217" s="1"/>
      <c r="U217" s="1"/>
      <c r="V217" s="67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64"/>
      <c r="AN217" s="1"/>
      <c r="AO217" s="1"/>
      <c r="AP217" s="1"/>
      <c r="AQ217" s="64"/>
      <c r="AR217" s="8"/>
      <c r="AS217" s="8"/>
      <c r="AT217" s="8"/>
      <c r="AU217" s="8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64"/>
      <c r="T218" s="1"/>
      <c r="U218" s="1"/>
      <c r="V218" s="67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64"/>
      <c r="AN218" s="1"/>
      <c r="AO218" s="1"/>
      <c r="AP218" s="1"/>
      <c r="AQ218" s="64"/>
      <c r="AR218" s="8"/>
      <c r="AS218" s="8"/>
      <c r="AT218" s="8"/>
      <c r="AU218" s="8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64"/>
      <c r="T219" s="1"/>
      <c r="U219" s="1"/>
      <c r="V219" s="67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64"/>
      <c r="AN219" s="1"/>
      <c r="AO219" s="1"/>
      <c r="AP219" s="1"/>
      <c r="AQ219" s="64"/>
      <c r="AR219" s="8"/>
      <c r="AS219" s="8"/>
      <c r="AT219" s="8"/>
      <c r="AU219" s="8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64"/>
      <c r="T220" s="1"/>
      <c r="U220" s="1"/>
      <c r="V220" s="67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64"/>
      <c r="AN220" s="1"/>
      <c r="AO220" s="1"/>
      <c r="AP220" s="1"/>
      <c r="AQ220" s="64"/>
      <c r="AR220" s="8"/>
      <c r="AS220" s="8"/>
      <c r="AT220" s="8"/>
      <c r="AU220" s="8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64"/>
      <c r="T221" s="1"/>
      <c r="U221" s="1"/>
      <c r="V221" s="67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64"/>
      <c r="AN221" s="1"/>
      <c r="AO221" s="1"/>
      <c r="AP221" s="1"/>
      <c r="AQ221" s="64"/>
      <c r="AR221" s="8"/>
      <c r="AS221" s="8"/>
      <c r="AT221" s="8"/>
      <c r="AU221" s="8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64"/>
      <c r="T222" s="1"/>
      <c r="U222" s="1"/>
      <c r="V222" s="67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64"/>
      <c r="AN222" s="1"/>
      <c r="AO222" s="1"/>
      <c r="AP222" s="1"/>
      <c r="AQ222" s="64"/>
      <c r="AR222" s="8"/>
      <c r="AS222" s="8"/>
      <c r="AT222" s="8"/>
      <c r="AU222" s="8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64"/>
      <c r="T223" s="1"/>
      <c r="U223" s="1"/>
      <c r="V223" s="67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64"/>
      <c r="AN223" s="1"/>
      <c r="AO223" s="1"/>
      <c r="AP223" s="1"/>
      <c r="AQ223" s="64"/>
      <c r="AR223" s="8"/>
      <c r="AS223" s="8"/>
      <c r="AT223" s="8"/>
      <c r="AU223" s="8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64"/>
      <c r="T224" s="1"/>
      <c r="U224" s="1"/>
      <c r="V224" s="67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64"/>
      <c r="AN224" s="1"/>
      <c r="AO224" s="1"/>
      <c r="AP224" s="1"/>
      <c r="AQ224" s="64"/>
      <c r="AR224" s="8"/>
      <c r="AS224" s="8"/>
      <c r="AT224" s="8"/>
      <c r="AU224" s="8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64"/>
      <c r="T225" s="1"/>
      <c r="U225" s="1"/>
      <c r="V225" s="67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64"/>
      <c r="AN225" s="1"/>
      <c r="AO225" s="1"/>
      <c r="AP225" s="1"/>
      <c r="AQ225" s="64"/>
      <c r="AR225" s="8"/>
      <c r="AS225" s="8"/>
      <c r="AT225" s="8"/>
      <c r="AU225" s="8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64"/>
      <c r="T226" s="1"/>
      <c r="U226" s="1"/>
      <c r="V226" s="67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64"/>
      <c r="AN226" s="1"/>
      <c r="AO226" s="1"/>
      <c r="AP226" s="1"/>
      <c r="AQ226" s="64"/>
      <c r="AR226" s="8"/>
      <c r="AS226" s="8"/>
      <c r="AT226" s="8"/>
      <c r="AU226" s="8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64"/>
      <c r="T227" s="1"/>
      <c r="U227" s="1"/>
      <c r="V227" s="67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64"/>
      <c r="AN227" s="1"/>
      <c r="AO227" s="1"/>
      <c r="AP227" s="1"/>
      <c r="AQ227" s="64"/>
      <c r="AR227" s="8"/>
      <c r="AS227" s="8"/>
      <c r="AT227" s="8"/>
      <c r="AU227" s="8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64"/>
      <c r="T228" s="1"/>
      <c r="U228" s="1"/>
      <c r="V228" s="67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64"/>
      <c r="AN228" s="1"/>
      <c r="AO228" s="1"/>
      <c r="AP228" s="1"/>
      <c r="AQ228" s="64"/>
      <c r="AR228" s="8"/>
      <c r="AS228" s="8"/>
      <c r="AT228" s="8"/>
      <c r="AU228" s="8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64"/>
      <c r="T229" s="1"/>
      <c r="U229" s="1"/>
      <c r="V229" s="67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64"/>
      <c r="AN229" s="1"/>
      <c r="AO229" s="1"/>
      <c r="AP229" s="1"/>
      <c r="AQ229" s="64"/>
      <c r="AR229" s="8"/>
      <c r="AS229" s="8"/>
      <c r="AT229" s="8"/>
      <c r="AU229" s="8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64"/>
      <c r="T230" s="1"/>
      <c r="U230" s="1"/>
      <c r="V230" s="67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64"/>
      <c r="AN230" s="1"/>
      <c r="AO230" s="1"/>
      <c r="AP230" s="1"/>
      <c r="AQ230" s="64"/>
      <c r="AR230" s="8"/>
      <c r="AS230" s="8"/>
      <c r="AT230" s="8"/>
      <c r="AU230" s="8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64"/>
      <c r="T231" s="1"/>
      <c r="U231" s="1"/>
      <c r="V231" s="67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64"/>
      <c r="AN231" s="1"/>
      <c r="AO231" s="1"/>
      <c r="AP231" s="1"/>
      <c r="AQ231" s="64"/>
      <c r="AR231" s="8"/>
      <c r="AS231" s="8"/>
      <c r="AT231" s="8"/>
      <c r="AU231" s="8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64"/>
      <c r="T232" s="1"/>
      <c r="U232" s="1"/>
      <c r="V232" s="67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64"/>
      <c r="AN232" s="1"/>
      <c r="AO232" s="1"/>
      <c r="AP232" s="1"/>
      <c r="AQ232" s="64"/>
      <c r="AR232" s="8"/>
      <c r="AS232" s="8"/>
      <c r="AT232" s="8"/>
      <c r="AU232" s="8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64"/>
      <c r="T233" s="1"/>
      <c r="U233" s="1"/>
      <c r="V233" s="67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64"/>
      <c r="AN233" s="1"/>
      <c r="AO233" s="1"/>
      <c r="AP233" s="1"/>
      <c r="AQ233" s="64"/>
      <c r="AR233" s="8"/>
      <c r="AS233" s="8"/>
      <c r="AT233" s="8"/>
      <c r="AU233" s="8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64"/>
      <c r="T234" s="1"/>
      <c r="U234" s="1"/>
      <c r="V234" s="67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64"/>
      <c r="AN234" s="1"/>
      <c r="AO234" s="1"/>
      <c r="AP234" s="1"/>
      <c r="AQ234" s="64"/>
      <c r="AR234" s="8"/>
      <c r="AS234" s="8"/>
      <c r="AT234" s="8"/>
      <c r="AU234" s="8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64"/>
      <c r="T235" s="1"/>
      <c r="U235" s="1"/>
      <c r="V235" s="67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64"/>
      <c r="AN235" s="1"/>
      <c r="AO235" s="1"/>
      <c r="AP235" s="1"/>
      <c r="AQ235" s="64"/>
      <c r="AR235" s="8"/>
      <c r="AS235" s="8"/>
      <c r="AT235" s="8"/>
      <c r="AU235" s="8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64"/>
      <c r="T236" s="1"/>
      <c r="U236" s="1"/>
      <c r="V236" s="67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64"/>
      <c r="AN236" s="1"/>
      <c r="AO236" s="1"/>
      <c r="AP236" s="1"/>
      <c r="AQ236" s="64"/>
      <c r="AR236" s="8"/>
      <c r="AS236" s="8"/>
      <c r="AT236" s="8"/>
      <c r="AU236" s="8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64"/>
      <c r="T237" s="1"/>
      <c r="U237" s="1"/>
      <c r="V237" s="67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64"/>
      <c r="AN237" s="1"/>
      <c r="AO237" s="1"/>
      <c r="AP237" s="1"/>
      <c r="AQ237" s="64"/>
      <c r="AR237" s="8"/>
      <c r="AS237" s="8"/>
      <c r="AT237" s="8"/>
      <c r="AU237" s="8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64"/>
      <c r="T238" s="1"/>
      <c r="U238" s="1"/>
      <c r="V238" s="67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64"/>
      <c r="AN238" s="1"/>
      <c r="AO238" s="1"/>
      <c r="AP238" s="1"/>
      <c r="AQ238" s="64"/>
      <c r="AR238" s="8"/>
      <c r="AS238" s="8"/>
      <c r="AT238" s="8"/>
      <c r="AU238" s="8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64"/>
      <c r="T239" s="1"/>
      <c r="U239" s="1"/>
      <c r="V239" s="67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64"/>
      <c r="AN239" s="1"/>
      <c r="AO239" s="1"/>
      <c r="AP239" s="1"/>
      <c r="AQ239" s="64"/>
      <c r="AR239" s="8"/>
      <c r="AS239" s="8"/>
      <c r="AT239" s="8"/>
      <c r="AU239" s="8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64"/>
      <c r="T240" s="1"/>
      <c r="U240" s="1"/>
      <c r="V240" s="67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64"/>
      <c r="AN240" s="1"/>
      <c r="AO240" s="1"/>
      <c r="AP240" s="1"/>
      <c r="AQ240" s="64"/>
      <c r="AR240" s="8"/>
      <c r="AS240" s="8"/>
      <c r="AT240" s="8"/>
      <c r="AU240" s="8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64"/>
      <c r="T241" s="1"/>
      <c r="U241" s="1"/>
      <c r="V241" s="67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64"/>
      <c r="AN241" s="1"/>
      <c r="AO241" s="1"/>
      <c r="AP241" s="1"/>
      <c r="AQ241" s="64"/>
      <c r="AR241" s="8"/>
      <c r="AS241" s="8"/>
      <c r="AT241" s="8"/>
      <c r="AU241" s="8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64"/>
      <c r="T242" s="1"/>
      <c r="U242" s="1"/>
      <c r="V242" s="67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64"/>
      <c r="AN242" s="1"/>
      <c r="AO242" s="1"/>
      <c r="AP242" s="1"/>
      <c r="AQ242" s="64"/>
      <c r="AR242" s="8"/>
      <c r="AS242" s="8"/>
      <c r="AT242" s="8"/>
      <c r="AU242" s="8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64"/>
      <c r="T243" s="1"/>
      <c r="U243" s="1"/>
      <c r="V243" s="67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64"/>
      <c r="AN243" s="1"/>
      <c r="AO243" s="1"/>
      <c r="AP243" s="1"/>
      <c r="AQ243" s="64"/>
      <c r="AR243" s="8"/>
      <c r="AS243" s="8"/>
      <c r="AT243" s="8"/>
      <c r="AU243" s="8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64"/>
      <c r="T244" s="1"/>
      <c r="U244" s="1"/>
      <c r="V244" s="67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64"/>
      <c r="AN244" s="1"/>
      <c r="AO244" s="1"/>
      <c r="AP244" s="1"/>
      <c r="AQ244" s="64"/>
      <c r="AR244" s="8"/>
      <c r="AS244" s="8"/>
      <c r="AT244" s="8"/>
      <c r="AU244" s="8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64"/>
      <c r="T245" s="1"/>
      <c r="U245" s="1"/>
      <c r="V245" s="67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64"/>
      <c r="AN245" s="1"/>
      <c r="AO245" s="1"/>
      <c r="AP245" s="1"/>
      <c r="AQ245" s="64"/>
      <c r="AR245" s="8"/>
      <c r="AS245" s="8"/>
      <c r="AT245" s="8"/>
      <c r="AU245" s="8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64"/>
      <c r="T246" s="1"/>
      <c r="U246" s="1"/>
      <c r="V246" s="67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64"/>
      <c r="AN246" s="1"/>
      <c r="AO246" s="1"/>
      <c r="AP246" s="1"/>
      <c r="AQ246" s="64"/>
      <c r="AR246" s="8"/>
      <c r="AS246" s="8"/>
      <c r="AT246" s="8"/>
      <c r="AU246" s="8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64"/>
      <c r="T247" s="1"/>
      <c r="U247" s="1"/>
      <c r="V247" s="67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64"/>
      <c r="AN247" s="1"/>
      <c r="AO247" s="1"/>
      <c r="AP247" s="1"/>
      <c r="AQ247" s="64"/>
      <c r="AR247" s="8"/>
      <c r="AS247" s="8"/>
      <c r="AT247" s="8"/>
      <c r="AU247" s="8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64"/>
      <c r="T248" s="1"/>
      <c r="U248" s="1"/>
      <c r="V248" s="67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64"/>
      <c r="AN248" s="1"/>
      <c r="AO248" s="1"/>
      <c r="AP248" s="1"/>
      <c r="AQ248" s="64"/>
      <c r="AR248" s="8"/>
      <c r="AS248" s="8"/>
      <c r="AT248" s="8"/>
      <c r="AU248" s="8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64"/>
      <c r="T249" s="1"/>
      <c r="U249" s="1"/>
      <c r="V249" s="67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64"/>
      <c r="AN249" s="1"/>
      <c r="AO249" s="1"/>
      <c r="AP249" s="1"/>
      <c r="AQ249" s="64"/>
      <c r="AR249" s="8"/>
      <c r="AS249" s="8"/>
      <c r="AT249" s="8"/>
      <c r="AU249" s="8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64"/>
      <c r="T250" s="1"/>
      <c r="U250" s="1"/>
      <c r="V250" s="67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64"/>
      <c r="AN250" s="1"/>
      <c r="AO250" s="1"/>
      <c r="AP250" s="1"/>
      <c r="AQ250" s="64"/>
      <c r="AR250" s="8"/>
      <c r="AS250" s="8"/>
      <c r="AT250" s="8"/>
      <c r="AU250" s="8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64"/>
      <c r="T251" s="1"/>
      <c r="U251" s="1"/>
      <c r="V251" s="67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64"/>
      <c r="AN251" s="1"/>
      <c r="AO251" s="1"/>
      <c r="AP251" s="1"/>
      <c r="AQ251" s="64"/>
      <c r="AR251" s="8"/>
      <c r="AS251" s="8"/>
      <c r="AT251" s="8"/>
      <c r="AU251" s="8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64"/>
      <c r="T252" s="1"/>
      <c r="U252" s="1"/>
      <c r="V252" s="67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64"/>
      <c r="AN252" s="1"/>
      <c r="AO252" s="1"/>
      <c r="AP252" s="1"/>
      <c r="AQ252" s="64"/>
      <c r="AR252" s="8"/>
      <c r="AS252" s="8"/>
      <c r="AT252" s="8"/>
      <c r="AU252" s="8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64"/>
      <c r="T253" s="1"/>
      <c r="U253" s="1"/>
      <c r="V253" s="67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64"/>
      <c r="AN253" s="1"/>
      <c r="AO253" s="1"/>
      <c r="AP253" s="1"/>
      <c r="AQ253" s="64"/>
      <c r="AR253" s="8"/>
      <c r="AS253" s="8"/>
      <c r="AT253" s="8"/>
      <c r="AU253" s="8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64"/>
      <c r="T254" s="1"/>
      <c r="U254" s="1"/>
      <c r="V254" s="67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64"/>
      <c r="AN254" s="1"/>
      <c r="AO254" s="1"/>
      <c r="AP254" s="1"/>
      <c r="AQ254" s="64"/>
      <c r="AR254" s="8"/>
      <c r="AS254" s="8"/>
      <c r="AT254" s="8"/>
      <c r="AU254" s="8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64"/>
      <c r="T255" s="1"/>
      <c r="U255" s="1"/>
      <c r="V255" s="67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64"/>
      <c r="AN255" s="1"/>
      <c r="AO255" s="1"/>
      <c r="AP255" s="1"/>
      <c r="AQ255" s="64"/>
      <c r="AR255" s="8"/>
      <c r="AS255" s="8"/>
      <c r="AT255" s="8"/>
      <c r="AU255" s="8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64"/>
      <c r="T256" s="1"/>
      <c r="U256" s="1"/>
      <c r="V256" s="67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64"/>
      <c r="AN256" s="1"/>
      <c r="AO256" s="1"/>
      <c r="AP256" s="1"/>
      <c r="AQ256" s="64"/>
      <c r="AR256" s="8"/>
      <c r="AS256" s="8"/>
      <c r="AT256" s="8"/>
      <c r="AU256" s="8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64"/>
      <c r="T257" s="1"/>
      <c r="U257" s="1"/>
      <c r="V257" s="67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64"/>
      <c r="AN257" s="1"/>
      <c r="AO257" s="1"/>
      <c r="AP257" s="1"/>
      <c r="AQ257" s="64"/>
      <c r="AR257" s="8"/>
      <c r="AS257" s="8"/>
      <c r="AT257" s="8"/>
      <c r="AU257" s="8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64"/>
      <c r="T258" s="1"/>
      <c r="U258" s="1"/>
      <c r="V258" s="67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64"/>
      <c r="AN258" s="1"/>
      <c r="AO258" s="1"/>
      <c r="AP258" s="1"/>
      <c r="AQ258" s="64"/>
      <c r="AR258" s="8"/>
      <c r="AS258" s="8"/>
      <c r="AT258" s="8"/>
      <c r="AU258" s="8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64"/>
      <c r="T259" s="1"/>
      <c r="U259" s="1"/>
      <c r="V259" s="67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64"/>
      <c r="AN259" s="1"/>
      <c r="AO259" s="1"/>
      <c r="AP259" s="1"/>
      <c r="AQ259" s="64"/>
      <c r="AR259" s="8"/>
      <c r="AS259" s="8"/>
      <c r="AT259" s="8"/>
      <c r="AU259" s="8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64"/>
      <c r="T260" s="1"/>
      <c r="U260" s="1"/>
      <c r="V260" s="67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64"/>
      <c r="AN260" s="1"/>
      <c r="AO260" s="1"/>
      <c r="AP260" s="1"/>
      <c r="AQ260" s="64"/>
      <c r="AR260" s="8"/>
      <c r="AS260" s="8"/>
      <c r="AT260" s="8"/>
      <c r="AU260" s="8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64"/>
      <c r="T261" s="1"/>
      <c r="U261" s="1"/>
      <c r="V261" s="67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64"/>
      <c r="AN261" s="1"/>
      <c r="AO261" s="1"/>
      <c r="AP261" s="1"/>
      <c r="AQ261" s="64"/>
      <c r="AR261" s="8"/>
      <c r="AS261" s="8"/>
      <c r="AT261" s="8"/>
      <c r="AU261" s="8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64"/>
      <c r="T262" s="1"/>
      <c r="U262" s="1"/>
      <c r="V262" s="67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64"/>
      <c r="AN262" s="1"/>
      <c r="AO262" s="1"/>
      <c r="AP262" s="1"/>
      <c r="AQ262" s="64"/>
      <c r="AR262" s="8"/>
      <c r="AS262" s="8"/>
      <c r="AT262" s="8"/>
      <c r="AU262" s="8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64"/>
      <c r="T263" s="1"/>
      <c r="U263" s="1"/>
      <c r="V263" s="67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64"/>
      <c r="AN263" s="1"/>
      <c r="AO263" s="1"/>
      <c r="AP263" s="1"/>
      <c r="AQ263" s="64"/>
      <c r="AR263" s="8"/>
      <c r="AS263" s="8"/>
      <c r="AT263" s="8"/>
      <c r="AU263" s="8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64"/>
      <c r="T264" s="1"/>
      <c r="U264" s="1"/>
      <c r="V264" s="67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64"/>
      <c r="AN264" s="1"/>
      <c r="AO264" s="1"/>
      <c r="AP264" s="1"/>
      <c r="AQ264" s="64"/>
      <c r="AR264" s="8"/>
      <c r="AS264" s="8"/>
      <c r="AT264" s="8"/>
      <c r="AU264" s="8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64"/>
      <c r="T265" s="1"/>
      <c r="U265" s="1"/>
      <c r="V265" s="67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64"/>
      <c r="AN265" s="1"/>
      <c r="AO265" s="1"/>
      <c r="AP265" s="1"/>
      <c r="AQ265" s="64"/>
      <c r="AR265" s="8"/>
      <c r="AS265" s="8"/>
      <c r="AT265" s="8"/>
      <c r="AU265" s="8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64"/>
      <c r="T266" s="1"/>
      <c r="U266" s="1"/>
      <c r="V266" s="67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64"/>
      <c r="AN266" s="1"/>
      <c r="AO266" s="1"/>
      <c r="AP266" s="1"/>
      <c r="AQ266" s="64"/>
      <c r="AR266" s="8"/>
      <c r="AS266" s="8"/>
      <c r="AT266" s="8"/>
      <c r="AU266" s="8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64"/>
      <c r="T267" s="1"/>
      <c r="U267" s="1"/>
      <c r="V267" s="67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64"/>
      <c r="AN267" s="1"/>
      <c r="AO267" s="1"/>
      <c r="AP267" s="1"/>
      <c r="AQ267" s="64"/>
      <c r="AR267" s="8"/>
      <c r="AS267" s="8"/>
      <c r="AT267" s="8"/>
      <c r="AU267" s="8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64"/>
      <c r="T268" s="1"/>
      <c r="U268" s="1"/>
      <c r="V268" s="67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64"/>
      <c r="AN268" s="1"/>
      <c r="AO268" s="1"/>
      <c r="AP268" s="1"/>
      <c r="AQ268" s="64"/>
      <c r="AR268" s="8"/>
      <c r="AS268" s="8"/>
      <c r="AT268" s="8"/>
      <c r="AU268" s="8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64"/>
      <c r="T269" s="1"/>
      <c r="U269" s="1"/>
      <c r="V269" s="67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64"/>
      <c r="AN269" s="1"/>
      <c r="AO269" s="1"/>
      <c r="AP269" s="1"/>
      <c r="AQ269" s="64"/>
      <c r="AR269" s="8"/>
      <c r="AS269" s="8"/>
      <c r="AT269" s="8"/>
      <c r="AU269" s="8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64"/>
      <c r="T270" s="1"/>
      <c r="U270" s="1"/>
      <c r="V270" s="67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64"/>
      <c r="AN270" s="1"/>
      <c r="AO270" s="1"/>
      <c r="AP270" s="1"/>
      <c r="AQ270" s="64"/>
      <c r="AR270" s="8"/>
      <c r="AS270" s="8"/>
      <c r="AT270" s="8"/>
      <c r="AU270" s="8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64"/>
      <c r="T271" s="1"/>
      <c r="U271" s="1"/>
      <c r="V271" s="67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64"/>
      <c r="AN271" s="1"/>
      <c r="AO271" s="1"/>
      <c r="AP271" s="1"/>
      <c r="AQ271" s="64"/>
      <c r="AR271" s="8"/>
      <c r="AS271" s="8"/>
      <c r="AT271" s="8"/>
      <c r="AU271" s="8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64"/>
      <c r="T272" s="1"/>
      <c r="U272" s="1"/>
      <c r="V272" s="67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64"/>
      <c r="AN272" s="1"/>
      <c r="AO272" s="1"/>
      <c r="AP272" s="1"/>
      <c r="AQ272" s="64"/>
      <c r="AR272" s="8"/>
      <c r="AS272" s="8"/>
      <c r="AT272" s="8"/>
      <c r="AU272" s="8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64"/>
      <c r="T273" s="1"/>
      <c r="U273" s="1"/>
      <c r="V273" s="67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64"/>
      <c r="AN273" s="1"/>
      <c r="AO273" s="1"/>
      <c r="AP273" s="1"/>
      <c r="AQ273" s="64"/>
      <c r="AR273" s="8"/>
      <c r="AS273" s="8"/>
      <c r="AT273" s="8"/>
      <c r="AU273" s="8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64"/>
      <c r="T274" s="1"/>
      <c r="U274" s="1"/>
      <c r="V274" s="67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64"/>
      <c r="AN274" s="1"/>
      <c r="AO274" s="1"/>
      <c r="AP274" s="1"/>
      <c r="AQ274" s="64"/>
      <c r="AR274" s="8"/>
      <c r="AS274" s="8"/>
      <c r="AT274" s="8"/>
      <c r="AU274" s="8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64"/>
      <c r="T275" s="1"/>
      <c r="U275" s="1"/>
      <c r="V275" s="67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64"/>
      <c r="AN275" s="1"/>
      <c r="AO275" s="1"/>
      <c r="AP275" s="1"/>
      <c r="AQ275" s="64"/>
      <c r="AR275" s="8"/>
      <c r="AS275" s="8"/>
      <c r="AT275" s="8"/>
      <c r="AU275" s="8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64"/>
      <c r="T276" s="1"/>
      <c r="U276" s="1"/>
      <c r="V276" s="67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64"/>
      <c r="AN276" s="1"/>
      <c r="AO276" s="1"/>
      <c r="AP276" s="1"/>
      <c r="AQ276" s="64"/>
      <c r="AR276" s="8"/>
      <c r="AS276" s="8"/>
      <c r="AT276" s="8"/>
      <c r="AU276" s="8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64"/>
      <c r="T277" s="1"/>
      <c r="U277" s="1"/>
      <c r="V277" s="67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64"/>
      <c r="AN277" s="1"/>
      <c r="AO277" s="1"/>
      <c r="AP277" s="1"/>
      <c r="AQ277" s="64"/>
      <c r="AR277" s="8"/>
      <c r="AS277" s="8"/>
      <c r="AT277" s="8"/>
      <c r="AU277" s="8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64"/>
      <c r="T278" s="1"/>
      <c r="U278" s="1"/>
      <c r="V278" s="67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64"/>
      <c r="AN278" s="1"/>
      <c r="AO278" s="1"/>
      <c r="AP278" s="1"/>
      <c r="AQ278" s="64"/>
      <c r="AR278" s="8"/>
      <c r="AS278" s="8"/>
      <c r="AT278" s="8"/>
      <c r="AU278" s="8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64"/>
      <c r="T279" s="1"/>
      <c r="U279" s="1"/>
      <c r="V279" s="67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64"/>
      <c r="AN279" s="1"/>
      <c r="AO279" s="1"/>
      <c r="AP279" s="1"/>
      <c r="AQ279" s="64"/>
      <c r="AR279" s="8"/>
      <c r="AS279" s="8"/>
      <c r="AT279" s="8"/>
      <c r="AU279" s="8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64"/>
      <c r="T280" s="1"/>
      <c r="U280" s="1"/>
      <c r="V280" s="67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64"/>
      <c r="AN280" s="1"/>
      <c r="AO280" s="1"/>
      <c r="AP280" s="1"/>
      <c r="AQ280" s="64"/>
      <c r="AR280" s="8"/>
      <c r="AS280" s="8"/>
      <c r="AT280" s="8"/>
      <c r="AU280" s="8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64"/>
      <c r="T281" s="1"/>
      <c r="U281" s="1"/>
      <c r="V281" s="67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64"/>
      <c r="AN281" s="1"/>
      <c r="AO281" s="1"/>
      <c r="AP281" s="1"/>
      <c r="AQ281" s="64"/>
      <c r="AR281" s="8"/>
      <c r="AS281" s="8"/>
      <c r="AT281" s="8"/>
      <c r="AU281" s="8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64"/>
      <c r="T282" s="1"/>
      <c r="U282" s="1"/>
      <c r="V282" s="67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64"/>
      <c r="AN282" s="1"/>
      <c r="AO282" s="1"/>
      <c r="AP282" s="1"/>
      <c r="AQ282" s="64"/>
      <c r="AR282" s="8"/>
      <c r="AS282" s="8"/>
      <c r="AT282" s="8"/>
      <c r="AU282" s="8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64"/>
      <c r="T283" s="1"/>
      <c r="U283" s="1"/>
      <c r="V283" s="67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64"/>
      <c r="AN283" s="1"/>
      <c r="AO283" s="1"/>
      <c r="AP283" s="1"/>
      <c r="AQ283" s="64"/>
      <c r="AR283" s="8"/>
      <c r="AS283" s="8"/>
      <c r="AT283" s="8"/>
      <c r="AU283" s="8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64"/>
      <c r="T284" s="1"/>
      <c r="U284" s="1"/>
      <c r="V284" s="67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64"/>
      <c r="AN284" s="1"/>
      <c r="AO284" s="1"/>
      <c r="AP284" s="1"/>
      <c r="AQ284" s="64"/>
      <c r="AR284" s="8"/>
      <c r="AS284" s="8"/>
      <c r="AT284" s="8"/>
      <c r="AU284" s="8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64"/>
      <c r="T285" s="1"/>
      <c r="U285" s="1"/>
      <c r="V285" s="67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64"/>
      <c r="AN285" s="1"/>
      <c r="AO285" s="1"/>
      <c r="AP285" s="1"/>
      <c r="AQ285" s="64"/>
      <c r="AR285" s="8"/>
      <c r="AS285" s="8"/>
      <c r="AT285" s="8"/>
      <c r="AU285" s="8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64"/>
      <c r="T286" s="1"/>
      <c r="U286" s="1"/>
      <c r="V286" s="67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64"/>
      <c r="AN286" s="1"/>
      <c r="AO286" s="1"/>
      <c r="AP286" s="1"/>
      <c r="AQ286" s="64"/>
      <c r="AR286" s="8"/>
      <c r="AS286" s="8"/>
      <c r="AT286" s="8"/>
      <c r="AU286" s="8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64"/>
      <c r="T287" s="1"/>
      <c r="U287" s="1"/>
      <c r="V287" s="67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64"/>
      <c r="AN287" s="1"/>
      <c r="AO287" s="1"/>
      <c r="AP287" s="1"/>
      <c r="AQ287" s="64"/>
      <c r="AR287" s="8"/>
      <c r="AS287" s="8"/>
      <c r="AT287" s="8"/>
      <c r="AU287" s="8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64"/>
      <c r="T288" s="1"/>
      <c r="U288" s="1"/>
      <c r="V288" s="67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64"/>
      <c r="AN288" s="1"/>
      <c r="AO288" s="1"/>
      <c r="AP288" s="1"/>
      <c r="AQ288" s="64"/>
      <c r="AR288" s="8"/>
      <c r="AS288" s="8"/>
      <c r="AT288" s="8"/>
      <c r="AU288" s="8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64"/>
      <c r="T289" s="1"/>
      <c r="U289" s="1"/>
      <c r="V289" s="67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64"/>
      <c r="AN289" s="1"/>
      <c r="AO289" s="1"/>
      <c r="AP289" s="1"/>
      <c r="AQ289" s="64"/>
      <c r="AR289" s="8"/>
      <c r="AS289" s="8"/>
      <c r="AT289" s="8"/>
      <c r="AU289" s="8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64"/>
      <c r="T290" s="1"/>
      <c r="U290" s="1"/>
      <c r="V290" s="67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64"/>
      <c r="AN290" s="1"/>
      <c r="AO290" s="1"/>
      <c r="AP290" s="1"/>
      <c r="AQ290" s="64"/>
      <c r="AR290" s="8"/>
      <c r="AS290" s="8"/>
      <c r="AT290" s="8"/>
      <c r="AU290" s="8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64"/>
      <c r="T291" s="1"/>
      <c r="U291" s="1"/>
      <c r="V291" s="67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64"/>
      <c r="AN291" s="1"/>
      <c r="AO291" s="1"/>
      <c r="AP291" s="1"/>
      <c r="AQ291" s="64"/>
      <c r="AR291" s="8"/>
      <c r="AS291" s="8"/>
      <c r="AT291" s="8"/>
      <c r="AU291" s="8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64"/>
      <c r="T292" s="1"/>
      <c r="U292" s="1"/>
      <c r="V292" s="67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64"/>
      <c r="AN292" s="1"/>
      <c r="AO292" s="1"/>
      <c r="AP292" s="1"/>
      <c r="AQ292" s="64"/>
      <c r="AR292" s="8"/>
      <c r="AS292" s="8"/>
      <c r="AT292" s="8"/>
      <c r="AU292" s="8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64"/>
      <c r="T293" s="1"/>
      <c r="U293" s="1"/>
      <c r="V293" s="67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64"/>
      <c r="AN293" s="1"/>
      <c r="AO293" s="1"/>
      <c r="AP293" s="1"/>
      <c r="AQ293" s="64"/>
      <c r="AR293" s="8"/>
      <c r="AS293" s="8"/>
      <c r="AT293" s="8"/>
      <c r="AU293" s="8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64"/>
      <c r="T294" s="1"/>
      <c r="U294" s="1"/>
      <c r="V294" s="67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64"/>
      <c r="AN294" s="1"/>
      <c r="AO294" s="1"/>
      <c r="AP294" s="1"/>
      <c r="AQ294" s="64"/>
      <c r="AR294" s="8"/>
      <c r="AS294" s="8"/>
      <c r="AT294" s="8"/>
      <c r="AU294" s="8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64"/>
      <c r="T295" s="1"/>
      <c r="U295" s="1"/>
      <c r="V295" s="67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64"/>
      <c r="AN295" s="1"/>
      <c r="AO295" s="1"/>
      <c r="AP295" s="1"/>
      <c r="AQ295" s="64"/>
      <c r="AR295" s="8"/>
      <c r="AS295" s="8"/>
      <c r="AT295" s="8"/>
      <c r="AU295" s="8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64"/>
      <c r="T296" s="1"/>
      <c r="U296" s="1"/>
      <c r="V296" s="67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64"/>
      <c r="AN296" s="1"/>
      <c r="AO296" s="1"/>
      <c r="AP296" s="1"/>
      <c r="AQ296" s="64"/>
      <c r="AR296" s="8"/>
      <c r="AS296" s="8"/>
      <c r="AT296" s="8"/>
      <c r="AU296" s="8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64"/>
      <c r="T297" s="1"/>
      <c r="U297" s="1"/>
      <c r="V297" s="67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64"/>
      <c r="AN297" s="1"/>
      <c r="AO297" s="1"/>
      <c r="AP297" s="1"/>
      <c r="AQ297" s="64"/>
      <c r="AR297" s="8"/>
      <c r="AS297" s="8"/>
      <c r="AT297" s="8"/>
      <c r="AU297" s="8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64"/>
      <c r="T298" s="1"/>
      <c r="U298" s="1"/>
      <c r="V298" s="67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64"/>
      <c r="AN298" s="1"/>
      <c r="AO298" s="1"/>
      <c r="AP298" s="1"/>
      <c r="AQ298" s="64"/>
      <c r="AR298" s="8"/>
      <c r="AS298" s="8"/>
      <c r="AT298" s="8"/>
      <c r="AU298" s="8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64"/>
      <c r="T299" s="1"/>
      <c r="U299" s="1"/>
      <c r="V299" s="67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64"/>
      <c r="AN299" s="1"/>
      <c r="AO299" s="1"/>
      <c r="AP299" s="1"/>
      <c r="AQ299" s="64"/>
      <c r="AR299" s="8"/>
      <c r="AS299" s="8"/>
      <c r="AT299" s="8"/>
      <c r="AU299" s="8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64"/>
      <c r="T300" s="1"/>
      <c r="U300" s="1"/>
      <c r="V300" s="67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64"/>
      <c r="AN300" s="1"/>
      <c r="AO300" s="1"/>
      <c r="AP300" s="1"/>
      <c r="AQ300" s="64"/>
      <c r="AR300" s="8"/>
      <c r="AS300" s="8"/>
      <c r="AT300" s="8"/>
      <c r="AU300" s="8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64"/>
      <c r="T301" s="1"/>
      <c r="U301" s="1"/>
      <c r="V301" s="67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64"/>
      <c r="AN301" s="1"/>
      <c r="AO301" s="1"/>
      <c r="AP301" s="1"/>
      <c r="AQ301" s="64"/>
      <c r="AR301" s="8"/>
      <c r="AS301" s="8"/>
      <c r="AT301" s="8"/>
      <c r="AU301" s="8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64"/>
      <c r="T302" s="1"/>
      <c r="U302" s="1"/>
      <c r="V302" s="67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64"/>
      <c r="AN302" s="1"/>
      <c r="AO302" s="1"/>
      <c r="AP302" s="1"/>
      <c r="AQ302" s="64"/>
      <c r="AR302" s="8"/>
      <c r="AS302" s="8"/>
      <c r="AT302" s="8"/>
      <c r="AU302" s="8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64"/>
      <c r="T303" s="1"/>
      <c r="U303" s="1"/>
      <c r="V303" s="67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64"/>
      <c r="AN303" s="1"/>
      <c r="AO303" s="1"/>
      <c r="AP303" s="1"/>
      <c r="AQ303" s="64"/>
      <c r="AR303" s="8"/>
      <c r="AS303" s="8"/>
      <c r="AT303" s="8"/>
      <c r="AU303" s="8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64"/>
      <c r="T304" s="1"/>
      <c r="U304" s="1"/>
      <c r="V304" s="67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64"/>
      <c r="AN304" s="1"/>
      <c r="AO304" s="1"/>
      <c r="AP304" s="1"/>
      <c r="AQ304" s="64"/>
      <c r="AR304" s="8"/>
      <c r="AS304" s="8"/>
      <c r="AT304" s="8"/>
      <c r="AU304" s="8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64"/>
      <c r="T305" s="1"/>
      <c r="U305" s="1"/>
      <c r="V305" s="67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64"/>
      <c r="AN305" s="1"/>
      <c r="AO305" s="1"/>
      <c r="AP305" s="1"/>
      <c r="AQ305" s="64"/>
      <c r="AR305" s="8"/>
      <c r="AS305" s="8"/>
      <c r="AT305" s="8"/>
      <c r="AU305" s="8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64"/>
      <c r="T306" s="1"/>
      <c r="U306" s="1"/>
      <c r="V306" s="67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64"/>
      <c r="AN306" s="1"/>
      <c r="AO306" s="1"/>
      <c r="AP306" s="1"/>
      <c r="AQ306" s="64"/>
      <c r="AR306" s="8"/>
      <c r="AS306" s="8"/>
      <c r="AT306" s="8"/>
      <c r="AU306" s="8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64"/>
      <c r="T307" s="1"/>
      <c r="U307" s="1"/>
      <c r="V307" s="67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64"/>
      <c r="AN307" s="1"/>
      <c r="AO307" s="1"/>
      <c r="AP307" s="1"/>
      <c r="AQ307" s="64"/>
      <c r="AR307" s="8"/>
      <c r="AS307" s="8"/>
      <c r="AT307" s="8"/>
      <c r="AU307" s="8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64"/>
      <c r="T308" s="1"/>
      <c r="U308" s="1"/>
      <c r="V308" s="67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64"/>
      <c r="AN308" s="1"/>
      <c r="AO308" s="1"/>
      <c r="AP308" s="1"/>
      <c r="AQ308" s="64"/>
      <c r="AR308" s="8"/>
      <c r="AS308" s="8"/>
      <c r="AT308" s="8"/>
      <c r="AU308" s="8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64"/>
      <c r="T309" s="1"/>
      <c r="U309" s="1"/>
      <c r="V309" s="67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64"/>
      <c r="AN309" s="1"/>
      <c r="AO309" s="1"/>
      <c r="AP309" s="1"/>
      <c r="AQ309" s="64"/>
      <c r="AR309" s="8"/>
      <c r="AS309" s="8"/>
      <c r="AT309" s="8"/>
      <c r="AU309" s="8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64"/>
      <c r="T310" s="1"/>
      <c r="U310" s="1"/>
      <c r="V310" s="67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64"/>
      <c r="AN310" s="1"/>
      <c r="AO310" s="1"/>
      <c r="AP310" s="1"/>
      <c r="AQ310" s="64"/>
      <c r="AR310" s="8"/>
      <c r="AS310" s="8"/>
      <c r="AT310" s="8"/>
      <c r="AU310" s="8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64"/>
      <c r="T311" s="1"/>
      <c r="U311" s="1"/>
      <c r="V311" s="67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64"/>
      <c r="AN311" s="1"/>
      <c r="AO311" s="1"/>
      <c r="AP311" s="1"/>
      <c r="AQ311" s="64"/>
      <c r="AR311" s="8"/>
      <c r="AS311" s="8"/>
      <c r="AT311" s="8"/>
      <c r="AU311" s="8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64"/>
      <c r="T312" s="1"/>
      <c r="U312" s="1"/>
      <c r="V312" s="67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64"/>
      <c r="AN312" s="1"/>
      <c r="AO312" s="1"/>
      <c r="AP312" s="1"/>
      <c r="AQ312" s="64"/>
      <c r="AR312" s="8"/>
      <c r="AS312" s="8"/>
      <c r="AT312" s="8"/>
      <c r="AU312" s="8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64"/>
      <c r="T313" s="1"/>
      <c r="U313" s="1"/>
      <c r="V313" s="67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64"/>
      <c r="AN313" s="1"/>
      <c r="AO313" s="1"/>
      <c r="AP313" s="1"/>
      <c r="AQ313" s="64"/>
      <c r="AR313" s="8"/>
      <c r="AS313" s="8"/>
      <c r="AT313" s="8"/>
      <c r="AU313" s="8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64"/>
      <c r="T314" s="1"/>
      <c r="U314" s="1"/>
      <c r="V314" s="67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64"/>
      <c r="AN314" s="1"/>
      <c r="AO314" s="1"/>
      <c r="AP314" s="1"/>
      <c r="AQ314" s="64"/>
      <c r="AR314" s="8"/>
      <c r="AS314" s="8"/>
      <c r="AT314" s="8"/>
      <c r="AU314" s="8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64"/>
      <c r="T315" s="1"/>
      <c r="U315" s="1"/>
      <c r="V315" s="67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64"/>
      <c r="AN315" s="1"/>
      <c r="AO315" s="1"/>
      <c r="AP315" s="1"/>
      <c r="AQ315" s="64"/>
      <c r="AR315" s="8"/>
      <c r="AS315" s="8"/>
      <c r="AT315" s="8"/>
      <c r="AU315" s="8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64"/>
      <c r="T316" s="1"/>
      <c r="U316" s="1"/>
      <c r="V316" s="67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64"/>
      <c r="AN316" s="1"/>
      <c r="AO316" s="1"/>
      <c r="AP316" s="1"/>
      <c r="AQ316" s="64"/>
      <c r="AR316" s="8"/>
      <c r="AS316" s="8"/>
      <c r="AT316" s="8"/>
      <c r="AU316" s="8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64"/>
      <c r="T317" s="1"/>
      <c r="U317" s="1"/>
      <c r="V317" s="67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64"/>
      <c r="AN317" s="1"/>
      <c r="AO317" s="1"/>
      <c r="AP317" s="1"/>
      <c r="AQ317" s="64"/>
      <c r="AR317" s="8"/>
      <c r="AS317" s="8"/>
      <c r="AT317" s="8"/>
      <c r="AU317" s="8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64"/>
      <c r="T318" s="1"/>
      <c r="U318" s="1"/>
      <c r="V318" s="67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64"/>
      <c r="AN318" s="1"/>
      <c r="AO318" s="1"/>
      <c r="AP318" s="1"/>
      <c r="AQ318" s="64"/>
      <c r="AR318" s="8"/>
      <c r="AS318" s="8"/>
      <c r="AT318" s="8"/>
      <c r="AU318" s="8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64"/>
      <c r="T319" s="1"/>
      <c r="U319" s="1"/>
      <c r="V319" s="67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64"/>
      <c r="AN319" s="1"/>
      <c r="AO319" s="1"/>
      <c r="AP319" s="1"/>
      <c r="AQ319" s="64"/>
      <c r="AR319" s="8"/>
      <c r="AS319" s="8"/>
      <c r="AT319" s="8"/>
      <c r="AU319" s="8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64"/>
      <c r="T320" s="1"/>
      <c r="U320" s="1"/>
      <c r="V320" s="67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64"/>
      <c r="AN320" s="1"/>
      <c r="AO320" s="1"/>
      <c r="AP320" s="1"/>
      <c r="AQ320" s="64"/>
      <c r="AR320" s="8"/>
      <c r="AS320" s="8"/>
      <c r="AT320" s="8"/>
      <c r="AU320" s="8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64"/>
      <c r="T321" s="1"/>
      <c r="U321" s="1"/>
      <c r="V321" s="67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64"/>
      <c r="AN321" s="1"/>
      <c r="AO321" s="1"/>
      <c r="AP321" s="1"/>
      <c r="AQ321" s="64"/>
      <c r="AR321" s="8"/>
      <c r="AS321" s="8"/>
      <c r="AT321" s="8"/>
      <c r="AU321" s="8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64"/>
      <c r="T322" s="1"/>
      <c r="U322" s="1"/>
      <c r="V322" s="67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64"/>
      <c r="AN322" s="1"/>
      <c r="AO322" s="1"/>
      <c r="AP322" s="1"/>
      <c r="AQ322" s="64"/>
      <c r="AR322" s="8"/>
      <c r="AS322" s="8"/>
      <c r="AT322" s="8"/>
      <c r="AU322" s="8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64"/>
      <c r="T323" s="1"/>
      <c r="U323" s="1"/>
      <c r="V323" s="67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64"/>
      <c r="AN323" s="1"/>
      <c r="AO323" s="1"/>
      <c r="AP323" s="1"/>
      <c r="AQ323" s="64"/>
      <c r="AR323" s="8"/>
      <c r="AS323" s="8"/>
      <c r="AT323" s="8"/>
      <c r="AU323" s="8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64"/>
      <c r="T324" s="1"/>
      <c r="U324" s="1"/>
      <c r="V324" s="67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64"/>
      <c r="AN324" s="1"/>
      <c r="AO324" s="1"/>
      <c r="AP324" s="1"/>
      <c r="AQ324" s="64"/>
      <c r="AR324" s="8"/>
      <c r="AS324" s="8"/>
      <c r="AT324" s="8"/>
      <c r="AU324" s="8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64"/>
      <c r="T325" s="1"/>
      <c r="U325" s="1"/>
      <c r="V325" s="67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64"/>
      <c r="AN325" s="1"/>
      <c r="AO325" s="1"/>
      <c r="AP325" s="1"/>
      <c r="AQ325" s="64"/>
      <c r="AR325" s="8"/>
      <c r="AS325" s="8"/>
      <c r="AT325" s="8"/>
      <c r="AU325" s="8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64"/>
      <c r="T326" s="1"/>
      <c r="U326" s="1"/>
      <c r="V326" s="67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64"/>
      <c r="AN326" s="1"/>
      <c r="AO326" s="1"/>
      <c r="AP326" s="1"/>
      <c r="AQ326" s="64"/>
      <c r="AR326" s="8"/>
      <c r="AS326" s="8"/>
      <c r="AT326" s="8"/>
      <c r="AU326" s="8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64"/>
      <c r="T327" s="1"/>
      <c r="U327" s="1"/>
      <c r="V327" s="67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64"/>
      <c r="AN327" s="1"/>
      <c r="AO327" s="1"/>
      <c r="AP327" s="1"/>
      <c r="AQ327" s="64"/>
      <c r="AR327" s="8"/>
      <c r="AS327" s="8"/>
      <c r="AT327" s="8"/>
      <c r="AU327" s="8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64"/>
      <c r="T328" s="1"/>
      <c r="U328" s="1"/>
      <c r="V328" s="67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64"/>
      <c r="AN328" s="1"/>
      <c r="AO328" s="1"/>
      <c r="AP328" s="1"/>
      <c r="AQ328" s="64"/>
      <c r="AR328" s="8"/>
      <c r="AS328" s="8"/>
      <c r="AT328" s="8"/>
      <c r="AU328" s="8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64"/>
      <c r="T329" s="1"/>
      <c r="U329" s="1"/>
      <c r="V329" s="67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64"/>
      <c r="AN329" s="1"/>
      <c r="AO329" s="1"/>
      <c r="AP329" s="1"/>
      <c r="AQ329" s="64"/>
      <c r="AR329" s="8"/>
      <c r="AS329" s="8"/>
      <c r="AT329" s="8"/>
      <c r="AU329" s="8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64"/>
      <c r="T330" s="1"/>
      <c r="U330" s="1"/>
      <c r="V330" s="67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64"/>
      <c r="AN330" s="1"/>
      <c r="AO330" s="1"/>
      <c r="AP330" s="1"/>
      <c r="AQ330" s="64"/>
      <c r="AR330" s="8"/>
      <c r="AS330" s="8"/>
      <c r="AT330" s="8"/>
      <c r="AU330" s="8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64"/>
      <c r="T331" s="1"/>
      <c r="U331" s="1"/>
      <c r="V331" s="67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64"/>
      <c r="AN331" s="1"/>
      <c r="AO331" s="1"/>
      <c r="AP331" s="1"/>
      <c r="AQ331" s="64"/>
      <c r="AR331" s="8"/>
      <c r="AS331" s="8"/>
      <c r="AT331" s="8"/>
      <c r="AU331" s="8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64"/>
      <c r="T332" s="1"/>
      <c r="U332" s="1"/>
      <c r="V332" s="67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64"/>
      <c r="AN332" s="1"/>
      <c r="AO332" s="1"/>
      <c r="AP332" s="1"/>
      <c r="AQ332" s="64"/>
      <c r="AR332" s="8"/>
      <c r="AS332" s="8"/>
      <c r="AT332" s="8"/>
      <c r="AU332" s="8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64"/>
      <c r="T333" s="1"/>
      <c r="U333" s="1"/>
      <c r="V333" s="67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64"/>
      <c r="AN333" s="1"/>
      <c r="AO333" s="1"/>
      <c r="AP333" s="1"/>
      <c r="AQ333" s="64"/>
      <c r="AR333" s="8"/>
      <c r="AS333" s="8"/>
      <c r="AT333" s="8"/>
      <c r="AU333" s="8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64"/>
      <c r="T334" s="1"/>
      <c r="U334" s="1"/>
      <c r="V334" s="67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64"/>
      <c r="AN334" s="1"/>
      <c r="AO334" s="1"/>
      <c r="AP334" s="1"/>
      <c r="AQ334" s="64"/>
      <c r="AR334" s="8"/>
      <c r="AS334" s="8"/>
      <c r="AT334" s="8"/>
      <c r="AU334" s="8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64"/>
      <c r="T335" s="1"/>
      <c r="U335" s="1"/>
      <c r="V335" s="67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64"/>
      <c r="AN335" s="1"/>
      <c r="AO335" s="1"/>
      <c r="AP335" s="1"/>
      <c r="AQ335" s="64"/>
      <c r="AR335" s="8"/>
      <c r="AS335" s="8"/>
      <c r="AT335" s="8"/>
      <c r="AU335" s="8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64"/>
      <c r="T336" s="1"/>
      <c r="U336" s="1"/>
      <c r="V336" s="67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64"/>
      <c r="AN336" s="1"/>
      <c r="AO336" s="1"/>
      <c r="AP336" s="1"/>
      <c r="AQ336" s="64"/>
      <c r="AR336" s="8"/>
      <c r="AS336" s="8"/>
      <c r="AT336" s="8"/>
      <c r="AU336" s="8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64"/>
      <c r="T337" s="1"/>
      <c r="U337" s="1"/>
      <c r="V337" s="67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64"/>
      <c r="AN337" s="1"/>
      <c r="AO337" s="1"/>
      <c r="AP337" s="1"/>
      <c r="AQ337" s="64"/>
      <c r="AR337" s="8"/>
      <c r="AS337" s="8"/>
      <c r="AT337" s="8"/>
      <c r="AU337" s="8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64"/>
      <c r="T338" s="1"/>
      <c r="U338" s="1"/>
      <c r="V338" s="67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64"/>
      <c r="AN338" s="1"/>
      <c r="AO338" s="1"/>
      <c r="AP338" s="1"/>
      <c r="AQ338" s="64"/>
      <c r="AR338" s="8"/>
      <c r="AS338" s="8"/>
      <c r="AT338" s="8"/>
      <c r="AU338" s="8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64"/>
      <c r="T339" s="1"/>
      <c r="U339" s="1"/>
      <c r="V339" s="67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64"/>
      <c r="AN339" s="1"/>
      <c r="AO339" s="1"/>
      <c r="AP339" s="1"/>
      <c r="AQ339" s="64"/>
      <c r="AR339" s="8"/>
      <c r="AS339" s="8"/>
      <c r="AT339" s="8"/>
      <c r="AU339" s="8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64"/>
      <c r="T340" s="1"/>
      <c r="U340" s="1"/>
      <c r="V340" s="67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64"/>
      <c r="AN340" s="1"/>
      <c r="AO340" s="1"/>
      <c r="AP340" s="1"/>
      <c r="AQ340" s="64"/>
      <c r="AR340" s="8"/>
      <c r="AS340" s="8"/>
      <c r="AT340" s="8"/>
      <c r="AU340" s="8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64"/>
      <c r="T341" s="1"/>
      <c r="U341" s="1"/>
      <c r="V341" s="67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64"/>
      <c r="AN341" s="1"/>
      <c r="AO341" s="1"/>
      <c r="AP341" s="1"/>
      <c r="AQ341" s="64"/>
      <c r="AR341" s="8"/>
      <c r="AS341" s="8"/>
      <c r="AT341" s="8"/>
      <c r="AU341" s="8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64"/>
      <c r="T342" s="1"/>
      <c r="U342" s="1"/>
      <c r="V342" s="67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64"/>
      <c r="AN342" s="1"/>
      <c r="AO342" s="1"/>
      <c r="AP342" s="1"/>
      <c r="AQ342" s="64"/>
      <c r="AR342" s="8"/>
      <c r="AS342" s="8"/>
      <c r="AT342" s="8"/>
      <c r="AU342" s="8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64"/>
      <c r="T343" s="1"/>
      <c r="U343" s="1"/>
      <c r="V343" s="67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64"/>
      <c r="AN343" s="1"/>
      <c r="AO343" s="1"/>
      <c r="AP343" s="1"/>
      <c r="AQ343" s="64"/>
      <c r="AR343" s="8"/>
      <c r="AS343" s="8"/>
      <c r="AT343" s="8"/>
      <c r="AU343" s="8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64"/>
      <c r="T344" s="1"/>
      <c r="U344" s="1"/>
      <c r="V344" s="67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64"/>
      <c r="AN344" s="1"/>
      <c r="AO344" s="1"/>
      <c r="AP344" s="1"/>
      <c r="AQ344" s="64"/>
      <c r="AR344" s="8"/>
      <c r="AS344" s="8"/>
      <c r="AT344" s="8"/>
      <c r="AU344" s="8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64"/>
      <c r="T345" s="1"/>
      <c r="U345" s="1"/>
      <c r="V345" s="67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64"/>
      <c r="AN345" s="1"/>
      <c r="AO345" s="1"/>
      <c r="AP345" s="1"/>
      <c r="AQ345" s="64"/>
      <c r="AR345" s="8"/>
      <c r="AS345" s="8"/>
      <c r="AT345" s="8"/>
      <c r="AU345" s="8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64"/>
      <c r="T346" s="1"/>
      <c r="U346" s="1"/>
      <c r="V346" s="67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64"/>
      <c r="AN346" s="1"/>
      <c r="AO346" s="1"/>
      <c r="AP346" s="1"/>
      <c r="AQ346" s="64"/>
      <c r="AR346" s="8"/>
      <c r="AS346" s="8"/>
      <c r="AT346" s="8"/>
      <c r="AU346" s="8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64"/>
      <c r="T347" s="1"/>
      <c r="U347" s="1"/>
      <c r="V347" s="67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64"/>
      <c r="AN347" s="1"/>
      <c r="AO347" s="1"/>
      <c r="AP347" s="1"/>
      <c r="AQ347" s="64"/>
      <c r="AR347" s="8"/>
      <c r="AS347" s="8"/>
      <c r="AT347" s="8"/>
      <c r="AU347" s="8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64"/>
      <c r="T348" s="1"/>
      <c r="U348" s="1"/>
      <c r="V348" s="67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64"/>
      <c r="AN348" s="1"/>
      <c r="AO348" s="1"/>
      <c r="AP348" s="1"/>
      <c r="AQ348" s="64"/>
      <c r="AR348" s="8"/>
      <c r="AS348" s="8"/>
      <c r="AT348" s="8"/>
      <c r="AU348" s="8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64"/>
      <c r="T349" s="1"/>
      <c r="U349" s="1"/>
      <c r="V349" s="67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64"/>
      <c r="AN349" s="1"/>
      <c r="AO349" s="1"/>
      <c r="AP349" s="1"/>
      <c r="AQ349" s="64"/>
      <c r="AR349" s="8"/>
      <c r="AS349" s="8"/>
      <c r="AT349" s="8"/>
      <c r="AU349" s="8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64"/>
      <c r="T350" s="1"/>
      <c r="U350" s="1"/>
      <c r="V350" s="67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64"/>
      <c r="AN350" s="1"/>
      <c r="AO350" s="1"/>
      <c r="AP350" s="1"/>
      <c r="AQ350" s="64"/>
      <c r="AR350" s="8"/>
      <c r="AS350" s="8"/>
      <c r="AT350" s="8"/>
      <c r="AU350" s="8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64"/>
      <c r="T351" s="1"/>
      <c r="U351" s="1"/>
      <c r="V351" s="67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64"/>
      <c r="AN351" s="1"/>
      <c r="AO351" s="1"/>
      <c r="AP351" s="1"/>
      <c r="AQ351" s="64"/>
      <c r="AR351" s="8"/>
      <c r="AS351" s="8"/>
      <c r="AT351" s="8"/>
      <c r="AU351" s="8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64"/>
      <c r="T352" s="1"/>
      <c r="U352" s="1"/>
      <c r="V352" s="67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64"/>
      <c r="AN352" s="1"/>
      <c r="AO352" s="1"/>
      <c r="AP352" s="1"/>
      <c r="AQ352" s="64"/>
      <c r="AR352" s="8"/>
      <c r="AS352" s="8"/>
      <c r="AT352" s="8"/>
      <c r="AU352" s="8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64"/>
      <c r="T353" s="1"/>
      <c r="U353" s="1"/>
      <c r="V353" s="67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64"/>
      <c r="AN353" s="1"/>
      <c r="AO353" s="1"/>
      <c r="AP353" s="1"/>
      <c r="AQ353" s="64"/>
      <c r="AR353" s="8"/>
      <c r="AS353" s="8"/>
      <c r="AT353" s="8"/>
      <c r="AU353" s="8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64"/>
      <c r="T354" s="1"/>
      <c r="U354" s="1"/>
      <c r="V354" s="67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64"/>
      <c r="AN354" s="1"/>
      <c r="AO354" s="1"/>
      <c r="AP354" s="1"/>
      <c r="AQ354" s="64"/>
      <c r="AR354" s="8"/>
      <c r="AS354" s="8"/>
      <c r="AT354" s="8"/>
      <c r="AU354" s="8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64"/>
      <c r="T355" s="1"/>
      <c r="U355" s="1"/>
      <c r="V355" s="67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64"/>
      <c r="AN355" s="1"/>
      <c r="AO355" s="1"/>
      <c r="AP355" s="1"/>
      <c r="AQ355" s="64"/>
      <c r="AR355" s="8"/>
      <c r="AS355" s="8"/>
      <c r="AT355" s="8"/>
      <c r="AU355" s="8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64"/>
      <c r="T356" s="1"/>
      <c r="U356" s="1"/>
      <c r="V356" s="67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64"/>
      <c r="AN356" s="1"/>
      <c r="AO356" s="1"/>
      <c r="AP356" s="1"/>
      <c r="AQ356" s="64"/>
      <c r="AR356" s="8"/>
      <c r="AS356" s="8"/>
      <c r="AT356" s="8"/>
      <c r="AU356" s="8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64"/>
      <c r="T357" s="1"/>
      <c r="U357" s="1"/>
      <c r="V357" s="67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64"/>
      <c r="AN357" s="1"/>
      <c r="AO357" s="1"/>
      <c r="AP357" s="1"/>
      <c r="AQ357" s="64"/>
      <c r="AR357" s="8"/>
      <c r="AS357" s="8"/>
      <c r="AT357" s="8"/>
      <c r="AU357" s="8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64"/>
      <c r="T358" s="1"/>
      <c r="U358" s="1"/>
      <c r="V358" s="67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64"/>
      <c r="AN358" s="1"/>
      <c r="AO358" s="1"/>
      <c r="AP358" s="1"/>
      <c r="AQ358" s="64"/>
      <c r="AR358" s="8"/>
      <c r="AS358" s="8"/>
      <c r="AT358" s="8"/>
      <c r="AU358" s="8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64"/>
      <c r="T359" s="1"/>
      <c r="U359" s="1"/>
      <c r="V359" s="67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64"/>
      <c r="AN359" s="1"/>
      <c r="AO359" s="1"/>
      <c r="AP359" s="1"/>
      <c r="AQ359" s="64"/>
      <c r="AR359" s="8"/>
      <c r="AS359" s="8"/>
      <c r="AT359" s="8"/>
      <c r="AU359" s="8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64"/>
      <c r="T360" s="1"/>
      <c r="U360" s="1"/>
      <c r="V360" s="67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64"/>
      <c r="AN360" s="1"/>
      <c r="AO360" s="1"/>
      <c r="AP360" s="1"/>
      <c r="AQ360" s="64"/>
      <c r="AR360" s="8"/>
      <c r="AS360" s="8"/>
      <c r="AT360" s="8"/>
      <c r="AU360" s="8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64"/>
      <c r="T361" s="1"/>
      <c r="U361" s="1"/>
      <c r="V361" s="67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64"/>
      <c r="AN361" s="1"/>
      <c r="AO361" s="1"/>
      <c r="AP361" s="1"/>
      <c r="AQ361" s="64"/>
      <c r="AR361" s="8"/>
      <c r="AS361" s="8"/>
      <c r="AT361" s="8"/>
      <c r="AU361" s="8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64"/>
      <c r="T362" s="1"/>
      <c r="U362" s="1"/>
      <c r="V362" s="67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64"/>
      <c r="AN362" s="1"/>
      <c r="AO362" s="1"/>
      <c r="AP362" s="1"/>
      <c r="AQ362" s="64"/>
      <c r="AR362" s="8"/>
      <c r="AS362" s="8"/>
      <c r="AT362" s="8"/>
      <c r="AU362" s="8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64"/>
      <c r="T363" s="1"/>
      <c r="U363" s="1"/>
      <c r="V363" s="67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64"/>
      <c r="AN363" s="1"/>
      <c r="AO363" s="1"/>
      <c r="AP363" s="1"/>
      <c r="AQ363" s="64"/>
      <c r="AR363" s="8"/>
      <c r="AS363" s="8"/>
      <c r="AT363" s="8"/>
      <c r="AU363" s="8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64"/>
      <c r="T364" s="1"/>
      <c r="U364" s="1"/>
      <c r="V364" s="67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64"/>
      <c r="AN364" s="1"/>
      <c r="AO364" s="1"/>
      <c r="AP364" s="1"/>
      <c r="AQ364" s="64"/>
      <c r="AR364" s="8"/>
      <c r="AS364" s="8"/>
      <c r="AT364" s="8"/>
      <c r="AU364" s="8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64"/>
      <c r="T365" s="1"/>
      <c r="U365" s="1"/>
      <c r="V365" s="67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64"/>
      <c r="AN365" s="1"/>
      <c r="AO365" s="1"/>
      <c r="AP365" s="1"/>
      <c r="AQ365" s="64"/>
      <c r="AR365" s="8"/>
      <c r="AS365" s="8"/>
      <c r="AT365" s="8"/>
      <c r="AU365" s="8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64"/>
      <c r="T366" s="1"/>
      <c r="U366" s="1"/>
      <c r="V366" s="67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64"/>
      <c r="AN366" s="1"/>
      <c r="AO366" s="1"/>
      <c r="AP366" s="1"/>
      <c r="AQ366" s="64"/>
      <c r="AR366" s="8"/>
      <c r="AS366" s="8"/>
      <c r="AT366" s="8"/>
      <c r="AU366" s="8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64"/>
      <c r="T367" s="1"/>
      <c r="U367" s="1"/>
      <c r="V367" s="67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64"/>
      <c r="AN367" s="1"/>
      <c r="AO367" s="1"/>
      <c r="AP367" s="1"/>
      <c r="AQ367" s="64"/>
      <c r="AR367" s="8"/>
      <c r="AS367" s="8"/>
      <c r="AT367" s="8"/>
      <c r="AU367" s="8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64"/>
      <c r="T368" s="1"/>
      <c r="U368" s="1"/>
      <c r="V368" s="67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64"/>
      <c r="AN368" s="1"/>
      <c r="AO368" s="1"/>
      <c r="AP368" s="1"/>
      <c r="AQ368" s="64"/>
      <c r="AR368" s="8"/>
      <c r="AS368" s="8"/>
      <c r="AT368" s="8"/>
      <c r="AU368" s="8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64"/>
      <c r="T369" s="1"/>
      <c r="U369" s="1"/>
      <c r="V369" s="67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64"/>
      <c r="AN369" s="1"/>
      <c r="AO369" s="1"/>
      <c r="AP369" s="1"/>
      <c r="AQ369" s="64"/>
      <c r="AR369" s="8"/>
      <c r="AS369" s="8"/>
      <c r="AT369" s="8"/>
      <c r="AU369" s="8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64"/>
      <c r="T370" s="1"/>
      <c r="U370" s="1"/>
      <c r="V370" s="67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64"/>
      <c r="AN370" s="1"/>
      <c r="AO370" s="1"/>
      <c r="AP370" s="1"/>
      <c r="AQ370" s="64"/>
      <c r="AR370" s="8"/>
      <c r="AS370" s="8"/>
      <c r="AT370" s="8"/>
      <c r="AU370" s="8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64"/>
      <c r="T371" s="1"/>
      <c r="U371" s="1"/>
      <c r="V371" s="67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64"/>
      <c r="AN371" s="1"/>
      <c r="AO371" s="1"/>
      <c r="AP371" s="1"/>
      <c r="AQ371" s="64"/>
      <c r="AR371" s="8"/>
      <c r="AS371" s="8"/>
      <c r="AT371" s="8"/>
      <c r="AU371" s="8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64"/>
      <c r="T372" s="1"/>
      <c r="U372" s="1"/>
      <c r="V372" s="67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64"/>
      <c r="AN372" s="1"/>
      <c r="AO372" s="1"/>
      <c r="AP372" s="1"/>
      <c r="AQ372" s="64"/>
      <c r="AR372" s="8"/>
      <c r="AS372" s="8"/>
      <c r="AT372" s="8"/>
      <c r="AU372" s="8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64"/>
      <c r="T373" s="1"/>
      <c r="U373" s="1"/>
      <c r="V373" s="67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64"/>
      <c r="AN373" s="1"/>
      <c r="AO373" s="1"/>
      <c r="AP373" s="1"/>
      <c r="AQ373" s="64"/>
      <c r="AR373" s="8"/>
      <c r="AS373" s="8"/>
      <c r="AT373" s="8"/>
      <c r="AU373" s="8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64"/>
      <c r="T374" s="1"/>
      <c r="U374" s="1"/>
      <c r="V374" s="67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64"/>
      <c r="AN374" s="1"/>
      <c r="AO374" s="1"/>
      <c r="AP374" s="1"/>
      <c r="AQ374" s="64"/>
      <c r="AR374" s="8"/>
      <c r="AS374" s="8"/>
      <c r="AT374" s="8"/>
      <c r="AU374" s="8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64"/>
      <c r="T375" s="1"/>
      <c r="U375" s="1"/>
      <c r="V375" s="67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64"/>
      <c r="AN375" s="1"/>
      <c r="AO375" s="1"/>
      <c r="AP375" s="1"/>
      <c r="AQ375" s="64"/>
      <c r="AR375" s="8"/>
      <c r="AS375" s="8"/>
      <c r="AT375" s="8"/>
      <c r="AU375" s="8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64"/>
      <c r="T376" s="1"/>
      <c r="U376" s="1"/>
      <c r="V376" s="67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64"/>
      <c r="AN376" s="1"/>
      <c r="AO376" s="1"/>
      <c r="AP376" s="1"/>
      <c r="AQ376" s="64"/>
      <c r="AR376" s="8"/>
      <c r="AS376" s="8"/>
      <c r="AT376" s="8"/>
      <c r="AU376" s="8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64"/>
      <c r="T377" s="1"/>
      <c r="U377" s="1"/>
      <c r="V377" s="67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64"/>
      <c r="AN377" s="1"/>
      <c r="AO377" s="1"/>
      <c r="AP377" s="1"/>
      <c r="AQ377" s="64"/>
      <c r="AR377" s="8"/>
      <c r="AS377" s="8"/>
      <c r="AT377" s="8"/>
      <c r="AU377" s="8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64"/>
      <c r="T378" s="1"/>
      <c r="U378" s="1"/>
      <c r="V378" s="67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64"/>
      <c r="AN378" s="1"/>
      <c r="AO378" s="1"/>
      <c r="AP378" s="1"/>
      <c r="AQ378" s="64"/>
      <c r="AR378" s="8"/>
      <c r="AS378" s="8"/>
      <c r="AT378" s="8"/>
      <c r="AU378" s="8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64"/>
      <c r="T379" s="1"/>
      <c r="U379" s="1"/>
      <c r="V379" s="67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64"/>
      <c r="AN379" s="1"/>
      <c r="AO379" s="1"/>
      <c r="AP379" s="1"/>
      <c r="AQ379" s="64"/>
      <c r="AR379" s="8"/>
      <c r="AS379" s="8"/>
      <c r="AT379" s="8"/>
      <c r="AU379" s="8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64"/>
      <c r="T380" s="1"/>
      <c r="U380" s="1"/>
      <c r="V380" s="67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64"/>
      <c r="AN380" s="1"/>
      <c r="AO380" s="1"/>
      <c r="AP380" s="1"/>
      <c r="AQ380" s="64"/>
      <c r="AR380" s="8"/>
      <c r="AS380" s="8"/>
      <c r="AT380" s="8"/>
      <c r="AU380" s="8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64"/>
      <c r="T381" s="1"/>
      <c r="U381" s="1"/>
      <c r="V381" s="67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64"/>
      <c r="AN381" s="1"/>
      <c r="AO381" s="1"/>
      <c r="AP381" s="1"/>
      <c r="AQ381" s="64"/>
      <c r="AR381" s="8"/>
      <c r="AS381" s="8"/>
      <c r="AT381" s="8"/>
      <c r="AU381" s="8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64"/>
      <c r="T382" s="1"/>
      <c r="U382" s="1"/>
      <c r="V382" s="67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64"/>
      <c r="AN382" s="1"/>
      <c r="AO382" s="1"/>
      <c r="AP382" s="1"/>
      <c r="AQ382" s="64"/>
      <c r="AR382" s="8"/>
      <c r="AS382" s="8"/>
      <c r="AT382" s="8"/>
      <c r="AU382" s="8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64"/>
      <c r="T383" s="1"/>
      <c r="U383" s="1"/>
      <c r="V383" s="67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64"/>
      <c r="AN383" s="1"/>
      <c r="AO383" s="1"/>
      <c r="AP383" s="1"/>
      <c r="AQ383" s="64"/>
      <c r="AR383" s="8"/>
      <c r="AS383" s="8"/>
      <c r="AT383" s="8"/>
      <c r="AU383" s="8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64"/>
      <c r="T384" s="1"/>
      <c r="U384" s="1"/>
      <c r="V384" s="67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64"/>
      <c r="AN384" s="1"/>
      <c r="AO384" s="1"/>
      <c r="AP384" s="1"/>
      <c r="AQ384" s="64"/>
      <c r="AR384" s="8"/>
      <c r="AS384" s="8"/>
      <c r="AT384" s="8"/>
      <c r="AU384" s="8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64"/>
      <c r="T385" s="1"/>
      <c r="U385" s="1"/>
      <c r="V385" s="67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64"/>
      <c r="AN385" s="1"/>
      <c r="AO385" s="1"/>
      <c r="AP385" s="1"/>
      <c r="AQ385" s="64"/>
      <c r="AR385" s="8"/>
      <c r="AS385" s="8"/>
      <c r="AT385" s="8"/>
      <c r="AU385" s="8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64"/>
      <c r="T386" s="1"/>
      <c r="U386" s="1"/>
      <c r="V386" s="67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64"/>
      <c r="AN386" s="1"/>
      <c r="AO386" s="1"/>
      <c r="AP386" s="1"/>
      <c r="AQ386" s="64"/>
      <c r="AR386" s="8"/>
      <c r="AS386" s="8"/>
      <c r="AT386" s="8"/>
      <c r="AU386" s="8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64"/>
      <c r="T387" s="1"/>
      <c r="U387" s="1"/>
      <c r="V387" s="67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64"/>
      <c r="AN387" s="1"/>
      <c r="AO387" s="1"/>
      <c r="AP387" s="1"/>
      <c r="AQ387" s="64"/>
      <c r="AR387" s="8"/>
      <c r="AS387" s="8"/>
      <c r="AT387" s="8"/>
      <c r="AU387" s="8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64"/>
      <c r="T388" s="1"/>
      <c r="U388" s="1"/>
      <c r="V388" s="67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64"/>
      <c r="AN388" s="1"/>
      <c r="AO388" s="1"/>
      <c r="AP388" s="1"/>
      <c r="AQ388" s="64"/>
      <c r="AR388" s="8"/>
      <c r="AS388" s="8"/>
      <c r="AT388" s="8"/>
      <c r="AU388" s="8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64"/>
      <c r="T389" s="1"/>
      <c r="U389" s="1"/>
      <c r="V389" s="67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64"/>
      <c r="AN389" s="1"/>
      <c r="AO389" s="1"/>
      <c r="AP389" s="1"/>
      <c r="AQ389" s="64"/>
      <c r="AR389" s="8"/>
      <c r="AS389" s="8"/>
      <c r="AT389" s="8"/>
      <c r="AU389" s="8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64"/>
      <c r="T390" s="1"/>
      <c r="U390" s="1"/>
      <c r="V390" s="67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64"/>
      <c r="AN390" s="1"/>
      <c r="AO390" s="1"/>
      <c r="AP390" s="1"/>
      <c r="AQ390" s="64"/>
      <c r="AR390" s="8"/>
      <c r="AS390" s="8"/>
      <c r="AT390" s="8"/>
      <c r="AU390" s="8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64"/>
      <c r="T391" s="1"/>
      <c r="U391" s="1"/>
      <c r="V391" s="67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64"/>
      <c r="AN391" s="1"/>
      <c r="AO391" s="1"/>
      <c r="AP391" s="1"/>
      <c r="AQ391" s="64"/>
      <c r="AR391" s="8"/>
      <c r="AS391" s="8"/>
      <c r="AT391" s="8"/>
      <c r="AU391" s="8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64"/>
      <c r="T392" s="1"/>
      <c r="U392" s="1"/>
      <c r="V392" s="67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64"/>
      <c r="AN392" s="1"/>
      <c r="AO392" s="1"/>
      <c r="AP392" s="1"/>
      <c r="AQ392" s="64"/>
      <c r="AR392" s="8"/>
      <c r="AS392" s="8"/>
      <c r="AT392" s="8"/>
      <c r="AU392" s="8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64"/>
      <c r="T393" s="1"/>
      <c r="U393" s="1"/>
      <c r="V393" s="67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64"/>
      <c r="AN393" s="1"/>
      <c r="AO393" s="1"/>
      <c r="AP393" s="1"/>
      <c r="AQ393" s="64"/>
      <c r="AR393" s="8"/>
      <c r="AS393" s="8"/>
      <c r="AT393" s="8"/>
      <c r="AU393" s="8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64"/>
      <c r="T394" s="1"/>
      <c r="U394" s="1"/>
      <c r="V394" s="67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64"/>
      <c r="AN394" s="1"/>
      <c r="AO394" s="1"/>
      <c r="AP394" s="1"/>
      <c r="AQ394" s="64"/>
      <c r="AR394" s="8"/>
      <c r="AS394" s="8"/>
      <c r="AT394" s="8"/>
      <c r="AU394" s="8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64"/>
      <c r="T395" s="1"/>
      <c r="U395" s="1"/>
      <c r="V395" s="67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64"/>
      <c r="AN395" s="1"/>
      <c r="AO395" s="1"/>
      <c r="AP395" s="1"/>
      <c r="AQ395" s="64"/>
      <c r="AR395" s="8"/>
      <c r="AS395" s="8"/>
      <c r="AT395" s="8"/>
      <c r="AU395" s="8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64"/>
      <c r="T396" s="1"/>
      <c r="U396" s="1"/>
      <c r="V396" s="67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64"/>
      <c r="AN396" s="1"/>
      <c r="AO396" s="1"/>
      <c r="AP396" s="1"/>
      <c r="AQ396" s="64"/>
      <c r="AR396" s="8"/>
      <c r="AS396" s="8"/>
      <c r="AT396" s="8"/>
      <c r="AU396" s="8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64"/>
      <c r="T397" s="1"/>
      <c r="U397" s="1"/>
      <c r="V397" s="67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64"/>
      <c r="AN397" s="1"/>
      <c r="AO397" s="1"/>
      <c r="AP397" s="1"/>
      <c r="AQ397" s="64"/>
      <c r="AR397" s="8"/>
      <c r="AS397" s="8"/>
      <c r="AT397" s="8"/>
      <c r="AU397" s="8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64"/>
      <c r="T398" s="1"/>
      <c r="U398" s="1"/>
      <c r="V398" s="67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64"/>
      <c r="AN398" s="1"/>
      <c r="AO398" s="1"/>
      <c r="AP398" s="1"/>
      <c r="AQ398" s="64"/>
      <c r="AR398" s="8"/>
      <c r="AS398" s="8"/>
      <c r="AT398" s="8"/>
      <c r="AU398" s="8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64"/>
      <c r="T399" s="1"/>
      <c r="U399" s="1"/>
      <c r="V399" s="67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64"/>
      <c r="AN399" s="1"/>
      <c r="AO399" s="1"/>
      <c r="AP399" s="1"/>
      <c r="AQ399" s="64"/>
      <c r="AR399" s="8"/>
      <c r="AS399" s="8"/>
      <c r="AT399" s="8"/>
      <c r="AU399" s="8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64"/>
      <c r="T400" s="1"/>
      <c r="U400" s="1"/>
      <c r="V400" s="67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64"/>
      <c r="AN400" s="1"/>
      <c r="AO400" s="1"/>
      <c r="AP400" s="1"/>
      <c r="AQ400" s="64"/>
      <c r="AR400" s="8"/>
      <c r="AS400" s="8"/>
      <c r="AT400" s="8"/>
      <c r="AU400" s="8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64"/>
      <c r="T401" s="1"/>
      <c r="U401" s="1"/>
      <c r="V401" s="67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64"/>
      <c r="AN401" s="1"/>
      <c r="AO401" s="1"/>
      <c r="AP401" s="1"/>
      <c r="AQ401" s="64"/>
      <c r="AR401" s="8"/>
      <c r="AS401" s="8"/>
      <c r="AT401" s="8"/>
      <c r="AU401" s="8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64"/>
      <c r="T402" s="1"/>
      <c r="U402" s="1"/>
      <c r="V402" s="67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64"/>
      <c r="AN402" s="1"/>
      <c r="AO402" s="1"/>
      <c r="AP402" s="1"/>
      <c r="AQ402" s="64"/>
      <c r="AR402" s="8"/>
      <c r="AS402" s="8"/>
      <c r="AT402" s="8"/>
      <c r="AU402" s="8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64"/>
      <c r="T403" s="1"/>
      <c r="U403" s="1"/>
      <c r="V403" s="67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64"/>
      <c r="AN403" s="1"/>
      <c r="AO403" s="1"/>
      <c r="AP403" s="1"/>
      <c r="AQ403" s="64"/>
      <c r="AR403" s="8"/>
      <c r="AS403" s="8"/>
      <c r="AT403" s="8"/>
      <c r="AU403" s="8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64"/>
      <c r="T404" s="1"/>
      <c r="U404" s="1"/>
      <c r="V404" s="67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64"/>
      <c r="AN404" s="1"/>
      <c r="AO404" s="1"/>
      <c r="AP404" s="1"/>
      <c r="AQ404" s="64"/>
      <c r="AR404" s="8"/>
      <c r="AS404" s="8"/>
      <c r="AT404" s="8"/>
      <c r="AU404" s="8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64"/>
      <c r="T405" s="1"/>
      <c r="U405" s="1"/>
      <c r="V405" s="67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64"/>
      <c r="AN405" s="1"/>
      <c r="AO405" s="1"/>
      <c r="AP405" s="1"/>
      <c r="AQ405" s="64"/>
      <c r="AR405" s="8"/>
      <c r="AS405" s="8"/>
      <c r="AT405" s="8"/>
      <c r="AU405" s="8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64"/>
      <c r="T406" s="1"/>
      <c r="U406" s="1"/>
      <c r="V406" s="67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64"/>
      <c r="AN406" s="1"/>
      <c r="AO406" s="1"/>
      <c r="AP406" s="1"/>
      <c r="AQ406" s="64"/>
      <c r="AR406" s="8"/>
      <c r="AS406" s="8"/>
      <c r="AT406" s="8"/>
      <c r="AU406" s="8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64"/>
      <c r="T407" s="1"/>
      <c r="U407" s="1"/>
      <c r="V407" s="67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64"/>
      <c r="AN407" s="1"/>
      <c r="AO407" s="1"/>
      <c r="AP407" s="1"/>
      <c r="AQ407" s="64"/>
      <c r="AR407" s="8"/>
      <c r="AS407" s="8"/>
      <c r="AT407" s="8"/>
      <c r="AU407" s="8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64"/>
      <c r="T408" s="1"/>
      <c r="U408" s="1"/>
      <c r="V408" s="67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64"/>
      <c r="AN408" s="1"/>
      <c r="AO408" s="1"/>
      <c r="AP408" s="1"/>
      <c r="AQ408" s="64"/>
      <c r="AR408" s="8"/>
      <c r="AS408" s="8"/>
      <c r="AT408" s="8"/>
      <c r="AU408" s="8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64"/>
      <c r="T409" s="1"/>
      <c r="U409" s="1"/>
      <c r="V409" s="67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64"/>
      <c r="AN409" s="1"/>
      <c r="AO409" s="1"/>
      <c r="AP409" s="1"/>
      <c r="AQ409" s="64"/>
      <c r="AR409" s="8"/>
      <c r="AS409" s="8"/>
      <c r="AT409" s="8"/>
      <c r="AU409" s="8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64"/>
      <c r="T410" s="1"/>
      <c r="U410" s="1"/>
      <c r="V410" s="67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64"/>
      <c r="AN410" s="1"/>
      <c r="AO410" s="1"/>
      <c r="AP410" s="1"/>
      <c r="AQ410" s="64"/>
      <c r="AR410" s="8"/>
      <c r="AS410" s="8"/>
      <c r="AT410" s="8"/>
      <c r="AU410" s="8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64"/>
      <c r="T411" s="1"/>
      <c r="U411" s="1"/>
      <c r="V411" s="67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64"/>
      <c r="AN411" s="1"/>
      <c r="AO411" s="1"/>
      <c r="AP411" s="1"/>
      <c r="AQ411" s="64"/>
      <c r="AR411" s="8"/>
      <c r="AS411" s="8"/>
      <c r="AT411" s="8"/>
      <c r="AU411" s="8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64"/>
      <c r="T412" s="1"/>
      <c r="U412" s="1"/>
      <c r="V412" s="67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64"/>
      <c r="AN412" s="1"/>
      <c r="AO412" s="1"/>
      <c r="AP412" s="1"/>
      <c r="AQ412" s="64"/>
      <c r="AR412" s="8"/>
      <c r="AS412" s="8"/>
      <c r="AT412" s="8"/>
      <c r="AU412" s="8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64"/>
      <c r="T413" s="1"/>
      <c r="U413" s="1"/>
      <c r="V413" s="67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64"/>
      <c r="AN413" s="1"/>
      <c r="AO413" s="1"/>
      <c r="AP413" s="1"/>
      <c r="AQ413" s="64"/>
      <c r="AR413" s="8"/>
      <c r="AS413" s="8"/>
      <c r="AT413" s="8"/>
      <c r="AU413" s="8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64"/>
      <c r="T414" s="1"/>
      <c r="U414" s="1"/>
      <c r="V414" s="67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64"/>
      <c r="AN414" s="1"/>
      <c r="AO414" s="1"/>
      <c r="AP414" s="1"/>
      <c r="AQ414" s="64"/>
      <c r="AR414" s="8"/>
      <c r="AS414" s="8"/>
      <c r="AT414" s="8"/>
      <c r="AU414" s="8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64"/>
      <c r="T415" s="1"/>
      <c r="U415" s="1"/>
      <c r="V415" s="67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64"/>
      <c r="AN415" s="1"/>
      <c r="AO415" s="1"/>
      <c r="AP415" s="1"/>
      <c r="AQ415" s="64"/>
      <c r="AR415" s="8"/>
      <c r="AS415" s="8"/>
      <c r="AT415" s="8"/>
      <c r="AU415" s="8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64"/>
      <c r="T416" s="1"/>
      <c r="U416" s="1"/>
      <c r="V416" s="67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64"/>
      <c r="AN416" s="1"/>
      <c r="AO416" s="1"/>
      <c r="AP416" s="1"/>
      <c r="AQ416" s="64"/>
      <c r="AR416" s="8"/>
      <c r="AS416" s="8"/>
      <c r="AT416" s="8"/>
      <c r="AU416" s="8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64"/>
      <c r="T417" s="1"/>
      <c r="U417" s="1"/>
      <c r="V417" s="67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64"/>
      <c r="AN417" s="1"/>
      <c r="AO417" s="1"/>
      <c r="AP417" s="1"/>
      <c r="AQ417" s="64"/>
      <c r="AR417" s="8"/>
      <c r="AS417" s="8"/>
      <c r="AT417" s="8"/>
      <c r="AU417" s="8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64"/>
      <c r="T418" s="1"/>
      <c r="U418" s="1"/>
      <c r="V418" s="67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64"/>
      <c r="AN418" s="1"/>
      <c r="AO418" s="1"/>
      <c r="AP418" s="1"/>
      <c r="AQ418" s="64"/>
      <c r="AR418" s="8"/>
      <c r="AS418" s="8"/>
      <c r="AT418" s="8"/>
      <c r="AU418" s="8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64"/>
      <c r="T419" s="1"/>
      <c r="U419" s="1"/>
      <c r="V419" s="67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64"/>
      <c r="AN419" s="1"/>
      <c r="AO419" s="1"/>
      <c r="AP419" s="1"/>
      <c r="AQ419" s="64"/>
      <c r="AR419" s="8"/>
      <c r="AS419" s="8"/>
      <c r="AT419" s="8"/>
      <c r="AU419" s="8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64"/>
      <c r="T420" s="1"/>
      <c r="U420" s="1"/>
      <c r="V420" s="67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64"/>
      <c r="AN420" s="1"/>
      <c r="AO420" s="1"/>
      <c r="AP420" s="1"/>
      <c r="AQ420" s="64"/>
      <c r="AR420" s="8"/>
      <c r="AS420" s="8"/>
      <c r="AT420" s="8"/>
      <c r="AU420" s="8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64"/>
      <c r="T421" s="1"/>
      <c r="U421" s="1"/>
      <c r="V421" s="67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64"/>
      <c r="AN421" s="1"/>
      <c r="AO421" s="1"/>
      <c r="AP421" s="1"/>
      <c r="AQ421" s="64"/>
      <c r="AR421" s="8"/>
      <c r="AS421" s="8"/>
      <c r="AT421" s="8"/>
      <c r="AU421" s="8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64"/>
      <c r="T422" s="1"/>
      <c r="U422" s="1"/>
      <c r="V422" s="67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64"/>
      <c r="AN422" s="1"/>
      <c r="AO422" s="1"/>
      <c r="AP422" s="1"/>
      <c r="AQ422" s="64"/>
      <c r="AR422" s="8"/>
      <c r="AS422" s="8"/>
      <c r="AT422" s="8"/>
      <c r="AU422" s="8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64"/>
      <c r="T423" s="1"/>
      <c r="U423" s="1"/>
      <c r="V423" s="67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64"/>
      <c r="AN423" s="1"/>
      <c r="AO423" s="1"/>
      <c r="AP423" s="1"/>
      <c r="AQ423" s="64"/>
      <c r="AR423" s="8"/>
      <c r="AS423" s="8"/>
      <c r="AT423" s="8"/>
      <c r="AU423" s="8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64"/>
      <c r="T424" s="1"/>
      <c r="U424" s="1"/>
      <c r="V424" s="67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64"/>
      <c r="AN424" s="1"/>
      <c r="AO424" s="1"/>
      <c r="AP424" s="1"/>
      <c r="AQ424" s="64"/>
      <c r="AR424" s="8"/>
      <c r="AS424" s="8"/>
      <c r="AT424" s="8"/>
      <c r="AU424" s="8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64"/>
      <c r="T425" s="1"/>
      <c r="U425" s="1"/>
      <c r="V425" s="67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64"/>
      <c r="AN425" s="1"/>
      <c r="AO425" s="1"/>
      <c r="AP425" s="1"/>
      <c r="AQ425" s="64"/>
      <c r="AR425" s="8"/>
      <c r="AS425" s="8"/>
      <c r="AT425" s="8"/>
      <c r="AU425" s="8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64"/>
      <c r="T426" s="1"/>
      <c r="U426" s="1"/>
      <c r="V426" s="67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64"/>
      <c r="AN426" s="1"/>
      <c r="AO426" s="1"/>
      <c r="AP426" s="1"/>
      <c r="AQ426" s="64"/>
      <c r="AR426" s="8"/>
      <c r="AS426" s="8"/>
      <c r="AT426" s="8"/>
      <c r="AU426" s="8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64"/>
      <c r="T427" s="1"/>
      <c r="U427" s="1"/>
      <c r="V427" s="67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64"/>
      <c r="AN427" s="1"/>
      <c r="AO427" s="1"/>
      <c r="AP427" s="1"/>
      <c r="AQ427" s="64"/>
      <c r="AR427" s="8"/>
      <c r="AS427" s="8"/>
      <c r="AT427" s="8"/>
      <c r="AU427" s="8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64"/>
      <c r="T428" s="1"/>
      <c r="U428" s="1"/>
      <c r="V428" s="67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64"/>
      <c r="AN428" s="1"/>
      <c r="AO428" s="1"/>
      <c r="AP428" s="1"/>
      <c r="AQ428" s="64"/>
      <c r="AR428" s="8"/>
      <c r="AS428" s="8"/>
      <c r="AT428" s="8"/>
      <c r="AU428" s="8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64"/>
      <c r="T429" s="1"/>
      <c r="U429" s="1"/>
      <c r="V429" s="67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64"/>
      <c r="AN429" s="1"/>
      <c r="AO429" s="1"/>
      <c r="AP429" s="1"/>
      <c r="AQ429" s="64"/>
      <c r="AR429" s="8"/>
      <c r="AS429" s="8"/>
      <c r="AT429" s="8"/>
      <c r="AU429" s="8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64"/>
      <c r="T430" s="1"/>
      <c r="U430" s="1"/>
      <c r="V430" s="67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64"/>
      <c r="AN430" s="1"/>
      <c r="AO430" s="1"/>
      <c r="AP430" s="1"/>
      <c r="AQ430" s="64"/>
      <c r="AR430" s="8"/>
      <c r="AS430" s="8"/>
      <c r="AT430" s="8"/>
      <c r="AU430" s="8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64"/>
      <c r="T431" s="1"/>
      <c r="U431" s="1"/>
      <c r="V431" s="67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64"/>
      <c r="AN431" s="1"/>
      <c r="AO431" s="1"/>
      <c r="AP431" s="1"/>
      <c r="AQ431" s="64"/>
      <c r="AR431" s="8"/>
      <c r="AS431" s="8"/>
      <c r="AT431" s="8"/>
      <c r="AU431" s="8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64"/>
      <c r="T432" s="1"/>
      <c r="U432" s="1"/>
      <c r="V432" s="67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64"/>
      <c r="AN432" s="1"/>
      <c r="AO432" s="1"/>
      <c r="AP432" s="1"/>
      <c r="AQ432" s="64"/>
      <c r="AR432" s="8"/>
      <c r="AS432" s="8"/>
      <c r="AT432" s="8"/>
      <c r="AU432" s="8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64"/>
      <c r="T433" s="1"/>
      <c r="U433" s="1"/>
      <c r="V433" s="67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64"/>
      <c r="AN433" s="1"/>
      <c r="AO433" s="1"/>
      <c r="AP433" s="1"/>
      <c r="AQ433" s="64"/>
      <c r="AR433" s="8"/>
      <c r="AS433" s="8"/>
      <c r="AT433" s="8"/>
      <c r="AU433" s="8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64"/>
      <c r="T434" s="1"/>
      <c r="U434" s="1"/>
      <c r="V434" s="67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64"/>
      <c r="AN434" s="1"/>
      <c r="AO434" s="1"/>
      <c r="AP434" s="1"/>
      <c r="AQ434" s="64"/>
      <c r="AR434" s="8"/>
      <c r="AS434" s="8"/>
      <c r="AT434" s="8"/>
      <c r="AU434" s="8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64"/>
      <c r="T435" s="1"/>
      <c r="U435" s="1"/>
      <c r="V435" s="67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64"/>
      <c r="AN435" s="1"/>
      <c r="AO435" s="1"/>
      <c r="AP435" s="1"/>
      <c r="AQ435" s="64"/>
      <c r="AR435" s="8"/>
      <c r="AS435" s="8"/>
      <c r="AT435" s="8"/>
      <c r="AU435" s="8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64"/>
      <c r="T436" s="1"/>
      <c r="U436" s="1"/>
      <c r="V436" s="67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64"/>
      <c r="AN436" s="1"/>
      <c r="AO436" s="1"/>
      <c r="AP436" s="1"/>
      <c r="AQ436" s="64"/>
      <c r="AR436" s="8"/>
      <c r="AS436" s="8"/>
      <c r="AT436" s="8"/>
      <c r="AU436" s="8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64"/>
      <c r="T437" s="1"/>
      <c r="U437" s="1"/>
      <c r="V437" s="67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64"/>
      <c r="AN437" s="1"/>
      <c r="AO437" s="1"/>
      <c r="AP437" s="1"/>
      <c r="AQ437" s="64"/>
      <c r="AR437" s="8"/>
      <c r="AS437" s="8"/>
      <c r="AT437" s="8"/>
      <c r="AU437" s="8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64"/>
      <c r="T438" s="1"/>
      <c r="U438" s="1"/>
      <c r="V438" s="67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64"/>
      <c r="AN438" s="1"/>
      <c r="AO438" s="1"/>
      <c r="AP438" s="1"/>
      <c r="AQ438" s="64"/>
      <c r="AR438" s="8"/>
      <c r="AS438" s="8"/>
      <c r="AT438" s="8"/>
      <c r="AU438" s="8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64"/>
      <c r="T439" s="1"/>
      <c r="U439" s="1"/>
      <c r="V439" s="67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64"/>
      <c r="AN439" s="1"/>
      <c r="AO439" s="1"/>
      <c r="AP439" s="1"/>
      <c r="AQ439" s="64"/>
      <c r="AR439" s="8"/>
      <c r="AS439" s="8"/>
      <c r="AT439" s="8"/>
      <c r="AU439" s="8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64"/>
      <c r="T440" s="1"/>
      <c r="U440" s="1"/>
      <c r="V440" s="67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64"/>
      <c r="AN440" s="1"/>
      <c r="AO440" s="1"/>
      <c r="AP440" s="1"/>
      <c r="AQ440" s="64"/>
      <c r="AR440" s="8"/>
      <c r="AS440" s="8"/>
      <c r="AT440" s="8"/>
      <c r="AU440" s="8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64"/>
      <c r="T441" s="1"/>
      <c r="U441" s="1"/>
      <c r="V441" s="67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64"/>
      <c r="AN441" s="1"/>
      <c r="AO441" s="1"/>
      <c r="AP441" s="1"/>
      <c r="AQ441" s="64"/>
      <c r="AR441" s="8"/>
      <c r="AS441" s="8"/>
      <c r="AT441" s="8"/>
      <c r="AU441" s="8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64"/>
      <c r="T442" s="1"/>
      <c r="U442" s="1"/>
      <c r="V442" s="67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64"/>
      <c r="AN442" s="1"/>
      <c r="AO442" s="1"/>
      <c r="AP442" s="1"/>
      <c r="AQ442" s="64"/>
      <c r="AR442" s="8"/>
      <c r="AS442" s="8"/>
      <c r="AT442" s="8"/>
      <c r="AU442" s="8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64"/>
      <c r="T443" s="1"/>
      <c r="U443" s="1"/>
      <c r="V443" s="67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64"/>
      <c r="AN443" s="1"/>
      <c r="AO443" s="1"/>
      <c r="AP443" s="1"/>
      <c r="AQ443" s="64"/>
      <c r="AR443" s="8"/>
      <c r="AS443" s="8"/>
      <c r="AT443" s="8"/>
      <c r="AU443" s="8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64"/>
      <c r="T444" s="1"/>
      <c r="U444" s="1"/>
      <c r="V444" s="67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64"/>
      <c r="AN444" s="1"/>
      <c r="AO444" s="1"/>
      <c r="AP444" s="1"/>
      <c r="AQ444" s="64"/>
      <c r="AR444" s="8"/>
      <c r="AS444" s="8"/>
      <c r="AT444" s="8"/>
      <c r="AU444" s="8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64"/>
      <c r="T445" s="1"/>
      <c r="U445" s="1"/>
      <c r="V445" s="67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64"/>
      <c r="AN445" s="1"/>
      <c r="AO445" s="1"/>
      <c r="AP445" s="1"/>
      <c r="AQ445" s="64"/>
      <c r="AR445" s="8"/>
      <c r="AS445" s="8"/>
      <c r="AT445" s="8"/>
      <c r="AU445" s="8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64"/>
      <c r="T446" s="1"/>
      <c r="U446" s="1"/>
      <c r="V446" s="67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64"/>
      <c r="AN446" s="1"/>
      <c r="AO446" s="1"/>
      <c r="AP446" s="1"/>
      <c r="AQ446" s="64"/>
      <c r="AR446" s="8"/>
      <c r="AS446" s="8"/>
      <c r="AT446" s="8"/>
      <c r="AU446" s="8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64"/>
      <c r="T447" s="1"/>
      <c r="U447" s="1"/>
      <c r="V447" s="67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64"/>
      <c r="AN447" s="1"/>
      <c r="AO447" s="1"/>
      <c r="AP447" s="1"/>
      <c r="AQ447" s="64"/>
      <c r="AR447" s="8"/>
      <c r="AS447" s="8"/>
      <c r="AT447" s="8"/>
      <c r="AU447" s="8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64"/>
      <c r="T448" s="1"/>
      <c r="U448" s="1"/>
      <c r="V448" s="67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64"/>
      <c r="AN448" s="1"/>
      <c r="AO448" s="1"/>
      <c r="AP448" s="1"/>
      <c r="AQ448" s="64"/>
      <c r="AR448" s="8"/>
      <c r="AS448" s="8"/>
      <c r="AT448" s="8"/>
      <c r="AU448" s="8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64"/>
      <c r="T449" s="1"/>
      <c r="U449" s="1"/>
      <c r="V449" s="67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64"/>
      <c r="AN449" s="1"/>
      <c r="AO449" s="1"/>
      <c r="AP449" s="1"/>
      <c r="AQ449" s="64"/>
      <c r="AR449" s="8"/>
      <c r="AS449" s="8"/>
      <c r="AT449" s="8"/>
      <c r="AU449" s="8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64"/>
      <c r="T450" s="1"/>
      <c r="U450" s="1"/>
      <c r="V450" s="67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64"/>
      <c r="AN450" s="1"/>
      <c r="AO450" s="1"/>
      <c r="AP450" s="1"/>
      <c r="AQ450" s="64"/>
      <c r="AR450" s="8"/>
      <c r="AS450" s="8"/>
      <c r="AT450" s="8"/>
      <c r="AU450" s="8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64"/>
      <c r="T451" s="1"/>
      <c r="U451" s="1"/>
      <c r="V451" s="67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64"/>
      <c r="AN451" s="1"/>
      <c r="AO451" s="1"/>
      <c r="AP451" s="1"/>
      <c r="AQ451" s="64"/>
      <c r="AR451" s="8"/>
      <c r="AS451" s="8"/>
      <c r="AT451" s="8"/>
      <c r="AU451" s="8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64"/>
      <c r="T452" s="1"/>
      <c r="U452" s="1"/>
      <c r="V452" s="67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64"/>
      <c r="AN452" s="1"/>
      <c r="AO452" s="1"/>
      <c r="AP452" s="1"/>
      <c r="AQ452" s="64"/>
      <c r="AR452" s="8"/>
      <c r="AS452" s="8"/>
      <c r="AT452" s="8"/>
      <c r="AU452" s="8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64"/>
      <c r="T453" s="1"/>
      <c r="U453" s="1"/>
      <c r="V453" s="67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64"/>
      <c r="AN453" s="1"/>
      <c r="AO453" s="1"/>
      <c r="AP453" s="1"/>
      <c r="AQ453" s="64"/>
      <c r="AR453" s="8"/>
      <c r="AS453" s="8"/>
      <c r="AT453" s="8"/>
      <c r="AU453" s="8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64"/>
      <c r="T454" s="1"/>
      <c r="U454" s="1"/>
      <c r="V454" s="67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64"/>
      <c r="AN454" s="1"/>
      <c r="AO454" s="1"/>
      <c r="AP454" s="1"/>
      <c r="AQ454" s="64"/>
      <c r="AR454" s="8"/>
      <c r="AS454" s="8"/>
      <c r="AT454" s="8"/>
      <c r="AU454" s="8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64"/>
      <c r="T455" s="1"/>
      <c r="U455" s="1"/>
      <c r="V455" s="67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64"/>
      <c r="AN455" s="1"/>
      <c r="AO455" s="1"/>
      <c r="AP455" s="1"/>
      <c r="AQ455" s="64"/>
      <c r="AR455" s="8"/>
      <c r="AS455" s="8"/>
      <c r="AT455" s="8"/>
      <c r="AU455" s="8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64"/>
      <c r="T456" s="1"/>
      <c r="U456" s="1"/>
      <c r="V456" s="67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64"/>
      <c r="AN456" s="1"/>
      <c r="AO456" s="1"/>
      <c r="AP456" s="1"/>
      <c r="AQ456" s="64"/>
      <c r="AR456" s="8"/>
      <c r="AS456" s="8"/>
      <c r="AT456" s="8"/>
      <c r="AU456" s="8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64"/>
      <c r="T457" s="1"/>
      <c r="U457" s="1"/>
      <c r="V457" s="67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64"/>
      <c r="AN457" s="1"/>
      <c r="AO457" s="1"/>
      <c r="AP457" s="1"/>
      <c r="AQ457" s="64"/>
      <c r="AR457" s="8"/>
      <c r="AS457" s="8"/>
      <c r="AT457" s="8"/>
      <c r="AU457" s="8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64"/>
      <c r="T458" s="1"/>
      <c r="U458" s="1"/>
      <c r="V458" s="67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64"/>
      <c r="AN458" s="1"/>
      <c r="AO458" s="1"/>
      <c r="AP458" s="1"/>
      <c r="AQ458" s="64"/>
      <c r="AR458" s="8"/>
      <c r="AS458" s="8"/>
      <c r="AT458" s="8"/>
      <c r="AU458" s="8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64"/>
      <c r="T459" s="1"/>
      <c r="U459" s="1"/>
      <c r="V459" s="67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64"/>
      <c r="AN459" s="1"/>
      <c r="AO459" s="1"/>
      <c r="AP459" s="1"/>
      <c r="AQ459" s="64"/>
      <c r="AR459" s="8"/>
      <c r="AS459" s="8"/>
      <c r="AT459" s="8"/>
      <c r="AU459" s="8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64"/>
      <c r="T460" s="1"/>
      <c r="U460" s="1"/>
      <c r="V460" s="67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64"/>
      <c r="AN460" s="1"/>
      <c r="AO460" s="1"/>
      <c r="AP460" s="1"/>
      <c r="AQ460" s="64"/>
      <c r="AR460" s="8"/>
      <c r="AS460" s="8"/>
      <c r="AT460" s="8"/>
      <c r="AU460" s="8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64"/>
      <c r="T461" s="1"/>
      <c r="U461" s="1"/>
      <c r="V461" s="67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64"/>
      <c r="AN461" s="1"/>
      <c r="AO461" s="1"/>
      <c r="AP461" s="1"/>
      <c r="AQ461" s="64"/>
      <c r="AR461" s="8"/>
      <c r="AS461" s="8"/>
      <c r="AT461" s="8"/>
      <c r="AU461" s="8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64"/>
      <c r="T462" s="1"/>
      <c r="U462" s="1"/>
      <c r="V462" s="67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64"/>
      <c r="AN462" s="1"/>
      <c r="AO462" s="1"/>
      <c r="AP462" s="1"/>
      <c r="AQ462" s="64"/>
      <c r="AR462" s="8"/>
      <c r="AS462" s="8"/>
      <c r="AT462" s="8"/>
      <c r="AU462" s="8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64"/>
      <c r="T463" s="1"/>
      <c r="U463" s="1"/>
      <c r="V463" s="67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64"/>
      <c r="AN463" s="1"/>
      <c r="AO463" s="1"/>
      <c r="AP463" s="1"/>
      <c r="AQ463" s="64"/>
      <c r="AR463" s="8"/>
      <c r="AS463" s="8"/>
      <c r="AT463" s="8"/>
      <c r="AU463" s="8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64"/>
      <c r="T464" s="1"/>
      <c r="U464" s="1"/>
      <c r="V464" s="67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64"/>
      <c r="AN464" s="1"/>
      <c r="AO464" s="1"/>
      <c r="AP464" s="1"/>
      <c r="AQ464" s="64"/>
      <c r="AR464" s="8"/>
      <c r="AS464" s="8"/>
      <c r="AT464" s="8"/>
      <c r="AU464" s="8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64"/>
      <c r="T465" s="1"/>
      <c r="U465" s="1"/>
      <c r="V465" s="67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64"/>
      <c r="AN465" s="1"/>
      <c r="AO465" s="1"/>
      <c r="AP465" s="1"/>
      <c r="AQ465" s="64"/>
      <c r="AR465" s="8"/>
      <c r="AS465" s="8"/>
      <c r="AT465" s="8"/>
      <c r="AU465" s="8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64"/>
      <c r="T466" s="1"/>
      <c r="U466" s="1"/>
      <c r="V466" s="67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64"/>
      <c r="AN466" s="1"/>
      <c r="AO466" s="1"/>
      <c r="AP466" s="1"/>
      <c r="AQ466" s="64"/>
      <c r="AR466" s="8"/>
      <c r="AS466" s="8"/>
      <c r="AT466" s="8"/>
      <c r="AU466" s="8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64"/>
      <c r="T467" s="1"/>
      <c r="U467" s="1"/>
      <c r="V467" s="67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64"/>
      <c r="AN467" s="1"/>
      <c r="AO467" s="1"/>
      <c r="AP467" s="1"/>
      <c r="AQ467" s="64"/>
      <c r="AR467" s="8"/>
      <c r="AS467" s="8"/>
      <c r="AT467" s="8"/>
      <c r="AU467" s="8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64"/>
      <c r="T468" s="1"/>
      <c r="U468" s="1"/>
      <c r="V468" s="67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64"/>
      <c r="AN468" s="1"/>
      <c r="AO468" s="1"/>
      <c r="AP468" s="1"/>
      <c r="AQ468" s="64"/>
      <c r="AR468" s="8"/>
      <c r="AS468" s="8"/>
      <c r="AT468" s="8"/>
      <c r="AU468" s="8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64"/>
      <c r="T469" s="1"/>
      <c r="U469" s="1"/>
      <c r="V469" s="67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64"/>
      <c r="AN469" s="1"/>
      <c r="AO469" s="1"/>
      <c r="AP469" s="1"/>
      <c r="AQ469" s="64"/>
      <c r="AR469" s="8"/>
      <c r="AS469" s="8"/>
      <c r="AT469" s="8"/>
      <c r="AU469" s="8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64"/>
      <c r="T470" s="1"/>
      <c r="U470" s="1"/>
      <c r="V470" s="67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64"/>
      <c r="AN470" s="1"/>
      <c r="AO470" s="1"/>
      <c r="AP470" s="1"/>
      <c r="AQ470" s="64"/>
      <c r="AR470" s="8"/>
      <c r="AS470" s="8"/>
      <c r="AT470" s="8"/>
      <c r="AU470" s="8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64"/>
      <c r="T471" s="1"/>
      <c r="U471" s="1"/>
      <c r="V471" s="67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64"/>
      <c r="AN471" s="1"/>
      <c r="AO471" s="1"/>
      <c r="AP471" s="1"/>
      <c r="AQ471" s="64"/>
      <c r="AR471" s="8"/>
      <c r="AS471" s="8"/>
      <c r="AT471" s="8"/>
      <c r="AU471" s="8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64"/>
      <c r="T472" s="1"/>
      <c r="U472" s="1"/>
      <c r="V472" s="67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64"/>
      <c r="AN472" s="1"/>
      <c r="AO472" s="1"/>
      <c r="AP472" s="1"/>
      <c r="AQ472" s="64"/>
      <c r="AR472" s="8"/>
      <c r="AS472" s="8"/>
      <c r="AT472" s="8"/>
      <c r="AU472" s="8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64"/>
      <c r="T473" s="1"/>
      <c r="U473" s="1"/>
      <c r="V473" s="67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64"/>
      <c r="AN473" s="1"/>
      <c r="AO473" s="1"/>
      <c r="AP473" s="1"/>
      <c r="AQ473" s="64"/>
      <c r="AR473" s="8"/>
      <c r="AS473" s="8"/>
      <c r="AT473" s="8"/>
      <c r="AU473" s="8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64"/>
      <c r="T474" s="1"/>
      <c r="U474" s="1"/>
      <c r="V474" s="67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64"/>
      <c r="AN474" s="1"/>
      <c r="AO474" s="1"/>
      <c r="AP474" s="1"/>
      <c r="AQ474" s="64"/>
      <c r="AR474" s="8"/>
      <c r="AS474" s="8"/>
      <c r="AT474" s="8"/>
      <c r="AU474" s="8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64"/>
      <c r="T475" s="1"/>
      <c r="U475" s="1"/>
      <c r="V475" s="67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64"/>
      <c r="AN475" s="1"/>
      <c r="AO475" s="1"/>
      <c r="AP475" s="1"/>
      <c r="AQ475" s="64"/>
      <c r="AR475" s="8"/>
      <c r="AS475" s="8"/>
      <c r="AT475" s="8"/>
      <c r="AU475" s="8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64"/>
      <c r="T476" s="1"/>
      <c r="U476" s="1"/>
      <c r="V476" s="67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64"/>
      <c r="AN476" s="1"/>
      <c r="AO476" s="1"/>
      <c r="AP476" s="1"/>
      <c r="AQ476" s="64"/>
      <c r="AR476" s="8"/>
      <c r="AS476" s="8"/>
      <c r="AT476" s="8"/>
      <c r="AU476" s="8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64"/>
      <c r="T477" s="1"/>
      <c r="U477" s="1"/>
      <c r="V477" s="67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64"/>
      <c r="AN477" s="1"/>
      <c r="AO477" s="1"/>
      <c r="AP477" s="1"/>
      <c r="AQ477" s="64"/>
      <c r="AR477" s="8"/>
      <c r="AS477" s="8"/>
      <c r="AT477" s="8"/>
      <c r="AU477" s="8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64"/>
      <c r="T478" s="1"/>
      <c r="U478" s="1"/>
      <c r="V478" s="67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64"/>
      <c r="AN478" s="1"/>
      <c r="AO478" s="1"/>
      <c r="AP478" s="1"/>
      <c r="AQ478" s="64"/>
      <c r="AR478" s="8"/>
      <c r="AS478" s="8"/>
      <c r="AT478" s="8"/>
      <c r="AU478" s="8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64"/>
      <c r="T479" s="1"/>
      <c r="U479" s="1"/>
      <c r="V479" s="67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64"/>
      <c r="AN479" s="1"/>
      <c r="AO479" s="1"/>
      <c r="AP479" s="1"/>
      <c r="AQ479" s="64"/>
      <c r="AR479" s="8"/>
      <c r="AS479" s="8"/>
      <c r="AT479" s="8"/>
      <c r="AU479" s="8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64"/>
      <c r="T480" s="1"/>
      <c r="U480" s="1"/>
      <c r="V480" s="67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64"/>
      <c r="AN480" s="1"/>
      <c r="AO480" s="1"/>
      <c r="AP480" s="1"/>
      <c r="AQ480" s="64"/>
      <c r="AR480" s="8"/>
      <c r="AS480" s="8"/>
      <c r="AT480" s="8"/>
      <c r="AU480" s="8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64"/>
      <c r="T481" s="1"/>
      <c r="U481" s="1"/>
      <c r="V481" s="67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64"/>
      <c r="AN481" s="1"/>
      <c r="AO481" s="1"/>
      <c r="AP481" s="1"/>
      <c r="AQ481" s="64"/>
      <c r="AR481" s="8"/>
      <c r="AS481" s="8"/>
      <c r="AT481" s="8"/>
      <c r="AU481" s="8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64"/>
      <c r="T482" s="1"/>
      <c r="U482" s="1"/>
      <c r="V482" s="67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64"/>
      <c r="AN482" s="1"/>
      <c r="AO482" s="1"/>
      <c r="AP482" s="1"/>
      <c r="AQ482" s="64"/>
      <c r="AR482" s="8"/>
      <c r="AS482" s="8"/>
      <c r="AT482" s="8"/>
      <c r="AU482" s="8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64"/>
      <c r="T483" s="1"/>
      <c r="U483" s="1"/>
      <c r="V483" s="67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64"/>
      <c r="AN483" s="1"/>
      <c r="AO483" s="1"/>
      <c r="AP483" s="1"/>
      <c r="AQ483" s="64"/>
      <c r="AR483" s="8"/>
      <c r="AS483" s="8"/>
      <c r="AT483" s="8"/>
      <c r="AU483" s="8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64"/>
      <c r="T484" s="1"/>
      <c r="U484" s="1"/>
      <c r="V484" s="67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64"/>
      <c r="AN484" s="1"/>
      <c r="AO484" s="1"/>
      <c r="AP484" s="1"/>
      <c r="AQ484" s="64"/>
      <c r="AR484" s="8"/>
      <c r="AS484" s="8"/>
      <c r="AT484" s="8"/>
      <c r="AU484" s="8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64"/>
      <c r="T485" s="1"/>
      <c r="U485" s="1"/>
      <c r="V485" s="67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64"/>
      <c r="AN485" s="1"/>
      <c r="AO485" s="1"/>
      <c r="AP485" s="1"/>
      <c r="AQ485" s="64"/>
      <c r="AR485" s="8"/>
      <c r="AS485" s="8"/>
      <c r="AT485" s="8"/>
      <c r="AU485" s="8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64"/>
      <c r="T486" s="1"/>
      <c r="U486" s="1"/>
      <c r="V486" s="67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64"/>
      <c r="AN486" s="1"/>
      <c r="AO486" s="1"/>
      <c r="AP486" s="1"/>
      <c r="AQ486" s="64"/>
      <c r="AR486" s="8"/>
      <c r="AS486" s="8"/>
      <c r="AT486" s="8"/>
      <c r="AU486" s="8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64"/>
      <c r="T487" s="1"/>
      <c r="U487" s="1"/>
      <c r="V487" s="67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64"/>
      <c r="AN487" s="1"/>
      <c r="AO487" s="1"/>
      <c r="AP487" s="1"/>
      <c r="AQ487" s="64"/>
      <c r="AR487" s="8"/>
      <c r="AS487" s="8"/>
      <c r="AT487" s="8"/>
      <c r="AU487" s="8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64"/>
      <c r="T488" s="1"/>
      <c r="U488" s="1"/>
      <c r="V488" s="67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64"/>
      <c r="AN488" s="1"/>
      <c r="AO488" s="1"/>
      <c r="AP488" s="1"/>
      <c r="AQ488" s="64"/>
      <c r="AR488" s="8"/>
      <c r="AS488" s="8"/>
      <c r="AT488" s="8"/>
      <c r="AU488" s="8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64"/>
      <c r="T489" s="1"/>
      <c r="U489" s="1"/>
      <c r="V489" s="67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64"/>
      <c r="AN489" s="1"/>
      <c r="AO489" s="1"/>
      <c r="AP489" s="1"/>
      <c r="AQ489" s="64"/>
      <c r="AR489" s="8"/>
      <c r="AS489" s="8"/>
      <c r="AT489" s="8"/>
      <c r="AU489" s="8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64"/>
      <c r="T490" s="1"/>
      <c r="U490" s="1"/>
      <c r="V490" s="67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64"/>
      <c r="AN490" s="1"/>
      <c r="AO490" s="1"/>
      <c r="AP490" s="1"/>
      <c r="AQ490" s="64"/>
      <c r="AR490" s="8"/>
      <c r="AS490" s="8"/>
      <c r="AT490" s="8"/>
      <c r="AU490" s="8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64"/>
      <c r="T491" s="1"/>
      <c r="U491" s="1"/>
      <c r="V491" s="67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64"/>
      <c r="AN491" s="1"/>
      <c r="AO491" s="1"/>
      <c r="AP491" s="1"/>
      <c r="AQ491" s="64"/>
      <c r="AR491" s="8"/>
      <c r="AS491" s="8"/>
      <c r="AT491" s="8"/>
      <c r="AU491" s="8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64"/>
      <c r="T492" s="1"/>
      <c r="U492" s="1"/>
      <c r="V492" s="67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64"/>
      <c r="AN492" s="1"/>
      <c r="AO492" s="1"/>
      <c r="AP492" s="1"/>
      <c r="AQ492" s="64"/>
      <c r="AR492" s="8"/>
      <c r="AS492" s="8"/>
      <c r="AT492" s="8"/>
      <c r="AU492" s="8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64"/>
      <c r="T493" s="1"/>
      <c r="U493" s="1"/>
      <c r="V493" s="67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64"/>
      <c r="AN493" s="1"/>
      <c r="AO493" s="1"/>
      <c r="AP493" s="1"/>
      <c r="AQ493" s="64"/>
      <c r="AR493" s="8"/>
      <c r="AS493" s="8"/>
      <c r="AT493" s="8"/>
      <c r="AU493" s="8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64"/>
      <c r="T494" s="1"/>
      <c r="U494" s="1"/>
      <c r="V494" s="67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64"/>
      <c r="AN494" s="1"/>
      <c r="AO494" s="1"/>
      <c r="AP494" s="1"/>
      <c r="AQ494" s="64"/>
      <c r="AR494" s="8"/>
      <c r="AS494" s="8"/>
      <c r="AT494" s="8"/>
      <c r="AU494" s="8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64"/>
      <c r="T495" s="1"/>
      <c r="U495" s="1"/>
      <c r="V495" s="67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64"/>
      <c r="AN495" s="1"/>
      <c r="AO495" s="1"/>
      <c r="AP495" s="1"/>
      <c r="AQ495" s="64"/>
      <c r="AR495" s="8"/>
      <c r="AS495" s="8"/>
      <c r="AT495" s="8"/>
      <c r="AU495" s="8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64"/>
      <c r="T496" s="1"/>
      <c r="U496" s="1"/>
      <c r="V496" s="67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64"/>
      <c r="AN496" s="1"/>
      <c r="AO496" s="1"/>
      <c r="AP496" s="1"/>
      <c r="AQ496" s="64"/>
      <c r="AR496" s="8"/>
      <c r="AS496" s="8"/>
      <c r="AT496" s="8"/>
      <c r="AU496" s="8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64"/>
      <c r="T497" s="1"/>
      <c r="U497" s="1"/>
      <c r="V497" s="67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64"/>
      <c r="AN497" s="1"/>
      <c r="AO497" s="1"/>
      <c r="AP497" s="1"/>
      <c r="AQ497" s="64"/>
      <c r="AR497" s="8"/>
      <c r="AS497" s="8"/>
      <c r="AT497" s="8"/>
      <c r="AU497" s="8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64"/>
      <c r="T498" s="1"/>
      <c r="U498" s="1"/>
      <c r="V498" s="67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64"/>
      <c r="AN498" s="1"/>
      <c r="AO498" s="1"/>
      <c r="AP498" s="1"/>
      <c r="AQ498" s="64"/>
      <c r="AR498" s="8"/>
      <c r="AS498" s="8"/>
      <c r="AT498" s="8"/>
      <c r="AU498" s="8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64"/>
      <c r="T499" s="1"/>
      <c r="U499" s="1"/>
      <c r="V499" s="67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64"/>
      <c r="AN499" s="1"/>
      <c r="AO499" s="1"/>
      <c r="AP499" s="1"/>
      <c r="AQ499" s="64"/>
      <c r="AR499" s="8"/>
      <c r="AS499" s="8"/>
      <c r="AT499" s="8"/>
      <c r="AU499" s="8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64"/>
      <c r="T500" s="1"/>
      <c r="U500" s="1"/>
      <c r="V500" s="67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64"/>
      <c r="AN500" s="1"/>
      <c r="AO500" s="1"/>
      <c r="AP500" s="1"/>
      <c r="AQ500" s="64"/>
      <c r="AR500" s="8"/>
      <c r="AS500" s="8"/>
      <c r="AT500" s="8"/>
      <c r="AU500" s="8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64"/>
      <c r="T501" s="1"/>
      <c r="U501" s="1"/>
      <c r="V501" s="67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64"/>
      <c r="AN501" s="1"/>
      <c r="AO501" s="1"/>
      <c r="AP501" s="1"/>
      <c r="AQ501" s="64"/>
      <c r="AR501" s="8"/>
      <c r="AS501" s="8"/>
      <c r="AT501" s="8"/>
      <c r="AU501" s="8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64"/>
      <c r="T502" s="1"/>
      <c r="U502" s="1"/>
      <c r="V502" s="67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64"/>
      <c r="AN502" s="1"/>
      <c r="AO502" s="1"/>
      <c r="AP502" s="1"/>
      <c r="AQ502" s="64"/>
      <c r="AR502" s="8"/>
      <c r="AS502" s="8"/>
      <c r="AT502" s="8"/>
      <c r="AU502" s="8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64"/>
      <c r="T503" s="1"/>
      <c r="U503" s="1"/>
      <c r="V503" s="67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64"/>
      <c r="AN503" s="1"/>
      <c r="AO503" s="1"/>
      <c r="AP503" s="1"/>
      <c r="AQ503" s="64"/>
      <c r="AR503" s="8"/>
      <c r="AS503" s="8"/>
      <c r="AT503" s="8"/>
      <c r="AU503" s="8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64"/>
      <c r="T504" s="1"/>
      <c r="U504" s="1"/>
      <c r="V504" s="67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64"/>
      <c r="AN504" s="1"/>
      <c r="AO504" s="1"/>
      <c r="AP504" s="1"/>
      <c r="AQ504" s="64"/>
      <c r="AR504" s="8"/>
      <c r="AS504" s="8"/>
      <c r="AT504" s="8"/>
      <c r="AU504" s="8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64"/>
      <c r="T505" s="1"/>
      <c r="U505" s="1"/>
      <c r="V505" s="67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64"/>
      <c r="AN505" s="1"/>
      <c r="AO505" s="1"/>
      <c r="AP505" s="1"/>
      <c r="AQ505" s="64"/>
      <c r="AR505" s="8"/>
      <c r="AS505" s="8"/>
      <c r="AT505" s="8"/>
      <c r="AU505" s="8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64"/>
      <c r="T506" s="1"/>
      <c r="U506" s="1"/>
      <c r="V506" s="67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64"/>
      <c r="AN506" s="1"/>
      <c r="AO506" s="1"/>
      <c r="AP506" s="1"/>
      <c r="AQ506" s="64"/>
      <c r="AR506" s="8"/>
      <c r="AS506" s="8"/>
      <c r="AT506" s="8"/>
      <c r="AU506" s="8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64"/>
      <c r="T507" s="1"/>
      <c r="U507" s="1"/>
      <c r="V507" s="67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64"/>
      <c r="AN507" s="1"/>
      <c r="AO507" s="1"/>
      <c r="AP507" s="1"/>
      <c r="AQ507" s="64"/>
      <c r="AR507" s="8"/>
      <c r="AS507" s="8"/>
      <c r="AT507" s="8"/>
      <c r="AU507" s="8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64"/>
      <c r="T508" s="1"/>
      <c r="U508" s="1"/>
      <c r="V508" s="67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64"/>
      <c r="AN508" s="1"/>
      <c r="AO508" s="1"/>
      <c r="AP508" s="1"/>
      <c r="AQ508" s="64"/>
      <c r="AR508" s="8"/>
      <c r="AS508" s="8"/>
      <c r="AT508" s="8"/>
      <c r="AU508" s="8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64"/>
      <c r="T509" s="1"/>
      <c r="U509" s="1"/>
      <c r="V509" s="67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64"/>
      <c r="AN509" s="1"/>
      <c r="AO509" s="1"/>
      <c r="AP509" s="1"/>
      <c r="AQ509" s="64"/>
      <c r="AR509" s="8"/>
      <c r="AS509" s="8"/>
      <c r="AT509" s="8"/>
      <c r="AU509" s="8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64"/>
      <c r="T510" s="1"/>
      <c r="U510" s="1"/>
      <c r="V510" s="67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64"/>
      <c r="AN510" s="1"/>
      <c r="AO510" s="1"/>
      <c r="AP510" s="1"/>
      <c r="AQ510" s="64"/>
      <c r="AR510" s="8"/>
      <c r="AS510" s="8"/>
      <c r="AT510" s="8"/>
      <c r="AU510" s="8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64"/>
      <c r="T511" s="1"/>
      <c r="U511" s="1"/>
      <c r="V511" s="67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64"/>
      <c r="AN511" s="1"/>
      <c r="AO511" s="1"/>
      <c r="AP511" s="1"/>
      <c r="AQ511" s="64"/>
      <c r="AR511" s="8"/>
      <c r="AS511" s="8"/>
      <c r="AT511" s="8"/>
      <c r="AU511" s="8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64"/>
      <c r="T512" s="1"/>
      <c r="U512" s="1"/>
      <c r="V512" s="67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64"/>
      <c r="AN512" s="1"/>
      <c r="AO512" s="1"/>
      <c r="AP512" s="1"/>
      <c r="AQ512" s="64"/>
      <c r="AR512" s="8"/>
      <c r="AS512" s="8"/>
      <c r="AT512" s="8"/>
      <c r="AU512" s="8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64"/>
      <c r="T513" s="1"/>
      <c r="U513" s="1"/>
      <c r="V513" s="67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64"/>
      <c r="AN513" s="1"/>
      <c r="AO513" s="1"/>
      <c r="AP513" s="1"/>
      <c r="AQ513" s="64"/>
      <c r="AR513" s="8"/>
      <c r="AS513" s="8"/>
      <c r="AT513" s="8"/>
      <c r="AU513" s="8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64"/>
      <c r="T514" s="1"/>
      <c r="U514" s="1"/>
      <c r="V514" s="67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64"/>
      <c r="AN514" s="1"/>
      <c r="AO514" s="1"/>
      <c r="AP514" s="1"/>
      <c r="AQ514" s="64"/>
      <c r="AR514" s="8"/>
      <c r="AS514" s="8"/>
      <c r="AT514" s="8"/>
      <c r="AU514" s="8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64"/>
      <c r="T515" s="1"/>
      <c r="U515" s="1"/>
      <c r="V515" s="67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64"/>
      <c r="AN515" s="1"/>
      <c r="AO515" s="1"/>
      <c r="AP515" s="1"/>
      <c r="AQ515" s="64"/>
      <c r="AR515" s="8"/>
      <c r="AS515" s="8"/>
      <c r="AT515" s="8"/>
      <c r="AU515" s="8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64"/>
      <c r="T516" s="1"/>
      <c r="U516" s="1"/>
      <c r="V516" s="67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64"/>
      <c r="AN516" s="1"/>
      <c r="AO516" s="1"/>
      <c r="AP516" s="1"/>
      <c r="AQ516" s="64"/>
      <c r="AR516" s="8"/>
      <c r="AS516" s="8"/>
      <c r="AT516" s="8"/>
      <c r="AU516" s="8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64"/>
      <c r="T517" s="1"/>
      <c r="U517" s="1"/>
      <c r="V517" s="67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64"/>
      <c r="AN517" s="1"/>
      <c r="AO517" s="1"/>
      <c r="AP517" s="1"/>
      <c r="AQ517" s="64"/>
      <c r="AR517" s="8"/>
      <c r="AS517" s="8"/>
      <c r="AT517" s="8"/>
      <c r="AU517" s="8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64"/>
      <c r="T518" s="1"/>
      <c r="U518" s="1"/>
      <c r="V518" s="67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64"/>
      <c r="AN518" s="1"/>
      <c r="AO518" s="1"/>
      <c r="AP518" s="1"/>
      <c r="AQ518" s="64"/>
      <c r="AR518" s="8"/>
      <c r="AS518" s="8"/>
      <c r="AT518" s="8"/>
      <c r="AU518" s="8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64"/>
      <c r="T519" s="1"/>
      <c r="U519" s="1"/>
      <c r="V519" s="67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64"/>
      <c r="AN519" s="1"/>
      <c r="AO519" s="1"/>
      <c r="AP519" s="1"/>
      <c r="AQ519" s="64"/>
      <c r="AR519" s="8"/>
      <c r="AS519" s="8"/>
      <c r="AT519" s="8"/>
      <c r="AU519" s="8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64"/>
      <c r="T520" s="1"/>
      <c r="U520" s="1"/>
      <c r="V520" s="67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64"/>
      <c r="AN520" s="1"/>
      <c r="AO520" s="1"/>
      <c r="AP520" s="1"/>
      <c r="AQ520" s="64"/>
      <c r="AR520" s="8"/>
      <c r="AS520" s="8"/>
      <c r="AT520" s="8"/>
      <c r="AU520" s="8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64"/>
      <c r="T521" s="1"/>
      <c r="U521" s="1"/>
      <c r="V521" s="67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64"/>
      <c r="AN521" s="1"/>
      <c r="AO521" s="1"/>
      <c r="AP521" s="1"/>
      <c r="AQ521" s="64"/>
      <c r="AR521" s="8"/>
      <c r="AS521" s="8"/>
      <c r="AT521" s="8"/>
      <c r="AU521" s="8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64"/>
      <c r="T522" s="1"/>
      <c r="U522" s="1"/>
      <c r="V522" s="67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64"/>
      <c r="AN522" s="1"/>
      <c r="AO522" s="1"/>
      <c r="AP522" s="1"/>
      <c r="AQ522" s="64"/>
      <c r="AR522" s="8"/>
      <c r="AS522" s="8"/>
      <c r="AT522" s="8"/>
      <c r="AU522" s="8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64"/>
      <c r="T523" s="1"/>
      <c r="U523" s="1"/>
      <c r="V523" s="67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64"/>
      <c r="AN523" s="1"/>
      <c r="AO523" s="1"/>
      <c r="AP523" s="1"/>
      <c r="AQ523" s="64"/>
      <c r="AR523" s="8"/>
      <c r="AS523" s="8"/>
      <c r="AT523" s="8"/>
      <c r="AU523" s="8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64"/>
      <c r="T524" s="1"/>
      <c r="U524" s="1"/>
      <c r="V524" s="67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64"/>
      <c r="AN524" s="1"/>
      <c r="AO524" s="1"/>
      <c r="AP524" s="1"/>
      <c r="AQ524" s="64"/>
      <c r="AR524" s="8"/>
      <c r="AS524" s="8"/>
      <c r="AT524" s="8"/>
      <c r="AU524" s="8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64"/>
      <c r="T525" s="1"/>
      <c r="U525" s="1"/>
      <c r="V525" s="67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64"/>
      <c r="AN525" s="1"/>
      <c r="AO525" s="1"/>
      <c r="AP525" s="1"/>
      <c r="AQ525" s="64"/>
      <c r="AR525" s="8"/>
      <c r="AS525" s="8"/>
      <c r="AT525" s="8"/>
      <c r="AU525" s="8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64"/>
      <c r="T526" s="1"/>
      <c r="U526" s="1"/>
      <c r="V526" s="67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64"/>
      <c r="AN526" s="1"/>
      <c r="AO526" s="1"/>
      <c r="AP526" s="1"/>
      <c r="AQ526" s="64"/>
      <c r="AR526" s="8"/>
      <c r="AS526" s="8"/>
      <c r="AT526" s="8"/>
      <c r="AU526" s="8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64"/>
      <c r="T527" s="1"/>
      <c r="U527" s="1"/>
      <c r="V527" s="67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64"/>
      <c r="AN527" s="1"/>
      <c r="AO527" s="1"/>
      <c r="AP527" s="1"/>
      <c r="AQ527" s="64"/>
      <c r="AR527" s="8"/>
      <c r="AS527" s="8"/>
      <c r="AT527" s="8"/>
      <c r="AU527" s="8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64"/>
      <c r="T528" s="1"/>
      <c r="U528" s="1"/>
      <c r="V528" s="67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64"/>
      <c r="AN528" s="1"/>
      <c r="AO528" s="1"/>
      <c r="AP528" s="1"/>
      <c r="AQ528" s="64"/>
      <c r="AR528" s="8"/>
      <c r="AS528" s="8"/>
      <c r="AT528" s="8"/>
      <c r="AU528" s="8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64"/>
      <c r="T529" s="1"/>
      <c r="U529" s="1"/>
      <c r="V529" s="67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64"/>
      <c r="AN529" s="1"/>
      <c r="AO529" s="1"/>
      <c r="AP529" s="1"/>
      <c r="AQ529" s="64"/>
      <c r="AR529" s="8"/>
      <c r="AS529" s="8"/>
      <c r="AT529" s="8"/>
      <c r="AU529" s="8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64"/>
      <c r="T530" s="1"/>
      <c r="U530" s="1"/>
      <c r="V530" s="67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64"/>
      <c r="AN530" s="1"/>
      <c r="AO530" s="1"/>
      <c r="AP530" s="1"/>
      <c r="AQ530" s="64"/>
      <c r="AR530" s="8"/>
      <c r="AS530" s="8"/>
      <c r="AT530" s="8"/>
      <c r="AU530" s="8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64"/>
      <c r="T531" s="1"/>
      <c r="U531" s="1"/>
      <c r="V531" s="67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64"/>
      <c r="AN531" s="1"/>
      <c r="AO531" s="1"/>
      <c r="AP531" s="1"/>
      <c r="AQ531" s="64"/>
      <c r="AR531" s="8"/>
      <c r="AS531" s="8"/>
      <c r="AT531" s="8"/>
      <c r="AU531" s="8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64"/>
      <c r="T532" s="1"/>
      <c r="U532" s="1"/>
      <c r="V532" s="67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64"/>
      <c r="AN532" s="1"/>
      <c r="AO532" s="1"/>
      <c r="AP532" s="1"/>
      <c r="AQ532" s="64"/>
      <c r="AR532" s="8"/>
      <c r="AS532" s="8"/>
      <c r="AT532" s="8"/>
      <c r="AU532" s="8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64"/>
      <c r="T533" s="1"/>
      <c r="U533" s="1"/>
      <c r="V533" s="67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64"/>
      <c r="AN533" s="1"/>
      <c r="AO533" s="1"/>
      <c r="AP533" s="1"/>
      <c r="AQ533" s="64"/>
      <c r="AR533" s="8"/>
      <c r="AS533" s="8"/>
      <c r="AT533" s="8"/>
      <c r="AU533" s="8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64"/>
      <c r="T534" s="1"/>
      <c r="U534" s="1"/>
      <c r="V534" s="67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64"/>
      <c r="AN534" s="1"/>
      <c r="AO534" s="1"/>
      <c r="AP534" s="1"/>
      <c r="AQ534" s="64"/>
      <c r="AR534" s="8"/>
      <c r="AS534" s="8"/>
      <c r="AT534" s="8"/>
      <c r="AU534" s="8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64"/>
      <c r="T535" s="1"/>
      <c r="U535" s="1"/>
      <c r="V535" s="67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64"/>
      <c r="AN535" s="1"/>
      <c r="AO535" s="1"/>
      <c r="AP535" s="1"/>
      <c r="AQ535" s="64"/>
      <c r="AR535" s="8"/>
      <c r="AS535" s="8"/>
      <c r="AT535" s="8"/>
      <c r="AU535" s="8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64"/>
      <c r="T536" s="1"/>
      <c r="U536" s="1"/>
      <c r="V536" s="67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64"/>
      <c r="AN536" s="1"/>
      <c r="AO536" s="1"/>
      <c r="AP536" s="1"/>
      <c r="AQ536" s="64"/>
      <c r="AR536" s="8"/>
      <c r="AS536" s="8"/>
      <c r="AT536" s="8"/>
      <c r="AU536" s="8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64"/>
      <c r="T537" s="1"/>
      <c r="U537" s="1"/>
      <c r="V537" s="67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64"/>
      <c r="AN537" s="1"/>
      <c r="AO537" s="1"/>
      <c r="AP537" s="1"/>
      <c r="AQ537" s="64"/>
      <c r="AR537" s="8"/>
      <c r="AS537" s="8"/>
      <c r="AT537" s="8"/>
      <c r="AU537" s="8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64"/>
      <c r="T538" s="1"/>
      <c r="U538" s="1"/>
      <c r="V538" s="67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64"/>
      <c r="AN538" s="1"/>
      <c r="AO538" s="1"/>
      <c r="AP538" s="1"/>
      <c r="AQ538" s="64"/>
      <c r="AR538" s="8"/>
      <c r="AS538" s="8"/>
      <c r="AT538" s="8"/>
      <c r="AU538" s="8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64"/>
      <c r="T539" s="1"/>
      <c r="U539" s="1"/>
      <c r="V539" s="67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64"/>
      <c r="AN539" s="1"/>
      <c r="AO539" s="1"/>
      <c r="AP539" s="1"/>
      <c r="AQ539" s="64"/>
      <c r="AR539" s="8"/>
      <c r="AS539" s="8"/>
      <c r="AT539" s="8"/>
      <c r="AU539" s="8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64"/>
      <c r="T540" s="1"/>
      <c r="U540" s="1"/>
      <c r="V540" s="67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64"/>
      <c r="AN540" s="1"/>
      <c r="AO540" s="1"/>
      <c r="AP540" s="1"/>
      <c r="AQ540" s="64"/>
      <c r="AR540" s="8"/>
      <c r="AS540" s="8"/>
      <c r="AT540" s="8"/>
      <c r="AU540" s="8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64"/>
      <c r="T541" s="1"/>
      <c r="U541" s="1"/>
      <c r="V541" s="67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64"/>
      <c r="AN541" s="1"/>
      <c r="AO541" s="1"/>
      <c r="AP541" s="1"/>
      <c r="AQ541" s="64"/>
      <c r="AR541" s="8"/>
      <c r="AS541" s="8"/>
      <c r="AT541" s="8"/>
      <c r="AU541" s="8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64"/>
      <c r="T542" s="1"/>
      <c r="U542" s="1"/>
      <c r="V542" s="67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64"/>
      <c r="AN542" s="1"/>
      <c r="AO542" s="1"/>
      <c r="AP542" s="1"/>
      <c r="AQ542" s="64"/>
      <c r="AR542" s="8"/>
      <c r="AS542" s="8"/>
      <c r="AT542" s="8"/>
      <c r="AU542" s="8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64"/>
      <c r="T543" s="1"/>
      <c r="U543" s="1"/>
      <c r="V543" s="67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64"/>
      <c r="AN543" s="1"/>
      <c r="AO543" s="1"/>
      <c r="AP543" s="1"/>
      <c r="AQ543" s="64"/>
      <c r="AR543" s="8"/>
      <c r="AS543" s="8"/>
      <c r="AT543" s="8"/>
      <c r="AU543" s="8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64"/>
      <c r="T544" s="1"/>
      <c r="U544" s="1"/>
      <c r="V544" s="67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64"/>
      <c r="AN544" s="1"/>
      <c r="AO544" s="1"/>
      <c r="AP544" s="1"/>
      <c r="AQ544" s="64"/>
      <c r="AR544" s="8"/>
      <c r="AS544" s="8"/>
      <c r="AT544" s="8"/>
      <c r="AU544" s="8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64"/>
      <c r="T545" s="1"/>
      <c r="U545" s="1"/>
      <c r="V545" s="67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64"/>
      <c r="AN545" s="1"/>
      <c r="AO545" s="1"/>
      <c r="AP545" s="1"/>
      <c r="AQ545" s="64"/>
      <c r="AR545" s="8"/>
      <c r="AS545" s="8"/>
      <c r="AT545" s="8"/>
      <c r="AU545" s="8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64"/>
      <c r="T546" s="1"/>
      <c r="U546" s="1"/>
      <c r="V546" s="67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64"/>
      <c r="AN546" s="1"/>
      <c r="AO546" s="1"/>
      <c r="AP546" s="1"/>
      <c r="AQ546" s="64"/>
      <c r="AR546" s="8"/>
      <c r="AS546" s="8"/>
      <c r="AT546" s="8"/>
      <c r="AU546" s="8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64"/>
      <c r="T547" s="1"/>
      <c r="U547" s="1"/>
      <c r="V547" s="67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64"/>
      <c r="AN547" s="1"/>
      <c r="AO547" s="1"/>
      <c r="AP547" s="1"/>
      <c r="AQ547" s="64"/>
      <c r="AR547" s="8"/>
      <c r="AS547" s="8"/>
      <c r="AT547" s="8"/>
      <c r="AU547" s="8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64"/>
      <c r="T548" s="1"/>
      <c r="U548" s="1"/>
      <c r="V548" s="67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64"/>
      <c r="AN548" s="1"/>
      <c r="AO548" s="1"/>
      <c r="AP548" s="1"/>
      <c r="AQ548" s="64"/>
      <c r="AR548" s="8"/>
      <c r="AS548" s="8"/>
      <c r="AT548" s="8"/>
      <c r="AU548" s="8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64"/>
      <c r="T549" s="1"/>
      <c r="U549" s="1"/>
      <c r="V549" s="67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64"/>
      <c r="AN549" s="1"/>
      <c r="AO549" s="1"/>
      <c r="AP549" s="1"/>
      <c r="AQ549" s="64"/>
      <c r="AR549" s="8"/>
      <c r="AS549" s="8"/>
      <c r="AT549" s="8"/>
      <c r="AU549" s="8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64"/>
      <c r="T550" s="1"/>
      <c r="U550" s="1"/>
      <c r="V550" s="67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64"/>
      <c r="AN550" s="1"/>
      <c r="AO550" s="1"/>
      <c r="AP550" s="1"/>
      <c r="AQ550" s="64"/>
      <c r="AR550" s="8"/>
      <c r="AS550" s="8"/>
      <c r="AT550" s="8"/>
      <c r="AU550" s="8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64"/>
      <c r="T551" s="1"/>
      <c r="U551" s="1"/>
      <c r="V551" s="67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64"/>
      <c r="AN551" s="1"/>
      <c r="AO551" s="1"/>
      <c r="AP551" s="1"/>
      <c r="AQ551" s="64"/>
      <c r="AR551" s="8"/>
      <c r="AS551" s="8"/>
      <c r="AT551" s="8"/>
      <c r="AU551" s="8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64"/>
      <c r="T552" s="1"/>
      <c r="U552" s="1"/>
      <c r="V552" s="67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64"/>
      <c r="AN552" s="1"/>
      <c r="AO552" s="1"/>
      <c r="AP552" s="1"/>
      <c r="AQ552" s="64"/>
      <c r="AR552" s="8"/>
      <c r="AS552" s="8"/>
      <c r="AT552" s="8"/>
      <c r="AU552" s="8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64"/>
      <c r="T553" s="1"/>
      <c r="U553" s="1"/>
      <c r="V553" s="67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64"/>
      <c r="AN553" s="1"/>
      <c r="AO553" s="1"/>
      <c r="AP553" s="1"/>
      <c r="AQ553" s="64"/>
      <c r="AR553" s="8"/>
      <c r="AS553" s="8"/>
      <c r="AT553" s="8"/>
      <c r="AU553" s="8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64"/>
      <c r="T554" s="1"/>
      <c r="U554" s="1"/>
      <c r="V554" s="67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64"/>
      <c r="AN554" s="1"/>
      <c r="AO554" s="1"/>
      <c r="AP554" s="1"/>
      <c r="AQ554" s="64"/>
      <c r="AR554" s="8"/>
      <c r="AS554" s="8"/>
      <c r="AT554" s="8"/>
      <c r="AU554" s="8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64"/>
      <c r="T555" s="1"/>
      <c r="U555" s="1"/>
      <c r="V555" s="67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64"/>
      <c r="AN555" s="1"/>
      <c r="AO555" s="1"/>
      <c r="AP555" s="1"/>
      <c r="AQ555" s="64"/>
      <c r="AR555" s="8"/>
      <c r="AS555" s="8"/>
      <c r="AT555" s="8"/>
      <c r="AU555" s="8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64"/>
      <c r="T556" s="1"/>
      <c r="U556" s="1"/>
      <c r="V556" s="67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64"/>
      <c r="AN556" s="1"/>
      <c r="AO556" s="1"/>
      <c r="AP556" s="1"/>
      <c r="AQ556" s="64"/>
      <c r="AR556" s="8"/>
      <c r="AS556" s="8"/>
      <c r="AT556" s="8"/>
      <c r="AU556" s="8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64"/>
      <c r="T557" s="1"/>
      <c r="U557" s="1"/>
      <c r="V557" s="67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64"/>
      <c r="AN557" s="1"/>
      <c r="AO557" s="1"/>
      <c r="AP557" s="1"/>
      <c r="AQ557" s="64"/>
      <c r="AR557" s="8"/>
      <c r="AS557" s="8"/>
      <c r="AT557" s="8"/>
      <c r="AU557" s="8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64"/>
      <c r="T558" s="1"/>
      <c r="U558" s="1"/>
      <c r="V558" s="67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64"/>
      <c r="AN558" s="1"/>
      <c r="AO558" s="1"/>
      <c r="AP558" s="1"/>
      <c r="AQ558" s="64"/>
      <c r="AR558" s="8"/>
      <c r="AS558" s="8"/>
      <c r="AT558" s="8"/>
      <c r="AU558" s="8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64"/>
      <c r="T559" s="1"/>
      <c r="U559" s="1"/>
      <c r="V559" s="67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64"/>
      <c r="AN559" s="1"/>
      <c r="AO559" s="1"/>
      <c r="AP559" s="1"/>
      <c r="AQ559" s="64"/>
      <c r="AR559" s="8"/>
      <c r="AS559" s="8"/>
      <c r="AT559" s="8"/>
      <c r="AU559" s="8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64"/>
      <c r="T560" s="1"/>
      <c r="U560" s="1"/>
      <c r="V560" s="67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64"/>
      <c r="AN560" s="1"/>
      <c r="AO560" s="1"/>
      <c r="AP560" s="1"/>
      <c r="AQ560" s="64"/>
      <c r="AR560" s="8"/>
      <c r="AS560" s="8"/>
      <c r="AT560" s="8"/>
      <c r="AU560" s="8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64"/>
      <c r="T561" s="1"/>
      <c r="U561" s="1"/>
      <c r="V561" s="67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64"/>
      <c r="AN561" s="1"/>
      <c r="AO561" s="1"/>
      <c r="AP561" s="1"/>
      <c r="AQ561" s="64"/>
      <c r="AR561" s="8"/>
      <c r="AS561" s="8"/>
      <c r="AT561" s="8"/>
      <c r="AU561" s="8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64"/>
      <c r="T562" s="1"/>
      <c r="U562" s="1"/>
      <c r="V562" s="67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64"/>
      <c r="AN562" s="1"/>
      <c r="AO562" s="1"/>
      <c r="AP562" s="1"/>
      <c r="AQ562" s="64"/>
      <c r="AR562" s="8"/>
      <c r="AS562" s="8"/>
      <c r="AT562" s="8"/>
      <c r="AU562" s="8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64"/>
      <c r="T563" s="1"/>
      <c r="U563" s="1"/>
      <c r="V563" s="67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64"/>
      <c r="AN563" s="1"/>
      <c r="AO563" s="1"/>
      <c r="AP563" s="1"/>
      <c r="AQ563" s="64"/>
      <c r="AR563" s="8"/>
      <c r="AS563" s="8"/>
      <c r="AT563" s="8"/>
      <c r="AU563" s="8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64"/>
      <c r="T564" s="1"/>
      <c r="U564" s="1"/>
      <c r="V564" s="67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64"/>
      <c r="AN564" s="1"/>
      <c r="AO564" s="1"/>
      <c r="AP564" s="1"/>
      <c r="AQ564" s="64"/>
      <c r="AR564" s="8"/>
      <c r="AS564" s="8"/>
      <c r="AT564" s="8"/>
      <c r="AU564" s="8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64"/>
      <c r="T565" s="1"/>
      <c r="U565" s="1"/>
      <c r="V565" s="67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64"/>
      <c r="AN565" s="1"/>
      <c r="AO565" s="1"/>
      <c r="AP565" s="1"/>
      <c r="AQ565" s="64"/>
      <c r="AR565" s="8"/>
      <c r="AS565" s="8"/>
      <c r="AT565" s="8"/>
      <c r="AU565" s="8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64"/>
      <c r="T566" s="1"/>
      <c r="U566" s="1"/>
      <c r="V566" s="67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64"/>
      <c r="AN566" s="1"/>
      <c r="AO566" s="1"/>
      <c r="AP566" s="1"/>
      <c r="AQ566" s="64"/>
      <c r="AR566" s="8"/>
      <c r="AS566" s="8"/>
      <c r="AT566" s="8"/>
      <c r="AU566" s="8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64"/>
      <c r="T567" s="1"/>
      <c r="U567" s="1"/>
      <c r="V567" s="67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64"/>
      <c r="AN567" s="1"/>
      <c r="AO567" s="1"/>
      <c r="AP567" s="1"/>
      <c r="AQ567" s="64"/>
      <c r="AR567" s="8"/>
      <c r="AS567" s="8"/>
      <c r="AT567" s="8"/>
      <c r="AU567" s="8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64"/>
      <c r="T568" s="1"/>
      <c r="U568" s="1"/>
      <c r="V568" s="67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64"/>
      <c r="AN568" s="1"/>
      <c r="AO568" s="1"/>
      <c r="AP568" s="1"/>
      <c r="AQ568" s="64"/>
      <c r="AR568" s="8"/>
      <c r="AS568" s="8"/>
      <c r="AT568" s="8"/>
      <c r="AU568" s="8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64"/>
      <c r="T569" s="1"/>
      <c r="U569" s="1"/>
      <c r="V569" s="67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64"/>
      <c r="AN569" s="1"/>
      <c r="AO569" s="1"/>
      <c r="AP569" s="1"/>
      <c r="AQ569" s="64"/>
      <c r="AR569" s="8"/>
      <c r="AS569" s="8"/>
      <c r="AT569" s="8"/>
      <c r="AU569" s="8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64"/>
      <c r="T570" s="1"/>
      <c r="U570" s="1"/>
      <c r="V570" s="67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64"/>
      <c r="AN570" s="1"/>
      <c r="AO570" s="1"/>
      <c r="AP570" s="1"/>
      <c r="AQ570" s="64"/>
      <c r="AR570" s="8"/>
      <c r="AS570" s="8"/>
      <c r="AT570" s="8"/>
      <c r="AU570" s="8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64"/>
      <c r="T571" s="1"/>
      <c r="U571" s="1"/>
      <c r="V571" s="67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64"/>
      <c r="AN571" s="1"/>
      <c r="AO571" s="1"/>
      <c r="AP571" s="1"/>
      <c r="AQ571" s="64"/>
      <c r="AR571" s="8"/>
      <c r="AS571" s="8"/>
      <c r="AT571" s="8"/>
      <c r="AU571" s="8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64"/>
      <c r="T572" s="1"/>
      <c r="U572" s="1"/>
      <c r="V572" s="67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64"/>
      <c r="AN572" s="1"/>
      <c r="AO572" s="1"/>
      <c r="AP572" s="1"/>
      <c r="AQ572" s="64"/>
      <c r="AR572" s="8"/>
      <c r="AS572" s="8"/>
      <c r="AT572" s="8"/>
      <c r="AU572" s="8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64"/>
      <c r="T573" s="1"/>
      <c r="U573" s="1"/>
      <c r="V573" s="67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64"/>
      <c r="AN573" s="1"/>
      <c r="AO573" s="1"/>
      <c r="AP573" s="1"/>
      <c r="AQ573" s="64"/>
      <c r="AR573" s="8"/>
      <c r="AS573" s="8"/>
      <c r="AT573" s="8"/>
      <c r="AU573" s="8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64"/>
      <c r="T574" s="1"/>
      <c r="U574" s="1"/>
      <c r="V574" s="67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64"/>
      <c r="AN574" s="1"/>
      <c r="AO574" s="1"/>
      <c r="AP574" s="1"/>
      <c r="AQ574" s="64"/>
      <c r="AR574" s="8"/>
      <c r="AS574" s="8"/>
      <c r="AT574" s="8"/>
      <c r="AU574" s="8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64"/>
      <c r="T575" s="1"/>
      <c r="U575" s="1"/>
      <c r="V575" s="67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64"/>
      <c r="AN575" s="1"/>
      <c r="AO575" s="1"/>
      <c r="AP575" s="1"/>
      <c r="AQ575" s="64"/>
      <c r="AR575" s="8"/>
      <c r="AS575" s="8"/>
      <c r="AT575" s="8"/>
      <c r="AU575" s="8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64"/>
      <c r="T576" s="1"/>
      <c r="U576" s="1"/>
      <c r="V576" s="67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64"/>
      <c r="AN576" s="1"/>
      <c r="AO576" s="1"/>
      <c r="AP576" s="1"/>
      <c r="AQ576" s="64"/>
      <c r="AR576" s="8"/>
      <c r="AS576" s="8"/>
      <c r="AT576" s="8"/>
      <c r="AU576" s="8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64"/>
      <c r="T577" s="1"/>
      <c r="U577" s="1"/>
      <c r="V577" s="67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64"/>
      <c r="AN577" s="1"/>
      <c r="AO577" s="1"/>
      <c r="AP577" s="1"/>
      <c r="AQ577" s="64"/>
      <c r="AR577" s="8"/>
      <c r="AS577" s="8"/>
      <c r="AT577" s="8"/>
      <c r="AU577" s="8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64"/>
      <c r="T578" s="1"/>
      <c r="U578" s="1"/>
      <c r="V578" s="67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64"/>
      <c r="AN578" s="1"/>
      <c r="AO578" s="1"/>
      <c r="AP578" s="1"/>
      <c r="AQ578" s="64"/>
      <c r="AR578" s="8"/>
      <c r="AS578" s="8"/>
      <c r="AT578" s="8"/>
      <c r="AU578" s="8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64"/>
      <c r="T579" s="1"/>
      <c r="U579" s="1"/>
      <c r="V579" s="67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64"/>
      <c r="AN579" s="1"/>
      <c r="AO579" s="1"/>
      <c r="AP579" s="1"/>
      <c r="AQ579" s="64"/>
      <c r="AR579" s="8"/>
      <c r="AS579" s="8"/>
      <c r="AT579" s="8"/>
      <c r="AU579" s="8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64"/>
      <c r="T580" s="1"/>
      <c r="U580" s="1"/>
      <c r="V580" s="67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64"/>
      <c r="AN580" s="1"/>
      <c r="AO580" s="1"/>
      <c r="AP580" s="1"/>
      <c r="AQ580" s="64"/>
      <c r="AR580" s="8"/>
      <c r="AS580" s="8"/>
      <c r="AT580" s="8"/>
      <c r="AU580" s="8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64"/>
      <c r="T581" s="1"/>
      <c r="U581" s="1"/>
      <c r="V581" s="67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64"/>
      <c r="AN581" s="1"/>
      <c r="AO581" s="1"/>
      <c r="AP581" s="1"/>
      <c r="AQ581" s="64"/>
      <c r="AR581" s="8"/>
      <c r="AS581" s="8"/>
      <c r="AT581" s="8"/>
      <c r="AU581" s="8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64"/>
      <c r="T582" s="1"/>
      <c r="U582" s="1"/>
      <c r="V582" s="67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64"/>
      <c r="AN582" s="1"/>
      <c r="AO582" s="1"/>
      <c r="AP582" s="1"/>
      <c r="AQ582" s="64"/>
      <c r="AR582" s="8"/>
      <c r="AS582" s="8"/>
      <c r="AT582" s="8"/>
      <c r="AU582" s="8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64"/>
      <c r="T583" s="1"/>
      <c r="U583" s="1"/>
      <c r="V583" s="67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64"/>
      <c r="AN583" s="1"/>
      <c r="AO583" s="1"/>
      <c r="AP583" s="1"/>
      <c r="AQ583" s="64"/>
      <c r="AR583" s="8"/>
      <c r="AS583" s="8"/>
      <c r="AT583" s="8"/>
      <c r="AU583" s="8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64"/>
      <c r="T584" s="1"/>
      <c r="U584" s="1"/>
      <c r="V584" s="67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64"/>
      <c r="AN584" s="1"/>
      <c r="AO584" s="1"/>
      <c r="AP584" s="1"/>
      <c r="AQ584" s="64"/>
      <c r="AR584" s="8"/>
      <c r="AS584" s="8"/>
      <c r="AT584" s="8"/>
      <c r="AU584" s="8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64"/>
      <c r="T585" s="1"/>
      <c r="U585" s="1"/>
      <c r="V585" s="67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64"/>
      <c r="AN585" s="1"/>
      <c r="AO585" s="1"/>
      <c r="AP585" s="1"/>
      <c r="AQ585" s="64"/>
      <c r="AR585" s="8"/>
      <c r="AS585" s="8"/>
      <c r="AT585" s="8"/>
      <c r="AU585" s="8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64"/>
      <c r="T586" s="1"/>
      <c r="U586" s="1"/>
      <c r="V586" s="67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64"/>
      <c r="AN586" s="1"/>
      <c r="AO586" s="1"/>
      <c r="AP586" s="1"/>
      <c r="AQ586" s="64"/>
      <c r="AR586" s="8"/>
      <c r="AS586" s="8"/>
      <c r="AT586" s="8"/>
      <c r="AU586" s="8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64"/>
      <c r="T587" s="1"/>
      <c r="U587" s="1"/>
      <c r="V587" s="67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64"/>
      <c r="AN587" s="1"/>
      <c r="AO587" s="1"/>
      <c r="AP587" s="1"/>
      <c r="AQ587" s="64"/>
      <c r="AR587" s="8"/>
      <c r="AS587" s="8"/>
      <c r="AT587" s="8"/>
      <c r="AU587" s="8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64"/>
      <c r="T588" s="1"/>
      <c r="U588" s="1"/>
      <c r="V588" s="67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64"/>
      <c r="AQ588" s="64"/>
      <c r="AR588" s="8"/>
      <c r="AS588" s="8"/>
      <c r="AT588" s="8"/>
      <c r="AU588" s="8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cc+NHk9ZcK6A07erthNhzkquWhG6ge7kwpvB34fj1aJHJ+J7LJdvJI8CWNYfnbTWmLL9ENxqVLl2tctgTdOHeQ==" saltValue="I+BuN4JUmcZwCe4dla5P8g==" spinCount="100000" sheet="1" selectLockedCells="1" selectUnlockedCells="1"/>
  <mergeCells count="271">
    <mergeCell ref="AW2:AZ2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NOTES</vt:lpstr>
      <vt:lpstr>Jan, 2021</vt:lpstr>
      <vt:lpstr>Feb, 2021</vt:lpstr>
      <vt:lpstr>Mar, 2021</vt:lpstr>
      <vt:lpstr>Apr, 2021</vt:lpstr>
      <vt:lpstr>May, 2021</vt:lpstr>
      <vt:lpstr>Jun, 2021</vt:lpstr>
      <vt:lpstr>July, 2021</vt:lpstr>
      <vt:lpstr>Aug, 2021</vt:lpstr>
      <vt:lpstr>Sep, 2021</vt:lpstr>
      <vt:lpstr>Oct, 2021</vt:lpstr>
      <vt:lpstr>Nov, 2021</vt:lpstr>
      <vt:lpstr>Dec,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Mccrum</dc:creator>
  <cp:lastModifiedBy>Jeff Mccrum</cp:lastModifiedBy>
  <cp:lastPrinted>2020-08-05T16:46:27Z</cp:lastPrinted>
  <dcterms:created xsi:type="dcterms:W3CDTF">2020-08-05T16:24:37Z</dcterms:created>
  <dcterms:modified xsi:type="dcterms:W3CDTF">2022-01-04T19:24:40Z</dcterms:modified>
</cp:coreProperties>
</file>