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irector\City Council\20170208 Council Meeting\Engineering Fees\"/>
    </mc:Choice>
  </mc:AlternateContent>
  <bookViews>
    <workbookView xWindow="0" yWindow="0" windowWidth="23040" windowHeight="9975"/>
  </bookViews>
  <sheets>
    <sheet name="Public Works" sheetId="5" r:id="rId1"/>
  </sheets>
  <definedNames>
    <definedName name="_xlnm.Print_Area" localSheetId="0">'Public Works'!$B$1:$K$109</definedName>
  </definedNames>
  <calcPr calcId="152511"/>
</workbook>
</file>

<file path=xl/calcChain.xml><?xml version="1.0" encoding="utf-8"?>
<calcChain xmlns="http://schemas.openxmlformats.org/spreadsheetml/2006/main">
  <c r="O74" i="5" l="1"/>
  <c r="O73" i="5"/>
  <c r="Q74" i="5"/>
  <c r="P74" i="5"/>
  <c r="P73" i="5"/>
  <c r="N74" i="5"/>
  <c r="N73" i="5"/>
  <c r="Q73" i="5" l="1"/>
  <c r="H60" i="5" l="1"/>
  <c r="H46" i="5"/>
  <c r="H53" i="5"/>
  <c r="H54" i="5"/>
  <c r="H55" i="5"/>
  <c r="H56" i="5"/>
  <c r="H57" i="5"/>
  <c r="H58" i="5"/>
  <c r="H59" i="5"/>
  <c r="H52" i="5"/>
  <c r="H81" i="5"/>
  <c r="H80" i="5"/>
  <c r="H29" i="5"/>
  <c r="H28" i="5"/>
  <c r="H26" i="5" l="1"/>
  <c r="H25" i="5"/>
  <c r="E18" i="5"/>
  <c r="H27" i="5" s="1"/>
  <c r="H31" i="5" l="1"/>
</calcChain>
</file>

<file path=xl/sharedStrings.xml><?xml version="1.0" encoding="utf-8"?>
<sst xmlns="http://schemas.openxmlformats.org/spreadsheetml/2006/main" count="186" uniqueCount="103">
  <si>
    <t>Molalla Water, Sewer, Street, Storm, &amp; Parks SDC’s</t>
  </si>
  <si>
    <t>Sewer</t>
  </si>
  <si>
    <t>SDC</t>
  </si>
  <si>
    <t>Typical Single Family Dwelling Charges with ¾” Meter</t>
  </si>
  <si>
    <t>Water Hook Up Fee</t>
  </si>
  <si>
    <t>Sewer Hook Up Fee</t>
  </si>
  <si>
    <t>Water SDC</t>
  </si>
  <si>
    <t>Sewer SDC</t>
  </si>
  <si>
    <t>Street SDC</t>
  </si>
  <si>
    <t>Storm SDC</t>
  </si>
  <si>
    <t>Park SDC</t>
  </si>
  <si>
    <t>Development Fee</t>
  </si>
  <si>
    <t>Total</t>
  </si>
  <si>
    <t>Fee</t>
  </si>
  <si>
    <t>Water Base</t>
  </si>
  <si>
    <t>INSIDE CITY</t>
  </si>
  <si>
    <t>OUTSIDE CITY</t>
  </si>
  <si>
    <t>Water Usage</t>
  </si>
  <si>
    <t>Sewer Base</t>
  </si>
  <si>
    <t>Charges based on water usage</t>
  </si>
  <si>
    <t>from winter months</t>
  </si>
  <si>
    <t>Storm Drain Fee</t>
  </si>
  <si>
    <t>Service Shutoff Fee</t>
  </si>
  <si>
    <t>Door Hanger Fee</t>
  </si>
  <si>
    <t>Late Fee</t>
  </si>
  <si>
    <t>Utility Service Deposits</t>
  </si>
  <si>
    <t>Hydrant Customers</t>
  </si>
  <si>
    <t>Public Works</t>
  </si>
  <si>
    <t>RESO #</t>
  </si>
  <si>
    <t>Overnight parking</t>
  </si>
  <si>
    <t>RES 2007-11</t>
  </si>
  <si>
    <t>$5.00/night</t>
  </si>
  <si>
    <t>$25.00/week</t>
  </si>
  <si>
    <t>$100.00/mo.</t>
  </si>
  <si>
    <t>$1000/yr</t>
  </si>
  <si>
    <t>Park &amp; recreation fee</t>
  </si>
  <si>
    <t>RES 2007-09</t>
  </si>
  <si>
    <t>¾” Meter</t>
  </si>
  <si>
    <t>1” Meter</t>
  </si>
  <si>
    <t>1.5” Meter</t>
  </si>
  <si>
    <t>2” Meter</t>
  </si>
  <si>
    <t>3” Meter</t>
  </si>
  <si>
    <t>4” Meter</t>
  </si>
  <si>
    <t>Water</t>
  </si>
  <si>
    <t>Residential &amp; Commercial</t>
  </si>
  <si>
    <t>City of Molalla Administrative Fees</t>
  </si>
  <si>
    <t>Public Works (Cont.)</t>
  </si>
  <si>
    <t>Repealed</t>
  </si>
  <si>
    <t>RES 2014-03</t>
  </si>
  <si>
    <t>RES 2013-17</t>
  </si>
  <si>
    <t>RES 2015-13</t>
  </si>
  <si>
    <t>Permit Fee</t>
  </si>
  <si>
    <t>Hydrant Permit Fee</t>
  </si>
  <si>
    <t>Right-Of-Way Permit Fee (non-franchise)</t>
  </si>
  <si>
    <t>Driveway, Sidewalk, and/or Curb &amp; Gutter Const Permit Fee</t>
  </si>
  <si>
    <t>Right-Of-Way Permit Fee (franchise)</t>
  </si>
  <si>
    <t>Street Maintenance Fee</t>
  </si>
  <si>
    <t>Construction Permit Fee</t>
  </si>
  <si>
    <t>ea. Cut</t>
  </si>
  <si>
    <t>Plan Review Fee</t>
  </si>
  <si>
    <t>Engineering Design Review Fee</t>
  </si>
  <si>
    <t>Blulk Water Permit Fee</t>
  </si>
  <si>
    <t>Unit</t>
  </si>
  <si>
    <t>*Actual Cost</t>
  </si>
  <si>
    <t>*Labor, Materials, Equipment &amp; Admin. (3%)</t>
  </si>
  <si>
    <t>ea additional</t>
  </si>
  <si>
    <t>Construction Reinspection After 2 Failed Inspections</t>
  </si>
  <si>
    <t>Reinspection - Driveway, Sidewalk, and/or Curb &amp; Gutter Const Permit Fee</t>
  </si>
  <si>
    <t>Right-Of-Way Permit Fee (non-franchise) - with Street Cut</t>
  </si>
  <si>
    <t>Reinspection - Right-Of-Way Permit Fee (non-franchise)</t>
  </si>
  <si>
    <t>Right-Of-Way Permit Fee (franchise) - with Street Cut</t>
  </si>
  <si>
    <t>RES 2016-07</t>
  </si>
  <si>
    <t>Meter Factor</t>
  </si>
  <si>
    <t>RES 2016-21</t>
  </si>
  <si>
    <t>NOTE: All SDC's subject to yearly inflation index. Check with Public Works Director for current fee values.</t>
  </si>
  <si>
    <t>NOTE: All rates subject to yearly inflationary index on July 01 based on Portland-Salem (CPI-U).</t>
  </si>
  <si>
    <t>Water - 3/4" Meter</t>
  </si>
  <si>
    <t xml:space="preserve">Water - 1" Meter </t>
  </si>
  <si>
    <t>Water - 1.5" Meter</t>
  </si>
  <si>
    <t>Water - 2" Meter</t>
  </si>
  <si>
    <t>Water - 3" Meter</t>
  </si>
  <si>
    <t>Water - 4" Meter</t>
  </si>
  <si>
    <t>Water - 6" Meter</t>
  </si>
  <si>
    <t>Water - 8" Meter</t>
  </si>
  <si>
    <t>per 100 CF</t>
  </si>
  <si>
    <t>1000 gal = 133.681 CF</t>
  </si>
  <si>
    <t>per 1000 gal</t>
  </si>
  <si>
    <t>Bulk Water (1000 gal = 133.681 CF)</t>
  </si>
  <si>
    <t>RES 2016-08</t>
  </si>
  <si>
    <t>15% increase on May 25, 2016</t>
  </si>
  <si>
    <t>Water Service Installation Fee:</t>
  </si>
  <si>
    <t>No Fee Adopted To Date</t>
  </si>
  <si>
    <t>* 1.5% of the total the Engineer's Estimate of the public improvements</t>
  </si>
  <si>
    <t>* 3.5% of the total the Engineer's Estimate of the public improvements</t>
  </si>
  <si>
    <t>Based on a $15,000 project</t>
  </si>
  <si>
    <t>Not Assigned</t>
  </si>
  <si>
    <t>per 100 C.F.</t>
  </si>
  <si>
    <t>Inc for 2015</t>
  </si>
  <si>
    <t>Inc for 2016</t>
  </si>
  <si>
    <t>D</t>
  </si>
  <si>
    <t>*1.5% but not less than $300.00</t>
  </si>
  <si>
    <t>*3.5% but not less than $700.00</t>
  </si>
  <si>
    <t>RES 2017-03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</si>
</sst>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u/>
      <sz val="10"/>
      <color rgb="FF000000"/>
      <name val="Times New Roman"/>
      <family val="1"/>
    </font>
    <font>
      <u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u/>
      <sz val="10"/>
      <color theme="1"/>
      <name val="Times New Roman"/>
      <family val="1"/>
    </font>
    <font>
      <b/>
      <u/>
      <sz val="14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rgb="FF000000"/>
      <name val="Times New Roman"/>
      <family val="1"/>
    </font>
    <font>
      <i/>
      <sz val="11"/>
      <color theme="1"/>
      <name val="Calibri"/>
      <family val="2"/>
      <scheme val="minor"/>
    </font>
    <font>
      <i/>
      <u/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i/>
      <sz val="10"/>
      <color rgb="FF000000"/>
      <name val="Times New Roman"/>
      <family val="1"/>
    </font>
    <font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Fill="1"/>
    <xf numFmtId="0" fontId="4" fillId="0" borderId="0" xfId="0" applyFont="1" applyFill="1"/>
    <xf numFmtId="0" fontId="5" fillId="0" borderId="0" xfId="0" applyFont="1"/>
    <xf numFmtId="0" fontId="0" fillId="0" borderId="0" xfId="0" applyFill="1"/>
    <xf numFmtId="0" fontId="6" fillId="0" borderId="0" xfId="0" applyFont="1" applyBorder="1" applyAlignment="1">
      <alignment wrapText="1"/>
    </xf>
    <xf numFmtId="0" fontId="7" fillId="0" borderId="1" xfId="0" applyFont="1" applyBorder="1" applyAlignment="1">
      <alignment horizontal="left" indent="15"/>
    </xf>
    <xf numFmtId="0" fontId="8" fillId="0" borderId="0" xfId="0" applyFont="1"/>
    <xf numFmtId="0" fontId="8" fillId="0" borderId="2" xfId="0" applyFont="1" applyBorder="1"/>
    <xf numFmtId="8" fontId="3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Fill="1" applyBorder="1"/>
    <xf numFmtId="0" fontId="1" fillId="2" borderId="3" xfId="0" applyFont="1" applyFill="1" applyBorder="1"/>
    <xf numFmtId="0" fontId="9" fillId="2" borderId="3" xfId="0" applyFont="1" applyFill="1" applyBorder="1"/>
    <xf numFmtId="0" fontId="3" fillId="0" borderId="0" xfId="0" applyFont="1"/>
    <xf numFmtId="8" fontId="3" fillId="0" borderId="0" xfId="0" applyNumberFormat="1" applyFont="1"/>
    <xf numFmtId="0" fontId="4" fillId="0" borderId="0" xfId="0" applyFont="1"/>
    <xf numFmtId="0" fontId="7" fillId="0" borderId="2" xfId="0" applyFont="1" applyBorder="1" applyAlignment="1">
      <alignment horizontal="left" indent="15"/>
    </xf>
    <xf numFmtId="0" fontId="8" fillId="0" borderId="6" xfId="0" applyFont="1" applyBorder="1"/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8" fontId="3" fillId="0" borderId="0" xfId="0" applyNumberFormat="1" applyFont="1" applyAlignment="1">
      <alignment horizontal="left"/>
    </xf>
    <xf numFmtId="0" fontId="11" fillId="0" borderId="0" xfId="0" applyFont="1"/>
    <xf numFmtId="0" fontId="12" fillId="0" borderId="0" xfId="0" applyFont="1"/>
    <xf numFmtId="8" fontId="13" fillId="0" borderId="0" xfId="0" applyNumberFormat="1" applyFont="1" applyBorder="1"/>
    <xf numFmtId="0" fontId="11" fillId="0" borderId="0" xfId="0" applyFont="1" applyBorder="1"/>
    <xf numFmtId="0" fontId="4" fillId="0" borderId="0" xfId="0" applyFont="1"/>
    <xf numFmtId="0" fontId="4" fillId="0" borderId="0" xfId="0" applyFont="1"/>
    <xf numFmtId="0" fontId="4" fillId="0" borderId="0" xfId="0" applyFont="1"/>
    <xf numFmtId="0" fontId="1" fillId="0" borderId="0" xfId="0" applyFont="1" applyFill="1"/>
    <xf numFmtId="0" fontId="3" fillId="0" borderId="0" xfId="0" applyFont="1"/>
    <xf numFmtId="8" fontId="3" fillId="0" borderId="0" xfId="0" applyNumberFormat="1" applyFont="1"/>
    <xf numFmtId="0" fontId="4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8" fillId="0" borderId="0" xfId="0" applyFont="1" applyFill="1"/>
    <xf numFmtId="8" fontId="3" fillId="0" borderId="0" xfId="0" applyNumberFormat="1" applyFont="1" applyFill="1" applyAlignment="1">
      <alignment horizontal="right"/>
    </xf>
    <xf numFmtId="8" fontId="3" fillId="0" borderId="0" xfId="0" applyNumberFormat="1" applyFont="1" applyFill="1"/>
    <xf numFmtId="8" fontId="3" fillId="0" borderId="0" xfId="0" applyNumberFormat="1" applyFont="1" applyFill="1" applyAlignment="1">
      <alignment horizontal="left"/>
    </xf>
    <xf numFmtId="0" fontId="6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6" fillId="0" borderId="7" xfId="1" applyNumberFormat="1" applyFont="1" applyFill="1" applyBorder="1"/>
    <xf numFmtId="164" fontId="6" fillId="0" borderId="0" xfId="1" applyNumberFormat="1" applyFont="1" applyFill="1" applyBorder="1"/>
    <xf numFmtId="0" fontId="10" fillId="0" borderId="0" xfId="0" applyFont="1" applyFill="1"/>
    <xf numFmtId="164" fontId="3" fillId="0" borderId="0" xfId="1" applyNumberFormat="1" applyFont="1" applyFill="1" applyBorder="1"/>
    <xf numFmtId="164" fontId="3" fillId="0" borderId="0" xfId="1" applyNumberFormat="1" applyFont="1" applyFill="1"/>
    <xf numFmtId="0" fontId="5" fillId="0" borderId="0" xfId="0" applyFont="1" applyFill="1"/>
    <xf numFmtId="0" fontId="1" fillId="0" borderId="3" xfId="0" applyFont="1" applyFill="1" applyBorder="1"/>
    <xf numFmtId="164" fontId="3" fillId="0" borderId="0" xfId="0" applyNumberFormat="1" applyFont="1" applyFill="1"/>
    <xf numFmtId="8" fontId="1" fillId="0" borderId="5" xfId="0" applyNumberFormat="1" applyFont="1" applyFill="1" applyBorder="1"/>
    <xf numFmtId="0" fontId="1" fillId="2" borderId="4" xfId="0" applyFont="1" applyFill="1" applyBorder="1"/>
    <xf numFmtId="0" fontId="1" fillId="0" borderId="0" xfId="0" applyFont="1" applyAlignment="1">
      <alignment horizontal="left"/>
    </xf>
    <xf numFmtId="0" fontId="16" fillId="0" borderId="0" xfId="0" applyFont="1" applyFill="1"/>
    <xf numFmtId="0" fontId="14" fillId="2" borderId="3" xfId="0" applyFont="1" applyFill="1" applyBorder="1"/>
    <xf numFmtId="44" fontId="0" fillId="0" borderId="0" xfId="1" applyFont="1"/>
    <xf numFmtId="44" fontId="0" fillId="0" borderId="0" xfId="0" applyNumberFormat="1"/>
    <xf numFmtId="10" fontId="0" fillId="0" borderId="0" xfId="0" applyNumberFormat="1"/>
    <xf numFmtId="0" fontId="17" fillId="0" borderId="0" xfId="0" applyFont="1" applyAlignment="1">
      <alignment horizontal="center"/>
    </xf>
    <xf numFmtId="0" fontId="2" fillId="0" borderId="0" xfId="0" applyFont="1" applyFill="1"/>
    <xf numFmtId="0" fontId="13" fillId="0" borderId="0" xfId="0" applyFont="1"/>
    <xf numFmtId="0" fontId="1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108"/>
  <sheetViews>
    <sheetView tabSelected="1" view="pageBreakPreview" zoomScaleNormal="100" zoomScaleSheetLayoutView="100" workbookViewId="0">
      <selection activeCell="H104" sqref="H104"/>
    </sheetView>
  </sheetViews>
  <sheetFormatPr defaultRowHeight="15" x14ac:dyDescent="0.25"/>
  <cols>
    <col min="2" max="2" width="2.85546875" customWidth="1"/>
    <col min="3" max="3" width="8.85546875" customWidth="1"/>
    <col min="4" max="4" width="16.42578125" customWidth="1"/>
    <col min="5" max="5" width="11.140625" customWidth="1"/>
    <col min="6" max="6" width="10.28515625" customWidth="1"/>
    <col min="7" max="9" width="11.28515625" customWidth="1"/>
    <col min="10" max="10" width="11.7109375" customWidth="1"/>
    <col min="11" max="11" width="3.7109375" customWidth="1"/>
  </cols>
  <sheetData>
    <row r="1" spans="3:19" ht="18.75" x14ac:dyDescent="0.3">
      <c r="C1" s="8" t="s">
        <v>45</v>
      </c>
      <c r="D1" s="19"/>
      <c r="E1" s="10"/>
      <c r="F1" s="10"/>
      <c r="G1" s="10"/>
      <c r="H1" s="10"/>
      <c r="I1" s="10"/>
      <c r="J1" s="15" t="s">
        <v>28</v>
      </c>
    </row>
    <row r="2" spans="3:19" x14ac:dyDescent="0.25">
      <c r="C2" s="7"/>
      <c r="D2" s="7"/>
      <c r="E2" s="1"/>
      <c r="F2" s="1"/>
      <c r="G2" s="1"/>
      <c r="H2" s="1"/>
      <c r="I2" s="1"/>
      <c r="J2" s="31"/>
    </row>
    <row r="3" spans="3:19" x14ac:dyDescent="0.25">
      <c r="C3" s="61" t="s">
        <v>27</v>
      </c>
      <c r="D3" s="61"/>
      <c r="E3" s="9"/>
      <c r="F3" s="9"/>
      <c r="G3" s="17"/>
      <c r="J3" s="13"/>
    </row>
    <row r="4" spans="3:19" x14ac:dyDescent="0.25">
      <c r="C4" s="2"/>
      <c r="D4" s="2"/>
      <c r="E4" s="9"/>
      <c r="F4" s="9"/>
      <c r="G4" s="17"/>
      <c r="J4" s="13"/>
    </row>
    <row r="5" spans="3:19" x14ac:dyDescent="0.25">
      <c r="C5" s="3" t="s">
        <v>29</v>
      </c>
      <c r="D5" s="3"/>
      <c r="E5" s="4" t="s">
        <v>31</v>
      </c>
      <c r="F5" s="4" t="s">
        <v>32</v>
      </c>
      <c r="G5" s="39" t="s">
        <v>33</v>
      </c>
      <c r="H5" s="39" t="s">
        <v>34</v>
      </c>
      <c r="I5" s="6"/>
      <c r="J5" s="14" t="s">
        <v>49</v>
      </c>
      <c r="R5" s="16"/>
      <c r="S5" s="17"/>
    </row>
    <row r="6" spans="3:19" x14ac:dyDescent="0.25">
      <c r="C6" s="9"/>
      <c r="D6" s="9"/>
      <c r="E6" s="9"/>
      <c r="F6" s="9"/>
      <c r="G6" s="9"/>
      <c r="H6" s="9"/>
      <c r="I6" s="9"/>
      <c r="J6" s="31"/>
      <c r="R6" s="16"/>
      <c r="S6" s="9"/>
    </row>
    <row r="7" spans="3:19" x14ac:dyDescent="0.25">
      <c r="C7" s="2" t="s">
        <v>0</v>
      </c>
      <c r="D7" s="2"/>
      <c r="E7" s="9"/>
      <c r="F7" s="9"/>
      <c r="G7" s="9"/>
      <c r="H7" s="9"/>
      <c r="I7" s="9"/>
      <c r="J7" s="9"/>
      <c r="R7" s="16"/>
      <c r="S7" s="9"/>
    </row>
    <row r="8" spans="3:19" x14ac:dyDescent="0.25">
      <c r="C8" s="63" t="s">
        <v>74</v>
      </c>
      <c r="D8" s="63"/>
      <c r="E8" s="63"/>
      <c r="F8" s="63"/>
      <c r="G8" s="63"/>
      <c r="H8" s="63"/>
      <c r="I8" s="63"/>
      <c r="J8" s="63"/>
      <c r="R8" s="16"/>
      <c r="S8" s="9"/>
    </row>
    <row r="9" spans="3:19" x14ac:dyDescent="0.25">
      <c r="C9" s="9"/>
      <c r="D9" s="9"/>
      <c r="E9" s="12" t="s">
        <v>43</v>
      </c>
      <c r="F9" s="12" t="s">
        <v>1</v>
      </c>
      <c r="G9" s="18"/>
      <c r="H9" s="12"/>
      <c r="I9" s="12"/>
      <c r="R9" s="16"/>
      <c r="S9" s="9"/>
    </row>
    <row r="10" spans="3:19" x14ac:dyDescent="0.25">
      <c r="C10" s="9"/>
      <c r="D10" s="20" t="s">
        <v>72</v>
      </c>
      <c r="E10" s="22" t="s">
        <v>2</v>
      </c>
      <c r="F10" s="22" t="s">
        <v>2</v>
      </c>
      <c r="G10" s="22"/>
      <c r="H10" s="22"/>
      <c r="I10" s="22"/>
      <c r="J10" s="21"/>
      <c r="R10" s="16"/>
      <c r="S10" s="9"/>
    </row>
    <row r="11" spans="3:19" x14ac:dyDescent="0.25">
      <c r="C11" s="3" t="s">
        <v>37</v>
      </c>
      <c r="D11" s="42">
        <v>1</v>
      </c>
      <c r="E11" s="43">
        <v>3818</v>
      </c>
      <c r="F11" s="44">
        <v>4794</v>
      </c>
      <c r="G11" s="42"/>
      <c r="H11" s="43"/>
      <c r="I11" s="42"/>
      <c r="J11" s="53" t="s">
        <v>73</v>
      </c>
      <c r="R11" s="16"/>
      <c r="S11" s="9"/>
    </row>
    <row r="12" spans="3:19" x14ac:dyDescent="0.25">
      <c r="C12" s="3" t="s">
        <v>38</v>
      </c>
      <c r="D12" s="42">
        <v>1.67</v>
      </c>
      <c r="E12" s="43">
        <v>6364</v>
      </c>
      <c r="F12" s="45">
        <v>7991</v>
      </c>
      <c r="G12" s="3"/>
      <c r="H12" s="3"/>
      <c r="I12" s="3"/>
      <c r="J12" s="53" t="s">
        <v>73</v>
      </c>
      <c r="R12" s="16"/>
      <c r="S12" s="9"/>
    </row>
    <row r="13" spans="3:19" x14ac:dyDescent="0.25">
      <c r="C13" s="3" t="s">
        <v>39</v>
      </c>
      <c r="D13" s="42">
        <v>3.33</v>
      </c>
      <c r="E13" s="43">
        <v>12728</v>
      </c>
      <c r="F13" s="45">
        <v>15981</v>
      </c>
      <c r="G13" s="46"/>
      <c r="H13" s="31"/>
      <c r="I13" s="31"/>
      <c r="J13" s="53" t="s">
        <v>73</v>
      </c>
    </row>
    <row r="14" spans="3:19" x14ac:dyDescent="0.25">
      <c r="C14" s="3" t="s">
        <v>40</v>
      </c>
      <c r="D14" s="42">
        <v>5.33</v>
      </c>
      <c r="E14" s="43">
        <v>20364</v>
      </c>
      <c r="F14" s="47">
        <v>25569</v>
      </c>
      <c r="G14" s="46"/>
      <c r="H14" s="31"/>
      <c r="I14" s="31"/>
      <c r="J14" s="53" t="s">
        <v>73</v>
      </c>
    </row>
    <row r="15" spans="3:19" x14ac:dyDescent="0.25">
      <c r="C15" s="3" t="s">
        <v>41</v>
      </c>
      <c r="D15" s="42">
        <v>10.67</v>
      </c>
      <c r="E15" s="43">
        <v>40725</v>
      </c>
      <c r="F15" s="48">
        <v>51137</v>
      </c>
      <c r="G15" s="46"/>
      <c r="H15" s="31"/>
      <c r="I15" s="31"/>
      <c r="J15" s="53" t="s">
        <v>73</v>
      </c>
    </row>
    <row r="16" spans="3:19" x14ac:dyDescent="0.25">
      <c r="C16" s="3" t="s">
        <v>42</v>
      </c>
      <c r="D16" s="42">
        <v>16.670000000000002</v>
      </c>
      <c r="E16" s="43">
        <v>63632</v>
      </c>
      <c r="F16" s="48">
        <v>79901</v>
      </c>
      <c r="G16" s="46"/>
      <c r="H16" s="31"/>
      <c r="I16" s="31"/>
      <c r="J16" s="53" t="s">
        <v>73</v>
      </c>
    </row>
    <row r="17" spans="3:10" x14ac:dyDescent="0.25">
      <c r="C17" s="3"/>
      <c r="D17" s="42"/>
      <c r="E17" s="43"/>
      <c r="F17" s="48"/>
      <c r="G17" s="46"/>
      <c r="H17" s="31"/>
      <c r="I17" s="31"/>
      <c r="J17" s="13"/>
    </row>
    <row r="18" spans="3:10" x14ac:dyDescent="0.25">
      <c r="C18" s="3" t="s">
        <v>8</v>
      </c>
      <c r="D18" s="42"/>
      <c r="E18" s="43">
        <f>(3153+769)*1.02</f>
        <v>4000.44</v>
      </c>
      <c r="F18" s="48"/>
      <c r="G18" s="46"/>
      <c r="H18" s="31"/>
      <c r="I18" s="31"/>
      <c r="J18" s="14" t="s">
        <v>73</v>
      </c>
    </row>
    <row r="19" spans="3:10" x14ac:dyDescent="0.25">
      <c r="C19" s="3" t="s">
        <v>9</v>
      </c>
      <c r="D19" s="42"/>
      <c r="E19" s="43">
        <v>891</v>
      </c>
      <c r="F19" s="48"/>
      <c r="G19" s="46"/>
      <c r="H19" s="31"/>
      <c r="I19" s="31"/>
      <c r="J19" s="53" t="s">
        <v>73</v>
      </c>
    </row>
    <row r="20" spans="3:10" x14ac:dyDescent="0.25">
      <c r="C20" s="3" t="s">
        <v>10</v>
      </c>
      <c r="D20" s="42"/>
      <c r="E20" s="43">
        <v>7368</v>
      </c>
      <c r="F20" s="48"/>
      <c r="G20" s="46"/>
      <c r="H20" s="31"/>
      <c r="I20" s="31"/>
      <c r="J20" s="53" t="s">
        <v>73</v>
      </c>
    </row>
    <row r="21" spans="3:10" x14ac:dyDescent="0.25">
      <c r="C21" s="49"/>
      <c r="D21" s="49"/>
      <c r="E21" s="37"/>
      <c r="F21" s="37"/>
      <c r="G21" s="37"/>
      <c r="H21" s="37"/>
      <c r="I21" s="37"/>
      <c r="J21" s="37"/>
    </row>
    <row r="22" spans="3:10" x14ac:dyDescent="0.25">
      <c r="C22" s="2" t="s">
        <v>3</v>
      </c>
      <c r="D22" s="2"/>
      <c r="E22" s="9"/>
      <c r="F22" s="9"/>
      <c r="G22" s="9"/>
      <c r="H22" s="35" t="s">
        <v>13</v>
      </c>
      <c r="I22" s="35" t="s">
        <v>62</v>
      </c>
      <c r="J22" s="9"/>
    </row>
    <row r="23" spans="3:10" x14ac:dyDescent="0.25">
      <c r="C23" s="16" t="s">
        <v>4</v>
      </c>
      <c r="D23" s="16"/>
      <c r="F23" s="9"/>
      <c r="G23" s="9"/>
      <c r="H23" s="17">
        <v>600</v>
      </c>
      <c r="J23" s="14" t="s">
        <v>48</v>
      </c>
    </row>
    <row r="24" spans="3:10" x14ac:dyDescent="0.25">
      <c r="C24" s="16" t="s">
        <v>5</v>
      </c>
      <c r="D24" s="16"/>
      <c r="G24" s="9"/>
      <c r="H24" s="17">
        <v>600</v>
      </c>
      <c r="J24" s="14" t="s">
        <v>48</v>
      </c>
    </row>
    <row r="25" spans="3:10" x14ac:dyDescent="0.25">
      <c r="C25" s="3" t="s">
        <v>6</v>
      </c>
      <c r="D25" s="3"/>
      <c r="E25" s="6"/>
      <c r="F25" s="6"/>
      <c r="G25" s="37"/>
      <c r="H25" s="51">
        <f>+E11</f>
        <v>3818</v>
      </c>
      <c r="I25" s="6"/>
      <c r="J25" s="53" t="s">
        <v>73</v>
      </c>
    </row>
    <row r="26" spans="3:10" x14ac:dyDescent="0.25">
      <c r="C26" s="3" t="s">
        <v>7</v>
      </c>
      <c r="D26" s="3"/>
      <c r="E26" s="6"/>
      <c r="F26" s="6"/>
      <c r="G26" s="37"/>
      <c r="H26" s="51">
        <f>+F11</f>
        <v>4794</v>
      </c>
      <c r="I26" s="6"/>
      <c r="J26" s="53" t="s">
        <v>73</v>
      </c>
    </row>
    <row r="27" spans="3:10" x14ac:dyDescent="0.25">
      <c r="C27" s="3" t="s">
        <v>8</v>
      </c>
      <c r="D27" s="3"/>
      <c r="E27" s="6"/>
      <c r="F27" s="6"/>
      <c r="G27" s="37"/>
      <c r="H27" s="51">
        <f>+E18</f>
        <v>4000.44</v>
      </c>
      <c r="I27" s="6"/>
      <c r="J27" s="53" t="s">
        <v>73</v>
      </c>
    </row>
    <row r="28" spans="3:10" x14ac:dyDescent="0.25">
      <c r="C28" s="3" t="s">
        <v>9</v>
      </c>
      <c r="D28" s="3"/>
      <c r="E28" s="6"/>
      <c r="F28" s="6"/>
      <c r="G28" s="37"/>
      <c r="H28" s="51">
        <f>+E19</f>
        <v>891</v>
      </c>
      <c r="I28" s="6"/>
      <c r="J28" s="53" t="s">
        <v>73</v>
      </c>
    </row>
    <row r="29" spans="3:10" x14ac:dyDescent="0.25">
      <c r="C29" s="3" t="s">
        <v>10</v>
      </c>
      <c r="D29" s="3"/>
      <c r="E29" s="6"/>
      <c r="F29" s="6"/>
      <c r="G29" s="37"/>
      <c r="H29" s="51">
        <f>+E20</f>
        <v>7368</v>
      </c>
      <c r="I29" s="6"/>
      <c r="J29" s="53" t="s">
        <v>73</v>
      </c>
    </row>
    <row r="30" spans="3:10" x14ac:dyDescent="0.25">
      <c r="C30" s="3" t="s">
        <v>11</v>
      </c>
      <c r="D30" s="3"/>
      <c r="E30" s="6"/>
      <c r="F30" s="6"/>
      <c r="G30" s="37"/>
      <c r="H30" s="39">
        <v>25</v>
      </c>
      <c r="I30" s="6"/>
      <c r="J30" s="14" t="s">
        <v>48</v>
      </c>
    </row>
    <row r="31" spans="3:10" ht="15.75" thickBot="1" x14ac:dyDescent="0.3">
      <c r="C31" s="3" t="s">
        <v>12</v>
      </c>
      <c r="D31" s="3"/>
      <c r="E31" s="6"/>
      <c r="F31" s="6"/>
      <c r="G31" s="37"/>
      <c r="H31" s="52">
        <f>SUM(H23:H30)</f>
        <v>22096.440000000002</v>
      </c>
      <c r="I31" s="6"/>
      <c r="J31" s="14" t="s">
        <v>48</v>
      </c>
    </row>
    <row r="32" spans="3:10" ht="15.75" thickTop="1" x14ac:dyDescent="0.25">
      <c r="C32" s="9"/>
      <c r="D32" s="9"/>
      <c r="G32" s="9"/>
      <c r="H32" s="9"/>
      <c r="I32" s="9"/>
      <c r="J32" s="9"/>
    </row>
    <row r="33" spans="3:13" x14ac:dyDescent="0.25">
      <c r="C33" s="2" t="s">
        <v>14</v>
      </c>
      <c r="D33" s="2"/>
      <c r="E33" s="18"/>
      <c r="F33" s="18"/>
      <c r="G33" s="9"/>
      <c r="H33" s="9"/>
      <c r="I33" s="9"/>
      <c r="J33" s="9"/>
    </row>
    <row r="34" spans="3:13" x14ac:dyDescent="0.25">
      <c r="C34" s="63" t="s">
        <v>75</v>
      </c>
      <c r="D34" s="63"/>
      <c r="E34" s="63"/>
      <c r="F34" s="63"/>
      <c r="G34" s="63"/>
      <c r="H34" s="63"/>
      <c r="I34" s="63"/>
      <c r="J34" s="63"/>
    </row>
    <row r="35" spans="3:13" x14ac:dyDescent="0.25">
      <c r="C35" s="2" t="s">
        <v>15</v>
      </c>
      <c r="D35" s="5"/>
      <c r="E35" s="18"/>
      <c r="F35" s="18"/>
      <c r="G35" s="9"/>
      <c r="H35" s="9"/>
      <c r="I35" s="9"/>
      <c r="J35" s="9"/>
    </row>
    <row r="36" spans="3:13" x14ac:dyDescent="0.25">
      <c r="C36" s="3" t="s">
        <v>76</v>
      </c>
      <c r="D36" s="3"/>
      <c r="E36" s="4"/>
      <c r="F36" s="6"/>
      <c r="G36" s="37"/>
      <c r="H36" s="39">
        <v>12.8</v>
      </c>
      <c r="I36" s="6"/>
      <c r="J36" s="14" t="s">
        <v>88</v>
      </c>
      <c r="M36" t="s">
        <v>89</v>
      </c>
    </row>
    <row r="37" spans="3:13" x14ac:dyDescent="0.25">
      <c r="C37" s="3" t="s">
        <v>77</v>
      </c>
      <c r="D37" s="3"/>
      <c r="E37" s="4"/>
      <c r="F37" s="6"/>
      <c r="G37" s="37"/>
      <c r="H37" s="39">
        <v>21.45</v>
      </c>
      <c r="I37" s="6"/>
      <c r="J37" s="14" t="s">
        <v>88</v>
      </c>
    </row>
    <row r="38" spans="3:13" x14ac:dyDescent="0.25">
      <c r="C38" s="3" t="s">
        <v>78</v>
      </c>
      <c r="D38" s="3"/>
      <c r="E38" s="4"/>
      <c r="F38" s="6"/>
      <c r="G38" s="37"/>
      <c r="H38" s="39">
        <v>42.67</v>
      </c>
      <c r="I38" s="6"/>
      <c r="J38" s="14" t="s">
        <v>88</v>
      </c>
    </row>
    <row r="39" spans="3:13" x14ac:dyDescent="0.25">
      <c r="C39" s="3" t="s">
        <v>79</v>
      </c>
      <c r="D39" s="3"/>
      <c r="E39" s="4"/>
      <c r="F39" s="6"/>
      <c r="G39" s="37"/>
      <c r="H39" s="39">
        <v>68.569999999999993</v>
      </c>
      <c r="I39" s="6"/>
      <c r="J39" s="14" t="s">
        <v>88</v>
      </c>
    </row>
    <row r="40" spans="3:13" x14ac:dyDescent="0.25">
      <c r="C40" s="3" t="s">
        <v>80</v>
      </c>
      <c r="D40" s="3"/>
      <c r="E40" s="4"/>
      <c r="F40" s="6"/>
      <c r="G40" s="37"/>
      <c r="H40" s="39">
        <v>149.33000000000001</v>
      </c>
      <c r="I40" s="6"/>
      <c r="J40" s="14" t="s">
        <v>88</v>
      </c>
    </row>
    <row r="41" spans="3:13" x14ac:dyDescent="0.25">
      <c r="C41" s="3" t="s">
        <v>81</v>
      </c>
      <c r="D41" s="3"/>
      <c r="E41" s="4"/>
      <c r="F41" s="6"/>
      <c r="G41" s="37"/>
      <c r="H41" s="39">
        <v>255.99</v>
      </c>
      <c r="I41" s="6"/>
      <c r="J41" s="14" t="s">
        <v>88</v>
      </c>
    </row>
    <row r="42" spans="3:13" x14ac:dyDescent="0.25">
      <c r="C42" s="3" t="s">
        <v>82</v>
      </c>
      <c r="D42" s="3"/>
      <c r="E42" s="4"/>
      <c r="F42" s="6"/>
      <c r="G42" s="37"/>
      <c r="H42" s="39">
        <v>533.30999999999995</v>
      </c>
      <c r="I42" s="6"/>
      <c r="J42" s="14" t="s">
        <v>88</v>
      </c>
    </row>
    <row r="43" spans="3:13" x14ac:dyDescent="0.25">
      <c r="C43" s="3" t="s">
        <v>83</v>
      </c>
      <c r="D43" s="3"/>
      <c r="E43" s="4"/>
      <c r="F43" s="6"/>
      <c r="G43" s="37"/>
      <c r="H43" s="39">
        <v>767.97</v>
      </c>
      <c r="I43" s="6"/>
      <c r="J43" s="14" t="s">
        <v>88</v>
      </c>
    </row>
    <row r="44" spans="3:13" x14ac:dyDescent="0.25">
      <c r="C44" s="3" t="s">
        <v>17</v>
      </c>
      <c r="D44" s="3"/>
      <c r="E44" s="6"/>
      <c r="F44" s="6"/>
      <c r="G44" s="37"/>
      <c r="H44" s="38">
        <v>2.81</v>
      </c>
      <c r="I44" s="3" t="s">
        <v>84</v>
      </c>
      <c r="J44" s="14" t="s">
        <v>88</v>
      </c>
    </row>
    <row r="45" spans="3:13" x14ac:dyDescent="0.25">
      <c r="C45" s="3"/>
      <c r="D45" s="3"/>
      <c r="E45" s="6"/>
      <c r="F45" s="6"/>
      <c r="G45" s="37"/>
      <c r="H45" s="38"/>
      <c r="I45" s="3"/>
      <c r="J45" s="13"/>
    </row>
    <row r="46" spans="3:13" x14ac:dyDescent="0.25">
      <c r="C46" s="3" t="s">
        <v>87</v>
      </c>
      <c r="D46" s="3"/>
      <c r="E46" s="6"/>
      <c r="F46" s="6"/>
      <c r="G46" s="37"/>
      <c r="H46" s="38">
        <f>+H44*1.33681</f>
        <v>3.7564361000000002</v>
      </c>
      <c r="I46" s="3" t="s">
        <v>86</v>
      </c>
      <c r="J46" s="14" t="s">
        <v>102</v>
      </c>
      <c r="M46" t="s">
        <v>85</v>
      </c>
    </row>
    <row r="47" spans="3:13" x14ac:dyDescent="0.25">
      <c r="E47" s="18"/>
      <c r="G47" s="9"/>
      <c r="H47" s="17"/>
      <c r="J47" s="13"/>
    </row>
    <row r="48" spans="3:13" x14ac:dyDescent="0.25">
      <c r="C48" s="61" t="s">
        <v>46</v>
      </c>
      <c r="D48" s="61"/>
      <c r="E48" s="18"/>
      <c r="G48" s="9"/>
      <c r="H48" s="17"/>
      <c r="J48" s="13"/>
    </row>
    <row r="49" spans="3:10" x14ac:dyDescent="0.25">
      <c r="C49" s="2" t="s">
        <v>14</v>
      </c>
      <c r="D49" s="16"/>
      <c r="E49" s="18"/>
      <c r="F49" s="17"/>
      <c r="G49" s="9"/>
      <c r="H49" s="9"/>
      <c r="I49" s="9"/>
      <c r="J49" s="9"/>
    </row>
    <row r="50" spans="3:10" x14ac:dyDescent="0.25">
      <c r="C50" s="63" t="s">
        <v>75</v>
      </c>
      <c r="D50" s="63"/>
      <c r="E50" s="63"/>
      <c r="F50" s="63"/>
      <c r="G50" s="63"/>
      <c r="H50" s="63"/>
      <c r="I50" s="63"/>
      <c r="J50" s="63"/>
    </row>
    <row r="51" spans="3:10" x14ac:dyDescent="0.25">
      <c r="C51" s="2" t="s">
        <v>16</v>
      </c>
      <c r="D51" s="2"/>
      <c r="E51" s="18"/>
      <c r="F51" s="18"/>
      <c r="G51" s="9"/>
      <c r="H51" s="9"/>
      <c r="I51" s="9"/>
      <c r="J51" s="9"/>
    </row>
    <row r="52" spans="3:10" x14ac:dyDescent="0.25">
      <c r="C52" s="3" t="s">
        <v>76</v>
      </c>
      <c r="D52" s="3"/>
      <c r="E52" s="4"/>
      <c r="F52" s="6"/>
      <c r="G52" s="37"/>
      <c r="H52" s="39">
        <f>+H36*1.5</f>
        <v>19.200000000000003</v>
      </c>
      <c r="I52" s="6"/>
      <c r="J52" s="14" t="s">
        <v>88</v>
      </c>
    </row>
    <row r="53" spans="3:10" x14ac:dyDescent="0.25">
      <c r="C53" s="3" t="s">
        <v>77</v>
      </c>
      <c r="D53" s="3"/>
      <c r="E53" s="4"/>
      <c r="F53" s="6"/>
      <c r="G53" s="37"/>
      <c r="H53" s="39">
        <f t="shared" ref="H53:H59" si="0">+H37*1.5</f>
        <v>32.174999999999997</v>
      </c>
      <c r="I53" s="6"/>
      <c r="J53" s="14" t="s">
        <v>88</v>
      </c>
    </row>
    <row r="54" spans="3:10" x14ac:dyDescent="0.25">
      <c r="C54" s="3" t="s">
        <v>78</v>
      </c>
      <c r="D54" s="3"/>
      <c r="E54" s="4"/>
      <c r="F54" s="6"/>
      <c r="G54" s="37"/>
      <c r="H54" s="39">
        <f t="shared" si="0"/>
        <v>64.004999999999995</v>
      </c>
      <c r="I54" s="6"/>
      <c r="J54" s="14" t="s">
        <v>88</v>
      </c>
    </row>
    <row r="55" spans="3:10" x14ac:dyDescent="0.25">
      <c r="C55" s="3" t="s">
        <v>79</v>
      </c>
      <c r="D55" s="3"/>
      <c r="E55" s="4"/>
      <c r="F55" s="6"/>
      <c r="G55" s="37"/>
      <c r="H55" s="39">
        <f t="shared" si="0"/>
        <v>102.85499999999999</v>
      </c>
      <c r="I55" s="6"/>
      <c r="J55" s="14" t="s">
        <v>88</v>
      </c>
    </row>
    <row r="56" spans="3:10" x14ac:dyDescent="0.25">
      <c r="C56" s="3" t="s">
        <v>80</v>
      </c>
      <c r="D56" s="3"/>
      <c r="E56" s="4"/>
      <c r="F56" s="6"/>
      <c r="G56" s="37"/>
      <c r="H56" s="39">
        <f t="shared" si="0"/>
        <v>223.995</v>
      </c>
      <c r="I56" s="6"/>
      <c r="J56" s="14" t="s">
        <v>88</v>
      </c>
    </row>
    <row r="57" spans="3:10" x14ac:dyDescent="0.25">
      <c r="C57" s="3" t="s">
        <v>81</v>
      </c>
      <c r="D57" s="3"/>
      <c r="E57" s="4"/>
      <c r="F57" s="6"/>
      <c r="G57" s="37"/>
      <c r="H57" s="39">
        <f t="shared" si="0"/>
        <v>383.98500000000001</v>
      </c>
      <c r="I57" s="6"/>
      <c r="J57" s="14" t="s">
        <v>88</v>
      </c>
    </row>
    <row r="58" spans="3:10" x14ac:dyDescent="0.25">
      <c r="C58" s="3" t="s">
        <v>82</v>
      </c>
      <c r="D58" s="3"/>
      <c r="E58" s="4"/>
      <c r="F58" s="6"/>
      <c r="G58" s="37"/>
      <c r="H58" s="39">
        <f t="shared" si="0"/>
        <v>799.96499999999992</v>
      </c>
      <c r="I58" s="6"/>
      <c r="J58" s="14" t="s">
        <v>88</v>
      </c>
    </row>
    <row r="59" spans="3:10" x14ac:dyDescent="0.25">
      <c r="C59" s="3" t="s">
        <v>83</v>
      </c>
      <c r="D59" s="3"/>
      <c r="E59" s="4"/>
      <c r="F59" s="6"/>
      <c r="G59" s="37"/>
      <c r="H59" s="39">
        <f t="shared" si="0"/>
        <v>1151.9549999999999</v>
      </c>
      <c r="I59" s="6"/>
      <c r="J59" s="14" t="s">
        <v>88</v>
      </c>
    </row>
    <row r="60" spans="3:10" x14ac:dyDescent="0.25">
      <c r="C60" s="3" t="s">
        <v>17</v>
      </c>
      <c r="D60" s="3"/>
      <c r="E60" s="6"/>
      <c r="F60" s="6"/>
      <c r="G60" s="37"/>
      <c r="H60" s="38">
        <f>+H44*1.5</f>
        <v>4.2149999999999999</v>
      </c>
      <c r="I60" s="3" t="s">
        <v>84</v>
      </c>
      <c r="J60" s="14" t="s">
        <v>88</v>
      </c>
    </row>
    <row r="61" spans="3:10" x14ac:dyDescent="0.25">
      <c r="C61" s="3"/>
      <c r="D61" s="3"/>
      <c r="E61" s="6"/>
      <c r="F61" s="6"/>
      <c r="G61" s="37"/>
      <c r="H61" s="38"/>
      <c r="I61" s="3"/>
      <c r="J61" s="13"/>
    </row>
    <row r="62" spans="3:10" x14ac:dyDescent="0.25">
      <c r="C62" s="3" t="s">
        <v>90</v>
      </c>
      <c r="D62" s="3"/>
      <c r="E62" s="6"/>
      <c r="F62" s="6"/>
      <c r="G62" s="37"/>
      <c r="H62" s="38" t="s">
        <v>63</v>
      </c>
      <c r="I62" s="3"/>
      <c r="J62" s="14" t="s">
        <v>71</v>
      </c>
    </row>
    <row r="63" spans="3:10" x14ac:dyDescent="0.25">
      <c r="C63" s="4" t="s">
        <v>64</v>
      </c>
      <c r="D63" s="3"/>
      <c r="E63" s="6"/>
      <c r="F63" s="6"/>
      <c r="G63" s="37"/>
      <c r="H63" s="38"/>
      <c r="I63" s="3"/>
      <c r="J63" s="13"/>
    </row>
    <row r="64" spans="3:10" x14ac:dyDescent="0.25">
      <c r="C64" s="3" t="s">
        <v>22</v>
      </c>
      <c r="D64" s="3"/>
      <c r="E64" s="4"/>
      <c r="F64" s="39"/>
      <c r="G64" s="37"/>
      <c r="H64" s="39">
        <v>50</v>
      </c>
      <c r="I64" s="37"/>
      <c r="J64" s="14" t="s">
        <v>71</v>
      </c>
    </row>
    <row r="65" spans="3:17" x14ac:dyDescent="0.25">
      <c r="C65" s="3" t="s">
        <v>23</v>
      </c>
      <c r="D65" s="3"/>
      <c r="E65" s="4"/>
      <c r="F65" s="39"/>
      <c r="G65" s="37"/>
      <c r="H65" s="39">
        <v>25</v>
      </c>
      <c r="I65" s="37"/>
      <c r="J65" s="14" t="s">
        <v>71</v>
      </c>
    </row>
    <row r="66" spans="3:17" x14ac:dyDescent="0.25">
      <c r="C66" s="32" t="s">
        <v>24</v>
      </c>
      <c r="D66" s="32"/>
      <c r="E66" s="34"/>
      <c r="F66" s="33"/>
      <c r="G66" s="9"/>
      <c r="H66" s="33">
        <v>5</v>
      </c>
      <c r="I66" s="9"/>
      <c r="J66" s="14" t="s">
        <v>30</v>
      </c>
    </row>
    <row r="67" spans="3:17" x14ac:dyDescent="0.25">
      <c r="C67" s="34"/>
      <c r="D67" s="34"/>
      <c r="E67" s="34"/>
      <c r="F67" s="34"/>
      <c r="G67" s="9"/>
      <c r="H67" s="34"/>
      <c r="I67" s="9"/>
      <c r="J67" s="9"/>
    </row>
    <row r="68" spans="3:17" x14ac:dyDescent="0.25">
      <c r="C68" s="32" t="s">
        <v>25</v>
      </c>
      <c r="D68" s="32"/>
      <c r="E68" s="34"/>
      <c r="F68" s="23" t="s">
        <v>44</v>
      </c>
      <c r="G68" s="9"/>
      <c r="H68" s="11">
        <v>100</v>
      </c>
      <c r="I68" s="9"/>
      <c r="J68" s="14" t="s">
        <v>30</v>
      </c>
    </row>
    <row r="69" spans="3:17" x14ac:dyDescent="0.25">
      <c r="C69" s="34"/>
      <c r="D69" s="34"/>
      <c r="E69" s="34"/>
      <c r="F69" s="40" t="s">
        <v>26</v>
      </c>
      <c r="G69" s="37"/>
      <c r="H69" s="38">
        <v>700</v>
      </c>
      <c r="I69" s="37"/>
      <c r="J69" s="14" t="s">
        <v>71</v>
      </c>
    </row>
    <row r="70" spans="3:17" x14ac:dyDescent="0.25">
      <c r="C70" s="2" t="s">
        <v>18</v>
      </c>
      <c r="D70" s="2"/>
      <c r="E70" s="18"/>
      <c r="F70" s="18"/>
      <c r="G70" s="9"/>
      <c r="H70" s="9"/>
      <c r="I70" s="9"/>
      <c r="J70" s="9"/>
    </row>
    <row r="71" spans="3:17" x14ac:dyDescent="0.25">
      <c r="C71" s="63" t="s">
        <v>75</v>
      </c>
      <c r="D71" s="63"/>
      <c r="E71" s="63"/>
      <c r="F71" s="63"/>
      <c r="G71" s="63"/>
      <c r="H71" s="63"/>
      <c r="I71" s="63"/>
      <c r="J71" s="63"/>
      <c r="N71" s="59">
        <v>1.2E-2</v>
      </c>
      <c r="P71" s="59">
        <v>2.1000000000000001E-2</v>
      </c>
    </row>
    <row r="72" spans="3:17" x14ac:dyDescent="0.25">
      <c r="C72" s="2" t="s">
        <v>15</v>
      </c>
      <c r="D72" s="54"/>
      <c r="E72" s="54"/>
      <c r="F72" s="54"/>
      <c r="G72" s="54"/>
      <c r="H72" s="54"/>
      <c r="I72" s="54"/>
      <c r="J72" s="54"/>
      <c r="N72" t="s">
        <v>97</v>
      </c>
      <c r="O72" s="60" t="s">
        <v>99</v>
      </c>
      <c r="P72" t="s">
        <v>98</v>
      </c>
      <c r="Q72" s="60" t="s">
        <v>99</v>
      </c>
    </row>
    <row r="73" spans="3:17" x14ac:dyDescent="0.25">
      <c r="C73" s="3" t="s">
        <v>18</v>
      </c>
      <c r="D73" s="3"/>
      <c r="E73" s="4"/>
      <c r="F73" s="6"/>
      <c r="G73" s="37"/>
      <c r="H73" s="38">
        <v>33.76</v>
      </c>
      <c r="I73" s="6"/>
      <c r="J73" s="14" t="s">
        <v>50</v>
      </c>
      <c r="M73" s="57">
        <v>33.36</v>
      </c>
      <c r="N73" s="57">
        <f>ROUND(M73*1.012,2)</f>
        <v>33.76</v>
      </c>
      <c r="O73" s="58">
        <f>+N73-M73</f>
        <v>0.39999999999999858</v>
      </c>
      <c r="P73" s="57">
        <f>ROUND(N73*1.021,2)</f>
        <v>34.47</v>
      </c>
      <c r="Q73" s="58">
        <f>+P73-N73</f>
        <v>0.71000000000000085</v>
      </c>
    </row>
    <row r="74" spans="3:17" x14ac:dyDescent="0.25">
      <c r="C74" s="3" t="s">
        <v>19</v>
      </c>
      <c r="D74" s="3"/>
      <c r="E74" s="4"/>
      <c r="F74" s="3"/>
      <c r="G74" s="37"/>
      <c r="H74" s="38">
        <v>3.34</v>
      </c>
      <c r="I74" s="41" t="s">
        <v>96</v>
      </c>
      <c r="J74" s="14" t="s">
        <v>50</v>
      </c>
      <c r="M74" s="57">
        <v>3.3</v>
      </c>
      <c r="N74" s="57">
        <f>ROUND(M74*1.012,2)</f>
        <v>3.34</v>
      </c>
      <c r="O74" s="58">
        <f>+N74-M74</f>
        <v>4.0000000000000036E-2</v>
      </c>
      <c r="P74" s="57">
        <f>ROUND(N74*1.021,2)</f>
        <v>3.41</v>
      </c>
      <c r="Q74" s="58">
        <f>+P74-N74</f>
        <v>7.0000000000000284E-2</v>
      </c>
    </row>
    <row r="75" spans="3:17" x14ac:dyDescent="0.25">
      <c r="C75" s="16" t="s">
        <v>20</v>
      </c>
      <c r="D75" s="16"/>
      <c r="E75" s="18"/>
      <c r="F75" s="18"/>
      <c r="G75" s="9"/>
      <c r="H75" s="9"/>
      <c r="I75" s="9"/>
      <c r="J75" s="9"/>
    </row>
    <row r="76" spans="3:17" x14ac:dyDescent="0.25">
      <c r="C76" s="32"/>
      <c r="D76" s="32"/>
      <c r="E76" s="34"/>
      <c r="F76" s="34"/>
      <c r="G76" s="9"/>
      <c r="H76" s="9"/>
      <c r="I76" s="9"/>
      <c r="J76" s="9"/>
    </row>
    <row r="77" spans="3:17" x14ac:dyDescent="0.25">
      <c r="C77" s="2" t="s">
        <v>18</v>
      </c>
      <c r="D77" s="32"/>
      <c r="E77" s="34"/>
      <c r="F77" s="33"/>
      <c r="G77" s="9"/>
      <c r="H77" s="9"/>
      <c r="I77" s="9"/>
      <c r="J77" s="9"/>
    </row>
    <row r="78" spans="3:17" x14ac:dyDescent="0.25">
      <c r="C78" s="63" t="s">
        <v>75</v>
      </c>
      <c r="D78" s="63"/>
      <c r="E78" s="63"/>
      <c r="F78" s="63"/>
      <c r="G78" s="63"/>
      <c r="H78" s="63"/>
      <c r="I78" s="63"/>
      <c r="J78" s="63"/>
    </row>
    <row r="79" spans="3:17" x14ac:dyDescent="0.25">
      <c r="C79" s="2" t="s">
        <v>16</v>
      </c>
      <c r="D79" s="2"/>
      <c r="E79" s="34"/>
      <c r="F79" s="34"/>
      <c r="G79" s="9"/>
      <c r="H79" s="9"/>
      <c r="I79" s="9"/>
      <c r="J79" s="9"/>
    </row>
    <row r="80" spans="3:17" x14ac:dyDescent="0.25">
      <c r="C80" s="3" t="s">
        <v>18</v>
      </c>
      <c r="D80" s="3"/>
      <c r="E80" s="4"/>
      <c r="F80" s="6"/>
      <c r="G80" s="37"/>
      <c r="H80" s="38">
        <f>+H73*1.5</f>
        <v>50.64</v>
      </c>
      <c r="I80" s="6"/>
      <c r="J80" s="14" t="s">
        <v>50</v>
      </c>
    </row>
    <row r="81" spans="3:13" x14ac:dyDescent="0.25">
      <c r="C81" s="3" t="s">
        <v>19</v>
      </c>
      <c r="D81" s="3"/>
      <c r="E81" s="4"/>
      <c r="F81" s="3"/>
      <c r="G81" s="37"/>
      <c r="H81" s="38">
        <f>+H74*1.5</f>
        <v>5.01</v>
      </c>
      <c r="I81" s="41" t="s">
        <v>96</v>
      </c>
      <c r="J81" s="14" t="s">
        <v>50</v>
      </c>
    </row>
    <row r="82" spans="3:13" x14ac:dyDescent="0.25">
      <c r="C82" s="32" t="s">
        <v>20</v>
      </c>
      <c r="D82" s="32"/>
      <c r="E82" s="34"/>
      <c r="F82" s="34"/>
      <c r="G82" s="9"/>
      <c r="H82" s="9"/>
      <c r="I82" s="9"/>
      <c r="J82" s="9"/>
    </row>
    <row r="83" spans="3:13" x14ac:dyDescent="0.25">
      <c r="C83" s="2"/>
      <c r="D83" s="2"/>
      <c r="E83" s="34"/>
      <c r="F83" s="34"/>
      <c r="G83" s="9"/>
      <c r="H83" s="9"/>
      <c r="I83" s="9"/>
      <c r="J83" s="9"/>
    </row>
    <row r="84" spans="3:13" x14ac:dyDescent="0.25">
      <c r="C84" s="18"/>
      <c r="D84" s="18"/>
      <c r="E84" s="18"/>
      <c r="F84" s="18"/>
      <c r="G84" s="9"/>
      <c r="H84" s="9"/>
      <c r="I84" s="9"/>
      <c r="J84" s="9"/>
    </row>
    <row r="85" spans="3:13" x14ac:dyDescent="0.25">
      <c r="C85" s="3" t="s">
        <v>21</v>
      </c>
      <c r="D85" s="3"/>
      <c r="E85" s="4"/>
      <c r="F85" s="39"/>
      <c r="G85" s="37"/>
      <c r="H85" s="39">
        <v>3</v>
      </c>
      <c r="I85" s="37"/>
      <c r="J85" s="14" t="s">
        <v>71</v>
      </c>
    </row>
    <row r="86" spans="3:13" x14ac:dyDescent="0.25">
      <c r="C86" s="3" t="s">
        <v>56</v>
      </c>
      <c r="D86" s="3"/>
      <c r="E86" s="55" t="s">
        <v>91</v>
      </c>
      <c r="F86" s="39"/>
      <c r="G86" s="37"/>
      <c r="H86" s="39">
        <v>0</v>
      </c>
      <c r="I86" s="37"/>
      <c r="J86" s="50" t="s">
        <v>95</v>
      </c>
    </row>
    <row r="87" spans="3:13" x14ac:dyDescent="0.25">
      <c r="C87" s="29"/>
      <c r="D87" s="29"/>
      <c r="E87" s="29"/>
      <c r="F87" s="29"/>
      <c r="G87" s="29"/>
      <c r="H87" s="29"/>
      <c r="I87" s="29"/>
      <c r="J87" s="29"/>
    </row>
    <row r="88" spans="3:13" x14ac:dyDescent="0.25">
      <c r="C88" s="61" t="s">
        <v>46</v>
      </c>
      <c r="D88" s="61"/>
      <c r="E88" s="34"/>
      <c r="F88" s="34"/>
      <c r="G88" s="34"/>
      <c r="H88" s="34"/>
      <c r="I88" s="34"/>
      <c r="J88" s="34"/>
    </row>
    <row r="89" spans="3:13" x14ac:dyDescent="0.25">
      <c r="C89" s="36"/>
      <c r="D89" s="36"/>
      <c r="E89" s="34"/>
      <c r="F89" s="34"/>
      <c r="G89" s="34"/>
      <c r="H89" s="34"/>
      <c r="I89" s="34"/>
      <c r="J89" s="34"/>
    </row>
    <row r="90" spans="3:13" x14ac:dyDescent="0.25">
      <c r="C90" s="2" t="s">
        <v>59</v>
      </c>
      <c r="D90" s="2"/>
      <c r="E90" s="29"/>
      <c r="F90" s="29"/>
      <c r="G90" s="9"/>
      <c r="H90" s="9"/>
      <c r="I90" s="9"/>
      <c r="J90" s="9"/>
    </row>
    <row r="91" spans="3:13" x14ac:dyDescent="0.25">
      <c r="C91" s="3" t="s">
        <v>60</v>
      </c>
      <c r="D91" s="3"/>
      <c r="E91" s="4"/>
      <c r="F91" s="39"/>
      <c r="G91" s="37"/>
      <c r="H91" s="38" t="s">
        <v>100</v>
      </c>
      <c r="I91" s="31"/>
      <c r="J91" s="14" t="s">
        <v>102</v>
      </c>
      <c r="M91" t="s">
        <v>94</v>
      </c>
    </row>
    <row r="92" spans="3:13" x14ac:dyDescent="0.25">
      <c r="C92" s="4" t="s">
        <v>92</v>
      </c>
      <c r="D92" s="4"/>
      <c r="E92" s="4"/>
      <c r="F92" s="4"/>
      <c r="G92" s="37"/>
      <c r="H92" s="4"/>
      <c r="I92" s="37"/>
      <c r="J92" s="9"/>
    </row>
    <row r="93" spans="3:13" x14ac:dyDescent="0.25">
      <c r="C93" s="4"/>
      <c r="D93" s="4"/>
      <c r="E93" s="4"/>
      <c r="F93" s="4"/>
      <c r="G93" s="37"/>
      <c r="H93" s="30"/>
      <c r="I93" s="9"/>
      <c r="J93" s="9"/>
    </row>
    <row r="94" spans="3:13" x14ac:dyDescent="0.25">
      <c r="C94" s="2" t="s">
        <v>51</v>
      </c>
      <c r="D94" s="2"/>
      <c r="E94" s="28"/>
      <c r="F94" s="28"/>
      <c r="G94" s="9"/>
      <c r="H94" s="9"/>
      <c r="I94" s="9"/>
      <c r="J94" s="9"/>
    </row>
    <row r="95" spans="3:13" x14ac:dyDescent="0.25">
      <c r="C95" s="3" t="s">
        <v>52</v>
      </c>
      <c r="D95" s="3"/>
      <c r="E95" s="4"/>
      <c r="F95" s="39"/>
      <c r="G95" s="37"/>
      <c r="H95" s="39">
        <v>25</v>
      </c>
      <c r="I95" s="31"/>
      <c r="J95" s="14" t="s">
        <v>71</v>
      </c>
    </row>
    <row r="96" spans="3:13" x14ac:dyDescent="0.25">
      <c r="C96" s="3" t="s">
        <v>61</v>
      </c>
      <c r="D96" s="3"/>
      <c r="E96" s="4"/>
      <c r="F96" s="39"/>
      <c r="G96" s="37"/>
      <c r="H96" s="39">
        <v>25</v>
      </c>
      <c r="I96" s="31"/>
      <c r="J96" s="14" t="s">
        <v>71</v>
      </c>
    </row>
    <row r="97" spans="3:13" x14ac:dyDescent="0.25">
      <c r="C97" s="3" t="s">
        <v>53</v>
      </c>
      <c r="D97" s="3"/>
      <c r="E97" s="4"/>
      <c r="F97" s="6"/>
      <c r="G97" s="37"/>
      <c r="H97" s="38">
        <v>125</v>
      </c>
      <c r="I97" s="46"/>
      <c r="J97" s="14" t="s">
        <v>71</v>
      </c>
    </row>
    <row r="98" spans="3:13" x14ac:dyDescent="0.25">
      <c r="C98" s="3" t="s">
        <v>68</v>
      </c>
      <c r="D98" s="3"/>
      <c r="E98" s="4"/>
      <c r="F98" s="6"/>
      <c r="G98" s="37"/>
      <c r="H98" s="38">
        <v>150</v>
      </c>
      <c r="I98" s="3" t="s">
        <v>58</v>
      </c>
      <c r="J98" s="14" t="s">
        <v>71</v>
      </c>
    </row>
    <row r="99" spans="3:13" x14ac:dyDescent="0.25">
      <c r="C99" s="3" t="s">
        <v>69</v>
      </c>
      <c r="D99" s="3"/>
      <c r="E99" s="4"/>
      <c r="F99" s="6"/>
      <c r="G99" s="37"/>
      <c r="H99" s="38">
        <v>75</v>
      </c>
      <c r="I99" s="3"/>
      <c r="J99" s="14" t="s">
        <v>71</v>
      </c>
    </row>
    <row r="100" spans="3:13" x14ac:dyDescent="0.25">
      <c r="C100" s="3" t="s">
        <v>55</v>
      </c>
      <c r="D100" s="3"/>
      <c r="E100" s="4"/>
      <c r="F100" s="6"/>
      <c r="G100" s="37"/>
      <c r="H100" s="38">
        <v>0</v>
      </c>
      <c r="I100" s="46"/>
      <c r="J100" s="14" t="s">
        <v>71</v>
      </c>
    </row>
    <row r="101" spans="3:13" x14ac:dyDescent="0.25">
      <c r="C101" s="3" t="s">
        <v>70</v>
      </c>
      <c r="D101" s="3"/>
      <c r="E101" s="4"/>
      <c r="F101" s="6"/>
      <c r="G101" s="37"/>
      <c r="H101" s="38">
        <v>0</v>
      </c>
      <c r="I101" s="3" t="s">
        <v>58</v>
      </c>
      <c r="J101" s="14" t="s">
        <v>71</v>
      </c>
    </row>
    <row r="102" spans="3:13" x14ac:dyDescent="0.25">
      <c r="C102" s="3" t="s">
        <v>54</v>
      </c>
      <c r="D102" s="3"/>
      <c r="E102" s="4"/>
      <c r="F102" s="3"/>
      <c r="G102" s="37"/>
      <c r="H102" s="38">
        <v>95</v>
      </c>
      <c r="I102" s="41"/>
      <c r="J102" s="14" t="s">
        <v>71</v>
      </c>
    </row>
    <row r="103" spans="3:13" x14ac:dyDescent="0.25">
      <c r="C103" s="3" t="s">
        <v>67</v>
      </c>
      <c r="D103" s="3"/>
      <c r="E103" s="4"/>
      <c r="F103" s="3"/>
      <c r="G103" s="37"/>
      <c r="H103" s="38">
        <v>47</v>
      </c>
      <c r="I103" s="41"/>
      <c r="J103" s="14" t="s">
        <v>71</v>
      </c>
    </row>
    <row r="104" spans="3:13" x14ac:dyDescent="0.25">
      <c r="C104" s="3" t="s">
        <v>57</v>
      </c>
      <c r="D104" s="3"/>
      <c r="E104" s="4"/>
      <c r="F104" s="3"/>
      <c r="G104" s="37"/>
      <c r="H104" s="38" t="s">
        <v>101</v>
      </c>
      <c r="I104" s="41"/>
      <c r="J104" s="14" t="s">
        <v>102</v>
      </c>
      <c r="M104" t="s">
        <v>94</v>
      </c>
    </row>
    <row r="105" spans="3:13" x14ac:dyDescent="0.25">
      <c r="C105" s="4" t="s">
        <v>93</v>
      </c>
      <c r="D105" s="3"/>
      <c r="E105" s="4"/>
      <c r="F105" s="3"/>
      <c r="G105" s="37"/>
      <c r="H105" s="38"/>
      <c r="I105" s="41"/>
      <c r="J105" s="9"/>
    </row>
    <row r="106" spans="3:13" s="6" customFormat="1" x14ac:dyDescent="0.25">
      <c r="C106" s="4" t="s">
        <v>66</v>
      </c>
      <c r="D106" s="3"/>
      <c r="E106" s="4"/>
      <c r="F106" s="3"/>
      <c r="G106" s="37"/>
      <c r="H106" s="38">
        <v>64</v>
      </c>
      <c r="I106" s="41" t="s">
        <v>65</v>
      </c>
      <c r="J106" s="14" t="s">
        <v>71</v>
      </c>
    </row>
    <row r="107" spans="3:13" s="6" customFormat="1" x14ac:dyDescent="0.25">
      <c r="C107" s="4"/>
      <c r="D107" s="3"/>
      <c r="E107" s="4"/>
      <c r="F107" s="3"/>
      <c r="G107" s="37"/>
      <c r="H107" s="38"/>
      <c r="I107" s="41"/>
      <c r="J107" s="9"/>
    </row>
    <row r="108" spans="3:13" x14ac:dyDescent="0.25">
      <c r="C108" s="62" t="s">
        <v>35</v>
      </c>
      <c r="D108" s="62"/>
      <c r="E108" s="62"/>
      <c r="F108" s="24"/>
      <c r="G108" s="25"/>
      <c r="H108" s="26">
        <v>5</v>
      </c>
      <c r="I108" s="27" t="s">
        <v>47</v>
      </c>
      <c r="J108" s="56" t="s">
        <v>36</v>
      </c>
    </row>
  </sheetData>
  <mergeCells count="9">
    <mergeCell ref="C3:D3"/>
    <mergeCell ref="C48:D48"/>
    <mergeCell ref="C108:E108"/>
    <mergeCell ref="C8:J8"/>
    <mergeCell ref="C71:J71"/>
    <mergeCell ref="C50:J50"/>
    <mergeCell ref="C34:J34"/>
    <mergeCell ref="C78:J78"/>
    <mergeCell ref="C88:D88"/>
  </mergeCells>
  <pageMargins left="0.7" right="0.7" top="0.75" bottom="0.75" header="0.3" footer="0.3"/>
  <pageSetup scale="91" fitToHeight="0" orientation="portrait" horizontalDpi="4294967293" verticalDpi="4294967293" r:id="rId1"/>
  <headerFooter>
    <oddFooter>&amp;LFees as of 02/09/2017</oddFooter>
  </headerFooter>
  <rowBreaks count="2" manualBreakCount="2">
    <brk id="47" min="1" max="10" man="1"/>
    <brk id="8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Public Works</vt:lpstr>
      <vt:lpstr>'Public Works'!Print_Area</vt:lpstr>
    </vt:vector>
  </TitlesOfParts>
  <Company>City of Molalla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 Johnson</dc:creator>
  <cp:lastModifiedBy>Gerald Fisher</cp:lastModifiedBy>
  <cp:lastPrinted>2017-02-09T20:43:24Z</cp:lastPrinted>
  <dcterms:created xsi:type="dcterms:W3CDTF">2008-07-25T23:48:11Z</dcterms:created>
  <dcterms:modified xsi:type="dcterms:W3CDTF">2017-02-09T20:43:29Z</dcterms:modified>
</cp:coreProperties>
</file>