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deqhq1\AQCOMMON\CleanerAirOR\Facility Files\New facilities\Northwest Region\Eagle Trailer Manufacturing\Emissions Inventory\"/>
    </mc:Choice>
  </mc:AlternateContent>
  <xr:revisionPtr revIDLastSave="0" documentId="13_ncr:1_{367D4A2B-C45B-4A08-9E26-345E3B5A55CC}" xr6:coauthVersionLast="47" xr6:coauthVersionMax="47" xr10:uidLastSave="{00000000-0000-0000-0000-000000000000}"/>
  <bookViews>
    <workbookView xWindow="-120" yWindow="-120" windowWidth="29040" windowHeight="15840"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0" i="9" l="1"/>
  <c r="N21" i="9"/>
  <c r="M20" i="9"/>
  <c r="M21" i="9"/>
  <c r="K20" i="9"/>
  <c r="K21" i="9"/>
  <c r="G21" i="9"/>
  <c r="J21" i="9" s="1"/>
  <c r="J20" i="9"/>
  <c r="G20" i="9"/>
  <c r="F21" i="9"/>
  <c r="F20" i="9"/>
  <c r="F24" i="11" l="1"/>
  <c r="F23" i="11" l="1"/>
  <c r="L15" i="2"/>
  <c r="K15" i="2"/>
  <c r="J19" i="11" l="1"/>
  <c r="M19" i="11" l="1"/>
  <c r="G24" i="11" l="1"/>
  <c r="M27" i="11"/>
  <c r="L27" i="11"/>
  <c r="J27" i="11"/>
  <c r="I27" i="11"/>
  <c r="G26" i="11"/>
  <c r="G27" i="11"/>
  <c r="M21" i="11"/>
  <c r="M22" i="11"/>
  <c r="M23" i="11"/>
  <c r="M24" i="11"/>
  <c r="M25" i="11"/>
  <c r="M26" i="11"/>
  <c r="L21" i="11"/>
  <c r="L22" i="11"/>
  <c r="L23" i="11"/>
  <c r="L24" i="11"/>
  <c r="L25" i="11"/>
  <c r="L26" i="11"/>
  <c r="J21" i="11"/>
  <c r="J22" i="11"/>
  <c r="J23" i="11"/>
  <c r="J24" i="11"/>
  <c r="J25" i="11"/>
  <c r="J26" i="11"/>
  <c r="I21" i="11"/>
  <c r="I22" i="11"/>
  <c r="I23" i="11"/>
  <c r="I24" i="11"/>
  <c r="I25" i="11"/>
  <c r="I26" i="11"/>
  <c r="D25" i="11"/>
  <c r="D45" i="11"/>
  <c r="D46" i="11"/>
  <c r="D44" i="11"/>
  <c r="D47" i="11"/>
  <c r="D48" i="11"/>
  <c r="D49" i="11"/>
  <c r="D50" i="11"/>
  <c r="D51" i="11"/>
  <c r="D52" i="11"/>
  <c r="D53" i="11"/>
  <c r="D54" i="11"/>
  <c r="D55" i="11"/>
  <c r="D56" i="11"/>
  <c r="D57" i="11"/>
  <c r="D58" i="11"/>
  <c r="D59" i="11"/>
  <c r="D60" i="11"/>
  <c r="D61" i="11"/>
  <c r="D62" i="11"/>
  <c r="D63" i="11"/>
  <c r="D64" i="11"/>
  <c r="D65" i="11"/>
  <c r="D66" i="11"/>
  <c r="D67" i="11" l="1"/>
  <c r="D71" i="11"/>
  <c r="D72" i="11"/>
  <c r="D73" i="11"/>
  <c r="D74" i="11"/>
  <c r="D75" i="11"/>
  <c r="D68" i="11" l="1"/>
  <c r="D69" i="11"/>
  <c r="M20" i="11"/>
  <c r="L20" i="11"/>
  <c r="J20" i="11"/>
  <c r="I20" i="11"/>
  <c r="D41" i="11"/>
  <c r="D42" i="11"/>
  <c r="D39" i="11"/>
  <c r="D36" i="11"/>
  <c r="D33" i="11"/>
  <c r="D30" i="11"/>
  <c r="D27" i="11"/>
  <c r="D22" i="11"/>
  <c r="D23" i="11"/>
  <c r="D24" i="11"/>
  <c r="D20" i="11"/>
  <c r="G16" i="9"/>
  <c r="C16" i="9"/>
  <c r="C17" i="9"/>
  <c r="F16" i="9"/>
  <c r="N17" i="9" l="1"/>
  <c r="N18" i="9"/>
  <c r="N19" i="9"/>
  <c r="M17" i="9"/>
  <c r="M18" i="9"/>
  <c r="M19" i="9"/>
  <c r="K17" i="9"/>
  <c r="K18" i="9"/>
  <c r="K19" i="9"/>
  <c r="J17" i="9"/>
  <c r="J18" i="9"/>
  <c r="J19" i="9"/>
  <c r="N16" i="9"/>
  <c r="M16" i="9"/>
  <c r="K16" i="9"/>
  <c r="J16" i="9"/>
  <c r="D29" i="11" l="1"/>
  <c r="D26" i="11"/>
  <c r="I19" i="11"/>
  <c r="L19" i="11"/>
  <c r="D19" i="11"/>
  <c r="D21" i="11"/>
  <c r="C18" i="9" l="1"/>
  <c r="D31" i="11"/>
  <c r="D32" i="11"/>
  <c r="D34" i="11"/>
  <c r="D35" i="11"/>
  <c r="D37" i="11"/>
  <c r="D38" i="11"/>
  <c r="D40" i="11"/>
  <c r="D43" i="11"/>
  <c r="D70"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E14" i="11" l="1"/>
  <c r="E15" i="11"/>
  <c r="E16" i="11"/>
  <c r="E17" i="11"/>
  <c r="E18" i="11"/>
  <c r="E19" i="11"/>
  <c r="E21" i="11"/>
  <c r="E25" i="11"/>
  <c r="E26" i="11"/>
  <c r="E28" i="11"/>
  <c r="E29" i="11"/>
  <c r="E31" i="11"/>
  <c r="E32" i="11"/>
  <c r="E34" i="11"/>
  <c r="E35" i="11"/>
  <c r="E37" i="11"/>
  <c r="E38" i="11"/>
  <c r="E40" i="11"/>
  <c r="E43" i="11"/>
  <c r="E44" i="11"/>
  <c r="E48" i="11"/>
  <c r="E49" i="11"/>
  <c r="E51" i="11"/>
  <c r="E52" i="11"/>
  <c r="E56" i="11"/>
  <c r="E57" i="11"/>
  <c r="E58" i="11"/>
  <c r="E60" i="11"/>
  <c r="E61" i="11"/>
  <c r="E63" i="11"/>
  <c r="E64" i="11"/>
  <c r="E66" i="11"/>
  <c r="E67"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501" i="11"/>
  <c r="E502" i="11"/>
  <c r="E503" i="11"/>
  <c r="E504" i="11"/>
  <c r="E505" i="11"/>
  <c r="E506" i="11"/>
  <c r="E507" i="11"/>
  <c r="E508" i="11"/>
  <c r="E509" i="11"/>
  <c r="E510" i="11"/>
  <c r="E511" i="11"/>
  <c r="E512" i="11"/>
  <c r="E513" i="11"/>
  <c r="E514" i="11"/>
  <c r="E515" i="11"/>
  <c r="E516" i="11"/>
  <c r="E517" i="11"/>
  <c r="E518" i="11"/>
  <c r="E519" i="11"/>
  <c r="E520" i="11"/>
  <c r="E521" i="11"/>
  <c r="E522" i="11"/>
  <c r="E13" i="11"/>
  <c r="E12" i="11"/>
  <c r="D14" i="11"/>
  <c r="D15" i="11"/>
  <c r="D16" i="11"/>
  <c r="D17" i="11"/>
  <c r="D13" i="11"/>
  <c r="D12" i="11"/>
  <c r="D16" i="9"/>
  <c r="D17" i="9"/>
  <c r="D34" i="9"/>
  <c r="D98" i="9"/>
  <c r="D162"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J14" i="11" s="1"/>
  <c r="C15" i="9"/>
  <c r="D15" i="9" s="1"/>
  <c r="M14" i="11" l="1"/>
  <c r="N14" i="11"/>
  <c r="J17" i="11"/>
  <c r="L17" i="11"/>
  <c r="N17" i="11"/>
  <c r="L14" i="11"/>
  <c r="M17" i="11"/>
  <c r="I14" i="11"/>
  <c r="K14"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<sst xmlns="http://schemas.openxmlformats.org/spreadsheetml/2006/main" count="2015" uniqueCount="1386">
  <si>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</si>
  <si>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</si>
  <si>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</si>
  <si>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</si>
  <si>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</si>
  <si>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</si>
  <si>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</si>
  <si>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</si>
  <si>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</si>
  <si>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</si>
  <si>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</si>
  <si>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</si>
  <si>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</si>
  <si>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</si>
  <si>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</si>
  <si>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</si>
  <si>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</si>
  <si>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</si>
  <si>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</si>
  <si>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</si>
  <si>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</si>
  <si>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</si>
  <si>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</si>
  <si>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</si>
  <si>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</si>
  <si>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</si>
  <si>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</si>
  <si>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</si>
  <si>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</si>
  <si>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</si>
  <si>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</si>
  <si>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</si>
  <si>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</si>
  <si>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</si>
  <si>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</si>
  <si>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</si>
  <si>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</si>
  <si>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</si>
  <si>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</si>
  <si>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</si>
  <si>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</si>
  <si>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</si>
  <si>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</si>
  <si>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</si>
  <si>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</si>
  <si>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</si>
  <si>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</si>
  <si>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</si>
  <si>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</si>
  <si>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</si>
  <si>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</si>
  <si>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</si>
  <si>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</si>
  <si>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</si>
  <si>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</si>
  <si>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</si>
  <si>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</si>
  <si>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</si>
  <si>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</si>
  <si>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</si>
  <si>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</si>
  <si>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</si>
  <si>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</si>
  <si>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</si>
  <si>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</si>
  <si>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</si>
  <si>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</si>
  <si>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</si>
  <si>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</si>
  <si>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</si>
  <si>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</si>
  <si>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</si>
  <si>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</si>
  <si>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</si>
  <si>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</si>
  <si>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</si>
  <si>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</si>
  <si>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</si>
  <si>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</si>
  <si>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</si>
  <si>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</si>
  <si>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</si>
  <si>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</si>
  <si>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</si>
  <si>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</si>
  <si>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</si>
  <si>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</si>
  <si>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</si>
  <si>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</si>
  <si>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</si>
  <si>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</si>
  <si>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</si>
  <si>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</si>
  <si>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</si>
  <si>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</si>
  <si>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</si>
  <si>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</si>
  <si>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</si>
  <si>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</si>
  <si>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</si>
  <si>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</si>
  <si>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</si>
  <si>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</si>
  <si>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</si>
  <si>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</si>
  <si>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</si>
  <si>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</si>
  <si>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</si>
  <si>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</si>
  <si>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</si>
  <si>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</si>
  <si>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</si>
  <si>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</si>
  <si>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</si>
  <si>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</si>
  <si>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</si>
  <si>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</si>
  <si>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</si>
  <si>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</si>
  <si>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</si>
  <si>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</si>
  <si>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</si>
  <si>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</si>
  <si>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</si>
  <si>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</si>
  <si>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</si>
  <si>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</si>
  <si>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</si>
  <si>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</si>
  <si>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</si>
  <si>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</si>
  <si>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</si>
  <si>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</si>
  <si>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</si>
  <si>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</si>
  <si>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</si>
  <si>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</si>
  <si>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</si>
  <si>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</si>
  <si>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</si>
  <si>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</si>
  <si>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</si>
  <si>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</si>
  <si>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</si>
  <si>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</si>
  <si>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</si>
  <si>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</si>
  <si>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</si>
  <si>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</si>
  <si>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</si>
  <si>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</si>
  <si>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</si>
  <si>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</si>
  <si>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</si>
  <si>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</si>
  <si>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</si>
  <si>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</si>
  <si>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</si>
  <si>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</si>
  <si>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</si>
  <si>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</si>
  <si>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</si>
  <si>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</si>
  <si>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</si>
  <si>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</si>
  <si>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</si>
  <si>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</si>
  <si>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</si>
  <si>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</si>
  <si>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</si>
  <si>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</si>
  <si>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</si>
  <si>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</si>
  <si>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</si>
  <si>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</si>
  <si>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</si>
  <si>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</si>
  <si>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</si>
  <si>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</si>
  <si>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</si>
  <si>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</si>
  <si>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</si>
  <si>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</si>
  <si>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</si>
  <si>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</si>
  <si>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</si>
  <si>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</si>
  <si>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</si>
  <si>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</si>
  <si>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</si>
  <si>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</si>
  <si>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</si>
  <si>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</si>
  <si>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</si>
  <si>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</si>
  <si>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</si>
  <si>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</si>
  <si>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</si>
  <si>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</si>
  <si>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</si>
  <si>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</si>
  <si>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</si>
  <si>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</si>
  <si>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</si>
  <si>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</si>
  <si>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</si>
  <si>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</si>
  <si>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</si>
  <si>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</si>
  <si>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</si>
  <si>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</si>
  <si>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</si>
  <si>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</si>
  <si>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</si>
  <si>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</si>
  <si>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</si>
  <si>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</si>
  <si>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</si>
  <si>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</si>
  <si>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</si>
  <si>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</si>
  <si>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</si>
  <si>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</si>
  <si>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</si>
  <si>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</si>
  <si>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</si>
  <si>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</si>
  <si>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</si>
  <si>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</si>
  <si>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</si>
  <si>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</si>
  <si>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</si>
  <si>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</si>
  <si>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</si>
  <si>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</si>
  <si>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</si>
  <si>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</si>
  <si>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</si>
  <si>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</si>
  <si>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</si>
  <si>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</si>
  <si>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</si>
  <si>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</si>
  <si>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</si>
  <si>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</si>
  <si>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</si>
  <si>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</si>
  <si>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</si>
  <si>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</si>
  <si>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</si>
  <si>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</si>
  <si>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</si>
  <si>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</si>
  <si>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</si>
  <si>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</si>
  <si>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</si>
  <si>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</si>
  <si>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</si>
  <si>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</si>
  <si>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</si>
  <si>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</si>
  <si>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</si>
  <si>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</si>
  <si>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</si>
  <si>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</si>
  <si>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</si>
  <si>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</si>
  <si>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</si>
  <si>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</si>
  <si>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</si>
  <si>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</si>
  <si>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</si>
  <si>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</si>
  <si>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</si>
  <si>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</si>
  <si>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</si>
  <si>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</si>
  <si>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</si>
  <si>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</si>
  <si>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</si>
  <si>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</si>
  <si>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</si>
  <si>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</si>
  <si>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</si>
  <si>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</si>
  <si>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</si>
  <si>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</si>
  <si>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</si>
  <si>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</si>
  <si>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</si>
  <si>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</si>
  <si>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</si>
  <si>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</si>
  <si>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</si>
  <si>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</si>
  <si>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</si>
  <si>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</si>
  <si>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</si>
  <si>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</si>
  <si>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</si>
  <si>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</si>
  <si>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</si>
  <si>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</si>
  <si>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</si>
  <si>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</si>
  <si>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</si>
  <si>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</si>
  <si>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</si>
  <si>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</si>
  <si>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</si>
  <si>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</si>
  <si>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</si>
  <si>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</si>
  <si>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</si>
  <si>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</si>
  <si>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</si>
  <si>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</si>
  <si>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</si>
  <si>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</si>
  <si>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</si>
  <si>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</si>
  <si>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</si>
  <si>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</si>
  <si>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</si>
  <si>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</si>
  <si>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</si>
  <si>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</si>
  <si>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</si>
  <si>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</si>
  <si>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</si>
  <si>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</si>
  <si>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</si>
  <si>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</si>
  <si>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</si>
  <si>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</si>
  <si>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</si>
  <si>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</si>
  <si>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</si>
  <si>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</si>
  <si>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</si>
  <si>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</si>
  <si>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</si>
  <si>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</si>
  <si>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</si>
  <si>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</si>
  <si>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</si>
  <si>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</si>
  <si>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</si>
  <si>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</si>
  <si>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</si>
  <si>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</si>
  <si>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</si>
  <si>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</si>
  <si>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</si>
  <si>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</si>
  <si>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</si>
  <si>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</si>
  <si>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</si>
  <si>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</si>
  <si>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</si>
  <si>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</si>
  <si>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</si>
  <si>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</si>
  <si>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</si>
  <si>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</si>
  <si>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</si>
  <si>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</si>
  <si>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</si>
  <si>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</si>
  <si>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</si>
  <si>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</si>
  <si>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</si>
  <si>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</si>
  <si>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</si>
  <si>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</si>
  <si>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</si>
  <si>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</si>
  <si>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</si>
  <si>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</si>
  <si>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</si>
  <si>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</si>
  <si>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</si>
  <si>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</si>
  <si>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</si>
  <si>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</si>
  <si>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</si>
  <si>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</si>
  <si>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</si>
  <si>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</si>
  <si>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</si>
  <si>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</si>
  <si>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</si>
  <si>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</si>
  <si>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</si>
  <si>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</si>
  <si>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</si>
  <si>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</si>
  <si>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</si>
  <si>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</si>
  <si>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</si>
  <si>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</si>
  <si>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</si>
  <si>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</si>
  <si>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</si>
  <si>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</si>
  <si>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</si>
  <si>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</si>
  <si>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</si>
  <si>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</si>
  <si>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</si>
  <si>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</si>
  <si>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</si>
  <si>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</si>
  <si>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</si>
  <si>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</si>
  <si>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</si>
  <si>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</si>
  <si>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</si>
  <si>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</si>
  <si>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</si>
  <si>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</si>
  <si>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</si>
  <si>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</si>
  <si>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</si>
  <si>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</si>
  <si>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</si>
  <si>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</si>
  <si>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</si>
  <si>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</si>
  <si>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</si>
  <si>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</si>
  <si>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</si>
  <si>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</si>
  <si>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</si>
  <si>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</si>
  <si>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</si>
  <si>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</si>
  <si>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</si>
  <si>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</si>
  <si>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</si>
  <si>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</si>
  <si>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</si>
  <si>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</si>
  <si>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</si>
  <si>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</si>
  <si>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</si>
  <si>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</si>
  <si>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</si>
  <si>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</si>
  <si>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</si>
  <si>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</si>
  <si>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</si>
  <si>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</si>
  <si>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</si>
  <si>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</si>
  <si>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</si>
  <si>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</si>
  <si>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</si>
  <si>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</si>
  <si>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</si>
  <si>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</si>
  <si>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</si>
  <si>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</si>
  <si>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</si>
  <si>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</si>
  <si>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</si>
  <si>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</si>
  <si>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</si>
  <si>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</si>
  <si>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</si>
  <si>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</si>
  <si>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</si>
  <si>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</si>
  <si>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</si>
  <si>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</si>
  <si>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</si>
  <si>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</si>
  <si>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</si>
  <si>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</si>
  <si>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</si>
  <si>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</si>
  <si>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</si>
  <si>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</si>
  <si>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</si>
  <si>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</si>
  <si>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</si>
  <si>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</si>
  <si>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</si>
  <si>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</si>
  <si>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</si>
  <si>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</si>
  <si>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</si>
  <si>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</si>
  <si>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</si>
  <si>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</si>
  <si>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</si>
  <si>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</si>
  <si>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</si>
  <si>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</si>
  <si>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</si>
  <si>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</si>
  <si>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</si>
  <si>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</si>
  <si>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</si>
  <si>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</si>
  <si>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</si>
  <si>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</si>
  <si>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</si>
  <si>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</si>
  <si>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</si>
  <si>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</si>
  <si>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</si>
  <si>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</si>
  <si>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</si>
  <si>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</si>
  <si>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</si>
  <si>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</si>
  <si>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</si>
  <si>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</si>
  <si>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</si>
  <si>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</si>
  <si>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</si>
  <si>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</si>
  <si>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</si>
  <si>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</si>
  <si>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</si>
  <si>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</si>
  <si>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</si>
  <si>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</si>
  <si>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</si>
  <si>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</si>
  <si>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</si>
  <si>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</si>
  <si>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</si>
  <si>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</si>
  <si>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</si>
  <si>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</si>
  <si>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</si>
  <si>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</si>
  <si>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</si>
  <si>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</si>
  <si>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</si>
  <si>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</si>
  <si>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</si>
  <si>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</si>
  <si>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</si>
  <si>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</si>
  <si>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</si>
  <si>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</si>
  <si>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</si>
  <si>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</si>
  <si>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</si>
  <si>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</si>
  <si>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</si>
  <si>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</si>
  <si>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</si>
  <si>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</si>
  <si>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</si>
  <si>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</si>
  <si>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</si>
  <si>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</si>
  <si>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</si>
  <si>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</si>
  <si>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</si>
  <si>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</si>
  <si>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</si>
  <si>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</si>
  <si>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</si>
  <si>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</si>
  <si>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</si>
  <si>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</si>
  <si>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</si>
  <si>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</si>
  <si>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</si>
  <si>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</si>
  <si>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</si>
  <si>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</si>
  <si>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</si>
  <si>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</si>
  <si>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</si>
  <si>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</si>
  <si>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</si>
  <si>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</si>
  <si>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</si>
  <si>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</si>
  <si>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</si>
  <si>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</si>
  <si>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</si>
  <si>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</si>
  <si>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</si>
  <si>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</si>
  <si>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</si>
  <si>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</si>
  <si>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</si>
  <si>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</si>
  <si>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</si>
  <si>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</si>
  <si>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</si>
  <si>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</si>
  <si>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</si>
  <si>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</si>
  <si>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</si>
  <si>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</si>
  <si>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</si>
  <si>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</si>
  <si>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</si>
  <si>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</si>
  <si>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</si>
  <si>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</si>
  <si>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</si>
  <si>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</si>
  <si>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</si>
  <si>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</si>
  <si>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</si>
  <si>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</si>
  <si>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</si>
  <si>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</si>
  <si>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</si>
  <si>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</si>
  <si>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</si>
  <si>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</si>
  <si>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</si>
  <si>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</si>
  <si>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</si>
  <si>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</si>
  <si>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</si>
  <si>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</si>
  <si>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</si>
  <si>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</si>
  <si>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</si>
  <si>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</si>
  <si>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</si>
  <si>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</si>
  <si>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</si>
  <si>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</si>
  <si>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</si>
  <si>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</si>
  <si>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</si>
  <si>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</si>
  <si>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</si>
  <si>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</si>
  <si>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</si>
  <si>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</si>
  <si>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</si>
  <si>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</si>
  <si>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</si>
  <si>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</si>
  <si>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</si>
  <si>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</si>
  <si>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</si>
  <si>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</si>
  <si>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</si>
  <si>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</si>
  <si>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</si>
  <si>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</si>
  <si>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</si>
  <si>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</si>
  <si>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</si>
  <si>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</si>
  <si>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</si>
  <si>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</si>
  <si>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</si>
  <si>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</si>
  <si>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</si>
  <si>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</si>
  <si>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</si>
  <si>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</si>
  <si>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</si>
  <si>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</si>
  <si>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</si>
  <si>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</si>
  <si>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</si>
  <si>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</si>
  <si>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</si>
  <si>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</si>
  <si>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</si>
  <si>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</si>
  <si>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</si>
  <si>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</si>
  <si>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</si>
  <si>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</si>
  <si>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</si>
  <si>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</si>
  <si>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</si>
  <si>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</si>
  <si>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</si>
  <si>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</si>
  <si>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</si>
  <si>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</si>
  <si>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</si>
  <si>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</si>
  <si>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</si>
  <si>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</si>
  <si>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</si>
  <si>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</si>
  <si>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</si>
  <si>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</si>
  <si>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</si>
  <si>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</si>
  <si>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</si>
  <si>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</si>
  <si>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</si>
  <si>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</si>
  <si>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</si>
  <si>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</si>
  <si>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</si>
  <si>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</si>
  <si>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</si>
  <si>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</si>
  <si>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</si>
  <si>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</si>
  <si>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</si>
  <si>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</si>
  <si>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</si>
  <si>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</si>
  <si>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</si>
  <si>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</si>
  <si>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</si>
  <si>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</si>
  <si>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</si>
  <si>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</si>
  <si>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</si>
  <si>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</si>
  <si>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</si>
  <si>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</si>
  <si>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</si>
  <si>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</si>
  <si>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</si>
  <si>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</si>
  <si>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</si>
  <si>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</si>
  <si>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</si>
  <si>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</si>
  <si>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</si>
  <si>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</si>
  <si>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</si>
  <si>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</si>
  <si>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</si>
  <si>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</si>
  <si>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</si>
  <si>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</si>
  <si>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</si>
  <si>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</si>
  <si>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</si>
  <si>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</si>
  <si>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</si>
  <si>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</si>
  <si>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</si>
  <si>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</si>
  <si>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</si>
  <si>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</si>
  <si>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</si>
  <si>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</si>
  <si>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</si>
  <si>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</si>
  <si>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</si>
  <si>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</si>
  <si>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</si>
  <si>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</si>
  <si>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</si>
  <si>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</si>
  <si>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</si>
  <si>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</si>
  <si>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</si>
  <si>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</si>
  <si>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</si>
  <si>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</si>
  <si>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</si>
  <si>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</si>
  <si>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</si>
  <si>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</si>
  <si>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</si>
  <si>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</si>
  <si>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</si>
  <si>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</si>
  <si>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</si>
  <si>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</si>
  <si>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</si>
  <si>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</si>
  <si>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</si>
  <si>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</si>
  <si>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</si>
  <si>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</si>
  <si>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</si>
  <si>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</si>
  <si>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</si>
  <si>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</si>
  <si>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</si>
  <si>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</si>
  <si>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</si>
  <si>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</si>
  <si>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</si>
  <si>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</si>
  <si>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</si>
  <si>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</si>
  <si>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</si>
  <si>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</si>
  <si>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</si>
  <si>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</si>
  <si>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</si>
  <si>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</si>
  <si>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</si>
  <si>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</si>
  <si>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</si>
  <si>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</si>
  <si>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</si>
  <si>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</si>
  <si>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</si>
  <si>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</si>
  <si>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</si>
  <si>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</si>
  <si>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</si>
  <si>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</si>
  <si>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</si>
  <si>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</si>
  <si>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</si>
  <si>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</si>
  <si>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</si>
  <si>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</si>
  <si>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</si>
  <si>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</si>
  <si>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</si>
  <si>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</si>
  <si>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</si>
  <si>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</si>
  <si>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</si>
  <si>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</si>
  <si>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</si>
  <si>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</si>
  <si>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</si>
  <si>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</si>
  <si>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</si>
  <si>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</si>
  <si>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</si>
  <si>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</si>
  <si>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</si>
  <si>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</si>
  <si>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</si>
  <si>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</si>
  <si>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</si>
  <si>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</si>
  <si>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</si>
  <si>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</si>
  <si>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</si>
  <si>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</si>
  <si>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</si>
  <si>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</si>
  <si>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</si>
  <si>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</si>
  <si>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</si>
  <si>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</si>
  <si>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</si>
  <si>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</si>
  <si>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</si>
  <si>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</si>
  <si>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</si>
  <si>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</si>
  <si>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</si>
  <si>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</si>
  <si>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</si>
  <si>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</si>
  <si>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</si>
  <si>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</si>
  <si>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</si>
  <si>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</si>
  <si>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</si>
  <si>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</si>
  <si>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</si>
  <si>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</si>
  <si>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</si>
  <si>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</si>
  <si>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</si>
  <si>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</si>
  <si>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</si>
  <si>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</si>
  <si>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</si>
  <si>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</si>
  <si>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</si>
  <si>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</si>
  <si>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</si>
  <si>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</si>
  <si>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</si>
  <si>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</si>
  <si>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</si>
  <si>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</si>
  <si>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</si>
  <si>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</si>
  <si>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</si>
  <si>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</si>
  <si>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</si>
  <si>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</si>
  <si>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</si>
  <si>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</si>
  <si>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</si>
  <si>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</si>
  <si>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</si>
  <si>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</si>
  <si>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</si>
  <si>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</si>
  <si>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</si>
  <si>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</si>
  <si>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</si>
  <si>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</si>
  <si>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</si>
  <si>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</si>
  <si>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</si>
  <si>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</si>
  <si>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</si>
  <si>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</si>
  <si>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</si>
  <si>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</si>
  <si>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</si>
  <si>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</si>
  <si>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</si>
  <si>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</si>
  <si>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</si>
  <si>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</si>
  <si>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</si>
  <si>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</si>
  <si>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</si>
  <si>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</si>
  <si>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</si>
  <si>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</si>
  <si>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</si>
  <si>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</si>
  <si>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</si>
  <si>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</si>
  <si>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</si>
  <si>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</si>
  <si>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</si>
  <si>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</si>
  <si>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</si>
  <si>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</si>
  <si>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</si>
  <si>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</si>
  <si>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</si>
  <si>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</si>
  <si>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</si>
  <si>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</si>
  <si>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</si>
  <si>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</si>
  <si>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</si>
  <si>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</si>
  <si>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</si>
  <si>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</si>
  <si>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</si>
  <si>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</si>
  <si>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</si>
  <si>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</si>
  <si>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</si>
  <si>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</si>
  <si>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</si>
  <si>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</si>
  <si>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</si>
  <si>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</si>
  <si>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</si>
  <si>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</si>
  <si>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</si>
  <si>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</si>
  <si>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</si>
  <si>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</si>
  <si>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</si>
  <si>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</si>
  <si>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</si>
  <si>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</si>
  <si>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</si>
  <si>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</si>
  <si>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</si>
  <si>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</si>
  <si>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</si>
  <si>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</si>
  <si>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</si>
  <si>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</si>
  <si>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</si>
  <si>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</si>
  <si>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</si>
  <si>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</si>
  <si>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</si>
  <si>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</si>
  <si>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</si>
  <si>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</si>
  <si>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</si>
  <si>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</si>
  <si>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</si>
  <si>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</si>
  <si>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</si>
  <si>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</si>
  <si>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</si>
  <si>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</si>
  <si>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</si>
  <si>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</si>
  <si>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</si>
  <si>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</si>
  <si>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</si>
  <si>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</si>
  <si>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</si>
  <si>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</si>
  <si>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</si>
  <si>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</si>
  <si>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</si>
  <si>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</si>
  <si>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</si>
  <si>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</si>
  <si>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</si>
  <si>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</si>
  <si>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</si>
  <si>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</si>
  <si>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</si>
  <si>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</si>
  <si>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</si>
  <si>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</si>
  <si>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</si>
  <si>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</si>
  <si>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</si>
  <si>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</si>
  <si>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</si>
  <si>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</si>
  <si>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</si>
  <si>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</si>
  <si>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</si>
  <si>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</si>
  <si>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</si>
  <si>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</si>
  <si>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</si>
  <si>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</si>
  <si>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</si>
  <si>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</si>
  <si>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</si>
  <si>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</si>
  <si>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</si>
  <si>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</si>
  <si>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</si>
  <si>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</si>
  <si>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</si>
  <si>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</si>
  <si>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</si>
  <si>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</si>
  <si>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</si>
  <si>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</si>
  <si>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</si>
  <si>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</si>
  <si>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</si>
  <si>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</si>
  <si>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</si>
  <si>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</si>
  <si>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</si>
  <si>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</si>
  <si>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</si>
  <si>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</si>
  <si>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</si>
  <si>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</si>
  <si>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</si>
  <si>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</si>
  <si>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</si>
  <si>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</si>
  <si>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</si>
  <si>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</si>
  <si>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</si>
  <si>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</si>
  <si>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</si>
  <si>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</si>
  <si>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</si>
  <si>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</si>
  <si>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</si>
  <si>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</si>
  <si>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</si>
  <si>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</si>
  <si>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</si>
  <si>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</si>
  <si>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</si>
  <si>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</si>
  <si>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</si>
  <si>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</si>
  <si>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</si>
  <si>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</si>
  <si>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</si>
  <si>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</si>
  <si>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</si>
  <si>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</si>
  <si>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</si>
  <si>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</si>
  <si>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</si>
  <si>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</si>
  <si>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</si>
  <si>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</si>
  <si>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</si>
  <si>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</si>
  <si>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</si>
  <si>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</si>
  <si>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</si>
  <si>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</si>
  <si>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</si>
  <si>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</si>
  <si>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</si>
  <si>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</si>
  <si>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</si>
  <si>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</si>
  <si>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</si>
  <si>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</si>
  <si>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</si>
  <si>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</si>
  <si>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</si>
  <si>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</si>
  <si>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</si>
  <si>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</si>
  <si>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</si>
  <si>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</si>
  <si>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</si>
  <si>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</si>
  <si>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</si>
  <si>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</si>
  <si>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</si>
  <si>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</si>
  <si>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</si>
  <si>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</si>
  <si>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</si>
  <si>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</si>
  <si>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</si>
  <si>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</si>
  <si>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</si>
  <si>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</si>
  <si>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</si>
  <si>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</si>
  <si>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</si>
  <si>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</si>
  <si>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</si>
  <si>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</si>
  <si>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</si>
  <si>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</si>
  <si>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</si>
  <si>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</si>
  <si>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</si>
  <si>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</si>
  <si>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</si>
  <si>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</si>
  <si>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</si>
  <si>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</si>
  <si>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</si>
  <si>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</si>
  <si>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</si>
  <si>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</si>
  <si>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</si>
  <si>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</si>
  <si>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</si>
  <si>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</si>
  <si>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</si>
  <si>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</si>
  <si>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</si>
  <si>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</si>
  <si>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</si>
  <si>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</si>
  <si>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</si>
  <si>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</si>
  <si>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</si>
  <si>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</si>
  <si>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</si>
  <si>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</si>
  <si>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</si>
  <si>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</si>
  <si>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</si>
  <si>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</si>
  <si>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</si>
  <si>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</si>
  <si>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</si>
  <si>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</si>
  <si>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</si>
  <si>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</si>
  <si>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</si>
  <si>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</si>
  <si>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</si>
  <si>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</si>
  <si>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</si>
  <si>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</si>
  <si>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</si>
  <si>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</si>
  <si>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</si>
  <si>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</si>
  <si>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</si>
  <si>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</si>
  <si>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</si>
  <si>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</si>
  <si>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</si>
  <si>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</si>
  <si>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</si>
  <si>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</si>
  <si>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</si>
  <si>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</si>
  <si>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</si>
  <si>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</si>
  <si>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</si>
  <si>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</si>
  <si>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</si>
  <si>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</si>
  <si>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</si>
  <si>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</si>
  <si>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</si>
  <si>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</si>
  <si>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</si>
  <si>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</si>
  <si>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</si>
  <si>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</si>
  <si>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</si>
  <si>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</si>
  <si>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</si>
  <si>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</si>
  <si>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</si>
  <si>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</si>
  <si>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</si>
  <si>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</si>
  <si>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</si>
  <si>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</si>
  <si>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</si>
  <si>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</si>
  <si>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</si>
  <si>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</si>
  <si>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</si>
  <si>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</si>
  <si>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</si>
  <si>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</si>
  <si>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</si>
  <si>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</si>
  <si>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</si>
  <si>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</si>
  <si>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</si>
  <si>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</si>
  <si>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</si>
  <si>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</si>
  <si>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</si>
  <si>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</si>
  <si>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</si>
  <si>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</si>
  <si>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</si>
  <si>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</si>
  <si>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</si>
  <si>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</si>
  <si>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</si>
  <si>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</si>
  <si>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</si>
  <si>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</si>
  <si>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</si>
  <si>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</si>
  <si>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</si>
  <si>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</si>
  <si>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</si>
  <si>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</si>
  <si>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</si>
  <si>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</si>
  <si>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</si>
  <si>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</si>
  <si>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</si>
  <si>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</si>
  <si>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</si>
  <si>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</si>
  <si>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</si>
  <si>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</si>
  <si>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</si>
  <si>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</si>
  <si>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</si>
  <si>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</si>
  <si>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</si>
  <si>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</si>
  <si>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</si>
  <si>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</si>
  <si>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</si>
  <si>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</si>
  <si>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</si>
  <si>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</si>
  <si>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</si>
  <si>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</si>
  <si>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</si>
  <si>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</si>
  <si>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</si>
  <si>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</si>
  <si>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</si>
  <si>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</si>
  <si>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</si>
  <si>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</si>
  <si>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</si>
  <si>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</si>
  <si>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</si>
  <si>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</si>
  <si>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</si>
  <si>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</si>
  <si>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</si>
  <si>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</si>
  <si>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</si>
  <si>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</si>
  <si>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</si>
  <si>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</si>
  <si>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</si>
  <si>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</si>
  <si>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</si>
  <si>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</si>
  <si>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</si>
  <si>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</si>
  <si>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</si>
  <si>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</si>
  <si>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</si>
  <si>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</si>
  <si>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</si>
  <si>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</si>
  <si>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</si>
  <si>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</si>
  <si>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</si>
  <si>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</si>
  <si>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</si>
  <si>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</si>
  <si>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</si>
  <si>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</si>
  <si>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</si>
  <si>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</si>
  <si>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</si>
  <si>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</si>
  <si>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</si>
  <si>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</si>
  <si>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</si>
  <si>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</si>
  <si>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</si>
  <si>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</si>
  <si>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</si>
  <si>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</si>
  <si>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</si>
  <si>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</si>
  <si>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</si>
  <si>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</si>
  <si>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</si>
  <si>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</si>
  <si>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</si>
  <si>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</si>
  <si>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</si>
  <si>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</si>
  <si>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</si>
  <si>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</si>
  <si>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</si>
  <si>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</si>
  <si>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</si>
  <si>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</si>
  <si>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</si>
  <si>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</si>
  <si>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</si>
  <si>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</si>
  <si>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</si>
  <si>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</si>
  <si>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</si>
  <si>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</si>
  <si>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</si>
  <si>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</si>
  <si>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</si>
  <si>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</si>
  <si>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</si>
  <si>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</si>
  <si>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</si>
  <si>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</si>
  <si>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</si>
  <si>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</si>
  <si>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</si>
  <si>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</si>
  <si>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</si>
  <si>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</si>
  <si>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</si>
  <si>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</si>
  <si>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Eagle Trailer Manufacturing</t>
  </si>
  <si>
    <t>7813 SE Luther Rd</t>
  </si>
  <si>
    <t>Portland</t>
  </si>
  <si>
    <t>Rick Barnes</t>
  </si>
  <si>
    <t>503-777-3996</t>
  </si>
  <si>
    <t>None</t>
  </si>
  <si>
    <t>Fugitive</t>
  </si>
  <si>
    <t>NA</t>
  </si>
  <si>
    <t>EU-SprayBooth</t>
  </si>
  <si>
    <t>Trailer spray booth - HVLP spray guns</t>
  </si>
  <si>
    <t>ACETONE</t>
  </si>
  <si>
    <t>PPG</t>
  </si>
  <si>
    <t>EU-Welding</t>
  </si>
  <si>
    <t>MIG Welding</t>
  </si>
  <si>
    <t>Weld Wire</t>
  </si>
  <si>
    <t>lb emitted / 1000 lbs material used</t>
  </si>
  <si>
    <t>AP-42 Section 12.19, Table 12.19.1 - Emissions Factors for Welding Operations</t>
  </si>
  <si>
    <t>thousand lbs</t>
  </si>
  <si>
    <t>ALK-300ELG</t>
  </si>
  <si>
    <t>NLP-901</t>
  </si>
  <si>
    <t>Using 81g/kg. From Technical Bulletin from the Ontario Ministry of the Environment. April 2006. "Emission Factors for 1,6-Hexamethylene Diisocyanate (HDI) Emissions from Spray Booth Operations"</t>
  </si>
  <si>
    <t>Includes Transfer Efficiency (65%)</t>
  </si>
  <si>
    <t>As trizinc bis(orthophosphate) CAS #7779-90-0. Includes Transfer Efficiency (65%)</t>
  </si>
  <si>
    <t>AMERSHIELD CURE</t>
  </si>
  <si>
    <t>SDS and "Welding Operations" guidance from the San Diego Air Pollution Control District (SDAPCD), published 1993 and updated 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</si>
</sst>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0" fillId="0" borderId="0" xfId="4" applyFont="1" applyAlignment="1" applyProtection="1">
      <alignment horizontal="left" vertical="top"/>
      <protection locked="0"/>
    </xf>
    <xf numFmtId="0" fontId="42" fillId="0" borderId="31" xfId="0" applyFont="1" applyBorder="1" applyAlignment="1" applyProtection="1">
      <alignment horizontal="center"/>
      <protection locked="0"/>
    </xf>
    <xf numFmtId="0" fontId="42" fillId="0" borderId="34" xfId="0" applyFont="1" applyBorder="1" applyAlignment="1" applyProtection="1">
      <alignment horizontal="center"/>
      <protection locked="0"/>
    </xf>
    <xf numFmtId="0" fontId="42" fillId="0" borderId="38" xfId="0"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82" zoomScaleNormal="100" workbookViewId="0">
      <selection activeCell="B86" sqref="B86:L86"/>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200" t="s">
        <v>1160</v>
      </c>
      <c r="B5" s="200"/>
      <c r="C5" s="200"/>
      <c r="D5" s="200"/>
      <c r="E5" s="200"/>
      <c r="F5" s="200"/>
      <c r="G5" s="200"/>
      <c r="H5" s="200"/>
      <c r="I5" s="200"/>
      <c r="J5" s="200"/>
      <c r="K5" s="200"/>
      <c r="L5" s="200"/>
      <c r="M5" s="200"/>
    </row>
    <row r="6" spans="1:21" ht="34.5" customHeight="1" x14ac:dyDescent="0.35">
      <c r="A6" s="32" t="s">
        <v>1231</v>
      </c>
      <c r="B6" s="33"/>
      <c r="C6" s="33"/>
      <c r="D6" s="33"/>
      <c r="E6" s="33"/>
      <c r="F6" s="33"/>
      <c r="G6" s="33"/>
      <c r="H6" s="33"/>
      <c r="I6" s="33"/>
      <c r="J6" s="33"/>
      <c r="K6" s="33"/>
      <c r="L6" s="33"/>
      <c r="M6" s="33"/>
    </row>
    <row r="7" spans="1:21" ht="34.5" customHeight="1" x14ac:dyDescent="0.35">
      <c r="A7" s="206" t="s">
        <v>1224</v>
      </c>
      <c r="B7" s="206"/>
      <c r="C7" s="206"/>
      <c r="D7" s="206"/>
      <c r="E7" s="206"/>
      <c r="F7" s="33"/>
      <c r="G7" s="33"/>
      <c r="H7" s="33"/>
      <c r="I7" s="33"/>
      <c r="J7" s="33"/>
      <c r="K7" s="33"/>
      <c r="L7" s="33"/>
      <c r="M7" s="33"/>
    </row>
    <row r="8" spans="1:21" ht="15.75" thickBot="1" x14ac:dyDescent="0.3">
      <c r="A8" s="205"/>
      <c r="B8" s="205"/>
      <c r="C8" s="205"/>
      <c r="D8" s="205"/>
      <c r="E8" s="205"/>
      <c r="F8" s="34"/>
      <c r="G8" s="34"/>
      <c r="H8" s="34"/>
      <c r="I8" s="34"/>
      <c r="J8" s="34"/>
      <c r="K8" s="34"/>
      <c r="L8" s="34"/>
      <c r="M8" s="35"/>
    </row>
    <row r="9" spans="1:21" s="13" customFormat="1" ht="15" customHeight="1" x14ac:dyDescent="0.25">
      <c r="A9" s="201" t="s">
        <v>1183</v>
      </c>
      <c r="B9" s="201"/>
      <c r="C9" s="201"/>
      <c r="D9" s="201"/>
      <c r="E9" s="201"/>
      <c r="F9" s="201"/>
      <c r="G9" s="201"/>
      <c r="H9" s="201"/>
      <c r="I9" s="201"/>
      <c r="J9" s="201"/>
      <c r="K9" s="201"/>
      <c r="L9" s="201"/>
      <c r="M9" s="36"/>
      <c r="N9" s="12"/>
      <c r="O9" s="12"/>
      <c r="P9" s="12"/>
      <c r="Q9" s="12"/>
      <c r="R9" s="12"/>
      <c r="S9" s="12"/>
      <c r="T9" s="12"/>
      <c r="U9" s="12"/>
    </row>
    <row r="10" spans="1:21" s="13" customFormat="1" ht="21.75" customHeight="1" x14ac:dyDescent="0.25">
      <c r="A10" s="202"/>
      <c r="B10" s="202"/>
      <c r="C10" s="202"/>
      <c r="D10" s="202"/>
      <c r="E10" s="202"/>
      <c r="F10" s="202"/>
      <c r="G10" s="202"/>
      <c r="H10" s="202"/>
      <c r="I10" s="202"/>
      <c r="J10" s="202"/>
      <c r="K10" s="202"/>
      <c r="L10" s="202"/>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3" t="s">
        <v>1184</v>
      </c>
      <c r="B12" s="203"/>
      <c r="C12" s="203"/>
      <c r="D12" s="203"/>
      <c r="E12" s="203"/>
      <c r="F12" s="203"/>
      <c r="G12" s="203"/>
      <c r="H12" s="203"/>
      <c r="I12" s="203"/>
      <c r="J12" s="203"/>
      <c r="K12" s="203"/>
      <c r="L12" s="203"/>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204" t="s">
        <v>1163</v>
      </c>
      <c r="D14" s="204"/>
      <c r="E14" s="204"/>
      <c r="F14" s="204"/>
      <c r="G14" s="204"/>
      <c r="H14" s="204"/>
      <c r="I14" s="204"/>
      <c r="J14" s="204"/>
      <c r="K14" s="204"/>
      <c r="L14" s="204"/>
      <c r="M14" s="41"/>
      <c r="N14" s="14"/>
      <c r="O14" s="14"/>
      <c r="P14" s="14"/>
    </row>
    <row r="15" spans="1:21" s="13" customFormat="1" ht="69" customHeight="1" x14ac:dyDescent="0.25">
      <c r="A15" s="40" t="s">
        <v>1164</v>
      </c>
      <c r="B15" s="40" t="s">
        <v>1188</v>
      </c>
      <c r="C15" s="204" t="s">
        <v>1229</v>
      </c>
      <c r="D15" s="204"/>
      <c r="E15" s="204"/>
      <c r="F15" s="204"/>
      <c r="G15" s="204"/>
      <c r="H15" s="204"/>
      <c r="I15" s="204"/>
      <c r="J15" s="204"/>
      <c r="K15" s="204"/>
      <c r="L15" s="204"/>
      <c r="M15" s="41"/>
      <c r="N15" s="14"/>
      <c r="O15" s="14"/>
      <c r="P15" s="14"/>
    </row>
    <row r="16" spans="1:21" s="13" customFormat="1" ht="46.5" customHeight="1" x14ac:dyDescent="0.25">
      <c r="A16" s="42" t="s">
        <v>1165</v>
      </c>
      <c r="B16" s="42" t="s">
        <v>1190</v>
      </c>
      <c r="C16" s="204" t="s">
        <v>1241</v>
      </c>
      <c r="D16" s="204"/>
      <c r="E16" s="204"/>
      <c r="F16" s="204"/>
      <c r="G16" s="204"/>
      <c r="H16" s="204"/>
      <c r="I16" s="204"/>
      <c r="J16" s="204"/>
      <c r="K16" s="204"/>
      <c r="L16" s="204"/>
      <c r="M16" s="43"/>
      <c r="N16" s="15"/>
      <c r="O16" s="15"/>
      <c r="P16" s="15"/>
    </row>
    <row r="17" spans="1:16" s="13" customFormat="1" ht="69" customHeight="1" x14ac:dyDescent="0.25">
      <c r="A17" s="42" t="s">
        <v>1166</v>
      </c>
      <c r="B17" s="42" t="s">
        <v>1191</v>
      </c>
      <c r="C17" s="204" t="s">
        <v>1230</v>
      </c>
      <c r="D17" s="204"/>
      <c r="E17" s="204"/>
      <c r="F17" s="204"/>
      <c r="G17" s="204"/>
      <c r="H17" s="204"/>
      <c r="I17" s="204"/>
      <c r="J17" s="204"/>
      <c r="K17" s="204"/>
      <c r="L17" s="204"/>
      <c r="M17" s="41"/>
      <c r="N17" s="14"/>
      <c r="O17" s="14"/>
      <c r="P17" s="14"/>
    </row>
    <row r="18" spans="1:16" s="13" customFormat="1" ht="46.5" customHeight="1" x14ac:dyDescent="0.25">
      <c r="A18" s="42" t="s">
        <v>1189</v>
      </c>
      <c r="B18" s="42" t="s">
        <v>1192</v>
      </c>
      <c r="C18" s="204" t="s">
        <v>1242</v>
      </c>
      <c r="D18" s="204"/>
      <c r="E18" s="204"/>
      <c r="F18" s="204"/>
      <c r="G18" s="204"/>
      <c r="H18" s="204"/>
      <c r="I18" s="204"/>
      <c r="J18" s="204"/>
      <c r="K18" s="204"/>
      <c r="L18" s="204"/>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7" t="s">
        <v>1209</v>
      </c>
      <c r="B32" s="207"/>
      <c r="C32" s="207"/>
      <c r="D32" s="207"/>
      <c r="E32" s="207"/>
      <c r="F32" s="207"/>
      <c r="G32" s="207"/>
      <c r="H32" s="207"/>
      <c r="I32" s="207"/>
      <c r="J32" s="207"/>
      <c r="K32" s="207"/>
      <c r="L32" s="207"/>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7" t="s">
        <v>1334</v>
      </c>
      <c r="B36" s="207"/>
      <c r="C36" s="207"/>
      <c r="D36" s="207"/>
      <c r="E36" s="207"/>
      <c r="F36" s="207"/>
      <c r="G36" s="207"/>
      <c r="H36" s="207"/>
      <c r="I36" s="207"/>
      <c r="J36" s="207"/>
      <c r="K36" s="207"/>
      <c r="L36" s="207"/>
      <c r="M36" s="39"/>
    </row>
    <row r="37" spans="1:13" s="13" customFormat="1" ht="46.5" customHeight="1" x14ac:dyDescent="0.25">
      <c r="A37" s="207" t="s">
        <v>1213</v>
      </c>
      <c r="B37" s="207"/>
      <c r="C37" s="207"/>
      <c r="D37" s="207"/>
      <c r="E37" s="207"/>
      <c r="F37" s="207"/>
      <c r="G37" s="207"/>
      <c r="H37" s="207"/>
      <c r="I37" s="207"/>
      <c r="J37" s="207"/>
      <c r="K37" s="207"/>
      <c r="L37" s="207"/>
      <c r="M37" s="39"/>
    </row>
    <row r="38" spans="1:13" s="13" customFormat="1" ht="37.5" customHeight="1" x14ac:dyDescent="0.25">
      <c r="A38" s="207" t="s">
        <v>1335</v>
      </c>
      <c r="B38" s="207"/>
      <c r="C38" s="207"/>
      <c r="D38" s="207"/>
      <c r="E38" s="207"/>
      <c r="F38" s="207"/>
      <c r="G38" s="207"/>
      <c r="H38" s="207"/>
      <c r="I38" s="207"/>
      <c r="J38" s="207"/>
      <c r="K38" s="207"/>
      <c r="L38" s="207"/>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7" t="s">
        <v>1336</v>
      </c>
      <c r="B40" s="207"/>
      <c r="C40" s="207"/>
      <c r="D40" s="207"/>
      <c r="E40" s="207"/>
      <c r="F40" s="207"/>
      <c r="G40" s="207"/>
      <c r="H40" s="207"/>
      <c r="I40" s="207"/>
      <c r="J40" s="207"/>
      <c r="K40" s="207"/>
      <c r="L40" s="207"/>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7" t="s">
        <v>1244</v>
      </c>
      <c r="B47" s="207"/>
      <c r="C47" s="207"/>
      <c r="D47" s="207"/>
      <c r="E47" s="207"/>
      <c r="F47" s="207"/>
      <c r="G47" s="207"/>
      <c r="H47" s="207"/>
      <c r="I47" s="207"/>
      <c r="J47" s="207"/>
      <c r="K47" s="207"/>
      <c r="L47" s="207"/>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7" t="s">
        <v>1339</v>
      </c>
      <c r="B49" s="207"/>
      <c r="C49" s="207"/>
      <c r="D49" s="207"/>
      <c r="E49" s="207"/>
      <c r="F49" s="207"/>
      <c r="G49" s="207"/>
      <c r="H49" s="207"/>
      <c r="I49" s="207"/>
      <c r="J49" s="207"/>
      <c r="K49" s="207"/>
      <c r="L49" s="207"/>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7" t="s">
        <v>1340</v>
      </c>
      <c r="B51" s="207"/>
      <c r="C51" s="207"/>
      <c r="D51" s="207"/>
      <c r="E51" s="207"/>
      <c r="F51" s="207"/>
      <c r="G51" s="207"/>
      <c r="H51" s="207"/>
      <c r="I51" s="207"/>
      <c r="J51" s="207"/>
      <c r="K51" s="207"/>
      <c r="L51" s="207"/>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7" t="s">
        <v>1356</v>
      </c>
      <c r="B53" s="207"/>
      <c r="C53" s="207"/>
      <c r="D53" s="207"/>
      <c r="E53" s="207"/>
      <c r="F53" s="207"/>
      <c r="G53" s="207"/>
      <c r="H53" s="207"/>
      <c r="I53" s="207"/>
      <c r="J53" s="207"/>
      <c r="K53" s="207"/>
      <c r="L53" s="207"/>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7" t="s">
        <v>1214</v>
      </c>
      <c r="B66" s="207"/>
      <c r="C66" s="207"/>
      <c r="D66" s="207"/>
      <c r="E66" s="207"/>
      <c r="F66" s="207"/>
      <c r="G66" s="207"/>
      <c r="H66" s="207"/>
      <c r="I66" s="207"/>
      <c r="J66" s="207"/>
      <c r="K66" s="207"/>
      <c r="L66" s="207"/>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7" t="s">
        <v>1347</v>
      </c>
      <c r="B68" s="207"/>
      <c r="C68" s="207"/>
      <c r="D68" s="207"/>
      <c r="E68" s="207"/>
      <c r="F68" s="207"/>
      <c r="G68" s="207"/>
      <c r="H68" s="207"/>
      <c r="I68" s="207"/>
      <c r="J68" s="207"/>
      <c r="K68" s="207"/>
      <c r="L68" s="207"/>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7" t="s">
        <v>1243</v>
      </c>
      <c r="B80" s="207"/>
      <c r="C80" s="207"/>
      <c r="D80" s="207"/>
      <c r="E80" s="207"/>
      <c r="F80" s="207"/>
      <c r="G80" s="207"/>
      <c r="H80" s="207"/>
      <c r="I80" s="207"/>
      <c r="J80" s="207"/>
      <c r="K80" s="207"/>
      <c r="L80" s="207"/>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7" t="s">
        <v>1349</v>
      </c>
      <c r="B82" s="207"/>
      <c r="C82" s="207"/>
      <c r="D82" s="207"/>
      <c r="E82" s="207"/>
      <c r="F82" s="207"/>
      <c r="G82" s="207"/>
      <c r="H82" s="207"/>
      <c r="I82" s="207"/>
      <c r="J82" s="207"/>
      <c r="K82" s="207"/>
      <c r="L82" s="207"/>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7" t="s">
        <v>1222</v>
      </c>
      <c r="B84" s="207"/>
      <c r="C84" s="207"/>
      <c r="D84" s="207"/>
      <c r="E84" s="207"/>
      <c r="F84" s="207"/>
      <c r="G84" s="207"/>
      <c r="H84" s="207"/>
      <c r="I84" s="207"/>
      <c r="J84" s="207"/>
      <c r="K84" s="207"/>
      <c r="L84" s="207"/>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207" t="s">
        <v>1221</v>
      </c>
      <c r="C86" s="207"/>
      <c r="D86" s="207"/>
      <c r="E86" s="207"/>
      <c r="F86" s="207"/>
      <c r="G86" s="207"/>
      <c r="H86" s="207"/>
      <c r="I86" s="207"/>
      <c r="J86" s="207"/>
      <c r="K86" s="207"/>
      <c r="L86" s="207"/>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7" t="s">
        <v>1227</v>
      </c>
      <c r="B88" s="207"/>
      <c r="C88" s="207"/>
      <c r="D88" s="207"/>
      <c r="E88" s="207"/>
      <c r="F88" s="207"/>
      <c r="G88" s="207"/>
      <c r="H88" s="207"/>
      <c r="I88" s="207"/>
      <c r="J88" s="207"/>
      <c r="K88" s="207"/>
      <c r="L88" s="207"/>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7" t="s">
        <v>1355</v>
      </c>
      <c r="B90" s="207"/>
      <c r="C90" s="207"/>
      <c r="D90" s="207"/>
      <c r="E90" s="207"/>
      <c r="F90" s="207"/>
      <c r="G90" s="207"/>
      <c r="H90" s="207"/>
      <c r="I90" s="207"/>
      <c r="J90" s="207"/>
      <c r="K90" s="207"/>
      <c r="L90" s="207"/>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7" sqref="B7"/>
    </sheetView>
  </sheetViews>
  <sheetFormatPr defaultColWidth="9.140625" defaultRowHeight="15" x14ac:dyDescent="0.25"/>
  <cols>
    <col min="1" max="1" width="30.5703125" customWidth="1"/>
    <col min="2" max="2" width="60.5703125" customWidth="1"/>
  </cols>
  <sheetData>
    <row r="5" spans="1:2" ht="20.25" x14ac:dyDescent="0.3">
      <c r="A5" s="208" t="s">
        <v>1206</v>
      </c>
      <c r="B5" s="208"/>
    </row>
    <row r="6" spans="1:2" ht="21.95" customHeight="1" x14ac:dyDescent="0.25">
      <c r="A6" s="65" t="s">
        <v>0</v>
      </c>
      <c r="B6" s="66" t="s">
        <v>1361</v>
      </c>
    </row>
    <row r="7" spans="1:2" ht="21.95" customHeight="1" x14ac:dyDescent="0.25">
      <c r="A7" s="65" t="s">
        <v>1</v>
      </c>
      <c r="B7" s="66" t="s">
        <v>1362</v>
      </c>
    </row>
    <row r="8" spans="1:2" ht="21.95" customHeight="1" x14ac:dyDescent="0.25">
      <c r="A8" s="65" t="s">
        <v>2</v>
      </c>
      <c r="B8" s="66" t="s">
        <v>1363</v>
      </c>
    </row>
    <row r="9" spans="1:2" ht="21.95" customHeight="1" x14ac:dyDescent="0.25">
      <c r="A9" s="65" t="s">
        <v>3</v>
      </c>
      <c r="B9" s="66">
        <v>97206</v>
      </c>
    </row>
    <row r="10" spans="1:2" ht="60.75" x14ac:dyDescent="0.25">
      <c r="A10" s="65" t="s">
        <v>1207</v>
      </c>
      <c r="B10" s="66"/>
    </row>
    <row r="11" spans="1:2" ht="21.95" customHeight="1" x14ac:dyDescent="0.25">
      <c r="A11" s="65" t="s">
        <v>4</v>
      </c>
      <c r="B11" s="66" t="s">
        <v>1364</v>
      </c>
    </row>
    <row r="12" spans="1:2" ht="21.95" customHeight="1" x14ac:dyDescent="0.25">
      <c r="A12" s="65" t="s">
        <v>5</v>
      </c>
      <c r="B12" s="66" t="s">
        <v>1365</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topLeftCell="B9" zoomScaleNormal="100" workbookViewId="0">
      <selection activeCell="H15" sqref="H15"/>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12" t="s">
        <v>13</v>
      </c>
      <c r="B10" s="213"/>
      <c r="C10" s="213"/>
      <c r="D10" s="228" t="s">
        <v>1087</v>
      </c>
      <c r="E10" s="229"/>
      <c r="F10" s="212" t="s">
        <v>6</v>
      </c>
      <c r="G10" s="213"/>
      <c r="H10" s="213"/>
      <c r="I10" s="213"/>
      <c r="J10" s="213"/>
      <c r="K10" s="213"/>
      <c r="L10" s="213"/>
      <c r="M10" s="214"/>
    </row>
    <row r="11" spans="1:13" ht="20.100000000000001" customHeight="1" thickBot="1" x14ac:dyDescent="0.3">
      <c r="A11" s="230" t="s">
        <v>1139</v>
      </c>
      <c r="B11" s="215" t="s">
        <v>9</v>
      </c>
      <c r="C11" s="217" t="s">
        <v>12</v>
      </c>
      <c r="D11" s="226" t="s">
        <v>11</v>
      </c>
      <c r="E11" s="219" t="s">
        <v>1086</v>
      </c>
      <c r="F11" s="221" t="s">
        <v>1354</v>
      </c>
      <c r="G11" s="219" t="s">
        <v>10</v>
      </c>
      <c r="H11" s="223" t="s">
        <v>1154</v>
      </c>
      <c r="I11" s="224"/>
      <c r="J11" s="225"/>
      <c r="K11" s="209" t="s">
        <v>1199</v>
      </c>
      <c r="L11" s="210"/>
      <c r="M11" s="211"/>
    </row>
    <row r="12" spans="1:13" ht="48" customHeight="1" thickBot="1" x14ac:dyDescent="0.3">
      <c r="A12" s="231"/>
      <c r="B12" s="216"/>
      <c r="C12" s="218"/>
      <c r="D12" s="227"/>
      <c r="E12" s="220"/>
      <c r="F12" s="222"/>
      <c r="G12" s="220"/>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1373</v>
      </c>
      <c r="B15" s="80" t="s">
        <v>1374</v>
      </c>
      <c r="C15" s="81" t="s">
        <v>1366</v>
      </c>
      <c r="D15" s="82" t="s">
        <v>1367</v>
      </c>
      <c r="E15" s="83" t="s">
        <v>1368</v>
      </c>
      <c r="F15" s="82" t="s">
        <v>1378</v>
      </c>
      <c r="G15" s="84" t="s">
        <v>1375</v>
      </c>
      <c r="H15" s="85">
        <v>18</v>
      </c>
      <c r="I15" s="86">
        <v>32</v>
      </c>
      <c r="J15" s="83"/>
      <c r="K15" s="85">
        <f>H15/272*2</f>
        <v>0.13235294117647059</v>
      </c>
      <c r="L15" s="86">
        <f>I15/272*2</f>
        <v>0.23529411764705882</v>
      </c>
      <c r="M15" s="83"/>
    </row>
    <row r="16" spans="1:13" x14ac:dyDescent="0.25">
      <c r="A16" s="79"/>
      <c r="B16" s="80"/>
      <c r="C16" s="81"/>
      <c r="D16" s="82"/>
      <c r="E16" s="83"/>
      <c r="F16" s="82"/>
      <c r="G16" s="84"/>
      <c r="H16" s="85"/>
      <c r="I16" s="86"/>
      <c r="J16" s="83"/>
      <c r="K16" s="85"/>
      <c r="L16" s="86"/>
      <c r="M16" s="83"/>
    </row>
    <row r="17" spans="1:13" x14ac:dyDescent="0.25">
      <c r="A17" s="79"/>
      <c r="B17" s="80"/>
      <c r="C17" s="81"/>
      <c r="D17" s="82"/>
      <c r="E17" s="83"/>
      <c r="F17" s="82"/>
      <c r="G17" s="84"/>
      <c r="H17" s="85"/>
      <c r="I17" s="86"/>
      <c r="J17" s="83"/>
      <c r="K17" s="85"/>
      <c r="L17" s="86"/>
      <c r="M17" s="83"/>
    </row>
    <row r="18" spans="1:13" x14ac:dyDescent="0.25">
      <c r="A18" s="79"/>
      <c r="B18" s="80"/>
      <c r="C18" s="81"/>
      <c r="D18" s="82"/>
      <c r="E18" s="83"/>
      <c r="F18" s="82"/>
      <c r="G18" s="84"/>
      <c r="H18" s="85"/>
      <c r="I18" s="86"/>
      <c r="J18" s="83"/>
      <c r="K18" s="85"/>
      <c r="L18" s="86"/>
      <c r="M18" s="83"/>
    </row>
    <row r="19" spans="1:13" x14ac:dyDescent="0.25">
      <c r="A19" s="79"/>
      <c r="B19" s="80"/>
      <c r="C19" s="81"/>
      <c r="D19" s="82"/>
      <c r="E19" s="83"/>
      <c r="F19" s="82"/>
      <c r="G19" s="84"/>
      <c r="H19" s="85"/>
      <c r="I19" s="86"/>
      <c r="J19" s="83"/>
      <c r="K19" s="85"/>
      <c r="L19" s="86"/>
      <c r="M19" s="83"/>
    </row>
    <row r="20" spans="1:13" x14ac:dyDescent="0.25">
      <c r="A20" s="79"/>
      <c r="B20" s="80"/>
      <c r="C20" s="81"/>
      <c r="D20" s="82"/>
      <c r="E20" s="83"/>
      <c r="F20" s="82"/>
      <c r="G20" s="84"/>
      <c r="H20" s="85"/>
      <c r="I20" s="86"/>
      <c r="J20" s="83"/>
      <c r="K20" s="85"/>
      <c r="L20" s="86"/>
      <c r="M20" s="83"/>
    </row>
    <row r="21" spans="1:13" x14ac:dyDescent="0.25">
      <c r="A21" s="79"/>
      <c r="B21" s="80"/>
      <c r="C21" s="81"/>
      <c r="D21" s="82"/>
      <c r="E21" s="83"/>
      <c r="F21" s="82"/>
      <c r="G21" s="84"/>
      <c r="H21" s="85"/>
      <c r="I21" s="86"/>
      <c r="J21" s="83"/>
      <c r="K21" s="85"/>
      <c r="L21" s="86"/>
      <c r="M21" s="83"/>
    </row>
    <row r="22" spans="1:13" x14ac:dyDescent="0.25">
      <c r="A22" s="79"/>
      <c r="B22" s="80"/>
      <c r="C22" s="81"/>
      <c r="D22" s="82"/>
      <c r="E22" s="83"/>
      <c r="F22" s="82"/>
      <c r="G22" s="84"/>
      <c r="H22" s="85"/>
      <c r="I22" s="86"/>
      <c r="J22" s="83"/>
      <c r="K22" s="85"/>
      <c r="L22" s="86"/>
      <c r="M22" s="83"/>
    </row>
    <row r="23" spans="1:13" x14ac:dyDescent="0.25">
      <c r="A23" s="79"/>
      <c r="B23" s="80"/>
      <c r="C23" s="81"/>
      <c r="D23" s="82"/>
      <c r="E23" s="83"/>
      <c r="F23" s="82"/>
      <c r="G23" s="84"/>
      <c r="H23" s="85"/>
      <c r="I23" s="86"/>
      <c r="J23" s="83"/>
      <c r="K23" s="85"/>
      <c r="L23" s="86"/>
      <c r="M23" s="83"/>
    </row>
    <row r="24" spans="1:13" x14ac:dyDescent="0.25">
      <c r="A24" s="79"/>
      <c r="B24" s="80"/>
      <c r="C24" s="81"/>
      <c r="D24" s="82"/>
      <c r="E24" s="83"/>
      <c r="F24" s="82"/>
      <c r="G24" s="84"/>
      <c r="H24" s="85"/>
      <c r="I24" s="86"/>
      <c r="J24" s="83"/>
      <c r="K24" s="85"/>
      <c r="L24" s="86"/>
      <c r="M24" s="83"/>
    </row>
    <row r="25" spans="1:13" x14ac:dyDescent="0.25">
      <c r="A25" s="79"/>
      <c r="B25" s="80"/>
      <c r="C25" s="81"/>
      <c r="D25" s="82"/>
      <c r="E25" s="83"/>
      <c r="F25" s="82"/>
      <c r="G25" s="84"/>
      <c r="H25" s="85"/>
      <c r="I25" s="86"/>
      <c r="J25" s="83"/>
      <c r="K25" s="85"/>
      <c r="L25" s="86"/>
      <c r="M25" s="83"/>
    </row>
    <row r="26" spans="1:13" x14ac:dyDescent="0.25">
      <c r="A26" s="79"/>
      <c r="B26" s="80"/>
      <c r="C26" s="81"/>
      <c r="D26" s="82"/>
      <c r="E26" s="83"/>
      <c r="F26" s="82"/>
      <c r="G26" s="84"/>
      <c r="H26" s="85"/>
      <c r="I26" s="86"/>
      <c r="J26" s="83"/>
      <c r="K26" s="85"/>
      <c r="L26" s="86"/>
      <c r="M26" s="83"/>
    </row>
    <row r="27" spans="1:13" x14ac:dyDescent="0.25">
      <c r="A27" s="79"/>
      <c r="B27" s="80"/>
      <c r="C27" s="81"/>
      <c r="D27" s="82"/>
      <c r="E27" s="83"/>
      <c r="F27" s="82"/>
      <c r="G27" s="84"/>
      <c r="H27" s="85"/>
      <c r="I27" s="86"/>
      <c r="J27" s="83"/>
      <c r="K27" s="85"/>
      <c r="L27" s="86"/>
      <c r="M27" s="83"/>
    </row>
    <row r="28" spans="1:13" x14ac:dyDescent="0.25">
      <c r="A28" s="79"/>
      <c r="B28" s="80"/>
      <c r="C28" s="81"/>
      <c r="D28" s="82"/>
      <c r="E28" s="83"/>
      <c r="F28" s="82"/>
      <c r="G28" s="84"/>
      <c r="H28" s="85"/>
      <c r="I28" s="86"/>
      <c r="J28" s="83"/>
      <c r="K28" s="85"/>
      <c r="L28" s="86"/>
      <c r="M28" s="83"/>
    </row>
    <row r="29" spans="1:13" x14ac:dyDescent="0.25">
      <c r="A29" s="79"/>
      <c r="B29" s="80"/>
      <c r="C29" s="81"/>
      <c r="D29" s="82"/>
      <c r="E29" s="83"/>
      <c r="F29" s="82"/>
      <c r="G29" s="84"/>
      <c r="H29" s="85"/>
      <c r="I29" s="86"/>
      <c r="J29" s="83"/>
      <c r="K29" s="85"/>
      <c r="L29" s="86"/>
      <c r="M29" s="83"/>
    </row>
    <row r="30" spans="1:13" x14ac:dyDescent="0.25">
      <c r="A30" s="79"/>
      <c r="B30" s="80"/>
      <c r="C30" s="81"/>
      <c r="D30" s="82"/>
      <c r="E30" s="83"/>
      <c r="F30" s="82"/>
      <c r="G30" s="84"/>
      <c r="H30" s="85"/>
      <c r="I30" s="86"/>
      <c r="J30" s="83"/>
      <c r="K30" s="85"/>
      <c r="L30" s="86"/>
      <c r="M30" s="83"/>
    </row>
    <row r="31" spans="1:13" x14ac:dyDescent="0.25">
      <c r="A31" s="79"/>
      <c r="B31" s="80"/>
      <c r="C31" s="81"/>
      <c r="D31" s="82"/>
      <c r="E31" s="83"/>
      <c r="F31" s="82"/>
      <c r="G31" s="84"/>
      <c r="H31" s="85"/>
      <c r="I31" s="86"/>
      <c r="J31" s="83"/>
      <c r="K31" s="85"/>
      <c r="L31" s="86"/>
      <c r="M31" s="83"/>
    </row>
    <row r="32" spans="1:13" x14ac:dyDescent="0.25">
      <c r="A32" s="79"/>
      <c r="B32" s="80"/>
      <c r="C32" s="81"/>
      <c r="D32" s="82"/>
      <c r="E32" s="83"/>
      <c r="F32" s="82"/>
      <c r="G32" s="84"/>
      <c r="H32" s="85"/>
      <c r="I32" s="86"/>
      <c r="J32" s="83"/>
      <c r="K32" s="85"/>
      <c r="L32" s="86"/>
      <c r="M32" s="83"/>
    </row>
    <row r="33" spans="1:13" x14ac:dyDescent="0.25">
      <c r="A33" s="79"/>
      <c r="B33" s="80"/>
      <c r="C33" s="81"/>
      <c r="D33" s="82"/>
      <c r="E33" s="83"/>
      <c r="F33" s="82"/>
      <c r="G33" s="84"/>
      <c r="H33" s="85"/>
      <c r="I33" s="86"/>
      <c r="J33" s="83"/>
      <c r="K33" s="85"/>
      <c r="L33" s="86"/>
      <c r="M33" s="83"/>
    </row>
    <row r="34" spans="1:13" x14ac:dyDescent="0.25">
      <c r="A34" s="79"/>
      <c r="B34" s="80"/>
      <c r="C34" s="81"/>
      <c r="D34" s="82"/>
      <c r="E34" s="83"/>
      <c r="F34" s="82"/>
      <c r="G34" s="84"/>
      <c r="H34" s="85"/>
      <c r="I34" s="86"/>
      <c r="J34" s="83"/>
      <c r="K34" s="85"/>
      <c r="L34" s="86"/>
      <c r="M34" s="83"/>
    </row>
    <row r="35" spans="1:13" x14ac:dyDescent="0.25">
      <c r="A35" s="79"/>
      <c r="B35" s="80"/>
      <c r="C35" s="81"/>
      <c r="D35" s="82"/>
      <c r="E35" s="83"/>
      <c r="F35" s="82"/>
      <c r="G35" s="84"/>
      <c r="H35" s="85"/>
      <c r="I35" s="86"/>
      <c r="J35" s="83"/>
      <c r="K35" s="85"/>
      <c r="L35" s="86"/>
      <c r="M35" s="83"/>
    </row>
    <row r="36" spans="1:13" x14ac:dyDescent="0.25">
      <c r="A36" s="79"/>
      <c r="B36" s="80"/>
      <c r="C36" s="81"/>
      <c r="D36" s="82"/>
      <c r="E36" s="83"/>
      <c r="F36" s="82"/>
      <c r="G36" s="84"/>
      <c r="H36" s="85"/>
      <c r="I36" s="86"/>
      <c r="J36" s="83"/>
      <c r="K36" s="85"/>
      <c r="L36" s="86"/>
      <c r="M36" s="83"/>
    </row>
    <row r="37" spans="1:13" x14ac:dyDescent="0.25">
      <c r="A37" s="79"/>
      <c r="B37" s="80"/>
      <c r="C37" s="81"/>
      <c r="D37" s="82"/>
      <c r="E37" s="83"/>
      <c r="F37" s="82"/>
      <c r="G37" s="84"/>
      <c r="H37" s="85"/>
      <c r="I37" s="86"/>
      <c r="J37" s="83"/>
      <c r="K37" s="85"/>
      <c r="L37" s="86"/>
      <c r="M37" s="83"/>
    </row>
    <row r="38" spans="1:13" x14ac:dyDescent="0.25">
      <c r="A38" s="79"/>
      <c r="B38" s="80"/>
      <c r="C38" s="81"/>
      <c r="D38" s="82"/>
      <c r="E38" s="83"/>
      <c r="F38" s="82"/>
      <c r="G38" s="84"/>
      <c r="H38" s="85"/>
      <c r="I38" s="86"/>
      <c r="J38" s="83"/>
      <c r="K38" s="85"/>
      <c r="L38" s="86"/>
      <c r="M38" s="83"/>
    </row>
    <row r="39" spans="1:13" x14ac:dyDescent="0.25">
      <c r="A39" s="79"/>
      <c r="B39" s="80"/>
      <c r="C39" s="81"/>
      <c r="D39" s="82"/>
      <c r="E39" s="83"/>
      <c r="F39" s="82"/>
      <c r="G39" s="84"/>
      <c r="H39" s="85"/>
      <c r="I39" s="86"/>
      <c r="J39" s="83"/>
      <c r="K39" s="85"/>
      <c r="L39" s="86"/>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c r="C42" s="81"/>
      <c r="D42" s="82"/>
      <c r="E42" s="83"/>
      <c r="F42" s="82"/>
      <c r="G42" s="84"/>
      <c r="H42" s="85"/>
      <c r="I42" s="86"/>
      <c r="J42" s="83"/>
      <c r="K42" s="85"/>
      <c r="L42" s="86"/>
      <c r="M42" s="83"/>
    </row>
    <row r="43" spans="1:13" x14ac:dyDescent="0.25">
      <c r="A43" s="79"/>
      <c r="B43" s="80"/>
      <c r="C43" s="81"/>
      <c r="D43" s="82"/>
      <c r="E43" s="83"/>
      <c r="F43" s="82"/>
      <c r="G43" s="84"/>
      <c r="H43" s="85"/>
      <c r="I43" s="86"/>
      <c r="J43" s="83"/>
      <c r="K43" s="85"/>
      <c r="L43" s="86"/>
      <c r="M43" s="83"/>
    </row>
    <row r="44" spans="1:13" x14ac:dyDescent="0.25">
      <c r="A44" s="79"/>
      <c r="B44" s="80"/>
      <c r="C44" s="81"/>
      <c r="D44" s="82"/>
      <c r="E44" s="83"/>
      <c r="F44" s="82"/>
      <c r="G44" s="84"/>
      <c r="H44" s="85"/>
      <c r="I44" s="86"/>
      <c r="J44" s="83"/>
      <c r="K44" s="85"/>
      <c r="L44" s="86"/>
      <c r="M44" s="83"/>
    </row>
    <row r="45" spans="1:13" x14ac:dyDescent="0.25">
      <c r="A45" s="79"/>
      <c r="B45" s="80"/>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opLeftCell="C9" zoomScaleNormal="100" workbookViewId="0">
      <selection activeCell="H21" sqref="H21"/>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32" t="s">
        <v>1194</v>
      </c>
      <c r="K9" s="233"/>
      <c r="L9" s="233"/>
      <c r="M9" s="233"/>
      <c r="N9" s="233"/>
      <c r="O9" s="234"/>
    </row>
    <row r="10" spans="1:15" ht="21" thickBot="1" x14ac:dyDescent="0.3">
      <c r="A10" s="247" t="s">
        <v>1151</v>
      </c>
      <c r="B10" s="253" t="s">
        <v>1083</v>
      </c>
      <c r="C10" s="217"/>
      <c r="D10" s="254"/>
      <c r="E10" s="250" t="s">
        <v>1205</v>
      </c>
      <c r="F10" s="235" t="s">
        <v>1202</v>
      </c>
      <c r="G10" s="236"/>
      <c r="H10" s="236"/>
      <c r="I10" s="237"/>
      <c r="J10" s="261" t="s">
        <v>1195</v>
      </c>
      <c r="K10" s="262"/>
      <c r="L10" s="263"/>
      <c r="M10" s="267" t="s">
        <v>1198</v>
      </c>
      <c r="N10" s="268"/>
      <c r="O10" s="269"/>
    </row>
    <row r="11" spans="1:15" ht="18.75" thickBot="1" x14ac:dyDescent="0.3">
      <c r="A11" s="248"/>
      <c r="B11" s="255"/>
      <c r="C11" s="218"/>
      <c r="D11" s="256"/>
      <c r="E11" s="251"/>
      <c r="F11" s="257" t="s">
        <v>1203</v>
      </c>
      <c r="G11" s="258"/>
      <c r="H11" s="259" t="s">
        <v>1089</v>
      </c>
      <c r="I11" s="259" t="s">
        <v>1088</v>
      </c>
      <c r="J11" s="264"/>
      <c r="K11" s="265"/>
      <c r="L11" s="266"/>
      <c r="M11" s="270"/>
      <c r="N11" s="271"/>
      <c r="O11" s="272"/>
    </row>
    <row r="12" spans="1:15" ht="20.100000000000001" customHeight="1" thickBot="1" x14ac:dyDescent="0.3">
      <c r="A12" s="249"/>
      <c r="B12" s="155" t="s">
        <v>1240</v>
      </c>
      <c r="C12" s="156" t="s">
        <v>1100</v>
      </c>
      <c r="D12" s="157" t="s">
        <v>1150</v>
      </c>
      <c r="E12" s="252"/>
      <c r="F12" s="158" t="s">
        <v>1196</v>
      </c>
      <c r="G12" s="159" t="s">
        <v>1197</v>
      </c>
      <c r="H12" s="260"/>
      <c r="I12" s="260"/>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1373</v>
      </c>
      <c r="B16" s="100" t="s">
        <v>230</v>
      </c>
      <c r="C16" s="81" t="str">
        <f>IFERROR(IF(B16="No CAS","",INDEX('DEQ Pollutant List'!$C$7:$C$611,MATCH('3. Pollutant Emissions - EF'!B16,'DEQ Pollutant List'!$B$7:$B$611,0))),"")</f>
        <v>Chromium VI, chromate and dichromate particulate</v>
      </c>
      <c r="D16" s="115">
        <f>IFERROR(IF(OR($B16="",$B16="No CAS"),INDEX('DEQ Pollutant List'!$A$7:$A$611,MATCH($C16,'DEQ Pollutant List'!$C$7:$C$611,0)),INDEX('DEQ Pollutant List'!$A$7:$A$611,MATCH($B16,'DEQ Pollutant List'!$B$7:$B$611,0))),"")</f>
        <v>136</v>
      </c>
      <c r="E16" s="101">
        <v>0</v>
      </c>
      <c r="F16" s="103">
        <f>0.001*0.05</f>
        <v>5.0000000000000002E-5</v>
      </c>
      <c r="G16" s="103">
        <f>0.001*0.05</f>
        <v>5.0000000000000002E-5</v>
      </c>
      <c r="H16" s="83" t="s">
        <v>1376</v>
      </c>
      <c r="I16" s="104" t="s">
        <v>1377</v>
      </c>
      <c r="J16" s="102">
        <f>'2. Emissions Units &amp; Activities'!H$15*'3. Pollutant Emissions - EF'!$G16</f>
        <v>9.0000000000000008E-4</v>
      </c>
      <c r="K16" s="105">
        <f>'2. Emissions Units &amp; Activities'!I$15*'3. Pollutant Emissions - EF'!$G16</f>
        <v>1.6000000000000001E-3</v>
      </c>
      <c r="L16" s="83"/>
      <c r="M16" s="102">
        <f>'2. Emissions Units &amp; Activities'!K$15*'3. Pollutant Emissions - EF'!$G16</f>
        <v>6.6176470588235297E-6</v>
      </c>
      <c r="N16" s="105">
        <f>'2. Emissions Units &amp; Activities'!L$15*'3. Pollutant Emissions - EF'!$G16</f>
        <v>1.1764705882352942E-5</v>
      </c>
      <c r="O16" s="83"/>
    </row>
    <row r="17" spans="1:15" x14ac:dyDescent="0.25">
      <c r="A17" s="79" t="s">
        <v>1373</v>
      </c>
      <c r="B17" s="100" t="s">
        <v>234</v>
      </c>
      <c r="C17" s="81" t="str">
        <f>IFERROR(IF(B17="No CAS","",INDEX('DEQ Pollutant List'!$C$7:$C$611,MATCH('3. Pollutant Emissions - EF'!B17,'DEQ Pollutant List'!$B$7:$B$611,0))),"")</f>
        <v>Cobalt and compounds</v>
      </c>
      <c r="D17" s="115">
        <f>IFERROR(IF(OR($B17="",$B17="No CAS"),INDEX('DEQ Pollutant List'!$A$7:$A$611,MATCH($C17,'DEQ Pollutant List'!$C$7:$C$611,0)),INDEX('DEQ Pollutant List'!$A$7:$A$611,MATCH($B17,'DEQ Pollutant List'!$B$7:$B$611,0))),"")</f>
        <v>146</v>
      </c>
      <c r="E17" s="101">
        <v>0</v>
      </c>
      <c r="F17" s="103">
        <v>1E-3</v>
      </c>
      <c r="G17" s="103">
        <v>1E-3</v>
      </c>
      <c r="H17" s="83" t="s">
        <v>1376</v>
      </c>
      <c r="I17" s="104" t="s">
        <v>1377</v>
      </c>
      <c r="J17" s="102">
        <f>'2. Emissions Units &amp; Activities'!H$15*'3. Pollutant Emissions - EF'!$G17</f>
        <v>1.8000000000000002E-2</v>
      </c>
      <c r="K17" s="105">
        <f>'2. Emissions Units &amp; Activities'!I$15*'3. Pollutant Emissions - EF'!$G17</f>
        <v>3.2000000000000001E-2</v>
      </c>
      <c r="L17" s="83"/>
      <c r="M17" s="102">
        <f>'2. Emissions Units &amp; Activities'!K$15*'3. Pollutant Emissions - EF'!$G17</f>
        <v>1.323529411764706E-4</v>
      </c>
      <c r="N17" s="105">
        <f>'2. Emissions Units &amp; Activities'!L$15*'3. Pollutant Emissions - EF'!$G17</f>
        <v>2.3529411764705883E-4</v>
      </c>
      <c r="O17" s="83"/>
    </row>
    <row r="18" spans="1:15" x14ac:dyDescent="0.25">
      <c r="A18" s="79" t="s">
        <v>1373</v>
      </c>
      <c r="B18" s="100" t="s">
        <v>518</v>
      </c>
      <c r="C18" s="81" t="str">
        <f>IFERROR(IF(B18="No CAS","",INDEX('DEQ Pollutant List'!$C$7:$C$611,MATCH('3. Pollutant Emissions - EF'!B18,'DEQ Pollutant List'!$B$7:$B$611,0))),"")</f>
        <v>Manganese and compounds</v>
      </c>
      <c r="D18" s="115">
        <f>IFERROR(IF(OR($B18="",$B18="No CAS"),INDEX('DEQ Pollutant List'!$A$7:$A$611,MATCH($C18,'DEQ Pollutant List'!$C$7:$C$611,0)),INDEX('DEQ Pollutant List'!$A$7:$A$611,MATCH($B18,'DEQ Pollutant List'!$B$7:$B$611,0))),"")</f>
        <v>312</v>
      </c>
      <c r="E18" s="101">
        <v>0</v>
      </c>
      <c r="F18" s="102">
        <v>0.318</v>
      </c>
      <c r="G18" s="103">
        <v>0.318</v>
      </c>
      <c r="H18" s="83" t="s">
        <v>1376</v>
      </c>
      <c r="I18" s="104" t="s">
        <v>1377</v>
      </c>
      <c r="J18" s="102">
        <f>'2. Emissions Units &amp; Activities'!H$15*'3. Pollutant Emissions - EF'!$G18</f>
        <v>5.7240000000000002</v>
      </c>
      <c r="K18" s="105">
        <f>'2. Emissions Units &amp; Activities'!I$15*'3. Pollutant Emissions - EF'!$G18</f>
        <v>10.176</v>
      </c>
      <c r="L18" s="83"/>
      <c r="M18" s="102">
        <f>'2. Emissions Units &amp; Activities'!K$15*'3. Pollutant Emissions - EF'!$G18</f>
        <v>4.2088235294117649E-2</v>
      </c>
      <c r="N18" s="105">
        <f>'2. Emissions Units &amp; Activities'!L$15*'3. Pollutant Emissions - EF'!$G18</f>
        <v>7.4823529411764705E-2</v>
      </c>
      <c r="O18" s="83"/>
    </row>
    <row r="19" spans="1:15" x14ac:dyDescent="0.25">
      <c r="A19" s="79" t="s">
        <v>1373</v>
      </c>
      <c r="B19" s="100">
        <v>365</v>
      </c>
      <c r="C19" s="81" t="str">
        <f>IFERROR(IF(B19="No CAS","",INDEX('DEQ Pollutant List'!$C$7:$C$611,MATCH('3. Pollutant Emissions - EF'!B19,'DEQ Pollutant List'!$B$7:$B$611,0))),"")</f>
        <v>Nickel compounds, insoluble</v>
      </c>
      <c r="D19" s="115">
        <f>IFERROR(IF(OR($B19="",$B19="No CAS"),INDEX('DEQ Pollutant List'!$A$7:$A$611,MATCH($C19,'DEQ Pollutant List'!$C$7:$C$611,0)),INDEX('DEQ Pollutant List'!$A$7:$A$611,MATCH($B19,'DEQ Pollutant List'!$B$7:$B$611,0))),"")</f>
        <v>365</v>
      </c>
      <c r="E19" s="101">
        <v>0</v>
      </c>
      <c r="F19" s="102">
        <v>1E-3</v>
      </c>
      <c r="G19" s="103">
        <v>1E-3</v>
      </c>
      <c r="H19" s="83" t="s">
        <v>1376</v>
      </c>
      <c r="I19" s="104" t="s">
        <v>1377</v>
      </c>
      <c r="J19" s="102">
        <f>'2. Emissions Units &amp; Activities'!H$15*'3. Pollutant Emissions - EF'!$G19</f>
        <v>1.8000000000000002E-2</v>
      </c>
      <c r="K19" s="105">
        <f>'2. Emissions Units &amp; Activities'!I$15*'3. Pollutant Emissions - EF'!$G19</f>
        <v>3.2000000000000001E-2</v>
      </c>
      <c r="L19" s="83"/>
      <c r="M19" s="102">
        <f>'2. Emissions Units &amp; Activities'!K$15*'3. Pollutant Emissions - EF'!$G19</f>
        <v>1.323529411764706E-4</v>
      </c>
      <c r="N19" s="105">
        <f>'2. Emissions Units &amp; Activities'!L$15*'3. Pollutant Emissions - EF'!$G19</f>
        <v>2.3529411764705883E-4</v>
      </c>
      <c r="O19" s="83"/>
    </row>
    <row r="20" spans="1:15" x14ac:dyDescent="0.25">
      <c r="A20" s="79" t="s">
        <v>1373</v>
      </c>
      <c r="B20" s="100" t="s">
        <v>236</v>
      </c>
      <c r="C20" s="81" t="str">
        <f>IFERROR(IF(B20="No CAS","",INDEX('DEQ Pollutant List'!$C$7:$C$611,MATCH('3. Pollutant Emissions - EF'!B20,'DEQ Pollutant List'!$B$7:$B$611,0))),"")</f>
        <v>Copper and compounds</v>
      </c>
      <c r="D20" s="115">
        <f>IFERROR(IF(OR($B20="",$B20="No CAS"),INDEX('DEQ Pollutant List'!$A$7:$A$611,MATCH($C20,'DEQ Pollutant List'!$C$7:$C$611,0)),INDEX('DEQ Pollutant List'!$A$7:$A$611,MATCH($B20,'DEQ Pollutant List'!$B$7:$B$611,0))),"")</f>
        <v>149</v>
      </c>
      <c r="E20" s="101">
        <v>0</v>
      </c>
      <c r="F20" s="102">
        <f>0.01*0.5464*0.004*1000</f>
        <v>2.1856E-2</v>
      </c>
      <c r="G20" s="103">
        <f>0.01*0.5464*0.004*1000</f>
        <v>2.1856E-2</v>
      </c>
      <c r="H20" s="83" t="s">
        <v>1376</v>
      </c>
      <c r="I20" s="104" t="s">
        <v>1385</v>
      </c>
      <c r="J20" s="102">
        <f>'2. Emissions Units &amp; Activities'!H$15*'3. Pollutant Emissions - EF'!$G20</f>
        <v>0.39340799999999998</v>
      </c>
      <c r="K20" s="105">
        <f>'2. Emissions Units &amp; Activities'!I$15*'3. Pollutant Emissions - EF'!$G20</f>
        <v>0.69939200000000001</v>
      </c>
      <c r="L20" s="83"/>
      <c r="M20" s="102">
        <f>'2. Emissions Units &amp; Activities'!K$15*'3. Pollutant Emissions - EF'!$G20</f>
        <v>2.8927058823529413E-3</v>
      </c>
      <c r="N20" s="105">
        <f>'2. Emissions Units &amp; Activities'!L$15*'3. Pollutant Emissions - EF'!$G20</f>
        <v>5.1425882352941175E-3</v>
      </c>
      <c r="O20" s="83"/>
    </row>
    <row r="21" spans="1:15" x14ac:dyDescent="0.25">
      <c r="A21" s="79" t="s">
        <v>1373</v>
      </c>
      <c r="B21" s="100" t="s">
        <v>40</v>
      </c>
      <c r="C21" s="81" t="str">
        <f>IFERROR(IF(B21="No CAS","",INDEX('DEQ Pollutant List'!$C$7:$C$611,MATCH('3. Pollutant Emissions - EF'!B21,'DEQ Pollutant List'!$B$7:$B$611,0))),"")</f>
        <v>Aluminum and compounds</v>
      </c>
      <c r="D21" s="115">
        <f>IFERROR(IF(OR($B21="",$B21="No CAS"),INDEX('DEQ Pollutant List'!$A$7:$A$611,MATCH($C21,'DEQ Pollutant List'!$C$7:$C$611,0)),INDEX('DEQ Pollutant List'!$A$7:$A$611,MATCH($B21,'DEQ Pollutant List'!$B$7:$B$611,0))),"")</f>
        <v>13</v>
      </c>
      <c r="E21" s="101">
        <v>0</v>
      </c>
      <c r="F21" s="102">
        <f>0.01*0.5464*0.00075*1000</f>
        <v>4.0980000000000001E-3</v>
      </c>
      <c r="G21" s="103">
        <f>0.01*0.5464*0.00075*1000</f>
        <v>4.0980000000000001E-3</v>
      </c>
      <c r="H21" s="83" t="s">
        <v>1376</v>
      </c>
      <c r="I21" s="104" t="s">
        <v>1385</v>
      </c>
      <c r="J21" s="102">
        <f>'2. Emissions Units &amp; Activities'!H$15*'3. Pollutant Emissions - EF'!$G21</f>
        <v>7.3763999999999996E-2</v>
      </c>
      <c r="K21" s="105">
        <f>'2. Emissions Units &amp; Activities'!I$15*'3. Pollutant Emissions - EF'!$G21</f>
        <v>0.131136</v>
      </c>
      <c r="L21" s="83"/>
      <c r="M21" s="102">
        <f>'2. Emissions Units &amp; Activities'!K$15*'3. Pollutant Emissions - EF'!$G21</f>
        <v>5.423823529411765E-4</v>
      </c>
      <c r="N21" s="105">
        <f>'2. Emissions Units &amp; Activities'!L$15*'3. Pollutant Emissions - EF'!$G21</f>
        <v>9.6423529411764704E-4</v>
      </c>
      <c r="O21" s="83"/>
    </row>
    <row r="22" spans="1:15" x14ac:dyDescent="0.25">
      <c r="A22" s="79"/>
      <c r="B22" s="100"/>
      <c r="C22" s="81" t="str">
        <f>IFERROR(IF(B22="No CAS","",INDEX('DEQ Pollutant List'!$C$7:$C$611,MATCH('3. Pollutant Emissions - EF'!B22,'DEQ Pollutant List'!$B$7:$B$611,0))),"")</f>
        <v/>
      </c>
      <c r="D22" s="115" t="str">
        <f>IFERROR(IF(OR($B22="",$B22="No CAS"),INDEX('DEQ Pollutant List'!$A$7:$A$611,MATCH($C22,'DEQ Pollutant List'!$C$7:$C$611,0)),INDEX('DEQ Pollutant List'!$A$7:$A$611,MATCH($B22,'DEQ Pollutant List'!$B$7:$B$611,0))),"")</f>
        <v/>
      </c>
      <c r="E22" s="101"/>
      <c r="F22" s="102"/>
      <c r="G22" s="103"/>
      <c r="H22" s="83"/>
      <c r="I22" s="104"/>
      <c r="J22" s="102"/>
      <c r="K22" s="105"/>
      <c r="L22" s="83"/>
      <c r="M22" s="102"/>
      <c r="N22" s="105"/>
      <c r="O22" s="83"/>
    </row>
    <row r="23" spans="1:15" x14ac:dyDescent="0.25">
      <c r="A23" s="79"/>
      <c r="B23" s="100"/>
      <c r="C23" s="81" t="str">
        <f>IFERROR(IF(B23="No CAS","",INDEX('DEQ Pollutant List'!$C$7:$C$611,MATCH('3. Pollutant Emissions - EF'!B23,'DEQ Pollutant List'!$B$7:$B$611,0))),"")</f>
        <v/>
      </c>
      <c r="D23" s="115" t="str">
        <f>IFERROR(IF(OR($B23="",$B23="No CAS"),INDEX('DEQ Pollutant List'!$A$7:$A$611,MATCH($C23,'DEQ Pollutant List'!$C$7:$C$611,0)),INDEX('DEQ Pollutant List'!$A$7:$A$611,MATCH($B23,'DEQ Pollutant List'!$B$7:$B$611,0))),"")</f>
        <v/>
      </c>
      <c r="E23" s="101"/>
      <c r="F23" s="102"/>
      <c r="G23" s="103"/>
      <c r="H23" s="83"/>
      <c r="I23" s="104"/>
      <c r="J23" s="102"/>
      <c r="K23" s="105"/>
      <c r="L23" s="83"/>
      <c r="M23" s="102"/>
      <c r="N23" s="105"/>
      <c r="O23" s="83"/>
    </row>
    <row r="24" spans="1:15" x14ac:dyDescent="0.25">
      <c r="A24" s="79"/>
      <c r="B24" s="100"/>
      <c r="C24" s="81" t="str">
        <f>IFERROR(IF(B24="No CAS","",INDEX('DEQ Pollutant List'!$C$7:$C$611,MATCH('3. Pollutant Emissions - EF'!B24,'DEQ Pollutant List'!$B$7:$B$611,0))),"")</f>
        <v/>
      </c>
      <c r="D24" s="115" t="str">
        <f>IFERROR(IF(OR($B24="",$B24="No CAS"),INDEX('DEQ Pollutant List'!$A$7:$A$611,MATCH($C24,'DEQ Pollutant List'!$C$7:$C$611,0)),INDEX('DEQ Pollutant List'!$A$7:$A$611,MATCH($B24,'DEQ Pollutant List'!$B$7:$B$611,0))),"")</f>
        <v/>
      </c>
      <c r="E24" s="101"/>
      <c r="F24" s="102"/>
      <c r="G24" s="103"/>
      <c r="H24" s="83"/>
      <c r="I24" s="104"/>
      <c r="J24" s="102"/>
      <c r="K24" s="105"/>
      <c r="L24" s="83"/>
      <c r="M24" s="102"/>
      <c r="N24" s="105"/>
      <c r="O24" s="83"/>
    </row>
    <row r="25" spans="1:15" x14ac:dyDescent="0.25">
      <c r="A25" s="79"/>
      <c r="B25" s="100"/>
      <c r="C25" s="81" t="str">
        <f>IFERROR(IF(B25="No CAS","",INDEX('DEQ Pollutant List'!$C$7:$C$611,MATCH('3. Pollutant Emissions - EF'!B25,'DEQ Pollutant List'!$B$7:$B$611,0))),"")</f>
        <v/>
      </c>
      <c r="D25" s="115" t="str">
        <f>IFERROR(IF(OR($B25="",$B25="No CAS"),INDEX('DEQ Pollutant List'!$A$7:$A$611,MATCH($C25,'DEQ Pollutant List'!$C$7:$C$611,0)),INDEX('DEQ Pollutant List'!$A$7:$A$611,MATCH($B25,'DEQ Pollutant List'!$B$7:$B$611,0))),"")</f>
        <v/>
      </c>
      <c r="E25" s="101"/>
      <c r="F25" s="102"/>
      <c r="G25" s="103"/>
      <c r="H25" s="83"/>
      <c r="I25" s="104"/>
      <c r="J25" s="102"/>
      <c r="K25" s="105"/>
      <c r="L25" s="83"/>
      <c r="M25" s="102"/>
      <c r="N25" s="105"/>
      <c r="O25" s="83"/>
    </row>
    <row r="26" spans="1:15" x14ac:dyDescent="0.25">
      <c r="A26" s="79"/>
      <c r="B26" s="100"/>
      <c r="C26" s="81" t="str">
        <f>IFERROR(IF(B26="No CAS","",INDEX('DEQ Pollutant List'!$C$7:$C$611,MATCH('3. Pollutant Emissions - EF'!B26,'DEQ Pollutant List'!$B$7:$B$611,0))),"")</f>
        <v/>
      </c>
      <c r="D26" s="115" t="str">
        <f>IFERROR(IF(OR($B26="",$B26="No CAS"),INDEX('DEQ Pollutant List'!$A$7:$A$611,MATCH($C26,'DEQ Pollutant List'!$C$7:$C$611,0)),INDEX('DEQ Pollutant List'!$A$7:$A$611,MATCH($B26,'DEQ Pollutant List'!$B$7:$B$611,0))),"")</f>
        <v/>
      </c>
      <c r="E26" s="101"/>
      <c r="F26" s="102"/>
      <c r="G26" s="103"/>
      <c r="H26" s="83"/>
      <c r="I26" s="104"/>
      <c r="J26" s="102"/>
      <c r="K26" s="105"/>
      <c r="L26" s="83"/>
      <c r="M26" s="102"/>
      <c r="N26" s="105"/>
      <c r="O26" s="83"/>
    </row>
    <row r="27" spans="1:15" x14ac:dyDescent="0.25">
      <c r="A27" s="79"/>
      <c r="B27" s="100"/>
      <c r="C27" s="81" t="str">
        <f>IFERROR(IF(B27="No CAS","",INDEX('DEQ Pollutant List'!$C$7:$C$611,MATCH('3. Pollutant Emissions - EF'!B27,'DEQ Pollutant List'!$B$7:$B$611,0))),"")</f>
        <v/>
      </c>
      <c r="D27" s="115" t="str">
        <f>IFERROR(IF(OR($B27="",$B27="No CAS"),INDEX('DEQ Pollutant List'!$A$7:$A$611,MATCH($C27,'DEQ Pollutant List'!$C$7:$C$611,0)),INDEX('DEQ Pollutant List'!$A$7:$A$611,MATCH($B27,'DEQ Pollutant List'!$B$7:$B$611,0))),"")</f>
        <v/>
      </c>
      <c r="E27" s="101"/>
      <c r="F27" s="102"/>
      <c r="G27" s="103"/>
      <c r="H27" s="83"/>
      <c r="I27" s="104"/>
      <c r="J27" s="102"/>
      <c r="K27" s="105"/>
      <c r="L27" s="83"/>
      <c r="M27" s="102"/>
      <c r="N27" s="105"/>
      <c r="O27" s="83"/>
    </row>
    <row r="28" spans="1:15" x14ac:dyDescent="0.25">
      <c r="A28" s="79"/>
      <c r="B28" s="100"/>
      <c r="C28" s="81" t="str">
        <f>IFERROR(IF(B28="No CAS","",INDEX('DEQ Pollutant List'!$C$7:$C$611,MATCH('3. Pollutant Emissions - EF'!B28,'DEQ Pollutant List'!$B$7:$B$611,0))),"")</f>
        <v/>
      </c>
      <c r="D28" s="115" t="str">
        <f>IFERROR(IF(OR($B28="",$B28="No CAS"),INDEX('DEQ Pollutant List'!$A$7:$A$611,MATCH($C28,'DEQ Pollutant List'!$C$7:$C$611,0)),INDEX('DEQ Pollutant List'!$A$7:$A$611,MATCH($B28,'DEQ Pollutant List'!$B$7:$B$611,0))),"")</f>
        <v/>
      </c>
      <c r="E28" s="101"/>
      <c r="F28" s="102"/>
      <c r="G28" s="103"/>
      <c r="H28" s="83"/>
      <c r="I28" s="104"/>
      <c r="J28" s="102"/>
      <c r="K28" s="105"/>
      <c r="L28" s="83"/>
      <c r="M28" s="102"/>
      <c r="N28" s="105"/>
      <c r="O28" s="83"/>
    </row>
    <row r="29" spans="1:15" x14ac:dyDescent="0.25">
      <c r="A29" s="79"/>
      <c r="B29" s="100"/>
      <c r="C29" s="81" t="str">
        <f>IFERROR(IF(B29="No CAS","",INDEX('DEQ Pollutant List'!$C$7:$C$611,MATCH('3. Pollutant Emissions - EF'!B29,'DEQ Pollutant List'!$B$7:$B$611,0))),"")</f>
        <v/>
      </c>
      <c r="D29" s="115" t="str">
        <f>IFERROR(IF(OR($B29="",$B29="No CAS"),INDEX('DEQ Pollutant List'!$A$7:$A$611,MATCH($C29,'DEQ Pollutant List'!$C$7:$C$611,0)),INDEX('DEQ Pollutant List'!$A$7:$A$611,MATCH($B29,'DEQ Pollutant List'!$B$7:$B$611,0))),"")</f>
        <v/>
      </c>
      <c r="E29" s="101"/>
      <c r="F29" s="102"/>
      <c r="G29" s="103"/>
      <c r="H29" s="83"/>
      <c r="I29" s="104"/>
      <c r="J29" s="102"/>
      <c r="K29" s="105"/>
      <c r="L29" s="83"/>
      <c r="M29" s="102"/>
      <c r="N29" s="105"/>
      <c r="O29" s="83"/>
    </row>
    <row r="30" spans="1:15" x14ac:dyDescent="0.25">
      <c r="A30" s="79"/>
      <c r="B30" s="100"/>
      <c r="C30" s="81" t="str">
        <f>IFERROR(IF(B30="No CAS","",INDEX('DEQ Pollutant List'!$C$7:$C$611,MATCH('3. Pollutant Emissions - EF'!B30,'DEQ Pollutant List'!$B$7:$B$611,0))),"")</f>
        <v/>
      </c>
      <c r="D30" s="115" t="str">
        <f>IFERROR(IF(OR($B30="",$B30="No CAS"),INDEX('DEQ Pollutant List'!$A$7:$A$611,MATCH($C30,'DEQ Pollutant List'!$C$7:$C$611,0)),INDEX('DEQ Pollutant List'!$A$7:$A$611,MATCH($B30,'DEQ Pollutant List'!$B$7:$B$611,0))),"")</f>
        <v/>
      </c>
      <c r="E30" s="101"/>
      <c r="F30" s="102"/>
      <c r="G30" s="103"/>
      <c r="H30" s="83"/>
      <c r="I30" s="104"/>
      <c r="J30" s="102"/>
      <c r="K30" s="105"/>
      <c r="L30" s="83"/>
      <c r="M30" s="102"/>
      <c r="N30" s="105"/>
      <c r="O30" s="83"/>
    </row>
    <row r="31" spans="1:15" x14ac:dyDescent="0.25">
      <c r="A31" s="79"/>
      <c r="B31" s="100"/>
      <c r="C31" s="81" t="str">
        <f>IFERROR(IF(B31="No CAS","",INDEX('DEQ Pollutant List'!$C$7:$C$611,MATCH('3. Pollutant Emissions - EF'!B31,'DEQ Pollutant List'!$B$7:$B$611,0))),"")</f>
        <v/>
      </c>
      <c r="D31" s="115" t="str">
        <f>IFERROR(IF(OR($B31="",$B31="No CAS"),INDEX('DEQ Pollutant List'!$A$7:$A$611,MATCH($C31,'DEQ Pollutant List'!$C$7:$C$611,0)),INDEX('DEQ Pollutant List'!$A$7:$A$611,MATCH($B31,'DEQ Pollutant List'!$B$7:$B$611,0))),"")</f>
        <v/>
      </c>
      <c r="E31" s="101"/>
      <c r="F31" s="102"/>
      <c r="G31" s="103"/>
      <c r="H31" s="83"/>
      <c r="I31" s="104"/>
      <c r="J31" s="102"/>
      <c r="K31" s="105"/>
      <c r="L31" s="83"/>
      <c r="M31" s="102"/>
      <c r="N31" s="105"/>
      <c r="O31" s="83"/>
    </row>
    <row r="32" spans="1:15" x14ac:dyDescent="0.25">
      <c r="A32" s="79"/>
      <c r="B32" s="100"/>
      <c r="C32" s="81" t="str">
        <f>IFERROR(IF(B32="No CAS","",INDEX('DEQ Pollutant List'!$C$7:$C$611,MATCH('3. Pollutant Emissions - EF'!B32,'DEQ Pollutant List'!$B$7:$B$611,0))),"")</f>
        <v/>
      </c>
      <c r="D32" s="115" t="str">
        <f>IFERROR(IF(OR($B32="",$B32="No CAS"),INDEX('DEQ Pollutant List'!$A$7:$A$611,MATCH($C32,'DEQ Pollutant List'!$C$7:$C$611,0)),INDEX('DEQ Pollutant List'!$A$7:$A$611,MATCH($B32,'DEQ Pollutant List'!$B$7:$B$611,0))),"")</f>
        <v/>
      </c>
      <c r="E32" s="101"/>
      <c r="F32" s="102"/>
      <c r="G32" s="103"/>
      <c r="H32" s="83"/>
      <c r="I32" s="104"/>
      <c r="J32" s="102"/>
      <c r="K32" s="105"/>
      <c r="L32" s="83"/>
      <c r="M32" s="102"/>
      <c r="N32" s="105"/>
      <c r="O32" s="83"/>
    </row>
    <row r="33" spans="1:15" x14ac:dyDescent="0.25">
      <c r="A33" s="79"/>
      <c r="B33" s="100"/>
      <c r="C33" s="81" t="str">
        <f>IFERROR(IF(B33="No CAS","",INDEX('DEQ Pollutant List'!$C$7:$C$611,MATCH('3. Pollutant Emissions - EF'!B33,'DEQ Pollutant List'!$B$7:$B$611,0))),"")</f>
        <v/>
      </c>
      <c r="D33" s="115" t="str">
        <f>IFERROR(IF(OR($B33="",$B33="No CAS"),INDEX('DEQ Pollutant List'!$A$7:$A$611,MATCH($C33,'DEQ Pollutant List'!$C$7:$C$611,0)),INDEX('DEQ Pollutant List'!$A$7:$A$611,MATCH($B33,'DEQ Pollutant List'!$B$7:$B$611,0))),"")</f>
        <v/>
      </c>
      <c r="E33" s="101"/>
      <c r="F33" s="102"/>
      <c r="G33" s="103"/>
      <c r="H33" s="83"/>
      <c r="I33" s="104"/>
      <c r="J33" s="102"/>
      <c r="K33" s="105"/>
      <c r="L33" s="83"/>
      <c r="M33" s="102"/>
      <c r="N33" s="105"/>
      <c r="O33" s="83"/>
    </row>
    <row r="34" spans="1:15" x14ac:dyDescent="0.25">
      <c r="A34" s="79"/>
      <c r="B34" s="100"/>
      <c r="C34" s="81" t="str">
        <f>IFERROR(IF(B34="No CAS","",INDEX('DEQ Pollutant List'!$C$7:$C$611,MATCH('3. Pollutant Emissions - EF'!B34,'DEQ Pollutant List'!$B$7:$B$611,0))),"")</f>
        <v/>
      </c>
      <c r="D34" s="115" t="str">
        <f>IFERROR(IF(OR($B34="",$B34="No CAS"),INDEX('DEQ Pollutant List'!$A$7:$A$611,MATCH($C34,'DEQ Pollutant List'!$C$7:$C$611,0)),INDEX('DEQ Pollutant List'!$A$7:$A$611,MATCH($B34,'DEQ Pollutant List'!$B$7:$B$611,0))),"")</f>
        <v/>
      </c>
      <c r="E34" s="101"/>
      <c r="F34" s="102"/>
      <c r="G34" s="103"/>
      <c r="H34" s="83"/>
      <c r="I34" s="104"/>
      <c r="J34" s="102"/>
      <c r="K34" s="105"/>
      <c r="L34" s="83"/>
      <c r="M34" s="102"/>
      <c r="N34" s="105"/>
      <c r="O34" s="83"/>
    </row>
    <row r="35" spans="1:15" x14ac:dyDescent="0.25">
      <c r="A35" s="79"/>
      <c r="B35" s="100"/>
      <c r="C35" s="81" t="str">
        <f>IFERROR(IF(B35="No CAS","",INDEX('DEQ Pollutant List'!$C$7:$C$611,MATCH('3. Pollutant Emissions - EF'!B35,'DEQ Pollutant List'!$B$7:$B$611,0))),"")</f>
        <v/>
      </c>
      <c r="D35" s="115" t="str">
        <f>IFERROR(IF(OR($B35="",$B35="No CAS"),INDEX('DEQ Pollutant List'!$A$7:$A$611,MATCH($C35,'DEQ Pollutant List'!$C$7:$C$611,0)),INDEX('DEQ Pollutant List'!$A$7:$A$611,MATCH($B35,'DEQ Pollutant List'!$B$7:$B$611,0))),"")</f>
        <v/>
      </c>
      <c r="E35" s="101"/>
      <c r="F35" s="102"/>
      <c r="G35" s="103"/>
      <c r="H35" s="83"/>
      <c r="I35" s="104"/>
      <c r="J35" s="102"/>
      <c r="K35" s="105"/>
      <c r="L35" s="83"/>
      <c r="M35" s="102"/>
      <c r="N35" s="105"/>
      <c r="O35" s="83"/>
    </row>
    <row r="36" spans="1:15" x14ac:dyDescent="0.25">
      <c r="A36" s="79"/>
      <c r="B36" s="100"/>
      <c r="C36" s="81" t="str">
        <f>IFERROR(IF(B36="No CAS","",INDEX('DEQ Pollutant List'!$C$7:$C$611,MATCH('3. Pollutant Emissions - EF'!B36,'DEQ Pollutant List'!$B$7:$B$611,0))),"")</f>
        <v/>
      </c>
      <c r="D36" s="115" t="str">
        <f>IFERROR(IF(OR($B36="",$B36="No CAS"),INDEX('DEQ Pollutant List'!$A$7:$A$611,MATCH($C36,'DEQ Pollutant List'!$C$7:$C$611,0)),INDEX('DEQ Pollutant List'!$A$7:$A$611,MATCH($B36,'DEQ Pollutant List'!$B$7:$B$611,0))),"")</f>
        <v/>
      </c>
      <c r="E36" s="101"/>
      <c r="F36" s="102"/>
      <c r="G36" s="103"/>
      <c r="H36" s="83"/>
      <c r="I36" s="104"/>
      <c r="J36" s="102"/>
      <c r="K36" s="105"/>
      <c r="L36" s="83"/>
      <c r="M36" s="102"/>
      <c r="N36" s="105"/>
      <c r="O36" s="83"/>
    </row>
    <row r="37" spans="1:15" x14ac:dyDescent="0.25">
      <c r="A37" s="79"/>
      <c r="B37" s="100"/>
      <c r="C37" s="81" t="str">
        <f>IFERROR(IF(B37="No CAS","",INDEX('DEQ Pollutant List'!$C$7:$C$611,MATCH('3. Pollutant Emissions - EF'!B37,'DEQ Pollutant List'!$B$7:$B$611,0))),"")</f>
        <v/>
      </c>
      <c r="D37" s="115" t="str">
        <f>IFERROR(IF(OR($B37="",$B37="No CAS"),INDEX('DEQ Pollutant List'!$A$7:$A$611,MATCH($C37,'DEQ Pollutant List'!$C$7:$C$611,0)),INDEX('DEQ Pollutant List'!$A$7:$A$611,MATCH($B37,'DEQ Pollutant List'!$B$7:$B$611,0))),"")</f>
        <v/>
      </c>
      <c r="E37" s="101"/>
      <c r="F37" s="102"/>
      <c r="G37" s="103"/>
      <c r="H37" s="83"/>
      <c r="I37" s="104"/>
      <c r="J37" s="102"/>
      <c r="K37" s="105"/>
      <c r="L37" s="83"/>
      <c r="M37" s="102"/>
      <c r="N37" s="105"/>
      <c r="O37" s="83"/>
    </row>
    <row r="38" spans="1:15" x14ac:dyDescent="0.25">
      <c r="A38" s="79"/>
      <c r="B38" s="100"/>
      <c r="C38" s="81" t="str">
        <f>IFERROR(IF(B38="No CAS","",INDEX('DEQ Pollutant List'!$C$7:$C$611,MATCH('3. Pollutant Emissions - EF'!B38,'DEQ Pollutant List'!$B$7:$B$611,0))),"")</f>
        <v/>
      </c>
      <c r="D38" s="115" t="str">
        <f>IFERROR(IF(OR($B38="",$B38="No CAS"),INDEX('DEQ Pollutant List'!$A$7:$A$611,MATCH($C38,'DEQ Pollutant List'!$C$7:$C$611,0)),INDEX('DEQ Pollutant List'!$A$7:$A$611,MATCH($B38,'DEQ Pollutant List'!$B$7:$B$611,0))),"")</f>
        <v/>
      </c>
      <c r="E38" s="101"/>
      <c r="F38" s="102"/>
      <c r="G38" s="103"/>
      <c r="H38" s="83"/>
      <c r="I38" s="104"/>
      <c r="J38" s="102"/>
      <c r="K38" s="105"/>
      <c r="L38" s="83"/>
      <c r="M38" s="102"/>
      <c r="N38" s="105"/>
      <c r="O38" s="83"/>
    </row>
    <row r="39" spans="1:15" x14ac:dyDescent="0.25">
      <c r="A39" s="79"/>
      <c r="B39" s="100"/>
      <c r="C39" s="81" t="str">
        <f>IFERROR(IF(B39="No CAS","",INDEX('DEQ Pollutant List'!$C$7:$C$611,MATCH('3. Pollutant Emissions - EF'!B39,'DEQ Pollutant List'!$B$7:$B$611,0))),"")</f>
        <v/>
      </c>
      <c r="D39" s="115" t="str">
        <f>IFERROR(IF(OR($B39="",$B39="No CAS"),INDEX('DEQ Pollutant List'!$A$7:$A$611,MATCH($C39,'DEQ Pollutant List'!$C$7:$C$611,0)),INDEX('DEQ Pollutant List'!$A$7:$A$611,MATCH($B39,'DEQ Pollutant List'!$B$7:$B$611,0))),"")</f>
        <v/>
      </c>
      <c r="E39" s="101"/>
      <c r="F39" s="102"/>
      <c r="G39" s="103"/>
      <c r="H39" s="83"/>
      <c r="I39" s="104"/>
      <c r="J39" s="102"/>
      <c r="K39" s="105"/>
      <c r="L39" s="83"/>
      <c r="M39" s="102"/>
      <c r="N39" s="105"/>
      <c r="O39" s="83"/>
    </row>
    <row r="40" spans="1:15" x14ac:dyDescent="0.25">
      <c r="A40" s="79"/>
      <c r="B40" s="100"/>
      <c r="C40" s="81" t="str">
        <f>IFERROR(IF(B40="No CAS","",INDEX('DEQ Pollutant List'!$C$7:$C$611,MATCH('3. Pollutant Emissions - EF'!B40,'DEQ Pollutant List'!$B$7:$B$611,0))),"")</f>
        <v/>
      </c>
      <c r="D40" s="115" t="str">
        <f>IFERROR(IF(OR($B40="",$B40="No CAS"),INDEX('DEQ Pollutant List'!$A$7:$A$611,MATCH($C40,'DEQ Pollutant List'!$C$7:$C$611,0)),INDEX('DEQ Pollutant List'!$A$7:$A$611,MATCH($B40,'DEQ Pollutant List'!$B$7:$B$611,0))),"")</f>
        <v/>
      </c>
      <c r="E40" s="101"/>
      <c r="F40" s="102"/>
      <c r="G40" s="103"/>
      <c r="H40" s="83"/>
      <c r="I40" s="104"/>
      <c r="J40" s="102"/>
      <c r="K40" s="105"/>
      <c r="L40" s="83"/>
      <c r="M40" s="102"/>
      <c r="N40" s="105"/>
      <c r="O40" s="83"/>
    </row>
    <row r="41" spans="1:15" x14ac:dyDescent="0.25">
      <c r="A41" s="79"/>
      <c r="B41" s="100"/>
      <c r="C41" s="81" t="str">
        <f>IFERROR(IF(B41="No CAS","",INDEX('DEQ Pollutant List'!$C$7:$C$611,MATCH('3. Pollutant Emissions - EF'!B41,'DEQ Pollutant List'!$B$7:$B$611,0))),"")</f>
        <v/>
      </c>
      <c r="D41" s="115" t="str">
        <f>IFERROR(IF(OR($B41="",$B41="No CAS"),INDEX('DEQ Pollutant List'!$A$7:$A$611,MATCH($C41,'DEQ Pollutant List'!$C$7:$C$611,0)),INDEX('DEQ Pollutant List'!$A$7:$A$611,MATCH($B41,'DEQ Pollutant List'!$B$7:$B$611,0))),"")</f>
        <v/>
      </c>
      <c r="E41" s="101"/>
      <c r="F41" s="102"/>
      <c r="G41" s="103"/>
      <c r="H41" s="83"/>
      <c r="I41" s="104"/>
      <c r="J41" s="102"/>
      <c r="K41" s="105"/>
      <c r="L41" s="83"/>
      <c r="M41" s="102"/>
      <c r="N41" s="105"/>
      <c r="O41" s="83"/>
    </row>
    <row r="42" spans="1:15" x14ac:dyDescent="0.25">
      <c r="A42" s="79"/>
      <c r="B42" s="100"/>
      <c r="C42" s="81" t="str">
        <f>IFERROR(IF(B42="No CAS","",INDEX('DEQ Pollutant List'!$C$7:$C$611,MATCH('3. Pollutant Emissions - EF'!B42,'DEQ Pollutant List'!$B$7:$B$611,0))),"")</f>
        <v/>
      </c>
      <c r="D42" s="115" t="str">
        <f>IFERROR(IF(OR($B42="",$B42="No CAS"),INDEX('DEQ Pollutant List'!$A$7:$A$611,MATCH($C42,'DEQ Pollutant List'!$C$7:$C$611,0)),INDEX('DEQ Pollutant List'!$A$7:$A$611,MATCH($B42,'DEQ Pollutant List'!$B$7:$B$611,0))),"")</f>
        <v/>
      </c>
      <c r="E42" s="101"/>
      <c r="F42" s="102"/>
      <c r="G42" s="103"/>
      <c r="H42" s="83"/>
      <c r="I42" s="104"/>
      <c r="J42" s="102"/>
      <c r="K42" s="105"/>
      <c r="L42" s="83"/>
      <c r="M42" s="102"/>
      <c r="N42" s="105"/>
      <c r="O42" s="83"/>
    </row>
    <row r="43" spans="1:15" x14ac:dyDescent="0.25">
      <c r="A43" s="79"/>
      <c r="B43" s="100"/>
      <c r="C43" s="81" t="str">
        <f>IFERROR(IF(B43="No CAS","",INDEX('DEQ Pollutant List'!$C$7:$C$611,MATCH('3. Pollutant Emissions - EF'!B43,'DEQ Pollutant List'!$B$7:$B$611,0))),"")</f>
        <v/>
      </c>
      <c r="D43" s="115" t="str">
        <f>IFERROR(IF(OR($B43="",$B43="No CAS"),INDEX('DEQ Pollutant List'!$A$7:$A$611,MATCH($C43,'DEQ Pollutant List'!$C$7:$C$611,0)),INDEX('DEQ Pollutant List'!$A$7:$A$611,MATCH($B43,'DEQ Pollutant List'!$B$7:$B$611,0))),"")</f>
        <v/>
      </c>
      <c r="E43" s="101"/>
      <c r="F43" s="102"/>
      <c r="G43" s="103"/>
      <c r="H43" s="83"/>
      <c r="I43" s="104"/>
      <c r="J43" s="102"/>
      <c r="K43" s="105"/>
      <c r="L43" s="83"/>
      <c r="M43" s="102"/>
      <c r="N43" s="105"/>
      <c r="O43" s="83"/>
    </row>
    <row r="44" spans="1:15" x14ac:dyDescent="0.25">
      <c r="A44" s="79"/>
      <c r="B44" s="100"/>
      <c r="C44" s="81" t="str">
        <f>IFERROR(IF(B44="No CAS","",INDEX('DEQ Pollutant List'!$C$7:$C$611,MATCH('3. Pollutant Emissions - EF'!B44,'DEQ Pollutant List'!$B$7:$B$611,0))),"")</f>
        <v/>
      </c>
      <c r="D44" s="115" t="str">
        <f>IFERROR(IF(OR($B44="",$B44="No CAS"),INDEX('DEQ Pollutant List'!$A$7:$A$611,MATCH($C44,'DEQ Pollutant List'!$C$7:$C$611,0)),INDEX('DEQ Pollutant List'!$A$7:$A$611,MATCH($B44,'DEQ Pollutant List'!$B$7:$B$611,0))),"")</f>
        <v/>
      </c>
      <c r="E44" s="101"/>
      <c r="F44" s="102"/>
      <c r="G44" s="103"/>
      <c r="H44" s="83"/>
      <c r="I44" s="104"/>
      <c r="J44" s="102"/>
      <c r="K44" s="105"/>
      <c r="L44" s="83"/>
      <c r="M44" s="102"/>
      <c r="N44" s="105"/>
      <c r="O44" s="83"/>
    </row>
    <row r="45" spans="1:15" x14ac:dyDescent="0.25">
      <c r="A45" s="79"/>
      <c r="B45" s="100"/>
      <c r="C45" s="81" t="str">
        <f>IFERROR(IF(B45="No CAS","",INDEX('DEQ Pollutant List'!$C$7:$C$611,MATCH('3. Pollutant Emissions - EF'!B45,'DEQ Pollutant List'!$B$7:$B$611,0))),"")</f>
        <v/>
      </c>
      <c r="D45" s="115" t="str">
        <f>IFERROR(IF(OR($B45="",$B45="No CAS"),INDEX('DEQ Pollutant List'!$A$7:$A$611,MATCH($C45,'DEQ Pollutant List'!$C$7:$C$611,0)),INDEX('DEQ Pollutant List'!$A$7:$A$611,MATCH($B45,'DEQ Pollutant List'!$B$7:$B$611,0))),"")</f>
        <v/>
      </c>
      <c r="E45" s="101"/>
      <c r="F45" s="102"/>
      <c r="G45" s="103"/>
      <c r="H45" s="83"/>
      <c r="I45" s="104"/>
      <c r="J45" s="102"/>
      <c r="K45" s="105"/>
      <c r="L45" s="83"/>
      <c r="M45" s="102"/>
      <c r="N45" s="105"/>
      <c r="O45" s="83"/>
    </row>
    <row r="46" spans="1:15" x14ac:dyDescent="0.25">
      <c r="A46" s="79"/>
      <c r="B46" s="100"/>
      <c r="C46" s="81" t="str">
        <f>IFERROR(IF(B46="No CAS","",INDEX('DEQ Pollutant List'!$C$7:$C$611,MATCH('3. Pollutant Emissions - EF'!B46,'DEQ Pollutant List'!$B$7:$B$611,0))),"")</f>
        <v/>
      </c>
      <c r="D46" s="115" t="str">
        <f>IFERROR(IF(OR($B46="",$B46="No CAS"),INDEX('DEQ Pollutant List'!$A$7:$A$611,MATCH($C46,'DEQ Pollutant List'!$C$7:$C$611,0)),INDEX('DEQ Pollutant List'!$A$7:$A$611,MATCH($B46,'DEQ Pollutant List'!$B$7:$B$611,0))),"")</f>
        <v/>
      </c>
      <c r="E46" s="101"/>
      <c r="F46" s="102"/>
      <c r="G46" s="103"/>
      <c r="H46" s="83"/>
      <c r="I46" s="104"/>
      <c r="J46" s="102"/>
      <c r="K46" s="105"/>
      <c r="L46" s="83"/>
      <c r="M46" s="102"/>
      <c r="N46" s="105"/>
      <c r="O46" s="83"/>
    </row>
    <row r="47" spans="1:15" x14ac:dyDescent="0.25">
      <c r="A47" s="79"/>
      <c r="B47" s="100"/>
      <c r="C47" s="81" t="str">
        <f>IFERROR(IF(B47="No CAS","",INDEX('DEQ Pollutant List'!$C$7:$C$611,MATCH('3. Pollutant Emissions - EF'!B47,'DEQ Pollutant List'!$B$7:$B$611,0))),"")</f>
        <v/>
      </c>
      <c r="D47" s="115" t="str">
        <f>IFERROR(IF(OR($B47="",$B47="No CAS"),INDEX('DEQ Pollutant List'!$A$7:$A$611,MATCH($C47,'DEQ Pollutant List'!$C$7:$C$611,0)),INDEX('DEQ Pollutant List'!$A$7:$A$611,MATCH($B47,'DEQ Pollutant List'!$B$7:$B$611,0))),"")</f>
        <v/>
      </c>
      <c r="E47" s="101"/>
      <c r="F47" s="102"/>
      <c r="G47" s="103"/>
      <c r="H47" s="83"/>
      <c r="I47" s="104"/>
      <c r="J47" s="102"/>
      <c r="K47" s="105"/>
      <c r="L47" s="83"/>
      <c r="M47" s="102"/>
      <c r="N47" s="105"/>
      <c r="O47" s="83"/>
    </row>
    <row r="48" spans="1:15" x14ac:dyDescent="0.25">
      <c r="A48" s="79"/>
      <c r="B48" s="100"/>
      <c r="C48" s="81" t="str">
        <f>IFERROR(IF(B48="No CAS","",INDEX('DEQ Pollutant List'!$C$7:$C$611,MATCH('3. Pollutant Emissions - EF'!B48,'DEQ Pollutant List'!$B$7:$B$611,0))),"")</f>
        <v/>
      </c>
      <c r="D48" s="115" t="str">
        <f>IFERROR(IF(OR($B48="",$B48="No CAS"),INDEX('DEQ Pollutant List'!$A$7:$A$611,MATCH($C48,'DEQ Pollutant List'!$C$7:$C$611,0)),INDEX('DEQ Pollutant List'!$A$7:$A$611,MATCH($B48,'DEQ Pollutant List'!$B$7:$B$611,0))),"")</f>
        <v/>
      </c>
      <c r="E48" s="101"/>
      <c r="F48" s="102"/>
      <c r="G48" s="103"/>
      <c r="H48" s="83"/>
      <c r="I48" s="104"/>
      <c r="J48" s="102"/>
      <c r="K48" s="105"/>
      <c r="L48" s="83"/>
      <c r="M48" s="102"/>
      <c r="N48" s="105"/>
      <c r="O48" s="83"/>
    </row>
    <row r="49" spans="1:15" x14ac:dyDescent="0.25">
      <c r="A49" s="79"/>
      <c r="B49" s="100"/>
      <c r="C49" s="81" t="str">
        <f>IFERROR(IF(B49="No CAS","",INDEX('DEQ Pollutant List'!$C$7:$C$611,MATCH('3. Pollutant Emissions - EF'!B49,'DEQ Pollutant List'!$B$7:$B$611,0))),"")</f>
        <v/>
      </c>
      <c r="D49" s="115" t="str">
        <f>IFERROR(IF(OR($B49="",$B49="No CAS"),INDEX('DEQ Pollutant List'!$A$7:$A$611,MATCH($C49,'DEQ Pollutant List'!$C$7:$C$611,0)),INDEX('DEQ Pollutant List'!$A$7:$A$611,MATCH($B49,'DEQ Pollutant List'!$B$7:$B$611,0))),"")</f>
        <v/>
      </c>
      <c r="E49" s="101"/>
      <c r="F49" s="102"/>
      <c r="G49" s="103"/>
      <c r="H49" s="83"/>
      <c r="I49" s="104"/>
      <c r="J49" s="102"/>
      <c r="K49" s="105"/>
      <c r="L49" s="83"/>
      <c r="M49" s="102"/>
      <c r="N49" s="105"/>
      <c r="O49" s="83"/>
    </row>
    <row r="50" spans="1:15" x14ac:dyDescent="0.25">
      <c r="A50" s="79"/>
      <c r="B50" s="100"/>
      <c r="C50" s="81" t="str">
        <f>IFERROR(IF(B50="No CAS","",INDEX('DEQ Pollutant List'!$C$7:$C$611,MATCH('3. Pollutant Emissions - EF'!B50,'DEQ Pollutant List'!$B$7:$B$611,0))),"")</f>
        <v/>
      </c>
      <c r="D50" s="115" t="str">
        <f>IFERROR(IF(OR($B50="",$B50="No CAS"),INDEX('DEQ Pollutant List'!$A$7:$A$611,MATCH($C50,'DEQ Pollutant List'!$C$7:$C$611,0)),INDEX('DEQ Pollutant List'!$A$7:$A$611,MATCH($B50,'DEQ Pollutant List'!$B$7:$B$611,0))),"")</f>
        <v/>
      </c>
      <c r="E50" s="101"/>
      <c r="F50" s="102"/>
      <c r="G50" s="103"/>
      <c r="H50" s="83"/>
      <c r="I50" s="104"/>
      <c r="J50" s="102"/>
      <c r="K50" s="105"/>
      <c r="L50" s="83"/>
      <c r="M50" s="102"/>
      <c r="N50" s="105"/>
      <c r="O50" s="83"/>
    </row>
    <row r="51" spans="1:15" x14ac:dyDescent="0.25">
      <c r="A51" s="79"/>
      <c r="B51" s="100"/>
      <c r="C51" s="81" t="str">
        <f>IFERROR(IF(B51="No CAS","",INDEX('DEQ Pollutant List'!$C$7:$C$611,MATCH('3. Pollutant Emissions - EF'!B51,'DEQ Pollutant List'!$B$7:$B$611,0))),"")</f>
        <v/>
      </c>
      <c r="D51" s="115" t="str">
        <f>IFERROR(IF(OR($B51="",$B51="No CAS"),INDEX('DEQ Pollutant List'!$A$7:$A$611,MATCH($C51,'DEQ Pollutant List'!$C$7:$C$611,0)),INDEX('DEQ Pollutant List'!$A$7:$A$611,MATCH($B51,'DEQ Pollutant List'!$B$7:$B$611,0))),"")</f>
        <v/>
      </c>
      <c r="E51" s="101"/>
      <c r="F51" s="102"/>
      <c r="G51" s="103"/>
      <c r="H51" s="83"/>
      <c r="I51" s="104"/>
      <c r="J51" s="102"/>
      <c r="K51" s="105"/>
      <c r="L51" s="83"/>
      <c r="M51" s="102"/>
      <c r="N51" s="105"/>
      <c r="O51" s="83"/>
    </row>
    <row r="52" spans="1:15" x14ac:dyDescent="0.25">
      <c r="A52" s="79"/>
      <c r="B52" s="100"/>
      <c r="C52" s="81" t="str">
        <f>IFERROR(IF(B52="No CAS","",INDEX('DEQ Pollutant List'!$C$7:$C$611,MATCH('3. Pollutant Emissions - EF'!B52,'DEQ Pollutant List'!$B$7:$B$611,0))),"")</f>
        <v/>
      </c>
      <c r="D52" s="115" t="str">
        <f>IFERROR(IF(OR($B52="",$B52="No CAS"),INDEX('DEQ Pollutant List'!$A$7:$A$611,MATCH($C52,'DEQ Pollutant List'!$C$7:$C$611,0)),INDEX('DEQ Pollutant List'!$A$7:$A$611,MATCH($B52,'DEQ Pollutant List'!$B$7:$B$611,0))),"")</f>
        <v/>
      </c>
      <c r="E52" s="101"/>
      <c r="F52" s="102"/>
      <c r="G52" s="103"/>
      <c r="H52" s="83"/>
      <c r="I52" s="104"/>
      <c r="J52" s="102"/>
      <c r="K52" s="105"/>
      <c r="L52" s="83"/>
      <c r="M52" s="102"/>
      <c r="N52" s="105"/>
      <c r="O52" s="83"/>
    </row>
    <row r="53" spans="1:15" x14ac:dyDescent="0.25">
      <c r="A53" s="79"/>
      <c r="B53" s="100"/>
      <c r="C53" s="81" t="str">
        <f>IFERROR(IF(B53="No CAS","",INDEX('DEQ Pollutant List'!$C$7:$C$611,MATCH('3. Pollutant Emissions - EF'!B53,'DEQ Pollutant List'!$B$7:$B$611,0))),"")</f>
        <v/>
      </c>
      <c r="D53" s="115" t="str">
        <f>IFERROR(IF(OR($B53="",$B53="No CAS"),INDEX('DEQ Pollutant List'!$A$7:$A$611,MATCH($C53,'DEQ Pollutant List'!$C$7:$C$611,0)),INDEX('DEQ Pollutant List'!$A$7:$A$611,MATCH($B53,'DEQ Pollutant List'!$B$7:$B$611,0))),"")</f>
        <v/>
      </c>
      <c r="E53" s="101"/>
      <c r="F53" s="102"/>
      <c r="G53" s="103"/>
      <c r="H53" s="83"/>
      <c r="I53" s="104"/>
      <c r="J53" s="102"/>
      <c r="K53" s="105"/>
      <c r="L53" s="83"/>
      <c r="M53" s="102"/>
      <c r="N53" s="105"/>
      <c r="O53" s="83"/>
    </row>
    <row r="54" spans="1:15" x14ac:dyDescent="0.25">
      <c r="A54" s="79"/>
      <c r="B54" s="100"/>
      <c r="C54" s="81" t="str">
        <f>IFERROR(IF(B54="No CAS","",INDEX('DEQ Pollutant List'!$C$7:$C$611,MATCH('3. Pollutant Emissions - EF'!B54,'DEQ Pollutant List'!$B$7:$B$611,0))),"")</f>
        <v/>
      </c>
      <c r="D54" s="115" t="str">
        <f>IFERROR(IF(OR($B54="",$B54="No CAS"),INDEX('DEQ Pollutant List'!$A$7:$A$611,MATCH($C54,'DEQ Pollutant List'!$C$7:$C$611,0)),INDEX('DEQ Pollutant List'!$A$7:$A$611,MATCH($B54,'DEQ Pollutant List'!$B$7:$B$611,0))),"")</f>
        <v/>
      </c>
      <c r="E54" s="101"/>
      <c r="F54" s="102"/>
      <c r="G54" s="103"/>
      <c r="H54" s="83"/>
      <c r="I54" s="104"/>
      <c r="J54" s="102"/>
      <c r="K54" s="105"/>
      <c r="L54" s="83"/>
      <c r="M54" s="102"/>
      <c r="N54" s="105"/>
      <c r="O54" s="83"/>
    </row>
    <row r="55" spans="1:15" x14ac:dyDescent="0.25">
      <c r="A55" s="79"/>
      <c r="B55" s="100"/>
      <c r="C55" s="81" t="str">
        <f>IFERROR(IF(B55="No CAS","",INDEX('DEQ Pollutant List'!$C$7:$C$611,MATCH('3. Pollutant Emissions - EF'!B55,'DEQ Pollutant List'!$B$7:$B$611,0))),"")</f>
        <v/>
      </c>
      <c r="D55" s="115" t="str">
        <f>IFERROR(IF(OR($B55="",$B55="No CAS"),INDEX('DEQ Pollutant List'!$A$7:$A$611,MATCH($C55,'DEQ Pollutant List'!$C$7:$C$611,0)),INDEX('DEQ Pollutant List'!$A$7:$A$611,MATCH($B55,'DEQ Pollutant List'!$B$7:$B$611,0))),"")</f>
        <v/>
      </c>
      <c r="E55" s="101"/>
      <c r="F55" s="102"/>
      <c r="G55" s="103"/>
      <c r="H55" s="83"/>
      <c r="I55" s="104"/>
      <c r="J55" s="102"/>
      <c r="K55" s="105"/>
      <c r="L55" s="83"/>
      <c r="M55" s="102"/>
      <c r="N55" s="105"/>
      <c r="O55" s="83"/>
    </row>
    <row r="56" spans="1:15" x14ac:dyDescent="0.25">
      <c r="A56" s="79"/>
      <c r="B56" s="100"/>
      <c r="C56" s="81" t="str">
        <f>IFERROR(IF(B56="No CAS","",INDEX('DEQ Pollutant List'!$C$7:$C$611,MATCH('3. Pollutant Emissions - EF'!B56,'DEQ Pollutant List'!$B$7:$B$611,0))),"")</f>
        <v/>
      </c>
      <c r="D56" s="115" t="str">
        <f>IFERROR(IF(OR($B56="",$B56="No CAS"),INDEX('DEQ Pollutant List'!$A$7:$A$611,MATCH($C56,'DEQ Pollutant List'!$C$7:$C$611,0)),INDEX('DEQ Pollutant List'!$A$7:$A$611,MATCH($B56,'DEQ Pollutant List'!$B$7:$B$611,0))),"")</f>
        <v/>
      </c>
      <c r="E56" s="101"/>
      <c r="F56" s="102"/>
      <c r="G56" s="103"/>
      <c r="H56" s="83"/>
      <c r="I56" s="104"/>
      <c r="J56" s="102"/>
      <c r="K56" s="105"/>
      <c r="L56" s="83"/>
      <c r="M56" s="102"/>
      <c r="N56" s="105"/>
      <c r="O56" s="83"/>
    </row>
    <row r="57" spans="1:15" x14ac:dyDescent="0.25">
      <c r="A57" s="79"/>
      <c r="B57" s="100"/>
      <c r="C57" s="81" t="str">
        <f>IFERROR(IF(B57="No CAS","",INDEX('DEQ Pollutant List'!$C$7:$C$611,MATCH('3. Pollutant Emissions - EF'!B57,'DEQ Pollutant List'!$B$7:$B$611,0))),"")</f>
        <v/>
      </c>
      <c r="D57" s="115" t="str">
        <f>IFERROR(IF(OR($B57="",$B57="No CAS"),INDEX('DEQ Pollutant List'!$A$7:$A$611,MATCH($C57,'DEQ Pollutant List'!$C$7:$C$611,0)),INDEX('DEQ Pollutant List'!$A$7:$A$611,MATCH($B57,'DEQ Pollutant List'!$B$7:$B$611,0))),"")</f>
        <v/>
      </c>
      <c r="E57" s="101"/>
      <c r="F57" s="102"/>
      <c r="G57" s="103"/>
      <c r="H57" s="83"/>
      <c r="I57" s="104"/>
      <c r="J57" s="102"/>
      <c r="K57" s="105"/>
      <c r="L57" s="83"/>
      <c r="M57" s="102"/>
      <c r="N57" s="105"/>
      <c r="O57" s="83"/>
    </row>
    <row r="58" spans="1:15" x14ac:dyDescent="0.25">
      <c r="A58" s="79"/>
      <c r="B58" s="100"/>
      <c r="C58" s="81" t="str">
        <f>IFERROR(IF(B58="No CAS","",INDEX('DEQ Pollutant List'!$C$7:$C$611,MATCH('3. Pollutant Emissions - EF'!B58,'DEQ Pollutant List'!$B$7:$B$611,0))),"")</f>
        <v/>
      </c>
      <c r="D58" s="115" t="str">
        <f>IFERROR(IF(OR($B58="",$B58="No CAS"),INDEX('DEQ Pollutant List'!$A$7:$A$611,MATCH($C58,'DEQ Pollutant List'!$C$7:$C$611,0)),INDEX('DEQ Pollutant List'!$A$7:$A$611,MATCH($B58,'DEQ Pollutant List'!$B$7:$B$611,0))),"")</f>
        <v/>
      </c>
      <c r="E58" s="101"/>
      <c r="F58" s="102"/>
      <c r="G58" s="103"/>
      <c r="H58" s="83"/>
      <c r="I58" s="104"/>
      <c r="J58" s="102"/>
      <c r="K58" s="105"/>
      <c r="L58" s="83"/>
      <c r="M58" s="102"/>
      <c r="N58" s="105"/>
      <c r="O58" s="83"/>
    </row>
    <row r="59" spans="1:15" x14ac:dyDescent="0.25">
      <c r="A59" s="79"/>
      <c r="B59" s="100"/>
      <c r="C59" s="81" t="str">
        <f>IFERROR(IF(B59="No CAS","",INDEX('DEQ Pollutant List'!$C$7:$C$611,MATCH('3. Pollutant Emissions - EF'!B59,'DEQ Pollutant List'!$B$7:$B$611,0))),"")</f>
        <v/>
      </c>
      <c r="D59" s="115" t="str">
        <f>IFERROR(IF(OR($B59="",$B59="No CAS"),INDEX('DEQ Pollutant List'!$A$7:$A$611,MATCH($C59,'DEQ Pollutant List'!$C$7:$C$611,0)),INDEX('DEQ Pollutant List'!$A$7:$A$611,MATCH($B59,'DEQ Pollutant List'!$B$7:$B$611,0))),"")</f>
        <v/>
      </c>
      <c r="E59" s="101"/>
      <c r="F59" s="102"/>
      <c r="G59" s="103"/>
      <c r="H59" s="83"/>
      <c r="I59" s="104"/>
      <c r="J59" s="102"/>
      <c r="K59" s="105"/>
      <c r="L59" s="83"/>
      <c r="M59" s="102"/>
      <c r="N59" s="105"/>
      <c r="O59" s="83"/>
    </row>
    <row r="60" spans="1:15" x14ac:dyDescent="0.25">
      <c r="A60" s="79"/>
      <c r="B60" s="100"/>
      <c r="C60" s="81" t="str">
        <f>IFERROR(IF(B60="No CAS","",INDEX('DEQ Pollutant List'!$C$7:$C$611,MATCH('3. Pollutant Emissions - EF'!B60,'DEQ Pollutant List'!$B$7:$B$611,0))),"")</f>
        <v/>
      </c>
      <c r="D60" s="115" t="str">
        <f>IFERROR(IF(OR($B60="",$B60="No CAS"),INDEX('DEQ Pollutant List'!$A$7:$A$611,MATCH($C60,'DEQ Pollutant List'!$C$7:$C$611,0)),INDEX('DEQ Pollutant List'!$A$7:$A$611,MATCH($B60,'DEQ Pollutant List'!$B$7:$B$611,0))),"")</f>
        <v/>
      </c>
      <c r="E60" s="101"/>
      <c r="F60" s="102"/>
      <c r="G60" s="103"/>
      <c r="H60" s="83"/>
      <c r="I60" s="104"/>
      <c r="J60" s="102"/>
      <c r="K60" s="105"/>
      <c r="L60" s="83"/>
      <c r="M60" s="102"/>
      <c r="N60" s="105"/>
      <c r="O60" s="83"/>
    </row>
    <row r="61" spans="1:15" x14ac:dyDescent="0.25">
      <c r="A61" s="79"/>
      <c r="B61" s="100"/>
      <c r="C61" s="81" t="str">
        <f>IFERROR(IF(B61="No CAS","",INDEX('DEQ Pollutant List'!$C$7:$C$611,MATCH('3. Pollutant Emissions - EF'!B61,'DEQ Pollutant List'!$B$7:$B$611,0))),"")</f>
        <v/>
      </c>
      <c r="D61" s="115" t="str">
        <f>IFERROR(IF(OR($B61="",$B61="No CAS"),INDEX('DEQ Pollutant List'!$A$7:$A$611,MATCH($C61,'DEQ Pollutant List'!$C$7:$C$611,0)),INDEX('DEQ Pollutant List'!$A$7:$A$611,MATCH($B61,'DEQ Pollutant List'!$B$7:$B$611,0))),"")</f>
        <v/>
      </c>
      <c r="E61" s="101"/>
      <c r="F61" s="102"/>
      <c r="G61" s="103"/>
      <c r="H61" s="83"/>
      <c r="I61" s="104"/>
      <c r="J61" s="102"/>
      <c r="K61" s="105"/>
      <c r="L61" s="83"/>
      <c r="M61" s="102"/>
      <c r="N61" s="105"/>
      <c r="O61" s="83"/>
    </row>
    <row r="62" spans="1:15" x14ac:dyDescent="0.25">
      <c r="A62" s="79"/>
      <c r="B62" s="100"/>
      <c r="C62" s="81" t="str">
        <f>IFERROR(IF(B62="No CAS","",INDEX('DEQ Pollutant List'!$C$7:$C$611,MATCH('3. Pollutant Emissions - EF'!B62,'DEQ Pollutant List'!$B$7:$B$611,0))),"")</f>
        <v/>
      </c>
      <c r="D62" s="115" t="str">
        <f>IFERROR(IF(OR($B62="",$B62="No CAS"),INDEX('DEQ Pollutant List'!$A$7:$A$611,MATCH($C62,'DEQ Pollutant List'!$C$7:$C$611,0)),INDEX('DEQ Pollutant List'!$A$7:$A$611,MATCH($B62,'DEQ Pollutant List'!$B$7:$B$611,0))),"")</f>
        <v/>
      </c>
      <c r="E62" s="101"/>
      <c r="F62" s="102"/>
      <c r="G62" s="103"/>
      <c r="H62" s="83"/>
      <c r="I62" s="104"/>
      <c r="J62" s="102"/>
      <c r="K62" s="105"/>
      <c r="L62" s="83"/>
      <c r="M62" s="102"/>
      <c r="N62" s="105"/>
      <c r="O62" s="83"/>
    </row>
    <row r="63" spans="1:15" x14ac:dyDescent="0.25">
      <c r="A63" s="79"/>
      <c r="B63" s="100"/>
      <c r="C63" s="81" t="str">
        <f>IFERROR(IF(B63="No CAS","",INDEX('DEQ Pollutant List'!$C$7:$C$611,MATCH('3. Pollutant Emissions - EF'!B63,'DEQ Pollutant List'!$B$7:$B$611,0))),"")</f>
        <v/>
      </c>
      <c r="D63" s="115" t="str">
        <f>IFERROR(IF(OR($B63="",$B63="No CAS"),INDEX('DEQ Pollutant List'!$A$7:$A$611,MATCH($C63,'DEQ Pollutant List'!$C$7:$C$611,0)),INDEX('DEQ Pollutant List'!$A$7:$A$611,MATCH($B63,'DEQ Pollutant List'!$B$7:$B$611,0))),"")</f>
        <v/>
      </c>
      <c r="E63" s="101"/>
      <c r="F63" s="102"/>
      <c r="G63" s="103"/>
      <c r="H63" s="83"/>
      <c r="I63" s="104"/>
      <c r="J63" s="102"/>
      <c r="K63" s="105"/>
      <c r="L63" s="83"/>
      <c r="M63" s="102"/>
      <c r="N63" s="105"/>
      <c r="O63" s="83"/>
    </row>
    <row r="64" spans="1:15" x14ac:dyDescent="0.25">
      <c r="A64" s="79"/>
      <c r="B64" s="100"/>
      <c r="C64" s="81" t="str">
        <f>IFERROR(IF(B64="No CAS","",INDEX('DEQ Pollutant List'!$C$7:$C$611,MATCH('3. Pollutant Emissions - EF'!B64,'DEQ Pollutant List'!$B$7:$B$611,0))),"")</f>
        <v/>
      </c>
      <c r="D64" s="115" t="str">
        <f>IFERROR(IF(OR($B64="",$B64="No CAS"),INDEX('DEQ Pollutant List'!$A$7:$A$611,MATCH($C64,'DEQ Pollutant List'!$C$7:$C$611,0)),INDEX('DEQ Pollutant List'!$A$7:$A$611,MATCH($B64,'DEQ Pollutant List'!$B$7:$B$611,0))),"")</f>
        <v/>
      </c>
      <c r="E64" s="101"/>
      <c r="F64" s="102"/>
      <c r="G64" s="103"/>
      <c r="H64" s="83"/>
      <c r="I64" s="104"/>
      <c r="J64" s="102"/>
      <c r="K64" s="105"/>
      <c r="L64" s="83"/>
      <c r="M64" s="102"/>
      <c r="N64" s="105"/>
      <c r="O64" s="83"/>
    </row>
    <row r="65" spans="1:15" x14ac:dyDescent="0.25">
      <c r="A65" s="79"/>
      <c r="B65" s="100"/>
      <c r="C65" s="81" t="str">
        <f>IFERROR(IF(B65="No CAS","",INDEX('DEQ Pollutant List'!$C$7:$C$611,MATCH('3. Pollutant Emissions - EF'!B65,'DEQ Pollutant List'!$B$7:$B$611,0))),"")</f>
        <v/>
      </c>
      <c r="D65" s="115" t="str">
        <f>IFERROR(IF(OR($B65="",$B65="No CAS"),INDEX('DEQ Pollutant List'!$A$7:$A$611,MATCH($C65,'DEQ Pollutant List'!$C$7:$C$611,0)),INDEX('DEQ Pollutant List'!$A$7:$A$611,MATCH($B65,'DEQ Pollutant List'!$B$7:$B$611,0))),"")</f>
        <v/>
      </c>
      <c r="E65" s="101"/>
      <c r="F65" s="102"/>
      <c r="G65" s="103"/>
      <c r="H65" s="83"/>
      <c r="I65" s="104"/>
      <c r="J65" s="102"/>
      <c r="K65" s="105"/>
      <c r="L65" s="83"/>
      <c r="M65" s="102"/>
      <c r="N65" s="105"/>
      <c r="O65" s="83"/>
    </row>
    <row r="66" spans="1:15" x14ac:dyDescent="0.25">
      <c r="A66" s="79"/>
      <c r="B66" s="100"/>
      <c r="C66" s="81" t="str">
        <f>IFERROR(IF(B66="No CAS","",INDEX('DEQ Pollutant List'!$C$7:$C$611,MATCH('3. Pollutant Emissions - EF'!B66,'DEQ Pollutant List'!$B$7:$B$611,0))),"")</f>
        <v/>
      </c>
      <c r="D66" s="115" t="str">
        <f>IFERROR(IF(OR($B66="",$B66="No CAS"),INDEX('DEQ Pollutant List'!$A$7:$A$611,MATCH($C66,'DEQ Pollutant List'!$C$7:$C$611,0)),INDEX('DEQ Pollutant List'!$A$7:$A$611,MATCH($B66,'DEQ Pollutant List'!$B$7:$B$611,0))),"")</f>
        <v/>
      </c>
      <c r="E66" s="101"/>
      <c r="F66" s="102"/>
      <c r="G66" s="103"/>
      <c r="H66" s="83"/>
      <c r="I66" s="104"/>
      <c r="J66" s="102"/>
      <c r="K66" s="105"/>
      <c r="L66" s="83"/>
      <c r="M66" s="102"/>
      <c r="N66" s="105"/>
      <c r="O66" s="83"/>
    </row>
    <row r="67" spans="1:15" x14ac:dyDescent="0.25">
      <c r="A67" s="79"/>
      <c r="B67" s="100"/>
      <c r="C67" s="81" t="str">
        <f>IFERROR(IF(B67="No CAS","",INDEX('DEQ Pollutant List'!$C$7:$C$611,MATCH('3. Pollutant Emissions - EF'!B67,'DEQ Pollutant List'!$B$7:$B$611,0))),"")</f>
        <v/>
      </c>
      <c r="D67" s="115" t="str">
        <f>IFERROR(IF(OR($B67="",$B67="No CAS"),INDEX('DEQ Pollutant List'!$A$7:$A$611,MATCH($C67,'DEQ Pollutant List'!$C$7:$C$611,0)),INDEX('DEQ Pollutant List'!$A$7:$A$611,MATCH($B67,'DEQ Pollutant List'!$B$7:$B$611,0))),"")</f>
        <v/>
      </c>
      <c r="E67" s="101"/>
      <c r="F67" s="102"/>
      <c r="G67" s="103"/>
      <c r="H67" s="83"/>
      <c r="I67" s="104"/>
      <c r="J67" s="102"/>
      <c r="K67" s="105"/>
      <c r="L67" s="83"/>
      <c r="M67" s="102"/>
      <c r="N67" s="105"/>
      <c r="O67" s="83"/>
    </row>
    <row r="68" spans="1:15" x14ac:dyDescent="0.25">
      <c r="A68" s="79"/>
      <c r="B68" s="100"/>
      <c r="C68" s="81" t="str">
        <f>IFERROR(IF(B68="No CAS","",INDEX('DEQ Pollutant List'!$C$7:$C$611,MATCH('3. Pollutant Emissions - EF'!B68,'DEQ Pollutant List'!$B$7:$B$611,0))),"")</f>
        <v/>
      </c>
      <c r="D68" s="115" t="str">
        <f>IFERROR(IF(OR($B68="",$B68="No CAS"),INDEX('DEQ Pollutant List'!$A$7:$A$611,MATCH($C68,'DEQ Pollutant List'!$C$7:$C$611,0)),INDEX('DEQ Pollutant List'!$A$7:$A$611,MATCH($B68,'DEQ Pollutant List'!$B$7:$B$611,0))),"")</f>
        <v/>
      </c>
      <c r="E68" s="101"/>
      <c r="F68" s="102"/>
      <c r="G68" s="103"/>
      <c r="H68" s="83"/>
      <c r="I68" s="104"/>
      <c r="J68" s="102"/>
      <c r="K68" s="105"/>
      <c r="L68" s="83"/>
      <c r="M68" s="102"/>
      <c r="N68" s="105"/>
      <c r="O68" s="83"/>
    </row>
    <row r="69" spans="1:15" x14ac:dyDescent="0.25">
      <c r="A69" s="79"/>
      <c r="B69" s="100"/>
      <c r="C69" s="81" t="str">
        <f>IFERROR(IF(B69="No CAS","",INDEX('DEQ Pollutant List'!$C$7:$C$611,MATCH('3. Pollutant Emissions - EF'!B69,'DEQ Pollutant List'!$B$7:$B$611,0))),"")</f>
        <v/>
      </c>
      <c r="D69" s="115" t="str">
        <f>IFERROR(IF(OR($B69="",$B69="No CAS"),INDEX('DEQ Pollutant List'!$A$7:$A$611,MATCH($C69,'DEQ Pollutant List'!$C$7:$C$611,0)),INDEX('DEQ Pollutant List'!$A$7:$A$611,MATCH($B69,'DEQ Pollutant List'!$B$7:$B$611,0))),"")</f>
        <v/>
      </c>
      <c r="E69" s="101"/>
      <c r="F69" s="102"/>
      <c r="G69" s="103"/>
      <c r="H69" s="83"/>
      <c r="I69" s="104"/>
      <c r="J69" s="102"/>
      <c r="K69" s="105"/>
      <c r="L69" s="83"/>
      <c r="M69" s="102"/>
      <c r="N69" s="105"/>
      <c r="O69" s="83"/>
    </row>
    <row r="70" spans="1:15" x14ac:dyDescent="0.25">
      <c r="A70" s="79"/>
      <c r="B70" s="100"/>
      <c r="C70" s="81" t="str">
        <f>IFERROR(IF(B70="No CAS","",INDEX('DEQ Pollutant List'!$C$7:$C$611,MATCH('3. Pollutant Emissions - EF'!B70,'DEQ Pollutant List'!$B$7:$B$611,0))),"")</f>
        <v/>
      </c>
      <c r="D70" s="115" t="str">
        <f>IFERROR(IF(OR($B70="",$B70="No CAS"),INDEX('DEQ Pollutant List'!$A$7:$A$611,MATCH($C70,'DEQ Pollutant List'!$C$7:$C$611,0)),INDEX('DEQ Pollutant List'!$A$7:$A$611,MATCH($B70,'DEQ Pollutant List'!$B$7:$B$611,0))),"")</f>
        <v/>
      </c>
      <c r="E70" s="101"/>
      <c r="F70" s="102"/>
      <c r="G70" s="103"/>
      <c r="H70" s="83"/>
      <c r="I70" s="104"/>
      <c r="J70" s="102"/>
      <c r="K70" s="105"/>
      <c r="L70" s="83"/>
      <c r="M70" s="102"/>
      <c r="N70" s="105"/>
      <c r="O70" s="83"/>
    </row>
    <row r="71" spans="1:15" x14ac:dyDescent="0.25">
      <c r="A71" s="79"/>
      <c r="B71" s="100"/>
      <c r="C71" s="81" t="str">
        <f>IFERROR(IF(B71="No CAS","",INDEX('DEQ Pollutant List'!$C$7:$C$611,MATCH('3. Pollutant Emissions - EF'!B71,'DEQ Pollutant List'!$B$7:$B$611,0))),"")</f>
        <v/>
      </c>
      <c r="D71" s="115" t="str">
        <f>IFERROR(IF(OR($B71="",$B71="No CAS"),INDEX('DEQ Pollutant List'!$A$7:$A$611,MATCH($C71,'DEQ Pollutant List'!$C$7:$C$611,0)),INDEX('DEQ Pollutant List'!$A$7:$A$611,MATCH($B71,'DEQ Pollutant List'!$B$7:$B$611,0))),"")</f>
        <v/>
      </c>
      <c r="E71" s="101"/>
      <c r="F71" s="102"/>
      <c r="G71" s="103"/>
      <c r="H71" s="83"/>
      <c r="I71" s="104"/>
      <c r="J71" s="102"/>
      <c r="K71" s="105"/>
      <c r="L71" s="83"/>
      <c r="M71" s="102"/>
      <c r="N71" s="105"/>
      <c r="O71" s="83"/>
    </row>
    <row r="72" spans="1:15" x14ac:dyDescent="0.25">
      <c r="A72" s="79"/>
      <c r="B72" s="100"/>
      <c r="C72" s="81" t="str">
        <f>IFERROR(IF(B72="No CAS","",INDEX('DEQ Pollutant List'!$C$7:$C$611,MATCH('3. Pollutant Emissions - EF'!B72,'DEQ Pollutant List'!$B$7:$B$611,0))),"")</f>
        <v/>
      </c>
      <c r="D72" s="115" t="str">
        <f>IFERROR(IF(OR($B72="",$B72="No CAS"),INDEX('DEQ Pollutant List'!$A$7:$A$611,MATCH($C72,'DEQ Pollutant List'!$C$7:$C$611,0)),INDEX('DEQ Pollutant List'!$A$7:$A$611,MATCH($B72,'DEQ Pollutant List'!$B$7:$B$611,0))),"")</f>
        <v/>
      </c>
      <c r="E72" s="101"/>
      <c r="F72" s="102"/>
      <c r="G72" s="103"/>
      <c r="H72" s="83"/>
      <c r="I72" s="104"/>
      <c r="J72" s="102"/>
      <c r="K72" s="105"/>
      <c r="L72" s="83"/>
      <c r="M72" s="102"/>
      <c r="N72" s="105"/>
      <c r="O72" s="83"/>
    </row>
    <row r="73" spans="1:15" x14ac:dyDescent="0.25">
      <c r="A73" s="79"/>
      <c r="B73" s="100"/>
      <c r="C73" s="81" t="str">
        <f>IFERROR(IF(B73="No CAS","",INDEX('DEQ Pollutant List'!$C$7:$C$611,MATCH('3. Pollutant Emissions - EF'!B73,'DEQ Pollutant List'!$B$7:$B$611,0))),"")</f>
        <v/>
      </c>
      <c r="D73" s="115" t="str">
        <f>IFERROR(IF(OR($B73="",$B73="No CAS"),INDEX('DEQ Pollutant List'!$A$7:$A$611,MATCH($C73,'DEQ Pollutant List'!$C$7:$C$611,0)),INDEX('DEQ Pollutant List'!$A$7:$A$611,MATCH($B73,'DEQ Pollutant List'!$B$7:$B$611,0))),"")</f>
        <v/>
      </c>
      <c r="E73" s="101"/>
      <c r="F73" s="102"/>
      <c r="G73" s="103"/>
      <c r="H73" s="83"/>
      <c r="I73" s="104"/>
      <c r="J73" s="102"/>
      <c r="K73" s="105"/>
      <c r="L73" s="83"/>
      <c r="M73" s="102"/>
      <c r="N73" s="105"/>
      <c r="O73" s="83"/>
    </row>
    <row r="74" spans="1:15" x14ac:dyDescent="0.25">
      <c r="A74" s="79"/>
      <c r="B74" s="100"/>
      <c r="C74" s="81" t="str">
        <f>IFERROR(IF(B74="No CAS","",INDEX('DEQ Pollutant List'!$C$7:$C$611,MATCH('3. Pollutant Emissions - EF'!B74,'DEQ Pollutant List'!$B$7:$B$611,0))),"")</f>
        <v/>
      </c>
      <c r="D74" s="115" t="str">
        <f>IFERROR(IF(OR($B74="",$B74="No CAS"),INDEX('DEQ Pollutant List'!$A$7:$A$611,MATCH($C74,'DEQ Pollutant List'!$C$7:$C$611,0)),INDEX('DEQ Pollutant List'!$A$7:$A$611,MATCH($B74,'DEQ Pollutant List'!$B$7:$B$611,0))),"")</f>
        <v/>
      </c>
      <c r="E74" s="101"/>
      <c r="F74" s="102"/>
      <c r="G74" s="103"/>
      <c r="H74" s="83"/>
      <c r="I74" s="104"/>
      <c r="J74" s="102"/>
      <c r="K74" s="105"/>
      <c r="L74" s="83"/>
      <c r="M74" s="102"/>
      <c r="N74" s="105"/>
      <c r="O74" s="83"/>
    </row>
    <row r="75" spans="1:15" x14ac:dyDescent="0.25">
      <c r="A75" s="79"/>
      <c r="B75" s="100"/>
      <c r="C75" s="81" t="str">
        <f>IFERROR(IF(B75="No CAS","",INDEX('DEQ Pollutant List'!$C$7:$C$611,MATCH('3. Pollutant Emissions - EF'!B75,'DEQ Pollutant List'!$B$7:$B$611,0))),"")</f>
        <v/>
      </c>
      <c r="D75" s="115" t="str">
        <f>IFERROR(IF(OR($B75="",$B75="No CAS"),INDEX('DEQ Pollutant List'!$A$7:$A$611,MATCH($C75,'DEQ Pollutant List'!$C$7:$C$611,0)),INDEX('DEQ Pollutant List'!$A$7:$A$611,MATCH($B75,'DEQ Pollutant List'!$B$7:$B$611,0))),"")</f>
        <v/>
      </c>
      <c r="E75" s="101"/>
      <c r="F75" s="102"/>
      <c r="G75" s="103"/>
      <c r="H75" s="83"/>
      <c r="I75" s="104"/>
      <c r="J75" s="102"/>
      <c r="K75" s="105"/>
      <c r="L75" s="83"/>
      <c r="M75" s="102"/>
      <c r="N75" s="105"/>
      <c r="O75" s="83"/>
    </row>
    <row r="76" spans="1:15" x14ac:dyDescent="0.25">
      <c r="A76" s="79"/>
      <c r="B76" s="100"/>
      <c r="C76" s="81" t="str">
        <f>IFERROR(IF(B76="No CAS","",INDEX('DEQ Pollutant List'!$C$7:$C$611,MATCH('3. Pollutant Emissions - EF'!B76,'DEQ Pollutant List'!$B$7:$B$611,0))),"")</f>
        <v/>
      </c>
      <c r="D76" s="115" t="str">
        <f>IFERROR(IF(OR($B76="",$B76="No CAS"),INDEX('DEQ Pollutant List'!$A$7:$A$611,MATCH($C76,'DEQ Pollutant List'!$C$7:$C$611,0)),INDEX('DEQ Pollutant List'!$A$7:$A$611,MATCH($B76,'DEQ Pollutant List'!$B$7:$B$611,0))),"")</f>
        <v/>
      </c>
      <c r="E76" s="101"/>
      <c r="F76" s="102"/>
      <c r="G76" s="103"/>
      <c r="H76" s="83"/>
      <c r="I76" s="104"/>
      <c r="J76" s="102"/>
      <c r="K76" s="105"/>
      <c r="L76" s="83"/>
      <c r="M76" s="102"/>
      <c r="N76" s="105"/>
      <c r="O76" s="83"/>
    </row>
    <row r="77" spans="1:15" x14ac:dyDescent="0.25">
      <c r="A77" s="79"/>
      <c r="B77" s="100"/>
      <c r="C77" s="81" t="str">
        <f>IFERROR(IF(B77="No CAS","",INDEX('DEQ Pollutant List'!$C$7:$C$611,MATCH('3. Pollutant Emissions - EF'!B77,'DEQ Pollutant List'!$B$7:$B$611,0))),"")</f>
        <v/>
      </c>
      <c r="D77" s="115" t="str">
        <f>IFERROR(IF(OR($B77="",$B77="No CAS"),INDEX('DEQ Pollutant List'!$A$7:$A$611,MATCH($C77,'DEQ Pollutant List'!$C$7:$C$611,0)),INDEX('DEQ Pollutant List'!$A$7:$A$611,MATCH($B77,'DEQ Pollutant List'!$B$7:$B$611,0))),"")</f>
        <v/>
      </c>
      <c r="E77" s="101"/>
      <c r="F77" s="102"/>
      <c r="G77" s="103"/>
      <c r="H77" s="83"/>
      <c r="I77" s="104"/>
      <c r="J77" s="102"/>
      <c r="K77" s="105"/>
      <c r="L77" s="83"/>
      <c r="M77" s="102"/>
      <c r="N77" s="105"/>
      <c r="O77" s="83"/>
    </row>
    <row r="78" spans="1:15" x14ac:dyDescent="0.25">
      <c r="A78" s="79"/>
      <c r="B78" s="100"/>
      <c r="C78" s="81" t="str">
        <f>IFERROR(IF(B78="No CAS","",INDEX('DEQ Pollutant List'!$C$7:$C$611,MATCH('3. Pollutant Emissions - EF'!B78,'DEQ Pollutant List'!$B$7:$B$611,0))),"")</f>
        <v/>
      </c>
      <c r="D78" s="115" t="str">
        <f>IFERROR(IF(OR($B78="",$B78="No CAS"),INDEX('DEQ Pollutant List'!$A$7:$A$611,MATCH($C78,'DEQ Pollutant List'!$C$7:$C$611,0)),INDEX('DEQ Pollutant List'!$A$7:$A$611,MATCH($B78,'DEQ Pollutant List'!$B$7:$B$611,0))),"")</f>
        <v/>
      </c>
      <c r="E78" s="101"/>
      <c r="F78" s="102"/>
      <c r="G78" s="103"/>
      <c r="H78" s="83"/>
      <c r="I78" s="104"/>
      <c r="J78" s="102"/>
      <c r="K78" s="105"/>
      <c r="L78" s="83"/>
      <c r="M78" s="102"/>
      <c r="N78" s="105"/>
      <c r="O78" s="83"/>
    </row>
    <row r="79" spans="1:15" x14ac:dyDescent="0.25">
      <c r="A79" s="79"/>
      <c r="B79" s="100"/>
      <c r="C79" s="81" t="str">
        <f>IFERROR(IF(B79="No CAS","",INDEX('DEQ Pollutant List'!$C$7:$C$611,MATCH('3. Pollutant Emissions - EF'!B79,'DEQ Pollutant List'!$B$7:$B$611,0))),"")</f>
        <v/>
      </c>
      <c r="D79" s="115" t="str">
        <f>IFERROR(IF(OR($B79="",$B79="No CAS"),INDEX('DEQ Pollutant List'!$A$7:$A$611,MATCH($C79,'DEQ Pollutant List'!$C$7:$C$611,0)),INDEX('DEQ Pollutant List'!$A$7:$A$611,MATCH($B79,'DEQ Pollutant List'!$B$7:$B$611,0))),"")</f>
        <v/>
      </c>
      <c r="E79" s="101"/>
      <c r="F79" s="102"/>
      <c r="G79" s="103"/>
      <c r="H79" s="83"/>
      <c r="I79" s="104"/>
      <c r="J79" s="102"/>
      <c r="K79" s="105"/>
      <c r="L79" s="83"/>
      <c r="M79" s="102"/>
      <c r="N79" s="105"/>
      <c r="O79" s="83"/>
    </row>
    <row r="80" spans="1:15" x14ac:dyDescent="0.25">
      <c r="A80" s="79"/>
      <c r="B80" s="100"/>
      <c r="C80" s="81" t="str">
        <f>IFERROR(IF(B80="No CAS","",INDEX('DEQ Pollutant List'!$C$7:$C$611,MATCH('3. Pollutant Emissions - EF'!B80,'DEQ Pollutant List'!$B$7:$B$611,0))),"")</f>
        <v/>
      </c>
      <c r="D80" s="115" t="str">
        <f>IFERROR(IF(OR($B80="",$B80="No CAS"),INDEX('DEQ Pollutant List'!$A$7:$A$611,MATCH($C80,'DEQ Pollutant List'!$C$7:$C$611,0)),INDEX('DEQ Pollutant List'!$A$7:$A$611,MATCH($B80,'DEQ Pollutant List'!$B$7:$B$611,0))),"")</f>
        <v/>
      </c>
      <c r="E80" s="101"/>
      <c r="F80" s="102"/>
      <c r="G80" s="103"/>
      <c r="H80" s="83"/>
      <c r="I80" s="104"/>
      <c r="J80" s="102"/>
      <c r="K80" s="105"/>
      <c r="L80" s="83"/>
      <c r="M80" s="102"/>
      <c r="N80" s="105"/>
      <c r="O80" s="83"/>
    </row>
    <row r="81" spans="1:15" x14ac:dyDescent="0.25">
      <c r="A81" s="79"/>
      <c r="B81" s="100"/>
      <c r="C81" s="81" t="str">
        <f>IFERROR(IF(B81="No CAS","",INDEX('DEQ Pollutant List'!$C$7:$C$611,MATCH('3. Pollutant Emissions - EF'!B81,'DEQ Pollutant List'!$B$7:$B$611,0))),"")</f>
        <v/>
      </c>
      <c r="D81" s="115" t="str">
        <f>IFERROR(IF(OR($B81="",$B81="No CAS"),INDEX('DEQ Pollutant List'!$A$7:$A$611,MATCH($C81,'DEQ Pollutant List'!$C$7:$C$611,0)),INDEX('DEQ Pollutant List'!$A$7:$A$611,MATCH($B81,'DEQ Pollutant List'!$B$7:$B$611,0))),"")</f>
        <v/>
      </c>
      <c r="E81" s="101"/>
      <c r="F81" s="102"/>
      <c r="G81" s="103"/>
      <c r="H81" s="83"/>
      <c r="I81" s="104"/>
      <c r="J81" s="102"/>
      <c r="K81" s="105"/>
      <c r="L81" s="83"/>
      <c r="M81" s="102"/>
      <c r="N81" s="105"/>
      <c r="O81" s="83"/>
    </row>
    <row r="82" spans="1:15" x14ac:dyDescent="0.25">
      <c r="A82" s="79"/>
      <c r="B82" s="100"/>
      <c r="C82" s="81" t="str">
        <f>IFERROR(IF(B82="No CAS","",INDEX('DEQ Pollutant List'!$C$7:$C$611,MATCH('3. Pollutant Emissions - EF'!B82,'DEQ Pollutant List'!$B$7:$B$611,0))),"")</f>
        <v/>
      </c>
      <c r="D82" s="115" t="str">
        <f>IFERROR(IF(OR($B82="",$B82="No CAS"),INDEX('DEQ Pollutant List'!$A$7:$A$611,MATCH($C82,'DEQ Pollutant List'!$C$7:$C$611,0)),INDEX('DEQ Pollutant List'!$A$7:$A$611,MATCH($B82,'DEQ Pollutant List'!$B$7:$B$611,0))),"")</f>
        <v/>
      </c>
      <c r="E82" s="101"/>
      <c r="F82" s="102"/>
      <c r="G82" s="103"/>
      <c r="H82" s="83"/>
      <c r="I82" s="104"/>
      <c r="J82" s="102"/>
      <c r="K82" s="105"/>
      <c r="L82" s="83"/>
      <c r="M82" s="102"/>
      <c r="N82" s="105"/>
      <c r="O82" s="83"/>
    </row>
    <row r="83" spans="1:15" x14ac:dyDescent="0.25">
      <c r="A83" s="79"/>
      <c r="B83" s="100"/>
      <c r="C83" s="81" t="str">
        <f>IFERROR(IF(B83="No CAS","",INDEX('DEQ Pollutant List'!$C$7:$C$611,MATCH('3. Pollutant Emissions - EF'!B83,'DEQ Pollutant List'!$B$7:$B$611,0))),"")</f>
        <v/>
      </c>
      <c r="D83" s="115" t="str">
        <f>IFERROR(IF(OR($B83="",$B83="No CAS"),INDEX('DEQ Pollutant List'!$A$7:$A$611,MATCH($C83,'DEQ Pollutant List'!$C$7:$C$611,0)),INDEX('DEQ Pollutant List'!$A$7:$A$611,MATCH($B83,'DEQ Pollutant List'!$B$7:$B$611,0))),"")</f>
        <v/>
      </c>
      <c r="E83" s="101"/>
      <c r="F83" s="102"/>
      <c r="G83" s="103"/>
      <c r="H83" s="83"/>
      <c r="I83" s="104"/>
      <c r="J83" s="102"/>
      <c r="K83" s="105"/>
      <c r="L83" s="83"/>
      <c r="M83" s="102"/>
      <c r="N83" s="105"/>
      <c r="O83" s="83"/>
    </row>
    <row r="84" spans="1:15" x14ac:dyDescent="0.25">
      <c r="A84" s="79"/>
      <c r="B84" s="100"/>
      <c r="C84" s="81" t="str">
        <f>IFERROR(IF(B84="No CAS","",INDEX('DEQ Pollutant List'!$C$7:$C$611,MATCH('3. Pollutant Emissions - EF'!B84,'DEQ Pollutant List'!$B$7:$B$611,0))),"")</f>
        <v/>
      </c>
      <c r="D84" s="115" t="str">
        <f>IFERROR(IF(OR($B84="",$B84="No CAS"),INDEX('DEQ Pollutant List'!$A$7:$A$611,MATCH($C84,'DEQ Pollutant List'!$C$7:$C$611,0)),INDEX('DEQ Pollutant List'!$A$7:$A$611,MATCH($B84,'DEQ Pollutant List'!$B$7:$B$611,0))),"")</f>
        <v/>
      </c>
      <c r="E84" s="101"/>
      <c r="F84" s="102"/>
      <c r="G84" s="103"/>
      <c r="H84" s="83"/>
      <c r="I84" s="104"/>
      <c r="J84" s="102"/>
      <c r="K84" s="105"/>
      <c r="L84" s="83"/>
      <c r="M84" s="102"/>
      <c r="N84" s="105"/>
      <c r="O84" s="83"/>
    </row>
    <row r="85" spans="1:15" x14ac:dyDescent="0.25">
      <c r="A85" s="79"/>
      <c r="B85" s="100"/>
      <c r="C85" s="81" t="str">
        <f>IFERROR(IF(B85="No CAS","",INDEX('DEQ Pollutant List'!$C$7:$C$611,MATCH('3. Pollutant Emissions - EF'!B85,'DEQ Pollutant List'!$B$7:$B$611,0))),"")</f>
        <v/>
      </c>
      <c r="D85" s="115" t="str">
        <f>IFERROR(IF(OR($B85="",$B85="No CAS"),INDEX('DEQ Pollutant List'!$A$7:$A$611,MATCH($C85,'DEQ Pollutant List'!$C$7:$C$611,0)),INDEX('DEQ Pollutant List'!$A$7:$A$611,MATCH($B85,'DEQ Pollutant List'!$B$7:$B$611,0))),"")</f>
        <v/>
      </c>
      <c r="E85" s="101"/>
      <c r="F85" s="102"/>
      <c r="G85" s="103"/>
      <c r="H85" s="83"/>
      <c r="I85" s="104"/>
      <c r="J85" s="102"/>
      <c r="K85" s="105"/>
      <c r="L85" s="83"/>
      <c r="M85" s="102"/>
      <c r="N85" s="105"/>
      <c r="O85" s="83"/>
    </row>
    <row r="86" spans="1:15" x14ac:dyDescent="0.25">
      <c r="A86" s="79"/>
      <c r="B86" s="100"/>
      <c r="C86" s="81" t="str">
        <f>IFERROR(IF(B86="No CAS","",INDEX('DEQ Pollutant List'!$C$7:$C$611,MATCH('3. Pollutant Emissions - EF'!B86,'DEQ Pollutant List'!$B$7:$B$611,0))),"")</f>
        <v/>
      </c>
      <c r="D86" s="115" t="str">
        <f>IFERROR(IF(OR($B86="",$B86="No CAS"),INDEX('DEQ Pollutant List'!$A$7:$A$611,MATCH($C86,'DEQ Pollutant List'!$C$7:$C$611,0)),INDEX('DEQ Pollutant List'!$A$7:$A$611,MATCH($B86,'DEQ Pollutant List'!$B$7:$B$611,0))),"")</f>
        <v/>
      </c>
      <c r="E86" s="101"/>
      <c r="F86" s="102"/>
      <c r="G86" s="103"/>
      <c r="H86" s="83"/>
      <c r="I86" s="104"/>
      <c r="J86" s="102"/>
      <c r="K86" s="105"/>
      <c r="L86" s="83"/>
      <c r="M86" s="102"/>
      <c r="N86" s="105"/>
      <c r="O86" s="83"/>
    </row>
    <row r="87" spans="1:15" x14ac:dyDescent="0.25">
      <c r="A87" s="79"/>
      <c r="B87" s="100"/>
      <c r="C87" s="81" t="str">
        <f>IFERROR(IF(B87="No CAS","",INDEX('DEQ Pollutant List'!$C$7:$C$611,MATCH('3. Pollutant Emissions - EF'!B87,'DEQ Pollutant List'!$B$7:$B$611,0))),"")</f>
        <v/>
      </c>
      <c r="D87" s="115" t="str">
        <f>IFERROR(IF(OR($B87="",$B87="No CAS"),INDEX('DEQ Pollutant List'!$A$7:$A$611,MATCH($C87,'DEQ Pollutant List'!$C$7:$C$611,0)),INDEX('DEQ Pollutant List'!$A$7:$A$611,MATCH($B87,'DEQ Pollutant List'!$B$7:$B$611,0))),"")</f>
        <v/>
      </c>
      <c r="E87" s="101"/>
      <c r="F87" s="102"/>
      <c r="G87" s="103"/>
      <c r="H87" s="83"/>
      <c r="I87" s="104"/>
      <c r="J87" s="102"/>
      <c r="K87" s="105"/>
      <c r="L87" s="83"/>
      <c r="M87" s="102"/>
      <c r="N87" s="105"/>
      <c r="O87" s="83"/>
    </row>
    <row r="88" spans="1:15" x14ac:dyDescent="0.25">
      <c r="A88" s="79"/>
      <c r="B88" s="100"/>
      <c r="C88" s="81" t="str">
        <f>IFERROR(IF(B88="No CAS","",INDEX('DEQ Pollutant List'!$C$7:$C$611,MATCH('3. Pollutant Emissions - EF'!B88,'DEQ Pollutant List'!$B$7:$B$611,0))),"")</f>
        <v/>
      </c>
      <c r="D88" s="115" t="str">
        <f>IFERROR(IF(OR($B88="",$B88="No CAS"),INDEX('DEQ Pollutant List'!$A$7:$A$611,MATCH($C88,'DEQ Pollutant List'!$C$7:$C$611,0)),INDEX('DEQ Pollutant List'!$A$7:$A$611,MATCH($B88,'DEQ Pollutant List'!$B$7:$B$611,0))),"")</f>
        <v/>
      </c>
      <c r="E88" s="101"/>
      <c r="F88" s="102"/>
      <c r="G88" s="103"/>
      <c r="H88" s="83"/>
      <c r="I88" s="104"/>
      <c r="J88" s="102"/>
      <c r="K88" s="105"/>
      <c r="L88" s="83"/>
      <c r="M88" s="102"/>
      <c r="N88" s="105"/>
      <c r="O88" s="83"/>
    </row>
    <row r="89" spans="1:15" x14ac:dyDescent="0.25">
      <c r="A89" s="79"/>
      <c r="B89" s="100"/>
      <c r="C89" s="81" t="str">
        <f>IFERROR(IF(B89="No CAS","",INDEX('DEQ Pollutant List'!$C$7:$C$611,MATCH('3. Pollutant Emissions - EF'!B89,'DEQ Pollutant List'!$B$7:$B$611,0))),"")</f>
        <v/>
      </c>
      <c r="D89" s="115" t="str">
        <f>IFERROR(IF(OR($B89="",$B89="No CAS"),INDEX('DEQ Pollutant List'!$A$7:$A$611,MATCH($C89,'DEQ Pollutant List'!$C$7:$C$611,0)),INDEX('DEQ Pollutant List'!$A$7:$A$611,MATCH($B89,'DEQ Pollutant List'!$B$7:$B$611,0))),"")</f>
        <v/>
      </c>
      <c r="E89" s="101"/>
      <c r="F89" s="102"/>
      <c r="G89" s="103"/>
      <c r="H89" s="83"/>
      <c r="I89" s="104"/>
      <c r="J89" s="102"/>
      <c r="K89" s="105"/>
      <c r="L89" s="83"/>
      <c r="M89" s="102"/>
      <c r="N89" s="105"/>
      <c r="O89" s="83"/>
    </row>
    <row r="90" spans="1:15" x14ac:dyDescent="0.25">
      <c r="A90" s="79"/>
      <c r="B90" s="100"/>
      <c r="C90" s="81" t="str">
        <f>IFERROR(IF(B90="No CAS","",INDEX('DEQ Pollutant List'!$C$7:$C$611,MATCH('3. Pollutant Emissions - EF'!B90,'DEQ Pollutant List'!$B$7:$B$611,0))),"")</f>
        <v/>
      </c>
      <c r="D90" s="115" t="str">
        <f>IFERROR(IF(OR($B90="",$B90="No CAS"),INDEX('DEQ Pollutant List'!$A$7:$A$611,MATCH($C90,'DEQ Pollutant List'!$C$7:$C$611,0)),INDEX('DEQ Pollutant List'!$A$7:$A$611,MATCH($B90,'DEQ Pollutant List'!$B$7:$B$611,0))),"")</f>
        <v/>
      </c>
      <c r="E90" s="101"/>
      <c r="F90" s="102"/>
      <c r="G90" s="103"/>
      <c r="H90" s="83"/>
      <c r="I90" s="104"/>
      <c r="J90" s="102"/>
      <c r="K90" s="105"/>
      <c r="L90" s="83"/>
      <c r="M90" s="102"/>
      <c r="N90" s="105"/>
      <c r="O90" s="83"/>
    </row>
    <row r="91" spans="1:15" x14ac:dyDescent="0.25">
      <c r="A91" s="79"/>
      <c r="B91" s="100"/>
      <c r="C91" s="81" t="str">
        <f>IFERROR(IF(B91="No CAS","",INDEX('DEQ Pollutant List'!$C$7:$C$611,MATCH('3. Pollutant Emissions - EF'!B91,'DEQ Pollutant List'!$B$7:$B$611,0))),"")</f>
        <v/>
      </c>
      <c r="D91" s="115" t="str">
        <f>IFERROR(IF(OR($B91="",$B91="No CAS"),INDEX('DEQ Pollutant List'!$A$7:$A$611,MATCH($C91,'DEQ Pollutant List'!$C$7:$C$611,0)),INDEX('DEQ Pollutant List'!$A$7:$A$611,MATCH($B91,'DEQ Pollutant List'!$B$7:$B$611,0))),"")</f>
        <v/>
      </c>
      <c r="E91" s="101"/>
      <c r="F91" s="102"/>
      <c r="G91" s="103"/>
      <c r="H91" s="83"/>
      <c r="I91" s="104"/>
      <c r="J91" s="102"/>
      <c r="K91" s="105"/>
      <c r="L91" s="83"/>
      <c r="M91" s="102"/>
      <c r="N91" s="105"/>
      <c r="O91" s="83"/>
    </row>
    <row r="92" spans="1:15" x14ac:dyDescent="0.25">
      <c r="A92" s="79"/>
      <c r="B92" s="100"/>
      <c r="C92" s="81" t="str">
        <f>IFERROR(IF(B92="No CAS","",INDEX('DEQ Pollutant List'!$C$7:$C$611,MATCH('3. Pollutant Emissions - EF'!B92,'DEQ Pollutant List'!$B$7:$B$611,0))),"")</f>
        <v/>
      </c>
      <c r="D92" s="115" t="str">
        <f>IFERROR(IF(OR($B92="",$B92="No CAS"),INDEX('DEQ Pollutant List'!$A$7:$A$611,MATCH($C92,'DEQ Pollutant List'!$C$7:$C$611,0)),INDEX('DEQ Pollutant List'!$A$7:$A$611,MATCH($B92,'DEQ Pollutant List'!$B$7:$B$611,0))),"")</f>
        <v/>
      </c>
      <c r="E92" s="101"/>
      <c r="F92" s="102"/>
      <c r="G92" s="103"/>
      <c r="H92" s="83"/>
      <c r="I92" s="104"/>
      <c r="J92" s="102"/>
      <c r="K92" s="105"/>
      <c r="L92" s="83"/>
      <c r="M92" s="102"/>
      <c r="N92" s="105"/>
      <c r="O92" s="83"/>
    </row>
    <row r="93" spans="1:15" x14ac:dyDescent="0.25">
      <c r="A93" s="79"/>
      <c r="B93" s="100"/>
      <c r="C93" s="81" t="str">
        <f>IFERROR(IF(B93="No CAS","",INDEX('DEQ Pollutant List'!$C$7:$C$611,MATCH('3. Pollutant Emissions - EF'!B93,'DEQ Pollutant List'!$B$7:$B$611,0))),"")</f>
        <v/>
      </c>
      <c r="D93" s="115" t="str">
        <f>IFERROR(IF(OR($B93="",$B93="No CAS"),INDEX('DEQ Pollutant List'!$A$7:$A$611,MATCH($C93,'DEQ Pollutant List'!$C$7:$C$611,0)),INDEX('DEQ Pollutant List'!$A$7:$A$611,MATCH($B93,'DEQ Pollutant List'!$B$7:$B$611,0))),"")</f>
        <v/>
      </c>
      <c r="E93" s="101"/>
      <c r="F93" s="102"/>
      <c r="G93" s="103"/>
      <c r="H93" s="83"/>
      <c r="I93" s="104"/>
      <c r="J93" s="102"/>
      <c r="K93" s="105"/>
      <c r="L93" s="83"/>
      <c r="M93" s="102"/>
      <c r="N93" s="105"/>
      <c r="O93" s="83"/>
    </row>
    <row r="94" spans="1:15" x14ac:dyDescent="0.25">
      <c r="A94" s="79"/>
      <c r="B94" s="100"/>
      <c r="C94" s="81" t="str">
        <f>IFERROR(IF(B94="No CAS","",INDEX('DEQ Pollutant List'!$C$7:$C$611,MATCH('3. Pollutant Emissions - EF'!B94,'DEQ Pollutant List'!$B$7:$B$611,0))),"")</f>
        <v/>
      </c>
      <c r="D94" s="115" t="str">
        <f>IFERROR(IF(OR($B94="",$B94="No CAS"),INDEX('DEQ Pollutant List'!$A$7:$A$611,MATCH($C94,'DEQ Pollutant List'!$C$7:$C$611,0)),INDEX('DEQ Pollutant List'!$A$7:$A$611,MATCH($B94,'DEQ Pollutant List'!$B$7:$B$611,0))),"")</f>
        <v/>
      </c>
      <c r="E94" s="101"/>
      <c r="F94" s="102"/>
      <c r="G94" s="103"/>
      <c r="H94" s="83"/>
      <c r="I94" s="104"/>
      <c r="J94" s="102"/>
      <c r="K94" s="105"/>
      <c r="L94" s="83"/>
      <c r="M94" s="102"/>
      <c r="N94" s="105"/>
      <c r="O94" s="83"/>
    </row>
    <row r="95" spans="1:15" x14ac:dyDescent="0.25">
      <c r="A95" s="79"/>
      <c r="B95" s="100"/>
      <c r="C95" s="81" t="str">
        <f>IFERROR(IF(B95="No CAS","",INDEX('DEQ Pollutant List'!$C$7:$C$611,MATCH('3. Pollutant Emissions - EF'!B95,'DEQ Pollutant List'!$B$7:$B$611,0))),"")</f>
        <v/>
      </c>
      <c r="D95" s="115" t="str">
        <f>IFERROR(IF(OR($B95="",$B95="No CAS"),INDEX('DEQ Pollutant List'!$A$7:$A$611,MATCH($C95,'DEQ Pollutant List'!$C$7:$C$611,0)),INDEX('DEQ Pollutant List'!$A$7:$A$611,MATCH($B95,'DEQ Pollutant List'!$B$7:$B$611,0))),"")</f>
        <v/>
      </c>
      <c r="E95" s="101"/>
      <c r="F95" s="102"/>
      <c r="G95" s="103"/>
      <c r="H95" s="83"/>
      <c r="I95" s="104"/>
      <c r="J95" s="102"/>
      <c r="K95" s="105"/>
      <c r="L95" s="83"/>
      <c r="M95" s="102"/>
      <c r="N95" s="105"/>
      <c r="O95" s="83"/>
    </row>
    <row r="96" spans="1:15" x14ac:dyDescent="0.25">
      <c r="A96" s="79"/>
      <c r="B96" s="100"/>
      <c r="C96" s="81" t="str">
        <f>IFERROR(IF(B96="No CAS","",INDEX('DEQ Pollutant List'!$C$7:$C$611,MATCH('3. Pollutant Emissions - EF'!B96,'DEQ Pollutant List'!$B$7:$B$611,0))),"")</f>
        <v/>
      </c>
      <c r="D96" s="115" t="str">
        <f>IFERROR(IF(OR($B96="",$B96="No CAS"),INDEX('DEQ Pollutant List'!$A$7:$A$611,MATCH($C96,'DEQ Pollutant List'!$C$7:$C$611,0)),INDEX('DEQ Pollutant List'!$A$7:$A$611,MATCH($B96,'DEQ Pollutant List'!$B$7:$B$611,0))),"")</f>
        <v/>
      </c>
      <c r="E96" s="101"/>
      <c r="F96" s="102"/>
      <c r="G96" s="103"/>
      <c r="H96" s="83"/>
      <c r="I96" s="104"/>
      <c r="J96" s="102"/>
      <c r="K96" s="105"/>
      <c r="L96" s="83"/>
      <c r="M96" s="102"/>
      <c r="N96" s="105"/>
      <c r="O96" s="83"/>
    </row>
    <row r="97" spans="1:15" x14ac:dyDescent="0.25">
      <c r="A97" s="79"/>
      <c r="B97" s="100"/>
      <c r="C97" s="81" t="str">
        <f>IFERROR(IF(B97="No CAS","",INDEX('DEQ Pollutant List'!$C$7:$C$611,MATCH('3. Pollutant Emissions - EF'!B97,'DEQ Pollutant List'!$B$7:$B$611,0))),"")</f>
        <v/>
      </c>
      <c r="D97" s="115" t="str">
        <f>IFERROR(IF(OR($B97="",$B97="No CAS"),INDEX('DEQ Pollutant List'!$A$7:$A$611,MATCH($C97,'DEQ Pollutant List'!$C$7:$C$611,0)),INDEX('DEQ Pollutant List'!$A$7:$A$611,MATCH($B97,'DEQ Pollutant List'!$B$7:$B$611,0))),"")</f>
        <v/>
      </c>
      <c r="E97" s="101"/>
      <c r="F97" s="102"/>
      <c r="G97" s="103"/>
      <c r="H97" s="83"/>
      <c r="I97" s="104"/>
      <c r="J97" s="102"/>
      <c r="K97" s="105"/>
      <c r="L97" s="83"/>
      <c r="M97" s="102"/>
      <c r="N97" s="105"/>
      <c r="O97" s="83"/>
    </row>
    <row r="98" spans="1:15" x14ac:dyDescent="0.25">
      <c r="A98" s="79"/>
      <c r="B98" s="100"/>
      <c r="C98" s="81" t="str">
        <f>IFERROR(IF(B98="No CAS","",INDEX('DEQ Pollutant List'!$C$7:$C$611,MATCH('3. Pollutant Emissions - EF'!B98,'DEQ Pollutant List'!$B$7:$B$611,0))),"")</f>
        <v/>
      </c>
      <c r="D98" s="115" t="str">
        <f>IFERROR(IF(OR($B98="",$B98="No CAS"),INDEX('DEQ Pollutant List'!$A$7:$A$611,MATCH($C98,'DEQ Pollutant List'!$C$7:$C$611,0)),INDEX('DEQ Pollutant List'!$A$7:$A$611,MATCH($B98,'DEQ Pollutant List'!$B$7:$B$611,0))),"")</f>
        <v/>
      </c>
      <c r="E98" s="101"/>
      <c r="F98" s="102"/>
      <c r="G98" s="103"/>
      <c r="H98" s="83"/>
      <c r="I98" s="104"/>
      <c r="J98" s="102"/>
      <c r="K98" s="105"/>
      <c r="L98" s="83"/>
      <c r="M98" s="102"/>
      <c r="N98" s="105"/>
      <c r="O98" s="83"/>
    </row>
    <row r="99" spans="1:15" x14ac:dyDescent="0.25">
      <c r="A99" s="79"/>
      <c r="B99" s="100"/>
      <c r="C99" s="81" t="str">
        <f>IFERROR(IF(B99="No CAS","",INDEX('DEQ Pollutant List'!$C$7:$C$611,MATCH('3. Pollutant Emissions - EF'!B99,'DEQ Pollutant List'!$B$7:$B$611,0))),"")</f>
        <v/>
      </c>
      <c r="D99" s="115" t="str">
        <f>IFERROR(IF(OR($B99="",$B99="No CAS"),INDEX('DEQ Pollutant List'!$A$7:$A$611,MATCH($C99,'DEQ Pollutant List'!$C$7:$C$611,0)),INDEX('DEQ Pollutant List'!$A$7:$A$611,MATCH($B99,'DEQ Pollutant List'!$B$7:$B$611,0))),"")</f>
        <v/>
      </c>
      <c r="E99" s="101"/>
      <c r="F99" s="102"/>
      <c r="G99" s="103"/>
      <c r="H99" s="83"/>
      <c r="I99" s="104"/>
      <c r="J99" s="102"/>
      <c r="K99" s="105"/>
      <c r="L99" s="83"/>
      <c r="M99" s="102"/>
      <c r="N99" s="105"/>
      <c r="O99" s="83"/>
    </row>
    <row r="100" spans="1:15" x14ac:dyDescent="0.25">
      <c r="A100" s="79"/>
      <c r="B100" s="100"/>
      <c r="C100" s="81" t="str">
        <f>IFERROR(IF(B100="No CAS","",INDEX('DEQ Pollutant List'!$C$7:$C$611,MATCH('3. Pollutant Emissions - EF'!B100,'DEQ Pollutant List'!$B$7:$B$611,0))),"")</f>
        <v/>
      </c>
      <c r="D100" s="115" t="str">
        <f>IFERROR(IF(OR($B100="",$B100="No CAS"),INDEX('DEQ Pollutant List'!$A$7:$A$611,MATCH($C100,'DEQ Pollutant List'!$C$7:$C$611,0)),INDEX('DEQ Pollutant List'!$A$7:$A$611,MATCH($B100,'DEQ Pollutant List'!$B$7:$B$611,0))),"")</f>
        <v/>
      </c>
      <c r="E100" s="101"/>
      <c r="F100" s="102"/>
      <c r="G100" s="103"/>
      <c r="H100" s="83"/>
      <c r="I100" s="104"/>
      <c r="J100" s="102"/>
      <c r="K100" s="105"/>
      <c r="L100" s="83"/>
      <c r="M100" s="102"/>
      <c r="N100" s="105"/>
      <c r="O100" s="83"/>
    </row>
    <row r="101" spans="1:15" x14ac:dyDescent="0.25">
      <c r="A101" s="79"/>
      <c r="B101" s="100"/>
      <c r="C101" s="81" t="str">
        <f>IFERROR(IF(B101="No CAS","",INDEX('DEQ Pollutant List'!$C$7:$C$611,MATCH('3. Pollutant Emissions - EF'!B101,'DEQ Pollutant List'!$B$7:$B$611,0))),"")</f>
        <v/>
      </c>
      <c r="D101" s="115" t="str">
        <f>IFERROR(IF(OR($B101="",$B101="No CAS"),INDEX('DEQ Pollutant List'!$A$7:$A$611,MATCH($C101,'DEQ Pollutant List'!$C$7:$C$611,0)),INDEX('DEQ Pollutant List'!$A$7:$A$611,MATCH($B101,'DEQ Pollutant List'!$B$7:$B$611,0))),"")</f>
        <v/>
      </c>
      <c r="E101" s="101"/>
      <c r="F101" s="102"/>
      <c r="G101" s="103"/>
      <c r="H101" s="83"/>
      <c r="I101" s="104"/>
      <c r="J101" s="102"/>
      <c r="K101" s="105"/>
      <c r="L101" s="83"/>
      <c r="M101" s="102"/>
      <c r="N101" s="105"/>
      <c r="O101" s="83"/>
    </row>
    <row r="102" spans="1:15" x14ac:dyDescent="0.25">
      <c r="A102" s="79"/>
      <c r="B102" s="100"/>
      <c r="C102" s="81" t="str">
        <f>IFERROR(IF(B102="No CAS","",INDEX('DEQ Pollutant List'!$C$7:$C$611,MATCH('3. Pollutant Emissions - EF'!B102,'DEQ Pollutant List'!$B$7:$B$611,0))),"")</f>
        <v/>
      </c>
      <c r="D102" s="115" t="str">
        <f>IFERROR(IF(OR($B102="",$B102="No CAS"),INDEX('DEQ Pollutant List'!$A$7:$A$611,MATCH($C102,'DEQ Pollutant List'!$C$7:$C$611,0)),INDEX('DEQ Pollutant List'!$A$7:$A$611,MATCH($B102,'DEQ Pollutant List'!$B$7:$B$611,0))),"")</f>
        <v/>
      </c>
      <c r="E102" s="101"/>
      <c r="F102" s="102"/>
      <c r="G102" s="103"/>
      <c r="H102" s="83"/>
      <c r="I102" s="104"/>
      <c r="J102" s="102"/>
      <c r="K102" s="105"/>
      <c r="L102" s="83"/>
      <c r="M102" s="102"/>
      <c r="N102" s="105"/>
      <c r="O102" s="83"/>
    </row>
    <row r="103" spans="1:15" x14ac:dyDescent="0.25">
      <c r="A103" s="79"/>
      <c r="B103" s="100"/>
      <c r="C103" s="81" t="str">
        <f>IFERROR(IF(B103="No CAS","",INDEX('DEQ Pollutant List'!$C$7:$C$611,MATCH('3. Pollutant Emissions - EF'!B103,'DEQ Pollutant List'!$B$7:$B$611,0))),"")</f>
        <v/>
      </c>
      <c r="D103" s="115" t="str">
        <f>IFERROR(IF(OR($B103="",$B103="No CAS"),INDEX('DEQ Pollutant List'!$A$7:$A$611,MATCH($C103,'DEQ Pollutant List'!$C$7:$C$611,0)),INDEX('DEQ Pollutant List'!$A$7:$A$611,MATCH($B103,'DEQ Pollutant List'!$B$7:$B$611,0))),"")</f>
        <v/>
      </c>
      <c r="E103" s="101"/>
      <c r="F103" s="102"/>
      <c r="G103" s="103"/>
      <c r="H103" s="83"/>
      <c r="I103" s="104"/>
      <c r="J103" s="102"/>
      <c r="K103" s="105"/>
      <c r="L103" s="83"/>
      <c r="M103" s="102"/>
      <c r="N103" s="105"/>
      <c r="O103" s="83"/>
    </row>
    <row r="104" spans="1:15" x14ac:dyDescent="0.25">
      <c r="A104" s="79"/>
      <c r="B104" s="100"/>
      <c r="C104" s="81" t="str">
        <f>IFERROR(IF(B104="No CAS","",INDEX('DEQ Pollutant List'!$C$7:$C$611,MATCH('3. Pollutant Emissions - EF'!B104,'DEQ Pollutant List'!$B$7:$B$611,0))),"")</f>
        <v/>
      </c>
      <c r="D104" s="115" t="str">
        <f>IFERROR(IF(OR($B104="",$B104="No CAS"),INDEX('DEQ Pollutant List'!$A$7:$A$611,MATCH($C104,'DEQ Pollutant List'!$C$7:$C$611,0)),INDEX('DEQ Pollutant List'!$A$7:$A$611,MATCH($B104,'DEQ Pollutant List'!$B$7:$B$611,0))),"")</f>
        <v/>
      </c>
      <c r="E104" s="101"/>
      <c r="F104" s="102"/>
      <c r="G104" s="103"/>
      <c r="H104" s="83"/>
      <c r="I104" s="104"/>
      <c r="J104" s="102"/>
      <c r="K104" s="105"/>
      <c r="L104" s="83"/>
      <c r="M104" s="102"/>
      <c r="N104" s="105"/>
      <c r="O104" s="83"/>
    </row>
    <row r="105" spans="1:15" x14ac:dyDescent="0.25">
      <c r="A105" s="79"/>
      <c r="B105" s="100"/>
      <c r="C105" s="81" t="str">
        <f>IFERROR(IF(B105="No CAS","",INDEX('DEQ Pollutant List'!$C$7:$C$611,MATCH('3. Pollutant Emissions - EF'!B105,'DEQ Pollutant List'!$B$7:$B$611,0))),"")</f>
        <v/>
      </c>
      <c r="D105" s="115" t="str">
        <f>IFERROR(IF(OR($B105="",$B105="No CAS"),INDEX('DEQ Pollutant List'!$A$7:$A$611,MATCH($C105,'DEQ Pollutant List'!$C$7:$C$611,0)),INDEX('DEQ Pollutant List'!$A$7:$A$611,MATCH($B105,'DEQ Pollutant List'!$B$7:$B$611,0))),"")</f>
        <v/>
      </c>
      <c r="E105" s="101"/>
      <c r="F105" s="102"/>
      <c r="G105" s="103"/>
      <c r="H105" s="83"/>
      <c r="I105" s="104"/>
      <c r="J105" s="102"/>
      <c r="K105" s="105"/>
      <c r="L105" s="83"/>
      <c r="M105" s="102"/>
      <c r="N105" s="105"/>
      <c r="O105" s="83"/>
    </row>
    <row r="106" spans="1:15" x14ac:dyDescent="0.25">
      <c r="A106" s="79"/>
      <c r="B106" s="100"/>
      <c r="C106" s="81" t="str">
        <f>IFERROR(IF(B106="No CAS","",INDEX('DEQ Pollutant List'!$C$7:$C$611,MATCH('3. Pollutant Emissions - EF'!B106,'DEQ Pollutant List'!$B$7:$B$611,0))),"")</f>
        <v/>
      </c>
      <c r="D106" s="115" t="str">
        <f>IFERROR(IF(OR($B106="",$B106="No CAS"),INDEX('DEQ Pollutant List'!$A$7:$A$611,MATCH($C106,'DEQ Pollutant List'!$C$7:$C$611,0)),INDEX('DEQ Pollutant List'!$A$7:$A$611,MATCH($B106,'DEQ Pollutant List'!$B$7:$B$611,0))),"")</f>
        <v/>
      </c>
      <c r="E106" s="101"/>
      <c r="F106" s="102"/>
      <c r="G106" s="103"/>
      <c r="H106" s="83"/>
      <c r="I106" s="104"/>
      <c r="J106" s="102"/>
      <c r="K106" s="105"/>
      <c r="L106" s="83"/>
      <c r="M106" s="102"/>
      <c r="N106" s="105"/>
      <c r="O106" s="83"/>
    </row>
    <row r="107" spans="1:15" x14ac:dyDescent="0.25">
      <c r="A107" s="79"/>
      <c r="B107" s="100"/>
      <c r="C107" s="81" t="str">
        <f>IFERROR(IF(B107="No CAS","",INDEX('DEQ Pollutant List'!$C$7:$C$611,MATCH('3. Pollutant Emissions - EF'!B107,'DEQ Pollutant List'!$B$7:$B$611,0))),"")</f>
        <v/>
      </c>
      <c r="D107" s="115" t="str">
        <f>IFERROR(IF(OR($B107="",$B107="No CAS"),INDEX('DEQ Pollutant List'!$A$7:$A$611,MATCH($C107,'DEQ Pollutant List'!$C$7:$C$611,0)),INDEX('DEQ Pollutant List'!$A$7:$A$611,MATCH($B107,'DEQ Pollutant List'!$B$7:$B$611,0))),"")</f>
        <v/>
      </c>
      <c r="E107" s="101"/>
      <c r="F107" s="102"/>
      <c r="G107" s="103"/>
      <c r="H107" s="83"/>
      <c r="I107" s="104"/>
      <c r="J107" s="102"/>
      <c r="K107" s="105"/>
      <c r="L107" s="83"/>
      <c r="M107" s="102"/>
      <c r="N107" s="105"/>
      <c r="O107" s="83"/>
    </row>
    <row r="108" spans="1:15" x14ac:dyDescent="0.25">
      <c r="A108" s="79"/>
      <c r="B108" s="100"/>
      <c r="C108" s="81" t="str">
        <f>IFERROR(IF(B108="No CAS","",INDEX('DEQ Pollutant List'!$C$7:$C$611,MATCH('3. Pollutant Emissions - EF'!B108,'DEQ Pollutant List'!$B$7:$B$611,0))),"")</f>
        <v/>
      </c>
      <c r="D108" s="115" t="str">
        <f>IFERROR(IF(OR($B108="",$B108="No CAS"),INDEX('DEQ Pollutant List'!$A$7:$A$611,MATCH($C108,'DEQ Pollutant List'!$C$7:$C$611,0)),INDEX('DEQ Pollutant List'!$A$7:$A$611,MATCH($B108,'DEQ Pollutant List'!$B$7:$B$611,0))),"")</f>
        <v/>
      </c>
      <c r="E108" s="101"/>
      <c r="F108" s="102"/>
      <c r="G108" s="103"/>
      <c r="H108" s="83"/>
      <c r="I108" s="104"/>
      <c r="J108" s="102"/>
      <c r="K108" s="105"/>
      <c r="L108" s="83"/>
      <c r="M108" s="102"/>
      <c r="N108" s="105"/>
      <c r="O108" s="83"/>
    </row>
    <row r="109" spans="1:15" x14ac:dyDescent="0.25">
      <c r="A109" s="79"/>
      <c r="B109" s="100"/>
      <c r="C109" s="81" t="str">
        <f>IFERROR(IF(B109="No CAS","",INDEX('DEQ Pollutant List'!$C$7:$C$611,MATCH('3. Pollutant Emissions - EF'!B109,'DEQ Pollutant List'!$B$7:$B$611,0))),"")</f>
        <v/>
      </c>
      <c r="D109" s="115" t="str">
        <f>IFERROR(IF(OR($B109="",$B109="No CAS"),INDEX('DEQ Pollutant List'!$A$7:$A$611,MATCH($C109,'DEQ Pollutant List'!$C$7:$C$611,0)),INDEX('DEQ Pollutant List'!$A$7:$A$611,MATCH($B109,'DEQ Pollutant List'!$B$7:$B$611,0))),"")</f>
        <v/>
      </c>
      <c r="E109" s="101"/>
      <c r="F109" s="102"/>
      <c r="G109" s="103"/>
      <c r="H109" s="83"/>
      <c r="I109" s="104"/>
      <c r="J109" s="102"/>
      <c r="K109" s="105"/>
      <c r="L109" s="83"/>
      <c r="M109" s="102"/>
      <c r="N109" s="105"/>
      <c r="O109" s="83"/>
    </row>
    <row r="110" spans="1:15" x14ac:dyDescent="0.25">
      <c r="A110" s="79"/>
      <c r="B110" s="100"/>
      <c r="C110" s="81" t="str">
        <f>IFERROR(IF(B110="No CAS","",INDEX('DEQ Pollutant List'!$C$7:$C$611,MATCH('3. Pollutant Emissions - EF'!B110,'DEQ Pollutant List'!$B$7:$B$611,0))),"")</f>
        <v/>
      </c>
      <c r="D110" s="115" t="str">
        <f>IFERROR(IF(OR($B110="",$B110="No CAS"),INDEX('DEQ Pollutant List'!$A$7:$A$611,MATCH($C110,'DEQ Pollutant List'!$C$7:$C$611,0)),INDEX('DEQ Pollutant List'!$A$7:$A$611,MATCH($B110,'DEQ Pollutant List'!$B$7:$B$611,0))),"")</f>
        <v/>
      </c>
      <c r="E110" s="101"/>
      <c r="F110" s="102"/>
      <c r="G110" s="103"/>
      <c r="H110" s="83"/>
      <c r="I110" s="104"/>
      <c r="J110" s="102"/>
      <c r="K110" s="105"/>
      <c r="L110" s="83"/>
      <c r="M110" s="102"/>
      <c r="N110" s="105"/>
      <c r="O110" s="83"/>
    </row>
    <row r="111" spans="1:15" x14ac:dyDescent="0.25">
      <c r="A111" s="79"/>
      <c r="B111" s="100"/>
      <c r="C111" s="81" t="str">
        <f>IFERROR(IF(B111="No CAS","",INDEX('DEQ Pollutant List'!$C$7:$C$611,MATCH('3. Pollutant Emissions - EF'!B111,'DEQ Pollutant List'!$B$7:$B$611,0))),"")</f>
        <v/>
      </c>
      <c r="D111" s="115" t="str">
        <f>IFERROR(IF(OR($B111="",$B111="No CAS"),INDEX('DEQ Pollutant List'!$A$7:$A$611,MATCH($C111,'DEQ Pollutant List'!$C$7:$C$611,0)),INDEX('DEQ Pollutant List'!$A$7:$A$611,MATCH($B111,'DEQ Pollutant List'!$B$7:$B$611,0))),"")</f>
        <v/>
      </c>
      <c r="E111" s="101"/>
      <c r="F111" s="102"/>
      <c r="G111" s="103"/>
      <c r="H111" s="83"/>
      <c r="I111" s="104"/>
      <c r="J111" s="102"/>
      <c r="K111" s="105"/>
      <c r="L111" s="83"/>
      <c r="M111" s="102"/>
      <c r="N111" s="105"/>
      <c r="O111" s="83"/>
    </row>
    <row r="112" spans="1:15" x14ac:dyDescent="0.25">
      <c r="A112" s="79"/>
      <c r="B112" s="100"/>
      <c r="C112" s="81" t="str">
        <f>IFERROR(IF(B112="No CAS","",INDEX('DEQ Pollutant List'!$C$7:$C$611,MATCH('3. Pollutant Emissions - EF'!B112,'DEQ Pollutant List'!$B$7:$B$611,0))),"")</f>
        <v/>
      </c>
      <c r="D112" s="115" t="str">
        <f>IFERROR(IF(OR($B112="",$B112="No CAS"),INDEX('DEQ Pollutant List'!$A$7:$A$611,MATCH($C112,'DEQ Pollutant List'!$C$7:$C$611,0)),INDEX('DEQ Pollutant List'!$A$7:$A$611,MATCH($B112,'DEQ Pollutant List'!$B$7:$B$611,0))),"")</f>
        <v/>
      </c>
      <c r="E112" s="101"/>
      <c r="F112" s="102"/>
      <c r="G112" s="103"/>
      <c r="H112" s="83"/>
      <c r="I112" s="104"/>
      <c r="J112" s="102"/>
      <c r="K112" s="105"/>
      <c r="L112" s="83"/>
      <c r="M112" s="102"/>
      <c r="N112" s="105"/>
      <c r="O112" s="83"/>
    </row>
    <row r="113" spans="1:15" x14ac:dyDescent="0.25">
      <c r="A113" s="79"/>
      <c r="B113" s="100"/>
      <c r="C113" s="81" t="str">
        <f>IFERROR(IF(B113="No CAS","",INDEX('DEQ Pollutant List'!$C$7:$C$611,MATCH('3. Pollutant Emissions - EF'!B113,'DEQ Pollutant List'!$B$7:$B$611,0))),"")</f>
        <v/>
      </c>
      <c r="D113" s="115" t="str">
        <f>IFERROR(IF(OR($B113="",$B113="No CAS"),INDEX('DEQ Pollutant List'!$A$7:$A$611,MATCH($C113,'DEQ Pollutant List'!$C$7:$C$611,0)),INDEX('DEQ Pollutant List'!$A$7:$A$611,MATCH($B113,'DEQ Pollutant List'!$B$7:$B$611,0))),"")</f>
        <v/>
      </c>
      <c r="E113" s="101"/>
      <c r="F113" s="102"/>
      <c r="G113" s="103"/>
      <c r="H113" s="83"/>
      <c r="I113" s="104"/>
      <c r="J113" s="102"/>
      <c r="K113" s="105"/>
      <c r="L113" s="83"/>
      <c r="M113" s="102"/>
      <c r="N113" s="105"/>
      <c r="O113" s="83"/>
    </row>
    <row r="114" spans="1:15" x14ac:dyDescent="0.25">
      <c r="A114" s="79"/>
      <c r="B114" s="100"/>
      <c r="C114" s="81" t="str">
        <f>IFERROR(IF(B114="No CAS","",INDEX('DEQ Pollutant List'!$C$7:$C$611,MATCH('3. Pollutant Emissions - EF'!B114,'DEQ Pollutant List'!$B$7:$B$611,0))),"")</f>
        <v/>
      </c>
      <c r="D114" s="115" t="str">
        <f>IFERROR(IF(OR($B114="",$B114="No CAS"),INDEX('DEQ Pollutant List'!$A$7:$A$611,MATCH($C114,'DEQ Pollutant List'!$C$7:$C$611,0)),INDEX('DEQ Pollutant List'!$A$7:$A$611,MATCH($B114,'DEQ Pollutant List'!$B$7:$B$611,0))),"")</f>
        <v/>
      </c>
      <c r="E114" s="101"/>
      <c r="F114" s="102"/>
      <c r="G114" s="103"/>
      <c r="H114" s="83"/>
      <c r="I114" s="104"/>
      <c r="J114" s="102"/>
      <c r="K114" s="105"/>
      <c r="L114" s="83"/>
      <c r="M114" s="102"/>
      <c r="N114" s="105"/>
      <c r="O114" s="83"/>
    </row>
    <row r="115" spans="1:15" x14ac:dyDescent="0.25">
      <c r="A115" s="79"/>
      <c r="B115" s="100"/>
      <c r="C115" s="81" t="str">
        <f>IFERROR(IF(B115="No CAS","",INDEX('DEQ Pollutant List'!$C$7:$C$611,MATCH('3. Pollutant Emissions - EF'!B115,'DEQ Pollutant List'!$B$7:$B$611,0))),"")</f>
        <v/>
      </c>
      <c r="D115" s="115" t="str">
        <f>IFERROR(IF(OR($B115="",$B115="No CAS"),INDEX('DEQ Pollutant List'!$A$7:$A$611,MATCH($C115,'DEQ Pollutant List'!$C$7:$C$611,0)),INDEX('DEQ Pollutant List'!$A$7:$A$611,MATCH($B115,'DEQ Pollutant List'!$B$7:$B$611,0))),"")</f>
        <v/>
      </c>
      <c r="E115" s="101"/>
      <c r="F115" s="102"/>
      <c r="G115" s="103"/>
      <c r="H115" s="83"/>
      <c r="I115" s="104"/>
      <c r="J115" s="102"/>
      <c r="K115" s="105"/>
      <c r="L115" s="83"/>
      <c r="M115" s="102"/>
      <c r="N115" s="105"/>
      <c r="O115" s="83"/>
    </row>
    <row r="116" spans="1:15" x14ac:dyDescent="0.25">
      <c r="A116" s="79"/>
      <c r="B116" s="100"/>
      <c r="C116" s="81" t="str">
        <f>IFERROR(IF(B116="No CAS","",INDEX('DEQ Pollutant List'!$C$7:$C$611,MATCH('3. Pollutant Emissions - EF'!B116,'DEQ Pollutant List'!$B$7:$B$611,0))),"")</f>
        <v/>
      </c>
      <c r="D116" s="115" t="str">
        <f>IFERROR(IF(OR($B116="",$B116="No CAS"),INDEX('DEQ Pollutant List'!$A$7:$A$611,MATCH($C116,'DEQ Pollutant List'!$C$7:$C$611,0)),INDEX('DEQ Pollutant List'!$A$7:$A$611,MATCH($B116,'DEQ Pollutant List'!$B$7:$B$611,0))),"")</f>
        <v/>
      </c>
      <c r="E116" s="101"/>
      <c r="F116" s="102"/>
      <c r="G116" s="103"/>
      <c r="H116" s="83"/>
      <c r="I116" s="104"/>
      <c r="J116" s="102"/>
      <c r="K116" s="105"/>
      <c r="L116" s="83"/>
      <c r="M116" s="102"/>
      <c r="N116" s="105"/>
      <c r="O116" s="83"/>
    </row>
    <row r="117" spans="1:15" x14ac:dyDescent="0.25">
      <c r="A117" s="79"/>
      <c r="B117" s="100"/>
      <c r="C117" s="81" t="str">
        <f>IFERROR(IF(B117="No CAS","",INDEX('DEQ Pollutant List'!$C$7:$C$611,MATCH('3. Pollutant Emissions - EF'!B117,'DEQ Pollutant List'!$B$7:$B$611,0))),"")</f>
        <v/>
      </c>
      <c r="D117" s="115" t="str">
        <f>IFERROR(IF(OR($B117="",$B117="No CAS"),INDEX('DEQ Pollutant List'!$A$7:$A$611,MATCH($C117,'DEQ Pollutant List'!$C$7:$C$611,0)),INDEX('DEQ Pollutant List'!$A$7:$A$611,MATCH($B117,'DEQ Pollutant List'!$B$7:$B$611,0))),"")</f>
        <v/>
      </c>
      <c r="E117" s="101"/>
      <c r="F117" s="102"/>
      <c r="G117" s="103"/>
      <c r="H117" s="83"/>
      <c r="I117" s="104"/>
      <c r="J117" s="102"/>
      <c r="K117" s="105"/>
      <c r="L117" s="83"/>
      <c r="M117" s="102"/>
      <c r="N117" s="105"/>
      <c r="O117" s="83"/>
    </row>
    <row r="118" spans="1:15" x14ac:dyDescent="0.25">
      <c r="A118" s="79"/>
      <c r="B118" s="100"/>
      <c r="C118" s="81" t="str">
        <f>IFERROR(IF(B118="No CAS","",INDEX('DEQ Pollutant List'!$C$7:$C$611,MATCH('3. Pollutant Emissions - EF'!B118,'DEQ Pollutant List'!$B$7:$B$611,0))),"")</f>
        <v/>
      </c>
      <c r="D118" s="115" t="str">
        <f>IFERROR(IF(OR($B118="",$B118="No CAS"),INDEX('DEQ Pollutant List'!$A$7:$A$611,MATCH($C118,'DEQ Pollutant List'!$C$7:$C$611,0)),INDEX('DEQ Pollutant List'!$A$7:$A$611,MATCH($B118,'DEQ Pollutant List'!$B$7:$B$611,0))),"")</f>
        <v/>
      </c>
      <c r="E118" s="101"/>
      <c r="F118" s="102"/>
      <c r="G118" s="103"/>
      <c r="H118" s="83"/>
      <c r="I118" s="104"/>
      <c r="J118" s="102"/>
      <c r="K118" s="105"/>
      <c r="L118" s="83"/>
      <c r="M118" s="102"/>
      <c r="N118" s="105"/>
      <c r="O118" s="83"/>
    </row>
    <row r="119" spans="1:15" x14ac:dyDescent="0.25">
      <c r="A119" s="79"/>
      <c r="B119" s="100"/>
      <c r="C119" s="81" t="str">
        <f>IFERROR(IF(B119="No CAS","",INDEX('DEQ Pollutant List'!$C$7:$C$611,MATCH('3. Pollutant Emissions - EF'!B119,'DEQ Pollutant List'!$B$7:$B$611,0))),"")</f>
        <v/>
      </c>
      <c r="D119" s="115" t="str">
        <f>IFERROR(IF(OR($B119="",$B119="No CAS"),INDEX('DEQ Pollutant List'!$A$7:$A$611,MATCH($C119,'DEQ Pollutant List'!$C$7:$C$611,0)),INDEX('DEQ Pollutant List'!$A$7:$A$611,MATCH($B119,'DEQ Pollutant List'!$B$7:$B$611,0))),"")</f>
        <v/>
      </c>
      <c r="E119" s="101"/>
      <c r="F119" s="102"/>
      <c r="G119" s="103"/>
      <c r="H119" s="83"/>
      <c r="I119" s="104"/>
      <c r="J119" s="102"/>
      <c r="K119" s="105"/>
      <c r="L119" s="83"/>
      <c r="M119" s="102"/>
      <c r="N119" s="105"/>
      <c r="O119" s="83"/>
    </row>
    <row r="120" spans="1:15" x14ac:dyDescent="0.25">
      <c r="A120" s="79"/>
      <c r="B120" s="100"/>
      <c r="C120" s="81" t="str">
        <f>IFERROR(IF(B120="No CAS","",INDEX('DEQ Pollutant List'!$C$7:$C$611,MATCH('3. Pollutant Emissions - EF'!B120,'DEQ Pollutant List'!$B$7:$B$611,0))),"")</f>
        <v/>
      </c>
      <c r="D120" s="115" t="str">
        <f>IFERROR(IF(OR($B120="",$B120="No CAS"),INDEX('DEQ Pollutant List'!$A$7:$A$611,MATCH($C120,'DEQ Pollutant List'!$C$7:$C$611,0)),INDEX('DEQ Pollutant List'!$A$7:$A$611,MATCH($B120,'DEQ Pollutant List'!$B$7:$B$611,0))),"")</f>
        <v/>
      </c>
      <c r="E120" s="101"/>
      <c r="F120" s="102"/>
      <c r="G120" s="103"/>
      <c r="H120" s="83"/>
      <c r="I120" s="104"/>
      <c r="J120" s="102"/>
      <c r="K120" s="105"/>
      <c r="L120" s="83"/>
      <c r="M120" s="102"/>
      <c r="N120" s="105"/>
      <c r="O120" s="83"/>
    </row>
    <row r="121" spans="1:15" x14ac:dyDescent="0.25">
      <c r="A121" s="79"/>
      <c r="B121" s="100"/>
      <c r="C121" s="81" t="str">
        <f>IFERROR(IF(B121="No CAS","",INDEX('DEQ Pollutant List'!$C$7:$C$611,MATCH('3. Pollutant Emissions - EF'!B121,'DEQ Pollutant List'!$B$7:$B$611,0))),"")</f>
        <v/>
      </c>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25">
      <c r="A122" s="79"/>
      <c r="B122" s="100"/>
      <c r="C122" s="81" t="str">
        <f>IFERROR(IF(B122="No CAS","",INDEX('DEQ Pollutant List'!$C$7:$C$611,MATCH('3. Pollutant Emissions - EF'!B122,'DEQ Pollutant List'!$B$7:$B$611,0))),"")</f>
        <v/>
      </c>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25">
      <c r="A123" s="79"/>
      <c r="B123" s="100"/>
      <c r="C123" s="81" t="str">
        <f>IFERROR(IF(B123="No CAS","",INDEX('DEQ Pollutant List'!$C$7:$C$611,MATCH('3. Pollutant Emissions - EF'!B123,'DEQ Pollutant List'!$B$7:$B$611,0))),"")</f>
        <v/>
      </c>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25">
      <c r="A124" s="79"/>
      <c r="B124" s="100"/>
      <c r="C124" s="81" t="str">
        <f>IFERROR(IF(B124="No CAS","",INDEX('DEQ Pollutant List'!$C$7:$C$611,MATCH('3. Pollutant Emissions - EF'!B124,'DEQ Pollutant List'!$B$7:$B$611,0))),"")</f>
        <v/>
      </c>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25">
      <c r="A125" s="79"/>
      <c r="B125" s="100"/>
      <c r="C125" s="81" t="str">
        <f>IFERROR(IF(B125="No CAS","",INDEX('DEQ Pollutant List'!$C$7:$C$611,MATCH('3. Pollutant Emissions - EF'!B125,'DEQ Pollutant List'!$B$7:$B$611,0))),"")</f>
        <v/>
      </c>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25">
      <c r="A126" s="79"/>
      <c r="B126" s="100"/>
      <c r="C126" s="81" t="str">
        <f>IFERROR(IF(B126="No CAS","",INDEX('DEQ Pollutant List'!$C$7:$C$611,MATCH('3. Pollutant Emissions - EF'!B126,'DEQ Pollutant List'!$B$7:$B$611,0))),"")</f>
        <v/>
      </c>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25">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25">
      <c r="A128" s="79"/>
      <c r="B128" s="100"/>
      <c r="C128" s="81" t="str">
        <f>IFERROR(IF(B128="No CAS","",INDEX('DEQ Pollutant List'!$C$7:$C$611,MATCH('3. Pollutant Emissions - EF'!B128,'DEQ Pollutant List'!$B$7:$B$611,0))),"")</f>
        <v/>
      </c>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25">
      <c r="A129" s="79"/>
      <c r="B129" s="100"/>
      <c r="C129" s="81" t="str">
        <f>IFERROR(IF(B129="No CAS","",INDEX('DEQ Pollutant List'!$C$7:$C$611,MATCH('3. Pollutant Emissions - EF'!B129,'DEQ Pollutant List'!$B$7:$B$611,0))),"")</f>
        <v/>
      </c>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25">
      <c r="A130" s="79"/>
      <c r="B130" s="100"/>
      <c r="C130" s="81" t="str">
        <f>IFERROR(IF(B130="No CAS","",INDEX('DEQ Pollutant List'!$C$7:$C$611,MATCH('3. Pollutant Emissions - EF'!B130,'DEQ Pollutant List'!$B$7:$B$611,0))),"")</f>
        <v/>
      </c>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25">
      <c r="A131" s="79"/>
      <c r="B131" s="100"/>
      <c r="C131" s="81" t="str">
        <f>IFERROR(IF(B131="No CAS","",INDEX('DEQ Pollutant List'!$C$7:$C$611,MATCH('3. Pollutant Emissions - EF'!B131,'DEQ Pollutant List'!$B$7:$B$611,0))),"")</f>
        <v/>
      </c>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25">
      <c r="A132" s="79"/>
      <c r="B132" s="100"/>
      <c r="C132" s="81" t="str">
        <f>IFERROR(IF(B132="No CAS","",INDEX('DEQ Pollutant List'!$C$7:$C$611,MATCH('3. Pollutant Emissions - EF'!B132,'DEQ Pollutant List'!$B$7:$B$611,0))),"")</f>
        <v/>
      </c>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25">
      <c r="A133" s="79"/>
      <c r="B133" s="100"/>
      <c r="C133" s="81" t="str">
        <f>IFERROR(IF(B133="No CAS","",INDEX('DEQ Pollutant List'!$C$7:$C$611,MATCH('3. Pollutant Emissions - EF'!B133,'DEQ Pollutant List'!$B$7:$B$611,0))),"")</f>
        <v/>
      </c>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25">
      <c r="A134" s="79"/>
      <c r="B134" s="100"/>
      <c r="C134" s="81" t="str">
        <f>IFERROR(IF(B134="No CAS","",INDEX('DEQ Pollutant List'!$C$7:$C$611,MATCH('3. Pollutant Emissions - EF'!B134,'DEQ Pollutant List'!$B$7:$B$611,0))),"")</f>
        <v/>
      </c>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25">
      <c r="A135" s="79"/>
      <c r="B135" s="100"/>
      <c r="C135" s="81" t="str">
        <f>IFERROR(IF(B135="No CAS","",INDEX('DEQ Pollutant List'!$C$7:$C$611,MATCH('3. Pollutant Emissions - EF'!B135,'DEQ Pollutant List'!$B$7:$B$611,0))),"")</f>
        <v/>
      </c>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25">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25">
      <c r="A137" s="79"/>
      <c r="B137" s="100"/>
      <c r="C137" s="81" t="str">
        <f>IFERROR(IF(B137="No CAS","",INDEX('DEQ Pollutant List'!$C$7:$C$611,MATCH('3. Pollutant Emissions - EF'!B137,'DEQ Pollutant List'!$B$7:$B$611,0))),"")</f>
        <v/>
      </c>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25">
      <c r="A138" s="79"/>
      <c r="B138" s="100"/>
      <c r="C138" s="81" t="str">
        <f>IFERROR(IF(B138="No CAS","",INDEX('DEQ Pollutant List'!$C$7:$C$611,MATCH('3. Pollutant Emissions - EF'!B138,'DEQ Pollutant List'!$B$7:$B$611,0))),"")</f>
        <v/>
      </c>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25">
      <c r="A139" s="79"/>
      <c r="B139" s="100"/>
      <c r="C139" s="81" t="str">
        <f>IFERROR(IF(B139="No CAS","",INDEX('DEQ Pollutant List'!$C$7:$C$611,MATCH('3. Pollutant Emissions - EF'!B139,'DEQ Pollutant List'!$B$7:$B$611,0))),"")</f>
        <v/>
      </c>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25">
      <c r="A140" s="79"/>
      <c r="B140" s="100"/>
      <c r="C140" s="81" t="str">
        <f>IFERROR(IF(B140="No CAS","",INDEX('DEQ Pollutant List'!$C$7:$C$611,MATCH('3. Pollutant Emissions - EF'!B140,'DEQ Pollutant List'!$B$7:$B$611,0))),"")</f>
        <v/>
      </c>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25">
      <c r="A141" s="79"/>
      <c r="B141" s="100"/>
      <c r="C141" s="81" t="str">
        <f>IFERROR(IF(B141="No CAS","",INDEX('DEQ Pollutant List'!$C$7:$C$611,MATCH('3. Pollutant Emissions - EF'!B141,'DEQ Pollutant List'!$B$7:$B$611,0))),"")</f>
        <v/>
      </c>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25">
      <c r="A142" s="79"/>
      <c r="B142" s="100"/>
      <c r="C142" s="81" t="str">
        <f>IFERROR(IF(B142="No CAS","",INDEX('DEQ Pollutant List'!$C$7:$C$611,MATCH('3. Pollutant Emissions - EF'!B142,'DEQ Pollutant List'!$B$7:$B$611,0))),"")</f>
        <v/>
      </c>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25">
      <c r="A143" s="79"/>
      <c r="B143" s="100"/>
      <c r="C143" s="81" t="str">
        <f>IFERROR(IF(B143="No CAS","",INDEX('DEQ Pollutant List'!$C$7:$C$611,MATCH('3. Pollutant Emissions - EF'!B143,'DEQ Pollutant List'!$B$7:$B$611,0))),"")</f>
        <v/>
      </c>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25">
      <c r="A144" s="79"/>
      <c r="B144" s="100"/>
      <c r="C144" s="81" t="str">
        <f>IFERROR(IF(B144="No CAS","",INDEX('DEQ Pollutant List'!$C$7:$C$611,MATCH('3. Pollutant Emissions - EF'!B144,'DEQ Pollutant List'!$B$7:$B$611,0))),"")</f>
        <v/>
      </c>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25">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25">
      <c r="A146" s="79"/>
      <c r="B146" s="100"/>
      <c r="C146" s="81" t="str">
        <f>IFERROR(IF(B146="No CAS","",INDEX('DEQ Pollutant List'!$C$7:$C$611,MATCH('3. Pollutant Emissions - EF'!B146,'DEQ Pollutant List'!$B$7:$B$611,0))),"")</f>
        <v/>
      </c>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25">
      <c r="A147" s="79"/>
      <c r="B147" s="100"/>
      <c r="C147" s="81" t="str">
        <f>IFERROR(IF(B147="No CAS","",INDEX('DEQ Pollutant List'!$C$7:$C$611,MATCH('3. Pollutant Emissions - EF'!B147,'DEQ Pollutant List'!$B$7:$B$611,0))),"")</f>
        <v/>
      </c>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25">
      <c r="A148" s="79"/>
      <c r="B148" s="100"/>
      <c r="C148" s="81" t="str">
        <f>IFERROR(IF(B148="No CAS","",INDEX('DEQ Pollutant List'!$C$7:$C$611,MATCH('3. Pollutant Emissions - EF'!B148,'DEQ Pollutant List'!$B$7:$B$611,0))),"")</f>
        <v/>
      </c>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25">
      <c r="A149" s="79"/>
      <c r="B149" s="100"/>
      <c r="C149" s="81" t="str">
        <f>IFERROR(IF(B149="No CAS","",INDEX('DEQ Pollutant List'!$C$7:$C$611,MATCH('3. Pollutant Emissions - EF'!B149,'DEQ Pollutant List'!$B$7:$B$611,0))),"")</f>
        <v/>
      </c>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25">
      <c r="A150" s="79"/>
      <c r="B150" s="100"/>
      <c r="C150" s="81" t="str">
        <f>IFERROR(IF(B150="No CAS","",INDEX('DEQ Pollutant List'!$C$7:$C$611,MATCH('3. Pollutant Emissions - EF'!B150,'DEQ Pollutant List'!$B$7:$B$611,0))),"")</f>
        <v/>
      </c>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25">
      <c r="A151" s="79"/>
      <c r="B151" s="100"/>
      <c r="C151" s="81" t="str">
        <f>IFERROR(IF(B151="No CAS","",INDEX('DEQ Pollutant List'!$C$7:$C$611,MATCH('3. Pollutant Emissions - EF'!B151,'DEQ Pollutant List'!$B$7:$B$611,0))),"")</f>
        <v/>
      </c>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25">
      <c r="A152" s="79"/>
      <c r="B152" s="100"/>
      <c r="C152" s="81" t="str">
        <f>IFERROR(IF(B152="No CAS","",INDEX('DEQ Pollutant List'!$C$7:$C$611,MATCH('3. Pollutant Emissions - EF'!B152,'DEQ Pollutant List'!$B$7:$B$611,0))),"")</f>
        <v/>
      </c>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25">
      <c r="A153" s="79"/>
      <c r="B153" s="100"/>
      <c r="C153" s="81" t="str">
        <f>IFERROR(IF(B153="No CAS","",INDEX('DEQ Pollutant List'!$C$7:$C$611,MATCH('3. Pollutant Emissions - EF'!B153,'DEQ Pollutant List'!$B$7:$B$611,0))),"")</f>
        <v/>
      </c>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25">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25">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25">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25">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25">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25">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25">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25">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25">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25">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25">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25">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25">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25">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25">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25">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25">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25">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25">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25">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25">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25">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5">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5">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5">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5">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5">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5">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5">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5">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5">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5">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5">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5">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5">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5">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5">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5">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5">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5">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5">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5">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5">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5">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5">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5">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5">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75" thickBot="1" x14ac:dyDescent="0.3">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25">
      <c r="A501" s="238" t="s">
        <v>1138</v>
      </c>
      <c r="B501" s="239"/>
      <c r="C501" s="239"/>
      <c r="D501" s="239"/>
      <c r="E501" s="239"/>
      <c r="F501" s="239"/>
      <c r="G501" s="239"/>
      <c r="H501" s="239"/>
      <c r="I501" s="239"/>
      <c r="J501" s="239"/>
      <c r="K501" s="239"/>
      <c r="L501" s="239"/>
      <c r="M501" s="239"/>
      <c r="N501" s="239"/>
      <c r="O501" s="240"/>
    </row>
    <row r="502" spans="1:15" x14ac:dyDescent="0.25">
      <c r="A502" s="241"/>
      <c r="B502" s="242"/>
      <c r="C502" s="242"/>
      <c r="D502" s="242"/>
      <c r="E502" s="242"/>
      <c r="F502" s="242"/>
      <c r="G502" s="242"/>
      <c r="H502" s="242"/>
      <c r="I502" s="242"/>
      <c r="J502" s="242"/>
      <c r="K502" s="242"/>
      <c r="L502" s="242"/>
      <c r="M502" s="242"/>
      <c r="N502" s="242"/>
      <c r="O502" s="243"/>
    </row>
    <row r="503" spans="1:15" ht="15.75" thickBot="1" x14ac:dyDescent="0.3">
      <c r="A503" s="244"/>
      <c r="B503" s="245"/>
      <c r="C503" s="245"/>
      <c r="D503" s="245"/>
      <c r="E503" s="245"/>
      <c r="F503" s="245"/>
      <c r="G503" s="245"/>
      <c r="H503" s="245"/>
      <c r="I503" s="245"/>
      <c r="J503" s="245"/>
      <c r="K503" s="245"/>
      <c r="L503" s="245"/>
      <c r="M503" s="245"/>
      <c r="N503" s="245"/>
      <c r="O503" s="246"/>
    </row>
    <row r="504" spans="1:15" x14ac:dyDescent="0.25">
      <c r="A504" s="22"/>
      <c r="B504" s="112"/>
      <c r="C504" s="113"/>
      <c r="D504" s="22"/>
      <c r="E504" s="114"/>
      <c r="F504" s="22"/>
      <c r="G504" s="22"/>
      <c r="H504" s="22"/>
      <c r="I504" s="113"/>
      <c r="J504" s="22"/>
      <c r="K504" s="22"/>
      <c r="L504" s="22"/>
      <c r="M504" s="22"/>
      <c r="N504" s="22"/>
      <c r="O504" s="22"/>
    </row>
    <row r="505" spans="1:15" x14ac:dyDescent="0.25">
      <c r="A505" s="22"/>
      <c r="B505" s="112"/>
      <c r="C505" s="113"/>
      <c r="D505" s="22"/>
      <c r="E505" s="114"/>
      <c r="F505" s="22"/>
      <c r="G505" s="22"/>
      <c r="H505" s="22"/>
      <c r="I505" s="113"/>
      <c r="J505" s="22"/>
      <c r="K505" s="22"/>
      <c r="L505" s="22"/>
      <c r="M505" s="22"/>
      <c r="N505" s="22"/>
      <c r="O505" s="22"/>
    </row>
    <row r="506" spans="1:15" x14ac:dyDescent="0.25">
      <c r="A506" s="22"/>
      <c r="B506" s="112"/>
      <c r="C506" s="113"/>
      <c r="D506" s="22"/>
      <c r="E506" s="114"/>
      <c r="F506" s="22"/>
      <c r="G506" s="22"/>
      <c r="H506" s="22"/>
      <c r="I506" s="113"/>
      <c r="J506" s="22"/>
      <c r="K506" s="22"/>
      <c r="L506" s="22"/>
      <c r="M506" s="22"/>
      <c r="N506" s="22"/>
      <c r="O506" s="22"/>
    </row>
    <row r="507" spans="1:15" x14ac:dyDescent="0.25">
      <c r="A507" s="22"/>
      <c r="B507" s="112"/>
      <c r="C507" s="113"/>
      <c r="D507" s="22"/>
      <c r="E507" s="114"/>
      <c r="F507" s="22"/>
      <c r="G507" s="22"/>
      <c r="H507" s="22"/>
      <c r="I507" s="113"/>
      <c r="J507" s="22"/>
      <c r="K507" s="22"/>
      <c r="L507" s="22"/>
      <c r="M507" s="22"/>
      <c r="N507" s="22"/>
      <c r="O507" s="22"/>
    </row>
    <row r="508" spans="1:15" x14ac:dyDescent="0.25">
      <c r="A508" s="22"/>
      <c r="B508" s="112"/>
      <c r="C508" s="113"/>
      <c r="D508" s="22"/>
      <c r="E508" s="114"/>
      <c r="F508" s="22"/>
      <c r="G508" s="22"/>
      <c r="H508" s="22"/>
      <c r="I508" s="113"/>
      <c r="J508" s="22"/>
      <c r="K508" s="22"/>
      <c r="L508" s="22"/>
      <c r="M508" s="22"/>
      <c r="N508" s="22"/>
      <c r="O508" s="22"/>
    </row>
    <row r="509" spans="1:15" x14ac:dyDescent="0.25">
      <c r="A509" s="22"/>
      <c r="B509" s="112"/>
      <c r="C509" s="113"/>
      <c r="D509" s="22"/>
      <c r="E509" s="114"/>
      <c r="F509" s="22"/>
      <c r="G509" s="22"/>
      <c r="H509" s="22"/>
      <c r="I509" s="113"/>
      <c r="J509" s="22"/>
      <c r="K509" s="22"/>
      <c r="L509" s="22"/>
      <c r="M509" s="22"/>
      <c r="N509" s="22"/>
      <c r="O509" s="22"/>
    </row>
    <row r="510" spans="1:15" x14ac:dyDescent="0.25">
      <c r="A510" s="22"/>
      <c r="B510" s="112"/>
      <c r="C510" s="113"/>
      <c r="D510" s="22"/>
      <c r="E510" s="114"/>
      <c r="F510" s="22"/>
      <c r="G510" s="22"/>
      <c r="H510" s="22"/>
      <c r="I510" s="113"/>
      <c r="J510" s="22"/>
      <c r="K510" s="22"/>
      <c r="L510" s="22"/>
      <c r="M510" s="22"/>
      <c r="N510" s="22"/>
      <c r="O510" s="22"/>
    </row>
    <row r="511" spans="1:15" x14ac:dyDescent="0.25">
      <c r="A511" s="22"/>
      <c r="B511" s="112"/>
      <c r="C511" s="113"/>
      <c r="D511" s="22"/>
      <c r="E511" s="114"/>
      <c r="F511" s="22"/>
      <c r="G511" s="22"/>
      <c r="H511" s="22"/>
      <c r="I511" s="113"/>
      <c r="J511" s="22"/>
      <c r="K511" s="22"/>
      <c r="L511" s="22"/>
      <c r="M511" s="22"/>
      <c r="N511" s="22"/>
      <c r="O511" s="22"/>
    </row>
    <row r="512" spans="1:15" x14ac:dyDescent="0.25">
      <c r="A512" s="22"/>
      <c r="B512" s="112"/>
      <c r="C512" s="113"/>
      <c r="D512" s="22"/>
      <c r="E512" s="114"/>
      <c r="F512" s="22"/>
      <c r="G512" s="22"/>
      <c r="H512" s="22"/>
      <c r="I512" s="113"/>
      <c r="J512" s="22"/>
      <c r="K512" s="22"/>
      <c r="L512" s="22"/>
      <c r="M512" s="22"/>
      <c r="N512" s="22"/>
      <c r="O512" s="22"/>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topLeftCell="A10" zoomScaleNormal="100" workbookViewId="0">
      <selection activeCell="D23" sqref="D23"/>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5" t="s">
        <v>1082</v>
      </c>
      <c r="B10" s="276"/>
      <c r="C10" s="276"/>
      <c r="D10" s="277"/>
      <c r="E10" s="228" t="s">
        <v>1087</v>
      </c>
      <c r="F10" s="229"/>
      <c r="G10" s="279" t="s">
        <v>1084</v>
      </c>
      <c r="H10" s="279"/>
      <c r="I10" s="279"/>
      <c r="J10" s="279"/>
      <c r="K10" s="279"/>
      <c r="L10" s="280"/>
      <c r="M10" s="278" t="s">
        <v>1085</v>
      </c>
      <c r="N10" s="279"/>
      <c r="O10" s="279"/>
      <c r="P10" s="279"/>
      <c r="Q10" s="279"/>
      <c r="R10" s="280"/>
    </row>
    <row r="11" spans="1:18" ht="20.100000000000001" customHeight="1" thickBot="1" x14ac:dyDescent="0.3">
      <c r="A11" s="273" t="s">
        <v>1185</v>
      </c>
      <c r="B11" s="253" t="s">
        <v>1080</v>
      </c>
      <c r="C11" s="283" t="s">
        <v>1103</v>
      </c>
      <c r="D11" s="281" t="s">
        <v>1081</v>
      </c>
      <c r="E11" s="226" t="s">
        <v>11</v>
      </c>
      <c r="F11" s="219" t="s">
        <v>1086</v>
      </c>
      <c r="G11" s="224" t="s">
        <v>1155</v>
      </c>
      <c r="H11" s="224"/>
      <c r="I11" s="225"/>
      <c r="J11" s="209" t="s">
        <v>1198</v>
      </c>
      <c r="K11" s="210"/>
      <c r="L11" s="211"/>
      <c r="M11" s="223" t="s">
        <v>1155</v>
      </c>
      <c r="N11" s="224"/>
      <c r="O11" s="225"/>
      <c r="P11" s="209" t="s">
        <v>1198</v>
      </c>
      <c r="Q11" s="210"/>
      <c r="R11" s="211"/>
    </row>
    <row r="12" spans="1:18" ht="45" customHeight="1" thickBot="1" x14ac:dyDescent="0.3">
      <c r="A12" s="274"/>
      <c r="B12" s="255"/>
      <c r="C12" s="284"/>
      <c r="D12" s="282"/>
      <c r="E12" s="227"/>
      <c r="F12" s="22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t="s">
        <v>1369</v>
      </c>
      <c r="B16" s="133" t="s">
        <v>1370</v>
      </c>
      <c r="C16" s="81" t="s">
        <v>1384</v>
      </c>
      <c r="D16" s="84" t="s">
        <v>1372</v>
      </c>
      <c r="E16" s="82" t="s">
        <v>1129</v>
      </c>
      <c r="F16" s="83" t="s">
        <v>1130</v>
      </c>
      <c r="G16" s="82">
        <v>766.69999999999993</v>
      </c>
      <c r="H16" s="134">
        <v>2805</v>
      </c>
      <c r="I16" s="83"/>
      <c r="J16" s="82">
        <v>4.6749999999999998</v>
      </c>
      <c r="K16" s="134">
        <v>93.5</v>
      </c>
      <c r="L16" s="134"/>
      <c r="M16" s="82">
        <v>0</v>
      </c>
      <c r="N16" s="134">
        <v>0</v>
      </c>
      <c r="O16" s="83"/>
      <c r="P16" s="82">
        <v>0</v>
      </c>
      <c r="Q16" s="134">
        <v>0</v>
      </c>
      <c r="R16" s="83"/>
    </row>
    <row r="17" spans="1:18" x14ac:dyDescent="0.25">
      <c r="A17" s="79" t="s">
        <v>1369</v>
      </c>
      <c r="B17" s="133" t="s">
        <v>1370</v>
      </c>
      <c r="C17" s="81" t="s">
        <v>1380</v>
      </c>
      <c r="D17" s="84" t="s">
        <v>1372</v>
      </c>
      <c r="E17" s="82" t="s">
        <v>1129</v>
      </c>
      <c r="F17" s="83" t="s">
        <v>1130</v>
      </c>
      <c r="G17" s="82">
        <v>12476.88</v>
      </c>
      <c r="H17" s="134">
        <v>55900</v>
      </c>
      <c r="I17" s="83"/>
      <c r="J17" s="82">
        <v>111.8</v>
      </c>
      <c r="K17" s="134">
        <v>614.9</v>
      </c>
      <c r="L17" s="134"/>
      <c r="M17" s="82">
        <v>0</v>
      </c>
      <c r="N17" s="134">
        <v>0</v>
      </c>
      <c r="O17" s="83"/>
      <c r="P17" s="82">
        <v>0</v>
      </c>
      <c r="Q17" s="134">
        <v>0</v>
      </c>
      <c r="R17" s="83"/>
    </row>
    <row r="18" spans="1:18" x14ac:dyDescent="0.25">
      <c r="A18" s="79" t="s">
        <v>1369</v>
      </c>
      <c r="B18" s="133" t="s">
        <v>1370</v>
      </c>
      <c r="C18" s="81" t="s">
        <v>1371</v>
      </c>
      <c r="D18" s="84" t="s">
        <v>1372</v>
      </c>
      <c r="E18" s="82" t="s">
        <v>1129</v>
      </c>
      <c r="F18" s="83" t="s">
        <v>1130</v>
      </c>
      <c r="G18" s="82">
        <v>3726.9792000000002</v>
      </c>
      <c r="H18" s="134">
        <v>13077.12</v>
      </c>
      <c r="I18" s="83"/>
      <c r="J18" s="82">
        <v>65.385600000000011</v>
      </c>
      <c r="K18" s="134">
        <v>359.62080000000003</v>
      </c>
      <c r="L18" s="134"/>
      <c r="M18" s="82">
        <v>0</v>
      </c>
      <c r="N18" s="134">
        <v>0</v>
      </c>
      <c r="O18" s="83"/>
      <c r="P18" s="82">
        <v>0</v>
      </c>
      <c r="Q18" s="134">
        <v>0</v>
      </c>
      <c r="R18" s="83"/>
    </row>
    <row r="19" spans="1:18" x14ac:dyDescent="0.25">
      <c r="A19" s="79" t="s">
        <v>1369</v>
      </c>
      <c r="B19" s="133" t="s">
        <v>1370</v>
      </c>
      <c r="C19" s="81" t="s">
        <v>1379</v>
      </c>
      <c r="D19" s="84" t="s">
        <v>1372</v>
      </c>
      <c r="E19" s="82" t="s">
        <v>1129</v>
      </c>
      <c r="F19" s="83" t="s">
        <v>1130</v>
      </c>
      <c r="G19" s="82">
        <v>25182.6</v>
      </c>
      <c r="H19" s="134">
        <v>85728</v>
      </c>
      <c r="I19" s="83"/>
      <c r="J19" s="82">
        <v>187.53</v>
      </c>
      <c r="K19" s="134">
        <v>1160.8999999999999</v>
      </c>
      <c r="L19" s="134"/>
      <c r="M19" s="82">
        <v>0</v>
      </c>
      <c r="N19" s="134">
        <v>0</v>
      </c>
      <c r="O19" s="83"/>
      <c r="P19" s="82">
        <v>0</v>
      </c>
      <c r="Q19" s="134">
        <v>0</v>
      </c>
      <c r="R19" s="83"/>
    </row>
    <row r="20" spans="1:18" x14ac:dyDescent="0.25">
      <c r="A20" s="79"/>
      <c r="B20" s="133"/>
      <c r="C20" s="81"/>
      <c r="D20" s="84"/>
      <c r="E20" s="82"/>
      <c r="F20" s="83"/>
      <c r="G20" s="82"/>
      <c r="H20" s="134"/>
      <c r="I20" s="83"/>
      <c r="J20" s="82"/>
      <c r="K20" s="134"/>
      <c r="L20" s="134"/>
      <c r="M20" s="82"/>
      <c r="N20" s="134"/>
      <c r="O20" s="83"/>
      <c r="P20" s="82"/>
      <c r="Q20" s="134"/>
      <c r="R20" s="83"/>
    </row>
    <row r="21" spans="1:18" x14ac:dyDescent="0.25">
      <c r="A21" s="79"/>
      <c r="B21" s="133"/>
      <c r="C21" s="81"/>
      <c r="D21" s="84"/>
      <c r="E21" s="82"/>
      <c r="F21" s="83"/>
      <c r="G21" s="82"/>
      <c r="H21" s="134"/>
      <c r="I21" s="83"/>
      <c r="J21" s="82"/>
      <c r="K21" s="134"/>
      <c r="L21" s="134"/>
      <c r="M21" s="82"/>
      <c r="N21" s="134"/>
      <c r="O21" s="83"/>
      <c r="P21" s="82"/>
      <c r="Q21" s="134"/>
      <c r="R21" s="83"/>
    </row>
    <row r="22" spans="1:18" x14ac:dyDescent="0.25">
      <c r="A22" s="79"/>
      <c r="B22" s="133"/>
      <c r="C22" s="81"/>
      <c r="D22" s="84"/>
      <c r="E22" s="82"/>
      <c r="F22" s="83"/>
      <c r="G22" s="82"/>
      <c r="H22" s="134"/>
      <c r="I22" s="83"/>
      <c r="J22" s="82"/>
      <c r="K22" s="134"/>
      <c r="L22" s="134"/>
      <c r="M22" s="82"/>
      <c r="N22" s="134"/>
      <c r="O22" s="83"/>
      <c r="P22" s="82"/>
      <c r="Q22" s="134"/>
      <c r="R22" s="83"/>
    </row>
    <row r="23" spans="1:18" x14ac:dyDescent="0.25">
      <c r="A23" s="79"/>
      <c r="B23" s="133"/>
      <c r="C23" s="81"/>
      <c r="D23" s="84"/>
      <c r="E23" s="82"/>
      <c r="F23" s="83"/>
      <c r="G23" s="82"/>
      <c r="H23" s="134"/>
      <c r="I23" s="83"/>
      <c r="J23" s="82"/>
      <c r="K23" s="134"/>
      <c r="L23" s="134"/>
      <c r="M23" s="82"/>
      <c r="N23" s="134"/>
      <c r="O23" s="83"/>
      <c r="P23" s="82"/>
      <c r="Q23" s="134"/>
      <c r="R23" s="83"/>
    </row>
    <row r="24" spans="1:18" x14ac:dyDescent="0.25">
      <c r="A24" s="79"/>
      <c r="B24" s="133"/>
      <c r="C24" s="81"/>
      <c r="D24" s="84"/>
      <c r="E24" s="82"/>
      <c r="F24" s="83"/>
      <c r="G24" s="82"/>
      <c r="H24" s="134"/>
      <c r="I24" s="83"/>
      <c r="J24" s="82"/>
      <c r="K24" s="134"/>
      <c r="L24" s="134"/>
      <c r="M24" s="82"/>
      <c r="N24" s="134"/>
      <c r="O24" s="83"/>
      <c r="P24" s="82"/>
      <c r="Q24" s="134"/>
      <c r="R24" s="83"/>
    </row>
    <row r="25" spans="1:18" x14ac:dyDescent="0.25">
      <c r="A25" s="79"/>
      <c r="B25" s="133"/>
      <c r="C25" s="81"/>
      <c r="D25" s="84"/>
      <c r="E25" s="82"/>
      <c r="F25" s="83"/>
      <c r="G25" s="82"/>
      <c r="H25" s="134"/>
      <c r="I25" s="83"/>
      <c r="J25" s="82"/>
      <c r="K25" s="134"/>
      <c r="L25" s="134"/>
      <c r="M25" s="82"/>
      <c r="N25" s="134"/>
      <c r="O25" s="83"/>
      <c r="P25" s="82"/>
      <c r="Q25" s="134"/>
      <c r="R25" s="83"/>
    </row>
    <row r="26" spans="1:18" x14ac:dyDescent="0.25">
      <c r="A26" s="79"/>
      <c r="B26" s="133"/>
      <c r="C26" s="81"/>
      <c r="D26" s="84"/>
      <c r="E26" s="82"/>
      <c r="F26" s="83"/>
      <c r="G26" s="82"/>
      <c r="H26" s="134"/>
      <c r="I26" s="83"/>
      <c r="J26" s="82"/>
      <c r="K26" s="134"/>
      <c r="L26" s="134"/>
      <c r="M26" s="82"/>
      <c r="N26" s="134"/>
      <c r="O26" s="83"/>
      <c r="P26" s="82"/>
      <c r="Q26" s="134"/>
      <c r="R26" s="83"/>
    </row>
    <row r="27" spans="1:18" x14ac:dyDescent="0.25">
      <c r="A27" s="79"/>
      <c r="B27" s="133"/>
      <c r="C27" s="81"/>
      <c r="D27" s="84"/>
      <c r="E27" s="82"/>
      <c r="F27" s="83"/>
      <c r="G27" s="82"/>
      <c r="H27" s="134"/>
      <c r="I27" s="83"/>
      <c r="J27" s="82"/>
      <c r="K27" s="134"/>
      <c r="L27" s="134"/>
      <c r="M27" s="82"/>
      <c r="N27" s="134"/>
      <c r="O27" s="83"/>
      <c r="P27" s="82"/>
      <c r="Q27" s="134"/>
      <c r="R27" s="83"/>
    </row>
    <row r="28" spans="1:18" x14ac:dyDescent="0.25">
      <c r="A28" s="79"/>
      <c r="B28" s="133"/>
      <c r="C28" s="81"/>
      <c r="D28" s="84"/>
      <c r="E28" s="82"/>
      <c r="F28" s="83"/>
      <c r="G28" s="82"/>
      <c r="H28" s="134"/>
      <c r="I28" s="83"/>
      <c r="J28" s="82"/>
      <c r="K28" s="134"/>
      <c r="L28" s="134"/>
      <c r="M28" s="82"/>
      <c r="N28" s="134"/>
      <c r="O28" s="83"/>
      <c r="P28" s="82"/>
      <c r="Q28" s="134"/>
      <c r="R28" s="83"/>
    </row>
    <row r="29" spans="1:18" x14ac:dyDescent="0.25">
      <c r="A29" s="79"/>
      <c r="B29" s="133"/>
      <c r="C29" s="81"/>
      <c r="D29" s="84"/>
      <c r="E29" s="82"/>
      <c r="F29" s="83"/>
      <c r="G29" s="82"/>
      <c r="H29" s="134"/>
      <c r="I29" s="83"/>
      <c r="J29" s="82"/>
      <c r="K29" s="134"/>
      <c r="L29" s="134"/>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honeticPr fontId="4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25"/>
  <sheetViews>
    <sheetView topLeftCell="A15" zoomScale="90" zoomScaleNormal="90" workbookViewId="0">
      <selection activeCell="D32" sqref="D32"/>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32" t="s">
        <v>1194</v>
      </c>
      <c r="J9" s="233"/>
      <c r="K9" s="233"/>
      <c r="L9" s="233"/>
      <c r="M9" s="233"/>
      <c r="N9" s="234"/>
    </row>
    <row r="10" spans="1:14" ht="18.75" thickBot="1" x14ac:dyDescent="0.3">
      <c r="A10" s="247" t="s">
        <v>1185</v>
      </c>
      <c r="B10" s="286" t="s">
        <v>1103</v>
      </c>
      <c r="C10" s="288" t="s">
        <v>1083</v>
      </c>
      <c r="D10" s="289"/>
      <c r="E10" s="290"/>
      <c r="F10" s="257" t="s">
        <v>1201</v>
      </c>
      <c r="G10" s="258"/>
      <c r="H10" s="285"/>
      <c r="I10" s="223" t="s">
        <v>1193</v>
      </c>
      <c r="J10" s="224"/>
      <c r="K10" s="225"/>
      <c r="L10" s="209" t="s">
        <v>1153</v>
      </c>
      <c r="M10" s="210"/>
      <c r="N10" s="211"/>
    </row>
    <row r="11" spans="1:14" ht="20.100000000000001" customHeight="1" thickBot="1" x14ac:dyDescent="0.3">
      <c r="A11" s="249"/>
      <c r="B11" s="28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t="s">
        <v>1369</v>
      </c>
      <c r="B19" s="81" t="s">
        <v>1384</v>
      </c>
      <c r="C19" s="137" t="s">
        <v>481</v>
      </c>
      <c r="D19" s="81" t="str">
        <f>IFERROR(IF(C19="No CAS","",INDEX('DEQ Pollutant List'!$C$7:$C$611,MATCH('5. Pollutant Emissions - MB'!C19,'DEQ Pollutant List'!$B$7:$B$611,0))),"")</f>
        <v>Hexamethylene-1,6-diisocyanate</v>
      </c>
      <c r="E19" s="115">
        <f>IFERROR(IF(OR($C19="",$C19="No CAS"),INDEX('DEQ Pollutant List'!$A$7:$A$611,MATCH($D19,'DEQ Pollutant List'!$C$7:$C$611,0)),INDEX('DEQ Pollutant List'!$A$7:$A$611,MATCH($C19,'DEQ Pollutant List'!$B$7:$B$611,0))),"")</f>
        <v>297</v>
      </c>
      <c r="F19" s="138">
        <v>0.91900000000000004</v>
      </c>
      <c r="G19" s="139">
        <v>5.0000000000000001E-3</v>
      </c>
      <c r="H19" s="104" t="s">
        <v>1381</v>
      </c>
      <c r="I19" s="197">
        <f>(INDEX('4. Material Balance Activities'!$G:$G,MATCH($B19,'4. Material Balance Activities'!$C:$C,0))-INDEX('4. Material Balance Activities'!$M:$M,MATCH($B19,'4. Material Balance Activities'!$C:$C,0)))*$G19*(1-$F19)</f>
        <v>0.31051349999999983</v>
      </c>
      <c r="J19" s="198">
        <f>(INDEX('4. Material Balance Activities'!$H:$H,MATCH($B19,'4. Material Balance Activities'!$C:$C,0))-INDEX('4. Material Balance Activities'!$N:$N,MATCH($B19,'4. Material Balance Activities'!$C:$C,0)))*$G19*(1-$F19)</f>
        <v>1.1360249999999994</v>
      </c>
      <c r="K19" s="199"/>
      <c r="L19" s="197">
        <f>(INDEX('4. Material Balance Activities'!$J:$J,MATCH($B19,'4. Material Balance Activities'!$C:$C,0))-INDEX('4. Material Balance Activities'!$P:$P,MATCH($B19,'4. Material Balance Activities'!$C:$C,0)))*$G19*(1-$F19)</f>
        <v>1.893374999999999E-3</v>
      </c>
      <c r="M19" s="198">
        <f>(INDEX('4. Material Balance Activities'!$K:$K,MATCH($B19,'4. Material Balance Activities'!$C:$C,0))-INDEX('4. Material Balance Activities'!$Q:$Q,MATCH($B19,'4. Material Balance Activities'!$C:$C,0)))*$G19*(1-$F19)*0.53846*0.65</f>
        <v>1.3253587132499996E-2</v>
      </c>
      <c r="N19" s="199"/>
    </row>
    <row r="20" spans="1:14" x14ac:dyDescent="0.25">
      <c r="A20" s="79" t="s">
        <v>1369</v>
      </c>
      <c r="B20" s="81" t="s">
        <v>1384</v>
      </c>
      <c r="C20" s="137" t="s">
        <v>1044</v>
      </c>
      <c r="D20" s="81" t="str">
        <f>IFERROR(IF(C20="No CAS","",INDEX('DEQ Pollutant List'!$C$7:$C$611,MATCH('5. Pollutant Emissions - MB'!C20,'DEQ Pollutant List'!$B$7:$B$611,0))),"")</f>
        <v>1,2,4-Trimethylbenzene</v>
      </c>
      <c r="E20" s="115"/>
      <c r="F20" s="138">
        <v>0</v>
      </c>
      <c r="G20" s="139">
        <v>9.4999999999999998E-3</v>
      </c>
      <c r="H20" s="104"/>
      <c r="I20" s="197">
        <f>(INDEX('4. Material Balance Activities'!$G:$G,MATCH($B20,'4. Material Balance Activities'!$C:$C,0))-INDEX('4. Material Balance Activities'!$M:$M,MATCH($B20,'4. Material Balance Activities'!$C:$C,0)))*$G20*(1-$F20)</f>
        <v>7.2836499999999988</v>
      </c>
      <c r="J20" s="198">
        <f>(INDEX('4. Material Balance Activities'!$H:$H,MATCH($B20,'4. Material Balance Activities'!$C:$C,0))-INDEX('4. Material Balance Activities'!$N:$N,MATCH($B20,'4. Material Balance Activities'!$C:$C,0)))*$G20*(1-$F20)</f>
        <v>26.647500000000001</v>
      </c>
      <c r="K20" s="199"/>
      <c r="L20" s="197">
        <f>(INDEX('4. Material Balance Activities'!$J:$J,MATCH($B20,'4. Material Balance Activities'!$C:$C,0))-INDEX('4. Material Balance Activities'!$P:$P,MATCH($B20,'4. Material Balance Activities'!$C:$C,0)))*$G20*(1-$F20)</f>
        <v>4.4412500000000001E-2</v>
      </c>
      <c r="M20" s="198">
        <f>(INDEX('4. Material Balance Activities'!$K:$K,MATCH($B20,'4. Material Balance Activities'!$C:$C,0))-INDEX('4. Material Balance Activities'!$Q:$Q,MATCH($B20,'4. Material Balance Activities'!$C:$C,0)))*$G20*(1-$F20)</f>
        <v>0.88824999999999998</v>
      </c>
      <c r="N20" s="199"/>
    </row>
    <row r="21" spans="1:14" x14ac:dyDescent="0.25">
      <c r="A21" s="79" t="s">
        <v>1369</v>
      </c>
      <c r="B21" s="81" t="s">
        <v>1380</v>
      </c>
      <c r="C21" s="137" t="s">
        <v>994</v>
      </c>
      <c r="D21" s="81" t="str">
        <f>IFERROR(IF(C21="No CAS","",INDEX('DEQ Pollutant List'!$C$7:$C$611,MATCH('5. Pollutant Emissions - MB'!C21,'DEQ Pollutant List'!$B$7:$B$611,0))),"")</f>
        <v>Toluene</v>
      </c>
      <c r="E21" s="115">
        <f>IFERROR(IF(OR($C21="",$C21="No CAS"),INDEX('DEQ Pollutant List'!$A$7:$A$611,MATCH($D21,'DEQ Pollutant List'!$C$7:$C$611,0)),INDEX('DEQ Pollutant List'!$A$7:$A$611,MATCH($C21,'DEQ Pollutant List'!$B$7:$B$611,0))),"")</f>
        <v>600</v>
      </c>
      <c r="F21" s="138">
        <v>0</v>
      </c>
      <c r="G21" s="139">
        <v>5.0000000000000001E-3</v>
      </c>
      <c r="H21" s="104"/>
      <c r="I21" s="197">
        <f>(INDEX('4. Material Balance Activities'!$G:$G,MATCH($B21,'4. Material Balance Activities'!$C:$C,0))-INDEX('4. Material Balance Activities'!$M:$M,MATCH($B21,'4. Material Balance Activities'!$C:$C,0)))*$G21*(1-$F21)</f>
        <v>62.384399999999999</v>
      </c>
      <c r="J21" s="198">
        <f>(INDEX('4. Material Balance Activities'!$H:$H,MATCH($B21,'4. Material Balance Activities'!$C:$C,0))-INDEX('4. Material Balance Activities'!$N:$N,MATCH($B21,'4. Material Balance Activities'!$C:$C,0)))*$G21*(1-$F21)</f>
        <v>279.5</v>
      </c>
      <c r="K21" s="199"/>
      <c r="L21" s="197">
        <f>(INDEX('4. Material Balance Activities'!$J:$J,MATCH($B21,'4. Material Balance Activities'!$C:$C,0))-INDEX('4. Material Balance Activities'!$P:$P,MATCH($B21,'4. Material Balance Activities'!$C:$C,0)))*$G21*(1-$F21)</f>
        <v>0.55900000000000005</v>
      </c>
      <c r="M21" s="198">
        <f>(INDEX('4. Material Balance Activities'!$K:$K,MATCH($B21,'4. Material Balance Activities'!$C:$C,0))-INDEX('4. Material Balance Activities'!$Q:$Q,MATCH($B21,'4. Material Balance Activities'!$C:$C,0)))*$G21*(1-$F21)</f>
        <v>3.0745</v>
      </c>
      <c r="N21" s="199"/>
    </row>
    <row r="22" spans="1:14" x14ac:dyDescent="0.25">
      <c r="A22" s="79" t="s">
        <v>1369</v>
      </c>
      <c r="B22" s="81" t="s">
        <v>1380</v>
      </c>
      <c r="C22" s="137" t="s">
        <v>925</v>
      </c>
      <c r="D22" s="81" t="str">
        <f>IFERROR(IF(C22="No CAS","",INDEX('DEQ Pollutant List'!$C$7:$C$611,MATCH('5. Pollutant Emissions - MB'!C22,'DEQ Pollutant List'!$B$7:$B$611,0))),"")</f>
        <v>Propylene glycol monomethyl ether acetate</v>
      </c>
      <c r="E22" s="115"/>
      <c r="F22" s="138">
        <v>0</v>
      </c>
      <c r="G22" s="139">
        <v>7.4999999999999997E-2</v>
      </c>
      <c r="H22" s="104"/>
      <c r="I22" s="197">
        <f>(INDEX('4. Material Balance Activities'!$G:$G,MATCH($B22,'4. Material Balance Activities'!$C:$C,0))-INDEX('4. Material Balance Activities'!$M:$M,MATCH($B22,'4. Material Balance Activities'!$C:$C,0)))*$G22*(1-$F22)</f>
        <v>935.76599999999985</v>
      </c>
      <c r="J22" s="198">
        <f>(INDEX('4. Material Balance Activities'!$H:$H,MATCH($B22,'4. Material Balance Activities'!$C:$C,0))-INDEX('4. Material Balance Activities'!$N:$N,MATCH($B22,'4. Material Balance Activities'!$C:$C,0)))*$G22*(1-$F22)</f>
        <v>4192.5</v>
      </c>
      <c r="K22" s="199"/>
      <c r="L22" s="197">
        <f>(INDEX('4. Material Balance Activities'!$J:$J,MATCH($B22,'4. Material Balance Activities'!$C:$C,0))-INDEX('4. Material Balance Activities'!$P:$P,MATCH($B22,'4. Material Balance Activities'!$C:$C,0)))*$G22*(1-$F22)</f>
        <v>8.3849999999999998</v>
      </c>
      <c r="M22" s="198">
        <f>(INDEX('4. Material Balance Activities'!$K:$K,MATCH($B22,'4. Material Balance Activities'!$C:$C,0))-INDEX('4. Material Balance Activities'!$Q:$Q,MATCH($B22,'4. Material Balance Activities'!$C:$C,0)))*$G22*(1-$F22)</f>
        <v>46.1175</v>
      </c>
      <c r="N22" s="199"/>
    </row>
    <row r="23" spans="1:14" x14ac:dyDescent="0.25">
      <c r="A23" s="79" t="s">
        <v>1369</v>
      </c>
      <c r="B23" s="81" t="s">
        <v>1380</v>
      </c>
      <c r="C23" s="137" t="s">
        <v>949</v>
      </c>
      <c r="D23" s="81" t="str">
        <f>IFERROR(IF(C23="No CAS","",INDEX('DEQ Pollutant List'!$C$7:$C$611,MATCH('5. Pollutant Emissions - MB'!C23,'DEQ Pollutant List'!$B$7:$B$611,0))),"")</f>
        <v>Silica, crystalline (respirable)</v>
      </c>
      <c r="E23" s="115"/>
      <c r="F23" s="138">
        <f>0.65</f>
        <v>0.65</v>
      </c>
      <c r="G23" s="139">
        <v>5.0000000000000001E-3</v>
      </c>
      <c r="H23" s="104" t="s">
        <v>1382</v>
      </c>
      <c r="I23" s="197">
        <f>(INDEX('4. Material Balance Activities'!$G:$G,MATCH($B23,'4. Material Balance Activities'!$C:$C,0))-INDEX('4. Material Balance Activities'!$M:$M,MATCH($B23,'4. Material Balance Activities'!$C:$C,0)))*$G23*(1-$F23)</f>
        <v>21.834539999999997</v>
      </c>
      <c r="J23" s="198">
        <f>(INDEX('4. Material Balance Activities'!$H:$H,MATCH($B23,'4. Material Balance Activities'!$C:$C,0))-INDEX('4. Material Balance Activities'!$N:$N,MATCH($B23,'4. Material Balance Activities'!$C:$C,0)))*$G23*(1-$F23)</f>
        <v>97.824999999999989</v>
      </c>
      <c r="K23" s="199"/>
      <c r="L23" s="197">
        <f>(INDEX('4. Material Balance Activities'!$J:$J,MATCH($B23,'4. Material Balance Activities'!$C:$C,0))-INDEX('4. Material Balance Activities'!$P:$P,MATCH($B23,'4. Material Balance Activities'!$C:$C,0)))*$G23*(1-$F23)</f>
        <v>0.19565000000000002</v>
      </c>
      <c r="M23" s="198">
        <f>(INDEX('4. Material Balance Activities'!$K:$K,MATCH($B23,'4. Material Balance Activities'!$C:$C,0))-INDEX('4. Material Balance Activities'!$Q:$Q,MATCH($B23,'4. Material Balance Activities'!$C:$C,0)))*$G23*(1-$F23)</f>
        <v>1.0760749999999999</v>
      </c>
      <c r="N23" s="199"/>
    </row>
    <row r="24" spans="1:14" x14ac:dyDescent="0.25">
      <c r="A24" s="79" t="s">
        <v>1369</v>
      </c>
      <c r="B24" s="81" t="s">
        <v>1380</v>
      </c>
      <c r="C24" s="137" t="s">
        <v>1076</v>
      </c>
      <c r="D24" s="81" t="str">
        <f>IFERROR(IF(C24="No CAS","",INDEX('DEQ Pollutant List'!$C$7:$C$611,MATCH('5. Pollutant Emissions - MB'!C24,'DEQ Pollutant List'!$B$7:$B$611,0))),"")</f>
        <v>Zinc and compounds</v>
      </c>
      <c r="E24" s="115"/>
      <c r="F24" s="138">
        <f>0.65</f>
        <v>0.65</v>
      </c>
      <c r="G24" s="139">
        <f>3%*(3*65.4/386.1)</f>
        <v>1.5244755244755244E-2</v>
      </c>
      <c r="H24" s="104" t="s">
        <v>1383</v>
      </c>
      <c r="I24" s="197">
        <f>(INDEX('4. Material Balance Activities'!$G:$G,MATCH($B24,'4. Material Balance Activities'!$C:$C,0))-INDEX('4. Material Balance Activities'!$M:$M,MATCH($B24,'4. Material Balance Activities'!$C:$C,0)))*$G24*(1-$F24)</f>
        <v>66.572443636363616</v>
      </c>
      <c r="J24" s="198">
        <f>(INDEX('4. Material Balance Activities'!$H:$H,MATCH($B24,'4. Material Balance Activities'!$C:$C,0))-INDEX('4. Material Balance Activities'!$N:$N,MATCH($B24,'4. Material Balance Activities'!$C:$C,0)))*$G24*(1-$F24)</f>
        <v>298.26363636363635</v>
      </c>
      <c r="K24" s="199"/>
      <c r="L24" s="197">
        <f>(INDEX('4. Material Balance Activities'!$J:$J,MATCH($B24,'4. Material Balance Activities'!$C:$C,0))-INDEX('4. Material Balance Activities'!$P:$P,MATCH($B24,'4. Material Balance Activities'!$C:$C,0)))*$G24*(1-$F24)</f>
        <v>0.59652727272727268</v>
      </c>
      <c r="M24" s="198">
        <f>(INDEX('4. Material Balance Activities'!$K:$K,MATCH($B24,'4. Material Balance Activities'!$C:$C,0))-INDEX('4. Material Balance Activities'!$Q:$Q,MATCH($B24,'4. Material Balance Activities'!$C:$C,0)))*$G24*(1-$F24)</f>
        <v>3.2808999999999995</v>
      </c>
      <c r="N24" s="199"/>
    </row>
    <row r="25" spans="1:14" x14ac:dyDescent="0.25">
      <c r="A25" s="79" t="s">
        <v>1369</v>
      </c>
      <c r="B25" s="133" t="s">
        <v>1371</v>
      </c>
      <c r="C25" s="137" t="s">
        <v>18</v>
      </c>
      <c r="D25" s="196" t="str">
        <f>IFERROR(IF(C25="No CAS","",INDEX('DEQ Pollutant List'!$C$7:$C$611,MATCH('5. Pollutant Emissions - MB'!C25,'DEQ Pollutant List'!$B$7:$B$611,0))),"")</f>
        <v>Acetone</v>
      </c>
      <c r="E25" s="115">
        <f>IFERROR(IF(OR($C25="",$C25="No CAS"),INDEX('DEQ Pollutant List'!$A$7:$A$611,MATCH($D25,'DEQ Pollutant List'!$C$7:$C$611,0)),INDEX('DEQ Pollutant List'!$A$7:$A$611,MATCH($C25,'DEQ Pollutant List'!$B$7:$B$611,0))),"")</f>
        <v>634</v>
      </c>
      <c r="F25" s="138">
        <v>0</v>
      </c>
      <c r="G25" s="139">
        <v>1</v>
      </c>
      <c r="H25" s="104"/>
      <c r="I25" s="197">
        <f>(INDEX('4. Material Balance Activities'!$G:$G,MATCH($B25,'4. Material Balance Activities'!$C:$C,0))-INDEX('4. Material Balance Activities'!$M:$M,MATCH($B25,'4. Material Balance Activities'!$C:$C,0)))*$G25*(1-$F25)</f>
        <v>3726.9792000000002</v>
      </c>
      <c r="J25" s="198">
        <f>(INDEX('4. Material Balance Activities'!$H:$H,MATCH($B25,'4. Material Balance Activities'!$C:$C,0))-INDEX('4. Material Balance Activities'!$N:$N,MATCH($B25,'4. Material Balance Activities'!$C:$C,0)))*$G25*(1-$F25)</f>
        <v>13077.12</v>
      </c>
      <c r="K25" s="199"/>
      <c r="L25" s="197">
        <f>(INDEX('4. Material Balance Activities'!$J:$J,MATCH($B25,'4. Material Balance Activities'!$C:$C,0))-INDEX('4. Material Balance Activities'!$P:$P,MATCH($B25,'4. Material Balance Activities'!$C:$C,0)))*$G25*(1-$F25)</f>
        <v>65.385600000000011</v>
      </c>
      <c r="M25" s="198">
        <f>(INDEX('4. Material Balance Activities'!$K:$K,MATCH($B25,'4. Material Balance Activities'!$C:$C,0))-INDEX('4. Material Balance Activities'!$Q:$Q,MATCH($B25,'4. Material Balance Activities'!$C:$C,0)))*$G25*(1-$F25)</f>
        <v>359.62080000000003</v>
      </c>
      <c r="N25" s="199"/>
    </row>
    <row r="26" spans="1:14" x14ac:dyDescent="0.25">
      <c r="A26" s="79" t="s">
        <v>1369</v>
      </c>
      <c r="B26" s="133" t="s">
        <v>1379</v>
      </c>
      <c r="C26" s="137" t="s">
        <v>1071</v>
      </c>
      <c r="D26" s="81" t="str">
        <f>IFERROR(IF(C26="No CAS","",INDEX('DEQ Pollutant List'!$C$7:$C$611,MATCH('5. Pollutant Emissions - MB'!C26,'DEQ Pollutant List'!$B$7:$B$611,0))),"")</f>
        <v>Xylene (mixture), including m-xylene, o-xylene, p-xylene</v>
      </c>
      <c r="E26" s="115">
        <f>IFERROR(IF(OR($C26="",$C26="No CAS"),INDEX('DEQ Pollutant List'!$A$7:$A$611,MATCH($D26,'DEQ Pollutant List'!$C$7:$C$611,0)),INDEX('DEQ Pollutant List'!$A$7:$A$611,MATCH($C26,'DEQ Pollutant List'!$B$7:$B$611,0))),"")</f>
        <v>628</v>
      </c>
      <c r="F26" s="138">
        <v>0</v>
      </c>
      <c r="G26" s="139">
        <f>(0.5+1.3)%/2</f>
        <v>9.0000000000000011E-3</v>
      </c>
      <c r="H26" s="104"/>
      <c r="I26" s="197">
        <f>(INDEX('4. Material Balance Activities'!$G:$G,MATCH($B26,'4. Material Balance Activities'!$C:$C,0))-INDEX('4. Material Balance Activities'!$M:$M,MATCH($B26,'4. Material Balance Activities'!$C:$C,0)))*$G26*(1-$F26)</f>
        <v>226.64340000000001</v>
      </c>
      <c r="J26" s="198">
        <f>(INDEX('4. Material Balance Activities'!$H:$H,MATCH($B26,'4. Material Balance Activities'!$C:$C,0))-INDEX('4. Material Balance Activities'!$N:$N,MATCH($B26,'4. Material Balance Activities'!$C:$C,0)))*$G26*(1-$F26)</f>
        <v>771.55200000000013</v>
      </c>
      <c r="K26" s="199"/>
      <c r="L26" s="197">
        <f>(INDEX('4. Material Balance Activities'!$J:$J,MATCH($B26,'4. Material Balance Activities'!$C:$C,0))-INDEX('4. Material Balance Activities'!$P:$P,MATCH($B26,'4. Material Balance Activities'!$C:$C,0)))*$G26*(1-$F26)</f>
        <v>1.6877700000000002</v>
      </c>
      <c r="M26" s="198">
        <f>(INDEX('4. Material Balance Activities'!$K:$K,MATCH($B26,'4. Material Balance Activities'!$C:$C,0))-INDEX('4. Material Balance Activities'!$Q:$Q,MATCH($B26,'4. Material Balance Activities'!$C:$C,0)))*$G26*(1-$F26)</f>
        <v>10.4481</v>
      </c>
      <c r="N26" s="199"/>
    </row>
    <row r="27" spans="1:14" x14ac:dyDescent="0.25">
      <c r="A27" s="79" t="s">
        <v>1369</v>
      </c>
      <c r="B27" s="133" t="s">
        <v>1379</v>
      </c>
      <c r="C27" s="137" t="s">
        <v>410</v>
      </c>
      <c r="D27" s="81" t="str">
        <f>IFERROR(IF(C27="No CAS","",INDEX('DEQ Pollutant List'!$C$7:$C$611,MATCH('5. Pollutant Emissions - MB'!C27,'DEQ Pollutant List'!$B$7:$B$611,0))),"")</f>
        <v>Ethyl benzene</v>
      </c>
      <c r="E27" s="115"/>
      <c r="F27" s="138">
        <v>0</v>
      </c>
      <c r="G27" s="139">
        <f>(0.1+1)%/2</f>
        <v>5.5000000000000005E-3</v>
      </c>
      <c r="H27" s="104"/>
      <c r="I27" s="197">
        <f>(INDEX('4. Material Balance Activities'!$G:$G,MATCH($B27,'4. Material Balance Activities'!$C:$C,0))-INDEX('4. Material Balance Activities'!$M:$M,MATCH($B27,'4. Material Balance Activities'!$C:$C,0)))*$G27*(1-$F27)</f>
        <v>138.5043</v>
      </c>
      <c r="J27" s="198">
        <f>(INDEX('4. Material Balance Activities'!$H:$H,MATCH($B27,'4. Material Balance Activities'!$C:$C,0))-INDEX('4. Material Balance Activities'!$N:$N,MATCH($B27,'4. Material Balance Activities'!$C:$C,0)))*$G27*(1-$F27)</f>
        <v>471.50400000000002</v>
      </c>
      <c r="K27" s="199"/>
      <c r="L27" s="197">
        <f>(INDEX('4. Material Balance Activities'!$J:$J,MATCH($B27,'4. Material Balance Activities'!$C:$C,0))-INDEX('4. Material Balance Activities'!$P:$P,MATCH($B27,'4. Material Balance Activities'!$C:$C,0)))*$G27*(1-$F27)</f>
        <v>1.0314150000000002</v>
      </c>
      <c r="M27" s="198">
        <f>(INDEX('4. Material Balance Activities'!$K:$K,MATCH($B27,'4. Material Balance Activities'!$C:$C,0))-INDEX('4. Material Balance Activities'!$Q:$Q,MATCH($B27,'4. Material Balance Activities'!$C:$C,0)))*$G27*(1-$F27)</f>
        <v>6.3849499999999999</v>
      </c>
      <c r="N27" s="199"/>
    </row>
    <row r="28" spans="1:14" x14ac:dyDescent="0.25">
      <c r="A28" s="79"/>
      <c r="B28" s="81"/>
      <c r="C28" s="137"/>
      <c r="D28" s="196"/>
      <c r="E28" s="115" t="str">
        <f>IFERROR(IF(OR($C28="",$C28="No CAS"),INDEX('DEQ Pollutant List'!$A$7:$A$611,MATCH($D28,'DEQ Pollutant List'!$C$7:$C$611,0)),INDEX('DEQ Pollutant List'!$A$7:$A$611,MATCH($C28,'DEQ Pollutant List'!$B$7:$B$611,0))),"")</f>
        <v/>
      </c>
      <c r="F28" s="138"/>
      <c r="G28" s="139"/>
      <c r="H28" s="104"/>
      <c r="I28" s="197"/>
      <c r="J28" s="198"/>
      <c r="K28" s="199"/>
      <c r="L28" s="197"/>
      <c r="M28" s="198"/>
      <c r="N28" s="199"/>
    </row>
    <row r="29" spans="1:14" x14ac:dyDescent="0.25">
      <c r="A29" s="79"/>
      <c r="B29" s="81"/>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97"/>
      <c r="J29" s="198"/>
      <c r="K29" s="199"/>
      <c r="L29" s="197"/>
      <c r="M29" s="198"/>
      <c r="N29" s="199"/>
    </row>
    <row r="30" spans="1:14" x14ac:dyDescent="0.25">
      <c r="A30" s="79"/>
      <c r="B30" s="81"/>
      <c r="C30" s="137"/>
      <c r="D30" s="81" t="str">
        <f>IFERROR(IF(C30="No CAS","",INDEX('DEQ Pollutant List'!$C$7:$C$611,MATCH('5. Pollutant Emissions - MB'!C30,'DEQ Pollutant List'!$B$7:$B$611,0))),"")</f>
        <v/>
      </c>
      <c r="E30" s="115"/>
      <c r="F30" s="138"/>
      <c r="G30" s="139"/>
      <c r="H30" s="104"/>
      <c r="I30" s="197"/>
      <c r="J30" s="198"/>
      <c r="K30" s="199"/>
      <c r="L30" s="197"/>
      <c r="M30" s="198"/>
      <c r="N30" s="199"/>
    </row>
    <row r="31" spans="1:14" x14ac:dyDescent="0.25">
      <c r="A31" s="79"/>
      <c r="B31" s="81"/>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97"/>
      <c r="J31" s="198"/>
      <c r="K31" s="199"/>
      <c r="L31" s="197"/>
      <c r="M31" s="198"/>
      <c r="N31" s="199"/>
    </row>
    <row r="32" spans="1:14" x14ac:dyDescent="0.25">
      <c r="A32" s="79"/>
      <c r="B32" s="81"/>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97"/>
      <c r="J32" s="198"/>
      <c r="K32" s="199"/>
      <c r="L32" s="197"/>
      <c r="M32" s="198"/>
      <c r="N32" s="199"/>
    </row>
    <row r="33" spans="1:14" x14ac:dyDescent="0.25">
      <c r="A33" s="79"/>
      <c r="B33" s="81"/>
      <c r="C33" s="137"/>
      <c r="D33" s="81" t="str">
        <f>IFERROR(IF(C33="No CAS","",INDEX('DEQ Pollutant List'!$C$7:$C$611,MATCH('5. Pollutant Emissions - MB'!C33,'DEQ Pollutant List'!$B$7:$B$611,0))),"")</f>
        <v/>
      </c>
      <c r="E33" s="115"/>
      <c r="F33" s="138"/>
      <c r="G33" s="139"/>
      <c r="H33" s="104"/>
      <c r="I33" s="197"/>
      <c r="J33" s="198"/>
      <c r="K33" s="199"/>
      <c r="L33" s="197"/>
      <c r="M33" s="198"/>
      <c r="N33" s="199"/>
    </row>
    <row r="34" spans="1:14" x14ac:dyDescent="0.25">
      <c r="A34" s="79"/>
      <c r="B34" s="81"/>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97"/>
      <c r="J34" s="198"/>
      <c r="K34" s="199"/>
      <c r="L34" s="197"/>
      <c r="M34" s="198"/>
      <c r="N34" s="199"/>
    </row>
    <row r="35" spans="1:14" x14ac:dyDescent="0.25">
      <c r="A35" s="79"/>
      <c r="B35" s="81"/>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97"/>
      <c r="J35" s="198"/>
      <c r="K35" s="199"/>
      <c r="L35" s="197"/>
      <c r="M35" s="198"/>
      <c r="N35" s="199"/>
    </row>
    <row r="36" spans="1:14" x14ac:dyDescent="0.25">
      <c r="A36" s="79"/>
      <c r="B36" s="81"/>
      <c r="C36" s="137"/>
      <c r="D36" s="81" t="str">
        <f>IFERROR(IF(C36="No CAS","",INDEX('DEQ Pollutant List'!$C$7:$C$611,MATCH('5. Pollutant Emissions - MB'!C36,'DEQ Pollutant List'!$B$7:$B$611,0))),"")</f>
        <v/>
      </c>
      <c r="E36" s="115"/>
      <c r="F36" s="138"/>
      <c r="G36" s="139"/>
      <c r="H36" s="104"/>
      <c r="I36" s="197"/>
      <c r="J36" s="198"/>
      <c r="K36" s="199"/>
      <c r="L36" s="197"/>
      <c r="M36" s="198"/>
      <c r="N36" s="199"/>
    </row>
    <row r="37" spans="1:14" x14ac:dyDescent="0.25">
      <c r="A37" s="79"/>
      <c r="B37" s="81"/>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97"/>
      <c r="J37" s="198"/>
      <c r="K37" s="199"/>
      <c r="L37" s="197"/>
      <c r="M37" s="198"/>
      <c r="N37" s="199"/>
    </row>
    <row r="38" spans="1:14" x14ac:dyDescent="0.25">
      <c r="A38" s="79"/>
      <c r="B38" s="81"/>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97"/>
      <c r="J38" s="198"/>
      <c r="K38" s="199"/>
      <c r="L38" s="197"/>
      <c r="M38" s="198"/>
      <c r="N38" s="199"/>
    </row>
    <row r="39" spans="1:14" x14ac:dyDescent="0.25">
      <c r="A39" s="79"/>
      <c r="B39" s="81"/>
      <c r="C39" s="137"/>
      <c r="D39" s="81" t="str">
        <f>IFERROR(IF(C39="No CAS","",INDEX('DEQ Pollutant List'!$C$7:$C$611,MATCH('5. Pollutant Emissions - MB'!C39,'DEQ Pollutant List'!$B$7:$B$611,0))),"")</f>
        <v/>
      </c>
      <c r="E39" s="115"/>
      <c r="F39" s="138"/>
      <c r="G39" s="139"/>
      <c r="H39" s="104"/>
      <c r="I39" s="197"/>
      <c r="J39" s="198"/>
      <c r="K39" s="199"/>
      <c r="L39" s="197"/>
      <c r="M39" s="198"/>
      <c r="N39" s="199"/>
    </row>
    <row r="40" spans="1:14" x14ac:dyDescent="0.25">
      <c r="A40" s="79"/>
      <c r="B40" s="81"/>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97"/>
      <c r="J40" s="198"/>
      <c r="K40" s="199"/>
      <c r="L40" s="197"/>
      <c r="M40" s="198"/>
      <c r="N40" s="199"/>
    </row>
    <row r="41" spans="1:14" x14ac:dyDescent="0.25">
      <c r="A41" s="79"/>
      <c r="B41" s="81"/>
      <c r="C41" s="137"/>
      <c r="D41" s="81" t="str">
        <f>IFERROR(IF(C41="No CAS","",INDEX('DEQ Pollutant List'!$C$7:$C$611,MATCH('5. Pollutant Emissions - MB'!C41,'DEQ Pollutant List'!$B$7:$B$611,0))),"")</f>
        <v/>
      </c>
      <c r="E41" s="115"/>
      <c r="F41" s="138"/>
      <c r="G41" s="139"/>
      <c r="H41" s="104"/>
      <c r="I41" s="197"/>
      <c r="J41" s="198"/>
      <c r="K41" s="199"/>
      <c r="L41" s="197"/>
      <c r="M41" s="198"/>
      <c r="N41" s="199"/>
    </row>
    <row r="42" spans="1:14" x14ac:dyDescent="0.25">
      <c r="A42" s="79"/>
      <c r="B42" s="81"/>
      <c r="C42" s="137"/>
      <c r="D42" s="81" t="str">
        <f>IFERROR(IF(C42="No CAS","",INDEX('DEQ Pollutant List'!$C$7:$C$611,MATCH('5. Pollutant Emissions - MB'!C42,'DEQ Pollutant List'!$B$7:$B$611,0))),"")</f>
        <v/>
      </c>
      <c r="E42" s="115"/>
      <c r="F42" s="138"/>
      <c r="G42" s="139"/>
      <c r="H42" s="104"/>
      <c r="I42" s="197"/>
      <c r="J42" s="198"/>
      <c r="K42" s="199"/>
      <c r="L42" s="197"/>
      <c r="M42" s="198"/>
      <c r="N42" s="199"/>
    </row>
    <row r="43" spans="1:14" x14ac:dyDescent="0.25">
      <c r="A43" s="79"/>
      <c r="B43" s="81"/>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97"/>
      <c r="J43" s="198"/>
      <c r="K43" s="199"/>
      <c r="L43" s="197"/>
      <c r="M43" s="198"/>
      <c r="N43" s="199"/>
    </row>
    <row r="44" spans="1:14" x14ac:dyDescent="0.25">
      <c r="A44" s="79"/>
      <c r="B44" s="81"/>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97"/>
      <c r="J44" s="198"/>
      <c r="K44" s="199"/>
      <c r="L44" s="197"/>
      <c r="M44" s="198"/>
      <c r="N44" s="199"/>
    </row>
    <row r="45" spans="1:14" x14ac:dyDescent="0.25">
      <c r="A45" s="79"/>
      <c r="B45" s="81"/>
      <c r="C45" s="137"/>
      <c r="D45" s="81" t="str">
        <f>IFERROR(IF(C45="No CAS","",INDEX('DEQ Pollutant List'!$C$7:$C$611,MATCH('5. Pollutant Emissions - MB'!C45,'DEQ Pollutant List'!$B$7:$B$611,0))),"")</f>
        <v/>
      </c>
      <c r="E45" s="115"/>
      <c r="F45" s="138"/>
      <c r="G45" s="139"/>
      <c r="H45" s="104"/>
      <c r="I45" s="197"/>
      <c r="J45" s="198"/>
      <c r="K45" s="199"/>
      <c r="L45" s="197"/>
      <c r="M45" s="198"/>
      <c r="N45" s="199"/>
    </row>
    <row r="46" spans="1:14" x14ac:dyDescent="0.25">
      <c r="A46" s="79"/>
      <c r="B46" s="81"/>
      <c r="C46" s="137"/>
      <c r="D46" s="81" t="str">
        <f>IFERROR(IF(C46="No CAS","",INDEX('DEQ Pollutant List'!$C$7:$C$611,MATCH('5. Pollutant Emissions - MB'!C46,'DEQ Pollutant List'!$B$7:$B$611,0))),"")</f>
        <v/>
      </c>
      <c r="E46" s="115"/>
      <c r="F46" s="138"/>
      <c r="G46" s="139"/>
      <c r="H46" s="104"/>
      <c r="I46" s="197"/>
      <c r="J46" s="198"/>
      <c r="K46" s="199"/>
      <c r="L46" s="197"/>
      <c r="M46" s="198"/>
      <c r="N46" s="199"/>
    </row>
    <row r="47" spans="1:14" x14ac:dyDescent="0.25">
      <c r="A47" s="79"/>
      <c r="B47" s="81"/>
      <c r="C47" s="137"/>
      <c r="D47" s="81" t="str">
        <f>IFERROR(IF(C47="No CAS","",INDEX('DEQ Pollutant List'!$C$7:$C$611,MATCH('5. Pollutant Emissions - MB'!C47,'DEQ Pollutant List'!$B$7:$B$611,0))),"")</f>
        <v/>
      </c>
      <c r="E47" s="115"/>
      <c r="F47" s="138"/>
      <c r="G47" s="139"/>
      <c r="H47" s="104"/>
      <c r="I47" s="197"/>
      <c r="J47" s="198"/>
      <c r="K47" s="199"/>
      <c r="L47" s="197"/>
      <c r="M47" s="198"/>
      <c r="N47" s="199"/>
    </row>
    <row r="48" spans="1:14" x14ac:dyDescent="0.25">
      <c r="A48" s="79"/>
      <c r="B48" s="81"/>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97"/>
      <c r="J48" s="198"/>
      <c r="K48" s="199"/>
      <c r="L48" s="197"/>
      <c r="M48" s="198"/>
      <c r="N48" s="199"/>
    </row>
    <row r="49" spans="1:14" x14ac:dyDescent="0.25">
      <c r="A49" s="79"/>
      <c r="B49" s="81"/>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97"/>
      <c r="J49" s="198"/>
      <c r="K49" s="199"/>
      <c r="L49" s="197"/>
      <c r="M49" s="198"/>
      <c r="N49" s="199"/>
    </row>
    <row r="50" spans="1:14" x14ac:dyDescent="0.25">
      <c r="A50" s="79"/>
      <c r="B50" s="81"/>
      <c r="C50" s="137"/>
      <c r="D50" s="81" t="str">
        <f>IFERROR(IF(C50="No CAS","",INDEX('DEQ Pollutant List'!$C$7:$C$611,MATCH('5. Pollutant Emissions - MB'!C50,'DEQ Pollutant List'!$B$7:$B$611,0))),"")</f>
        <v/>
      </c>
      <c r="E50" s="115"/>
      <c r="F50" s="138"/>
      <c r="G50" s="139"/>
      <c r="H50" s="104"/>
      <c r="I50" s="197"/>
      <c r="J50" s="198"/>
      <c r="K50" s="199"/>
      <c r="L50" s="197"/>
      <c r="M50" s="198"/>
      <c r="N50" s="199"/>
    </row>
    <row r="51" spans="1:14" x14ac:dyDescent="0.25">
      <c r="A51" s="79"/>
      <c r="B51" s="81"/>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97"/>
      <c r="J51" s="198"/>
      <c r="K51" s="199"/>
      <c r="L51" s="197"/>
      <c r="M51" s="198"/>
      <c r="N51" s="199"/>
    </row>
    <row r="52" spans="1:14" x14ac:dyDescent="0.25">
      <c r="A52" s="79"/>
      <c r="B52" s="81"/>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97"/>
      <c r="J52" s="198"/>
      <c r="K52" s="199"/>
      <c r="L52" s="197"/>
      <c r="M52" s="198"/>
      <c r="N52" s="199"/>
    </row>
    <row r="53" spans="1:14" x14ac:dyDescent="0.25">
      <c r="A53" s="79"/>
      <c r="B53" s="81"/>
      <c r="C53" s="137"/>
      <c r="D53" s="81" t="str">
        <f>IFERROR(IF(C53="No CAS","",INDEX('DEQ Pollutant List'!$C$7:$C$611,MATCH('5. Pollutant Emissions - MB'!C53,'DEQ Pollutant List'!$B$7:$B$611,0))),"")</f>
        <v/>
      </c>
      <c r="E53" s="115"/>
      <c r="F53" s="138"/>
      <c r="G53" s="139"/>
      <c r="H53" s="104"/>
      <c r="I53" s="197"/>
      <c r="J53" s="198"/>
      <c r="K53" s="199"/>
      <c r="L53" s="197"/>
      <c r="M53" s="198"/>
      <c r="N53" s="199"/>
    </row>
    <row r="54" spans="1:14" x14ac:dyDescent="0.25">
      <c r="A54" s="79"/>
      <c r="B54" s="81"/>
      <c r="C54" s="137"/>
      <c r="D54" s="81" t="str">
        <f>IFERROR(IF(C54="No CAS","",INDEX('DEQ Pollutant List'!$C$7:$C$611,MATCH('5. Pollutant Emissions - MB'!C54,'DEQ Pollutant List'!$B$7:$B$611,0))),"")</f>
        <v/>
      </c>
      <c r="E54" s="115"/>
      <c r="F54" s="138"/>
      <c r="G54" s="139"/>
      <c r="H54" s="104"/>
      <c r="I54" s="197"/>
      <c r="J54" s="198"/>
      <c r="K54" s="199"/>
      <c r="L54" s="197"/>
      <c r="M54" s="198"/>
      <c r="N54" s="199"/>
    </row>
    <row r="55" spans="1:14" x14ac:dyDescent="0.25">
      <c r="A55" s="79"/>
      <c r="B55" s="81"/>
      <c r="C55" s="137"/>
      <c r="D55" s="81" t="str">
        <f>IFERROR(IF(C55="No CAS","",INDEX('DEQ Pollutant List'!$C$7:$C$611,MATCH('5. Pollutant Emissions - MB'!C55,'DEQ Pollutant List'!$B$7:$B$611,0))),"")</f>
        <v/>
      </c>
      <c r="E55" s="115"/>
      <c r="F55" s="138"/>
      <c r="G55" s="139"/>
      <c r="H55" s="104"/>
      <c r="I55" s="197"/>
      <c r="J55" s="198"/>
      <c r="K55" s="199"/>
      <c r="L55" s="197"/>
      <c r="M55" s="198"/>
      <c r="N55" s="199"/>
    </row>
    <row r="56" spans="1:14" x14ac:dyDescent="0.25">
      <c r="A56" s="79"/>
      <c r="B56" s="81"/>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97"/>
      <c r="J56" s="198"/>
      <c r="K56" s="199"/>
      <c r="L56" s="197"/>
      <c r="M56" s="198"/>
      <c r="N56" s="199"/>
    </row>
    <row r="57" spans="1:14" x14ac:dyDescent="0.25">
      <c r="A57" s="79"/>
      <c r="B57" s="81"/>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97"/>
      <c r="J57" s="198"/>
      <c r="K57" s="199"/>
      <c r="L57" s="197"/>
      <c r="M57" s="198"/>
      <c r="N57" s="199"/>
    </row>
    <row r="58" spans="1:14" x14ac:dyDescent="0.25">
      <c r="A58" s="79"/>
      <c r="B58" s="81"/>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97"/>
      <c r="J58" s="198"/>
      <c r="K58" s="199"/>
      <c r="L58" s="197"/>
      <c r="M58" s="198"/>
      <c r="N58" s="199"/>
    </row>
    <row r="59" spans="1:14" x14ac:dyDescent="0.25">
      <c r="A59" s="79"/>
      <c r="B59" s="81"/>
      <c r="C59" s="137"/>
      <c r="D59" s="81" t="str">
        <f>IFERROR(IF(C59="No CAS","",INDEX('DEQ Pollutant List'!$C$7:$C$611,MATCH('5. Pollutant Emissions - MB'!C59,'DEQ Pollutant List'!$B$7:$B$611,0))),"")</f>
        <v/>
      </c>
      <c r="E59" s="115"/>
      <c r="F59" s="138"/>
      <c r="G59" s="139"/>
      <c r="H59" s="104"/>
      <c r="I59" s="197"/>
      <c r="J59" s="198"/>
      <c r="K59" s="199"/>
      <c r="L59" s="197"/>
      <c r="M59" s="198"/>
      <c r="N59" s="199"/>
    </row>
    <row r="60" spans="1:14" x14ac:dyDescent="0.25">
      <c r="A60" s="79"/>
      <c r="B60" s="81"/>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97"/>
      <c r="J60" s="198"/>
      <c r="K60" s="199"/>
      <c r="L60" s="197"/>
      <c r="M60" s="198"/>
      <c r="N60" s="199"/>
    </row>
    <row r="61" spans="1:14" x14ac:dyDescent="0.25">
      <c r="A61" s="79"/>
      <c r="B61" s="81"/>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97"/>
      <c r="J61" s="198"/>
      <c r="K61" s="199"/>
      <c r="L61" s="197"/>
      <c r="M61" s="198"/>
      <c r="N61" s="199"/>
    </row>
    <row r="62" spans="1:14" x14ac:dyDescent="0.25">
      <c r="A62" s="79"/>
      <c r="B62" s="81"/>
      <c r="C62" s="137"/>
      <c r="D62" s="81" t="str">
        <f>IFERROR(IF(C62="No CAS","",INDEX('DEQ Pollutant List'!$C$7:$C$611,MATCH('5. Pollutant Emissions - MB'!C62,'DEQ Pollutant List'!$B$7:$B$611,0))),"")</f>
        <v/>
      </c>
      <c r="E62" s="115"/>
      <c r="F62" s="138"/>
      <c r="G62" s="139"/>
      <c r="H62" s="104"/>
      <c r="I62" s="197"/>
      <c r="J62" s="198"/>
      <c r="K62" s="199"/>
      <c r="L62" s="197"/>
      <c r="M62" s="198"/>
      <c r="N62" s="199"/>
    </row>
    <row r="63" spans="1:14" x14ac:dyDescent="0.25">
      <c r="A63" s="79"/>
      <c r="B63" s="81"/>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97"/>
      <c r="J63" s="198"/>
      <c r="K63" s="199"/>
      <c r="L63" s="197"/>
      <c r="M63" s="198"/>
      <c r="N63" s="199"/>
    </row>
    <row r="64" spans="1:14" x14ac:dyDescent="0.25">
      <c r="A64" s="79"/>
      <c r="B64" s="81"/>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97"/>
      <c r="J64" s="198"/>
      <c r="K64" s="199"/>
      <c r="L64" s="197"/>
      <c r="M64" s="198"/>
      <c r="N64" s="199"/>
    </row>
    <row r="65" spans="1:14" x14ac:dyDescent="0.25">
      <c r="A65" s="79"/>
      <c r="B65" s="81"/>
      <c r="C65" s="137"/>
      <c r="D65" s="81" t="str">
        <f>IFERROR(IF(C65="No CAS","",INDEX('DEQ Pollutant List'!$C$7:$C$611,MATCH('5. Pollutant Emissions - MB'!C65,'DEQ Pollutant List'!$B$7:$B$611,0))),"")</f>
        <v/>
      </c>
      <c r="E65" s="115"/>
      <c r="F65" s="138"/>
      <c r="G65" s="139"/>
      <c r="H65" s="104"/>
      <c r="I65" s="197"/>
      <c r="J65" s="198"/>
      <c r="K65" s="199"/>
      <c r="L65" s="197"/>
      <c r="M65" s="198"/>
      <c r="N65" s="199"/>
    </row>
    <row r="66" spans="1:14" x14ac:dyDescent="0.25">
      <c r="A66" s="79"/>
      <c r="B66" s="81"/>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97"/>
      <c r="J66" s="198"/>
      <c r="K66" s="199"/>
      <c r="L66" s="197"/>
      <c r="M66" s="198"/>
      <c r="N66" s="199"/>
    </row>
    <row r="67" spans="1:14" x14ac:dyDescent="0.25">
      <c r="A67" s="79"/>
      <c r="B67" s="81"/>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97"/>
      <c r="J67" s="198"/>
      <c r="K67" s="199"/>
      <c r="L67" s="197"/>
      <c r="M67" s="198"/>
      <c r="N67" s="199"/>
    </row>
    <row r="68" spans="1:14" x14ac:dyDescent="0.25">
      <c r="A68" s="79"/>
      <c r="B68" s="81"/>
      <c r="C68" s="137"/>
      <c r="D68" s="81" t="str">
        <f>IFERROR(IF(C68="No CAS","",INDEX('DEQ Pollutant List'!$C$7:$C$611,MATCH('5. Pollutant Emissions - MB'!C68,'DEQ Pollutant List'!$B$7:$B$611,0))),"")</f>
        <v/>
      </c>
      <c r="E68" s="115"/>
      <c r="F68" s="138"/>
      <c r="G68" s="139"/>
      <c r="H68" s="104"/>
      <c r="I68" s="197"/>
      <c r="J68" s="198"/>
      <c r="K68" s="199"/>
      <c r="L68" s="197"/>
      <c r="M68" s="198"/>
      <c r="N68" s="199"/>
    </row>
    <row r="69" spans="1:14" x14ac:dyDescent="0.25">
      <c r="A69" s="79"/>
      <c r="B69" s="81"/>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97"/>
      <c r="J69" s="198"/>
      <c r="K69" s="199"/>
      <c r="L69" s="197"/>
      <c r="M69" s="198"/>
      <c r="N69" s="199"/>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x14ac:dyDescent="0.25">
      <c r="A500" s="79"/>
      <c r="B500" s="133"/>
      <c r="C500" s="137"/>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38"/>
      <c r="G500" s="139"/>
      <c r="H500" s="104"/>
      <c r="I500" s="102"/>
      <c r="J500" s="105"/>
      <c r="K500" s="83"/>
      <c r="L500" s="102"/>
      <c r="M500" s="105"/>
      <c r="N500" s="83"/>
    </row>
    <row r="501" spans="1:14" x14ac:dyDescent="0.25">
      <c r="A501" s="79"/>
      <c r="B501" s="133"/>
      <c r="C501" s="137"/>
      <c r="D501" s="81" t="str">
        <f>IFERROR(IF(C501="No CAS","",INDEX('DEQ Pollutant List'!$C$7:$C$611,MATCH('5. Pollutant Emissions - MB'!C501,'DEQ Pollutant List'!$B$7:$B$611,0))),"")</f>
        <v/>
      </c>
      <c r="E501" s="115" t="str">
        <f>IFERROR(IF(OR($C501="",$C501="No CAS"),INDEX('DEQ Pollutant List'!$A$7:$A$611,MATCH($D501,'DEQ Pollutant List'!$C$7:$C$611,0)),INDEX('DEQ Pollutant List'!$A$7:$A$611,MATCH($C501,'DEQ Pollutant List'!$B$7:$B$611,0))),"")</f>
        <v/>
      </c>
      <c r="F501" s="138"/>
      <c r="G501" s="139"/>
      <c r="H501" s="104"/>
      <c r="I501" s="102"/>
      <c r="J501" s="105"/>
      <c r="K501" s="83"/>
      <c r="L501" s="102"/>
      <c r="M501" s="105"/>
      <c r="N501" s="83"/>
    </row>
    <row r="502" spans="1:14" x14ac:dyDescent="0.25">
      <c r="A502" s="79"/>
      <c r="B502" s="133"/>
      <c r="C502" s="137"/>
      <c r="D502" s="81" t="str">
        <f>IFERROR(IF(C502="No CAS","",INDEX('DEQ Pollutant List'!$C$7:$C$611,MATCH('5. Pollutant Emissions - MB'!C502,'DEQ Pollutant List'!$B$7:$B$611,0))),"")</f>
        <v/>
      </c>
      <c r="E502" s="115" t="str">
        <f>IFERROR(IF(OR($C502="",$C502="No CAS"),INDEX('DEQ Pollutant List'!$A$7:$A$611,MATCH($D502,'DEQ Pollutant List'!$C$7:$C$611,0)),INDEX('DEQ Pollutant List'!$A$7:$A$611,MATCH($C502,'DEQ Pollutant List'!$B$7:$B$611,0))),"")</f>
        <v/>
      </c>
      <c r="F502" s="138"/>
      <c r="G502" s="139"/>
      <c r="H502" s="104"/>
      <c r="I502" s="102"/>
      <c r="J502" s="105"/>
      <c r="K502" s="83"/>
      <c r="L502" s="102"/>
      <c r="M502" s="105"/>
      <c r="N502" s="83"/>
    </row>
    <row r="503" spans="1:14" x14ac:dyDescent="0.25">
      <c r="A503" s="79"/>
      <c r="B503" s="133"/>
      <c r="C503" s="137"/>
      <c r="D503" s="81" t="str">
        <f>IFERROR(IF(C503="No CAS","",INDEX('DEQ Pollutant List'!$C$7:$C$611,MATCH('5. Pollutant Emissions - MB'!C503,'DEQ Pollutant List'!$B$7:$B$611,0))),"")</f>
        <v/>
      </c>
      <c r="E503" s="115" t="str">
        <f>IFERROR(IF(OR($C503="",$C503="No CAS"),INDEX('DEQ Pollutant List'!$A$7:$A$611,MATCH($D503,'DEQ Pollutant List'!$C$7:$C$611,0)),INDEX('DEQ Pollutant List'!$A$7:$A$611,MATCH($C503,'DEQ Pollutant List'!$B$7:$B$611,0))),"")</f>
        <v/>
      </c>
      <c r="F503" s="138"/>
      <c r="G503" s="139"/>
      <c r="H503" s="104"/>
      <c r="I503" s="102"/>
      <c r="J503" s="105"/>
      <c r="K503" s="83"/>
      <c r="L503" s="102"/>
      <c r="M503" s="105"/>
      <c r="N503" s="83"/>
    </row>
    <row r="504" spans="1:14" x14ac:dyDescent="0.25">
      <c r="A504" s="79"/>
      <c r="B504" s="133"/>
      <c r="C504" s="137"/>
      <c r="D504" s="81" t="str">
        <f>IFERROR(IF(C504="No CAS","",INDEX('DEQ Pollutant List'!$C$7:$C$611,MATCH('5. Pollutant Emissions - MB'!C504,'DEQ Pollutant List'!$B$7:$B$611,0))),"")</f>
        <v/>
      </c>
      <c r="E504" s="115" t="str">
        <f>IFERROR(IF(OR($C504="",$C504="No CAS"),INDEX('DEQ Pollutant List'!$A$7:$A$611,MATCH($D504,'DEQ Pollutant List'!$C$7:$C$611,0)),INDEX('DEQ Pollutant List'!$A$7:$A$611,MATCH($C504,'DEQ Pollutant List'!$B$7:$B$611,0))),"")</f>
        <v/>
      </c>
      <c r="F504" s="138"/>
      <c r="G504" s="139"/>
      <c r="H504" s="104"/>
      <c r="I504" s="102"/>
      <c r="J504" s="105"/>
      <c r="K504" s="83"/>
      <c r="L504" s="102"/>
      <c r="M504" s="105"/>
      <c r="N504" s="83"/>
    </row>
    <row r="505" spans="1:14" x14ac:dyDescent="0.25">
      <c r="A505" s="79"/>
      <c r="B505" s="133"/>
      <c r="C505" s="137"/>
      <c r="D505" s="81" t="str">
        <f>IFERROR(IF(C505="No CAS","",INDEX('DEQ Pollutant List'!$C$7:$C$611,MATCH('5. Pollutant Emissions - MB'!C505,'DEQ Pollutant List'!$B$7:$B$611,0))),"")</f>
        <v/>
      </c>
      <c r="E505" s="115" t="str">
        <f>IFERROR(IF(OR($C505="",$C505="No CAS"),INDEX('DEQ Pollutant List'!$A$7:$A$611,MATCH($D505,'DEQ Pollutant List'!$C$7:$C$611,0)),INDEX('DEQ Pollutant List'!$A$7:$A$611,MATCH($C505,'DEQ Pollutant List'!$B$7:$B$611,0))),"")</f>
        <v/>
      </c>
      <c r="F505" s="138"/>
      <c r="G505" s="139"/>
      <c r="H505" s="104"/>
      <c r="I505" s="102"/>
      <c r="J505" s="105"/>
      <c r="K505" s="83"/>
      <c r="L505" s="102"/>
      <c r="M505" s="105"/>
      <c r="N505" s="83"/>
    </row>
    <row r="506" spans="1:14" x14ac:dyDescent="0.25">
      <c r="A506" s="79"/>
      <c r="B506" s="133"/>
      <c r="C506" s="137"/>
      <c r="D506" s="81" t="str">
        <f>IFERROR(IF(C506="No CAS","",INDEX('DEQ Pollutant List'!$C$7:$C$611,MATCH('5. Pollutant Emissions - MB'!C506,'DEQ Pollutant List'!$B$7:$B$611,0))),"")</f>
        <v/>
      </c>
      <c r="E506" s="115" t="str">
        <f>IFERROR(IF(OR($C506="",$C506="No CAS"),INDEX('DEQ Pollutant List'!$A$7:$A$611,MATCH($D506,'DEQ Pollutant List'!$C$7:$C$611,0)),INDEX('DEQ Pollutant List'!$A$7:$A$611,MATCH($C506,'DEQ Pollutant List'!$B$7:$B$611,0))),"")</f>
        <v/>
      </c>
      <c r="F506" s="138"/>
      <c r="G506" s="139"/>
      <c r="H506" s="104"/>
      <c r="I506" s="102"/>
      <c r="J506" s="105"/>
      <c r="K506" s="83"/>
      <c r="L506" s="102"/>
      <c r="M506" s="105"/>
      <c r="N506" s="83"/>
    </row>
    <row r="507" spans="1:14" x14ac:dyDescent="0.25">
      <c r="A507" s="79"/>
      <c r="B507" s="133"/>
      <c r="C507" s="137"/>
      <c r="D507" s="81" t="str">
        <f>IFERROR(IF(C507="No CAS","",INDEX('DEQ Pollutant List'!$C$7:$C$611,MATCH('5. Pollutant Emissions - MB'!C507,'DEQ Pollutant List'!$B$7:$B$611,0))),"")</f>
        <v/>
      </c>
      <c r="E507" s="115" t="str">
        <f>IFERROR(IF(OR($C507="",$C507="No CAS"),INDEX('DEQ Pollutant List'!$A$7:$A$611,MATCH($D507,'DEQ Pollutant List'!$C$7:$C$611,0)),INDEX('DEQ Pollutant List'!$A$7:$A$611,MATCH($C507,'DEQ Pollutant List'!$B$7:$B$611,0))),"")</f>
        <v/>
      </c>
      <c r="F507" s="138"/>
      <c r="G507" s="139"/>
      <c r="H507" s="104"/>
      <c r="I507" s="102"/>
      <c r="J507" s="105"/>
      <c r="K507" s="83"/>
      <c r="L507" s="102"/>
      <c r="M507" s="105"/>
      <c r="N507" s="83"/>
    </row>
    <row r="508" spans="1:14" x14ac:dyDescent="0.25">
      <c r="A508" s="79"/>
      <c r="B508" s="133"/>
      <c r="C508" s="137"/>
      <c r="D508" s="81" t="str">
        <f>IFERROR(IF(C508="No CAS","",INDEX('DEQ Pollutant List'!$C$7:$C$611,MATCH('5. Pollutant Emissions - MB'!C508,'DEQ Pollutant List'!$B$7:$B$611,0))),"")</f>
        <v/>
      </c>
      <c r="E508" s="115" t="str">
        <f>IFERROR(IF(OR($C508="",$C508="No CAS"),INDEX('DEQ Pollutant List'!$A$7:$A$611,MATCH($D508,'DEQ Pollutant List'!$C$7:$C$611,0)),INDEX('DEQ Pollutant List'!$A$7:$A$611,MATCH($C508,'DEQ Pollutant List'!$B$7:$B$611,0))),"")</f>
        <v/>
      </c>
      <c r="F508" s="138"/>
      <c r="G508" s="139"/>
      <c r="H508" s="104"/>
      <c r="I508" s="102"/>
      <c r="J508" s="105"/>
      <c r="K508" s="83"/>
      <c r="L508" s="102"/>
      <c r="M508" s="105"/>
      <c r="N508" s="83"/>
    </row>
    <row r="509" spans="1:14" x14ac:dyDescent="0.25">
      <c r="A509" s="79"/>
      <c r="B509" s="133"/>
      <c r="C509" s="137"/>
      <c r="D509" s="81" t="str">
        <f>IFERROR(IF(C509="No CAS","",INDEX('DEQ Pollutant List'!$C$7:$C$611,MATCH('5. Pollutant Emissions - MB'!C509,'DEQ Pollutant List'!$B$7:$B$611,0))),"")</f>
        <v/>
      </c>
      <c r="E509" s="115" t="str">
        <f>IFERROR(IF(OR($C509="",$C509="No CAS"),INDEX('DEQ Pollutant List'!$A$7:$A$611,MATCH($D509,'DEQ Pollutant List'!$C$7:$C$611,0)),INDEX('DEQ Pollutant List'!$A$7:$A$611,MATCH($C509,'DEQ Pollutant List'!$B$7:$B$611,0))),"")</f>
        <v/>
      </c>
      <c r="F509" s="138"/>
      <c r="G509" s="139"/>
      <c r="H509" s="104"/>
      <c r="I509" s="102"/>
      <c r="J509" s="105"/>
      <c r="K509" s="83"/>
      <c r="L509" s="102"/>
      <c r="M509" s="105"/>
      <c r="N509" s="83"/>
    </row>
    <row r="510" spans="1:14" x14ac:dyDescent="0.25">
      <c r="A510" s="79"/>
      <c r="B510" s="133"/>
      <c r="C510" s="137"/>
      <c r="D510" s="81" t="str">
        <f>IFERROR(IF(C510="No CAS","",INDEX('DEQ Pollutant List'!$C$7:$C$611,MATCH('5. Pollutant Emissions - MB'!C510,'DEQ Pollutant List'!$B$7:$B$611,0))),"")</f>
        <v/>
      </c>
      <c r="E510" s="115" t="str">
        <f>IFERROR(IF(OR($C510="",$C510="No CAS"),INDEX('DEQ Pollutant List'!$A$7:$A$611,MATCH($D510,'DEQ Pollutant List'!$C$7:$C$611,0)),INDEX('DEQ Pollutant List'!$A$7:$A$611,MATCH($C510,'DEQ Pollutant List'!$B$7:$B$611,0))),"")</f>
        <v/>
      </c>
      <c r="F510" s="138"/>
      <c r="G510" s="139"/>
      <c r="H510" s="104"/>
      <c r="I510" s="102"/>
      <c r="J510" s="105"/>
      <c r="K510" s="83"/>
      <c r="L510" s="102"/>
      <c r="M510" s="105"/>
      <c r="N510" s="83"/>
    </row>
    <row r="511" spans="1:14" x14ac:dyDescent="0.25">
      <c r="A511" s="79"/>
      <c r="B511" s="133"/>
      <c r="C511" s="137"/>
      <c r="D511" s="81" t="str">
        <f>IFERROR(IF(C511="No CAS","",INDEX('DEQ Pollutant List'!$C$7:$C$611,MATCH('5. Pollutant Emissions - MB'!C511,'DEQ Pollutant List'!$B$7:$B$611,0))),"")</f>
        <v/>
      </c>
      <c r="E511" s="115" t="str">
        <f>IFERROR(IF(OR($C511="",$C511="No CAS"),INDEX('DEQ Pollutant List'!$A$7:$A$611,MATCH($D511,'DEQ Pollutant List'!$C$7:$C$611,0)),INDEX('DEQ Pollutant List'!$A$7:$A$611,MATCH($C511,'DEQ Pollutant List'!$B$7:$B$611,0))),"")</f>
        <v/>
      </c>
      <c r="F511" s="138"/>
      <c r="G511" s="139"/>
      <c r="H511" s="104"/>
      <c r="I511" s="102"/>
      <c r="J511" s="105"/>
      <c r="K511" s="83"/>
      <c r="L511" s="102"/>
      <c r="M511" s="105"/>
      <c r="N511" s="83"/>
    </row>
    <row r="512" spans="1:14" x14ac:dyDescent="0.25">
      <c r="A512" s="79"/>
      <c r="B512" s="133"/>
      <c r="C512" s="137"/>
      <c r="D512" s="81" t="str">
        <f>IFERROR(IF(C512="No CAS","",INDEX('DEQ Pollutant List'!$C$7:$C$611,MATCH('5. Pollutant Emissions - MB'!C512,'DEQ Pollutant List'!$B$7:$B$611,0))),"")</f>
        <v/>
      </c>
      <c r="E512" s="115" t="str">
        <f>IFERROR(IF(OR($C512="",$C512="No CAS"),INDEX('DEQ Pollutant List'!$A$7:$A$611,MATCH($D512,'DEQ Pollutant List'!$C$7:$C$611,0)),INDEX('DEQ Pollutant List'!$A$7:$A$611,MATCH($C512,'DEQ Pollutant List'!$B$7:$B$611,0))),"")</f>
        <v/>
      </c>
      <c r="F512" s="138"/>
      <c r="G512" s="139"/>
      <c r="H512" s="104"/>
      <c r="I512" s="102"/>
      <c r="J512" s="105"/>
      <c r="K512" s="83"/>
      <c r="L512" s="102"/>
      <c r="M512" s="105"/>
      <c r="N512" s="83"/>
    </row>
    <row r="513" spans="1:14" x14ac:dyDescent="0.25">
      <c r="A513" s="79"/>
      <c r="B513" s="133"/>
      <c r="C513" s="137"/>
      <c r="D513" s="81" t="str">
        <f>IFERROR(IF(C513="No CAS","",INDEX('DEQ Pollutant List'!$C$7:$C$611,MATCH('5. Pollutant Emissions - MB'!C513,'DEQ Pollutant List'!$B$7:$B$611,0))),"")</f>
        <v/>
      </c>
      <c r="E513" s="115" t="str">
        <f>IFERROR(IF(OR($C513="",$C513="No CAS"),INDEX('DEQ Pollutant List'!$A$7:$A$611,MATCH($D513,'DEQ Pollutant List'!$C$7:$C$611,0)),INDEX('DEQ Pollutant List'!$A$7:$A$611,MATCH($C513,'DEQ Pollutant List'!$B$7:$B$611,0))),"")</f>
        <v/>
      </c>
      <c r="F513" s="138"/>
      <c r="G513" s="139"/>
      <c r="H513" s="104"/>
      <c r="I513" s="102"/>
      <c r="J513" s="105"/>
      <c r="K513" s="83"/>
      <c r="L513" s="102"/>
      <c r="M513" s="105"/>
      <c r="N513" s="83"/>
    </row>
    <row r="514" spans="1:14" x14ac:dyDescent="0.25">
      <c r="A514" s="79"/>
      <c r="B514" s="133"/>
      <c r="C514" s="137"/>
      <c r="D514" s="81" t="str">
        <f>IFERROR(IF(C514="No CAS","",INDEX('DEQ Pollutant List'!$C$7:$C$611,MATCH('5. Pollutant Emissions - MB'!C514,'DEQ Pollutant List'!$B$7:$B$611,0))),"")</f>
        <v/>
      </c>
      <c r="E514" s="115" t="str">
        <f>IFERROR(IF(OR($C514="",$C514="No CAS"),INDEX('DEQ Pollutant List'!$A$7:$A$611,MATCH($D514,'DEQ Pollutant List'!$C$7:$C$611,0)),INDEX('DEQ Pollutant List'!$A$7:$A$611,MATCH($C514,'DEQ Pollutant List'!$B$7:$B$611,0))),"")</f>
        <v/>
      </c>
      <c r="F514" s="138"/>
      <c r="G514" s="139"/>
      <c r="H514" s="104"/>
      <c r="I514" s="102"/>
      <c r="J514" s="105"/>
      <c r="K514" s="83"/>
      <c r="L514" s="102"/>
      <c r="M514" s="105"/>
      <c r="N514" s="83"/>
    </row>
    <row r="515" spans="1:14" x14ac:dyDescent="0.25">
      <c r="A515" s="79"/>
      <c r="B515" s="133"/>
      <c r="C515" s="137"/>
      <c r="D515" s="81" t="str">
        <f>IFERROR(IF(C515="No CAS","",INDEX('DEQ Pollutant List'!$C$7:$C$611,MATCH('5. Pollutant Emissions - MB'!C515,'DEQ Pollutant List'!$B$7:$B$611,0))),"")</f>
        <v/>
      </c>
      <c r="E515" s="115" t="str">
        <f>IFERROR(IF(OR($C515="",$C515="No CAS"),INDEX('DEQ Pollutant List'!$A$7:$A$611,MATCH($D515,'DEQ Pollutant List'!$C$7:$C$611,0)),INDEX('DEQ Pollutant List'!$A$7:$A$611,MATCH($C515,'DEQ Pollutant List'!$B$7:$B$611,0))),"")</f>
        <v/>
      </c>
      <c r="F515" s="138"/>
      <c r="G515" s="139"/>
      <c r="H515" s="104"/>
      <c r="I515" s="102"/>
      <c r="J515" s="105"/>
      <c r="K515" s="83"/>
      <c r="L515" s="102"/>
      <c r="M515" s="105"/>
      <c r="N515" s="83"/>
    </row>
    <row r="516" spans="1:14" x14ac:dyDescent="0.25">
      <c r="A516" s="79"/>
      <c r="B516" s="133"/>
      <c r="C516" s="137"/>
      <c r="D516" s="81" t="str">
        <f>IFERROR(IF(C516="No CAS","",INDEX('DEQ Pollutant List'!$C$7:$C$611,MATCH('5. Pollutant Emissions - MB'!C516,'DEQ Pollutant List'!$B$7:$B$611,0))),"")</f>
        <v/>
      </c>
      <c r="E516" s="115" t="str">
        <f>IFERROR(IF(OR($C516="",$C516="No CAS"),INDEX('DEQ Pollutant List'!$A$7:$A$611,MATCH($D516,'DEQ Pollutant List'!$C$7:$C$611,0)),INDEX('DEQ Pollutant List'!$A$7:$A$611,MATCH($C516,'DEQ Pollutant List'!$B$7:$B$611,0))),"")</f>
        <v/>
      </c>
      <c r="F516" s="138"/>
      <c r="G516" s="139"/>
      <c r="H516" s="104"/>
      <c r="I516" s="102"/>
      <c r="J516" s="105"/>
      <c r="K516" s="83"/>
      <c r="L516" s="102"/>
      <c r="M516" s="105"/>
      <c r="N516" s="83"/>
    </row>
    <row r="517" spans="1:14" x14ac:dyDescent="0.25">
      <c r="A517" s="79"/>
      <c r="B517" s="133"/>
      <c r="C517" s="137"/>
      <c r="D517" s="81" t="str">
        <f>IFERROR(IF(C517="No CAS","",INDEX('DEQ Pollutant List'!$C$7:$C$611,MATCH('5. Pollutant Emissions - MB'!C517,'DEQ Pollutant List'!$B$7:$B$611,0))),"")</f>
        <v/>
      </c>
      <c r="E517" s="115" t="str">
        <f>IFERROR(IF(OR($C517="",$C517="No CAS"),INDEX('DEQ Pollutant List'!$A$7:$A$611,MATCH($D517,'DEQ Pollutant List'!$C$7:$C$611,0)),INDEX('DEQ Pollutant List'!$A$7:$A$611,MATCH($C517,'DEQ Pollutant List'!$B$7:$B$611,0))),"")</f>
        <v/>
      </c>
      <c r="F517" s="138"/>
      <c r="G517" s="139"/>
      <c r="H517" s="104"/>
      <c r="I517" s="102"/>
      <c r="J517" s="105"/>
      <c r="K517" s="83"/>
      <c r="L517" s="102"/>
      <c r="M517" s="105"/>
      <c r="N517" s="83"/>
    </row>
    <row r="518" spans="1:14" x14ac:dyDescent="0.25">
      <c r="A518" s="79"/>
      <c r="B518" s="133"/>
      <c r="C518" s="137"/>
      <c r="D518" s="81" t="str">
        <f>IFERROR(IF(C518="No CAS","",INDEX('DEQ Pollutant List'!$C$7:$C$611,MATCH('5. Pollutant Emissions - MB'!C518,'DEQ Pollutant List'!$B$7:$B$611,0))),"")</f>
        <v/>
      </c>
      <c r="E518" s="115" t="str">
        <f>IFERROR(IF(OR($C518="",$C518="No CAS"),INDEX('DEQ Pollutant List'!$A$7:$A$611,MATCH($D518,'DEQ Pollutant List'!$C$7:$C$611,0)),INDEX('DEQ Pollutant List'!$A$7:$A$611,MATCH($C518,'DEQ Pollutant List'!$B$7:$B$611,0))),"")</f>
        <v/>
      </c>
      <c r="F518" s="138"/>
      <c r="G518" s="139"/>
      <c r="H518" s="104"/>
      <c r="I518" s="102"/>
      <c r="J518" s="105"/>
      <c r="K518" s="83"/>
      <c r="L518" s="102"/>
      <c r="M518" s="105"/>
      <c r="N518" s="83"/>
    </row>
    <row r="519" spans="1:14" x14ac:dyDescent="0.25">
      <c r="A519" s="79"/>
      <c r="B519" s="133"/>
      <c r="C519" s="137"/>
      <c r="D519" s="81" t="str">
        <f>IFERROR(IF(C519="No CAS","",INDEX('DEQ Pollutant List'!$C$7:$C$611,MATCH('5. Pollutant Emissions - MB'!C519,'DEQ Pollutant List'!$B$7:$B$611,0))),"")</f>
        <v/>
      </c>
      <c r="E519" s="115" t="str">
        <f>IFERROR(IF(OR($C519="",$C519="No CAS"),INDEX('DEQ Pollutant List'!$A$7:$A$611,MATCH($D519,'DEQ Pollutant List'!$C$7:$C$611,0)),INDEX('DEQ Pollutant List'!$A$7:$A$611,MATCH($C519,'DEQ Pollutant List'!$B$7:$B$611,0))),"")</f>
        <v/>
      </c>
      <c r="F519" s="138"/>
      <c r="G519" s="139"/>
      <c r="H519" s="104"/>
      <c r="I519" s="102"/>
      <c r="J519" s="105"/>
      <c r="K519" s="83"/>
      <c r="L519" s="102"/>
      <c r="M519" s="105"/>
      <c r="N519" s="83"/>
    </row>
    <row r="520" spans="1:14" x14ac:dyDescent="0.25">
      <c r="A520" s="79"/>
      <c r="B520" s="133"/>
      <c r="C520" s="137"/>
      <c r="D520" s="81" t="str">
        <f>IFERROR(IF(C520="No CAS","",INDEX('DEQ Pollutant List'!$C$7:$C$611,MATCH('5. Pollutant Emissions - MB'!C520,'DEQ Pollutant List'!$B$7:$B$611,0))),"")</f>
        <v/>
      </c>
      <c r="E520" s="115" t="str">
        <f>IFERROR(IF(OR($C520="",$C520="No CAS"),INDEX('DEQ Pollutant List'!$A$7:$A$611,MATCH($D520,'DEQ Pollutant List'!$C$7:$C$611,0)),INDEX('DEQ Pollutant List'!$A$7:$A$611,MATCH($C520,'DEQ Pollutant List'!$B$7:$B$611,0))),"")</f>
        <v/>
      </c>
      <c r="F520" s="138"/>
      <c r="G520" s="139"/>
      <c r="H520" s="104"/>
      <c r="I520" s="102"/>
      <c r="J520" s="105"/>
      <c r="K520" s="83"/>
      <c r="L520" s="102"/>
      <c r="M520" s="105"/>
      <c r="N520" s="83"/>
    </row>
    <row r="521" spans="1:14" x14ac:dyDescent="0.25">
      <c r="A521" s="79"/>
      <c r="B521" s="133"/>
      <c r="C521" s="137"/>
      <c r="D521" s="81" t="str">
        <f>IFERROR(IF(C521="No CAS","",INDEX('DEQ Pollutant List'!$C$7:$C$611,MATCH('5. Pollutant Emissions - MB'!C521,'DEQ Pollutant List'!$B$7:$B$611,0))),"")</f>
        <v/>
      </c>
      <c r="E521" s="115" t="str">
        <f>IFERROR(IF(OR($C521="",$C521="No CAS"),INDEX('DEQ Pollutant List'!$A$7:$A$611,MATCH($D521,'DEQ Pollutant List'!$C$7:$C$611,0)),INDEX('DEQ Pollutant List'!$A$7:$A$611,MATCH($C521,'DEQ Pollutant List'!$B$7:$B$611,0))),"")</f>
        <v/>
      </c>
      <c r="F521" s="138"/>
      <c r="G521" s="139"/>
      <c r="H521" s="104"/>
      <c r="I521" s="102"/>
      <c r="J521" s="105"/>
      <c r="K521" s="83"/>
      <c r="L521" s="102"/>
      <c r="M521" s="105"/>
      <c r="N521" s="83"/>
    </row>
    <row r="522" spans="1:14" ht="15.75" thickBot="1" x14ac:dyDescent="0.3">
      <c r="A522" s="87"/>
      <c r="B522" s="135"/>
      <c r="C522" s="140"/>
      <c r="D522" s="81" t="str">
        <f>IFERROR(IF(C522="No CAS","",INDEX('DEQ Pollutant List'!$C$7:$C$611,MATCH('5. Pollutant Emissions - MB'!C522,'DEQ Pollutant List'!$B$7:$B$611,0))),"")</f>
        <v/>
      </c>
      <c r="E522" s="115" t="str">
        <f>IFERROR(IF(OR($C522="",$C522="No CAS"),INDEX('DEQ Pollutant List'!$A$7:$A$611,MATCH($D522,'DEQ Pollutant List'!$C$7:$C$611,0)),INDEX('DEQ Pollutant List'!$A$7:$A$611,MATCH($C522,'DEQ Pollutant List'!$B$7:$B$611,0))),"")</f>
        <v/>
      </c>
      <c r="F522" s="141"/>
      <c r="G522" s="142"/>
      <c r="H522" s="110"/>
      <c r="I522" s="108"/>
      <c r="J522" s="111"/>
      <c r="K522" s="91"/>
      <c r="L522" s="108"/>
      <c r="M522" s="111"/>
      <c r="N522" s="91"/>
    </row>
    <row r="523" spans="1:14" x14ac:dyDescent="0.25">
      <c r="A523" s="238" t="s">
        <v>1138</v>
      </c>
      <c r="B523" s="239"/>
      <c r="C523" s="239"/>
      <c r="D523" s="239"/>
      <c r="E523" s="239"/>
      <c r="F523" s="239"/>
      <c r="G523" s="239"/>
      <c r="H523" s="239"/>
      <c r="I523" s="239"/>
      <c r="J523" s="239"/>
      <c r="K523" s="239"/>
      <c r="L523" s="239"/>
      <c r="M523" s="239"/>
      <c r="N523" s="239"/>
    </row>
    <row r="524" spans="1:14" x14ac:dyDescent="0.25">
      <c r="A524" s="241"/>
      <c r="B524" s="242"/>
      <c r="C524" s="242"/>
      <c r="D524" s="242"/>
      <c r="E524" s="242"/>
      <c r="F524" s="242"/>
      <c r="G524" s="242"/>
      <c r="H524" s="242"/>
      <c r="I524" s="242"/>
      <c r="J524" s="242"/>
      <c r="K524" s="242"/>
      <c r="L524" s="242"/>
      <c r="M524" s="242"/>
      <c r="N524" s="242"/>
    </row>
    <row r="525" spans="1:14" ht="15.75" thickBot="1" x14ac:dyDescent="0.3">
      <c r="A525" s="244"/>
      <c r="B525" s="245"/>
      <c r="C525" s="245"/>
      <c r="D525" s="245"/>
      <c r="E525" s="245"/>
      <c r="F525" s="245"/>
      <c r="G525" s="245"/>
      <c r="H525" s="245"/>
      <c r="I525" s="245"/>
      <c r="J525" s="245"/>
      <c r="K525" s="245"/>
      <c r="L525" s="245"/>
      <c r="M525" s="245"/>
      <c r="N525" s="245"/>
    </row>
  </sheetData>
  <sheetProtection sheet="1" objects="1" insertRows="0"/>
  <mergeCells count="8">
    <mergeCell ref="I9:N9"/>
    <mergeCell ref="A523:N525"/>
    <mergeCell ref="F10:H10"/>
    <mergeCell ref="A10:A11"/>
    <mergeCell ref="B10:B11"/>
    <mergeCell ref="I10:K10"/>
    <mergeCell ref="L10:N10"/>
    <mergeCell ref="C10:E10"/>
  </mergeCells>
  <phoneticPr fontId="47" type="noConversion"/>
  <conditionalFormatting sqref="E12:E522">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D12:D522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18" workbookViewId="0">
      <selection activeCell="B135" sqref="B135"/>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MEYER Marissa * DEQ</cp:lastModifiedBy>
  <cp:lastPrinted>2018-12-14T23:57:06Z</cp:lastPrinted>
  <dcterms:created xsi:type="dcterms:W3CDTF">2018-11-29T22:27:46Z</dcterms:created>
  <dcterms:modified xsi:type="dcterms:W3CDTF">2024-02-08T19:08:10Z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db79d039-fcd0-4045-9c78-4cfb2eba0904_Enabled">
    <vt:lpwstr>true</vt:lpwstr>
  </property>
  <property fmtid="{D5CDD505-2E9C-101B-9397-08002B2CF9AE}" pid="4" name="MSIP_Label_db79d039-fcd0-4045-9c78-4cfb2eba0904_SetDate">
    <vt:lpwstr>2023-10-16T22:54:32Z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2c8083c6-9d9c-4897-a597-e0f45295d3c4</vt:lpwstr>
  </property>
  <property fmtid="{D5CDD505-2E9C-101B-9397-08002B2CF9AE}" pid="9" name="MSIP_Label_db79d039-fcd0-4045-9c78-4cfb2eba0904_ContentBits">
    <vt:lpwstr>0</vt:lpwstr>
  </property>
</Properties>
</file>