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deqhq1\AQCOMMON\CleanerAirOR\Facility Files\New facilities\Eastern Region\Prineville Renewable Energy Project\"/>
    </mc:Choice>
  </mc:AlternateContent>
  <xr:revisionPtr revIDLastSave="0" documentId="13_ncr:1_{A34B0C37-A998-41BE-98B3-9CDF0F1AEC99}" xr6:coauthVersionLast="47" xr6:coauthVersionMax="47" xr10:uidLastSave="{00000000-0000-0000-0000-000000000000}"/>
  <bookViews>
    <workbookView xWindow="-120" yWindow="-120" windowWidth="29040" windowHeight="15840" tabRatio="925" activeTab="2"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3" i="9" l="1"/>
  <c r="G104" i="9"/>
  <c r="G105" i="9"/>
  <c r="G106" i="9"/>
  <c r="G107" i="9"/>
  <c r="G108" i="9"/>
  <c r="G109" i="9"/>
  <c r="G110" i="9"/>
  <c r="G111" i="9"/>
  <c r="G112" i="9"/>
  <c r="G113" i="9"/>
  <c r="G114" i="9"/>
  <c r="G102" i="9"/>
  <c r="C102" i="9"/>
  <c r="C103" i="9"/>
  <c r="C104" i="9"/>
  <c r="C105" i="9"/>
  <c r="C106" i="9"/>
  <c r="C107" i="9"/>
  <c r="C108" i="9"/>
  <c r="C109" i="9"/>
  <c r="C110" i="9"/>
  <c r="C111" i="9"/>
  <c r="C112" i="9"/>
  <c r="C113" i="9"/>
  <c r="C114" i="9"/>
  <c r="K16" i="2" l="1"/>
  <c r="K15" i="2"/>
  <c r="M16" i="9" s="1"/>
  <c r="H16" i="2" l="1"/>
  <c r="M108" i="9"/>
  <c r="M109" i="9"/>
  <c r="M110" i="9"/>
  <c r="M103" i="9"/>
  <c r="M111" i="9"/>
  <c r="M106" i="9"/>
  <c r="M114" i="9"/>
  <c r="M104" i="9"/>
  <c r="M112" i="9"/>
  <c r="M107" i="9"/>
  <c r="M102" i="9"/>
  <c r="M105" i="9"/>
  <c r="M113" i="9"/>
  <c r="L16" i="2"/>
  <c r="L15" i="2"/>
  <c r="M15" i="2" s="1"/>
  <c r="O101" i="9" s="1"/>
  <c r="C32" i="9"/>
  <c r="M28" i="9"/>
  <c r="M29" i="9"/>
  <c r="J30" i="9"/>
  <c r="M30" i="9"/>
  <c r="M31" i="9"/>
  <c r="O31" i="9"/>
  <c r="M32" i="9"/>
  <c r="M33" i="9"/>
  <c r="O33" i="9"/>
  <c r="M34" i="9"/>
  <c r="M35" i="9"/>
  <c r="N35" i="9"/>
  <c r="M36" i="9"/>
  <c r="M37" i="9"/>
  <c r="N37" i="9"/>
  <c r="M38" i="9"/>
  <c r="M39" i="9"/>
  <c r="M40" i="9"/>
  <c r="M41" i="9"/>
  <c r="N41" i="9"/>
  <c r="M42" i="9"/>
  <c r="M43" i="9"/>
  <c r="M44" i="9"/>
  <c r="M45" i="9"/>
  <c r="M46" i="9"/>
  <c r="M47" i="9"/>
  <c r="M48" i="9"/>
  <c r="J49" i="9"/>
  <c r="M49" i="9"/>
  <c r="M50" i="9"/>
  <c r="J51" i="9"/>
  <c r="M51" i="9"/>
  <c r="M52" i="9"/>
  <c r="O52" i="9"/>
  <c r="M53" i="9"/>
  <c r="M54" i="9"/>
  <c r="O54" i="9"/>
  <c r="M55" i="9"/>
  <c r="M56" i="9"/>
  <c r="N56" i="9"/>
  <c r="M57" i="9"/>
  <c r="M58" i="9"/>
  <c r="N58" i="9"/>
  <c r="M59" i="9"/>
  <c r="M60" i="9"/>
  <c r="M61" i="9"/>
  <c r="M62" i="9"/>
  <c r="M63" i="9"/>
  <c r="J64" i="9"/>
  <c r="M64" i="9"/>
  <c r="M65" i="9"/>
  <c r="J66" i="9"/>
  <c r="M66" i="9"/>
  <c r="M67" i="9"/>
  <c r="O67" i="9"/>
  <c r="M68" i="9"/>
  <c r="M69" i="9"/>
  <c r="O69" i="9"/>
  <c r="M70" i="9"/>
  <c r="M71" i="9"/>
  <c r="N71" i="9"/>
  <c r="M72" i="9"/>
  <c r="M73" i="9"/>
  <c r="N73" i="9"/>
  <c r="M74" i="9"/>
  <c r="M75" i="9"/>
  <c r="M76" i="9"/>
  <c r="M77" i="9"/>
  <c r="M78" i="9"/>
  <c r="M79" i="9"/>
  <c r="M80" i="9"/>
  <c r="J81" i="9"/>
  <c r="M81" i="9"/>
  <c r="M82" i="9"/>
  <c r="J83" i="9"/>
  <c r="M83" i="9"/>
  <c r="M84" i="9"/>
  <c r="O84" i="9"/>
  <c r="M85" i="9"/>
  <c r="M86" i="9"/>
  <c r="O86" i="9"/>
  <c r="M87" i="9"/>
  <c r="M88" i="9"/>
  <c r="N88" i="9"/>
  <c r="M89" i="9"/>
  <c r="M90" i="9"/>
  <c r="N90" i="9"/>
  <c r="M91" i="9"/>
  <c r="M92" i="9"/>
  <c r="M93" i="9"/>
  <c r="M94" i="9"/>
  <c r="M95" i="9"/>
  <c r="J96" i="9"/>
  <c r="M96" i="9"/>
  <c r="M97" i="9"/>
  <c r="J98" i="9"/>
  <c r="M98" i="9"/>
  <c r="M99" i="9"/>
  <c r="O99" i="9"/>
  <c r="M100" i="9"/>
  <c r="M101"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1" i="9"/>
  <c r="C30" i="9"/>
  <c r="C29" i="9"/>
  <c r="C28" i="9"/>
  <c r="C27" i="9"/>
  <c r="C26" i="9"/>
  <c r="C25" i="9"/>
  <c r="C24" i="9"/>
  <c r="C23" i="9"/>
  <c r="C22" i="9"/>
  <c r="C21" i="9"/>
  <c r="C20" i="9"/>
  <c r="C19" i="9"/>
  <c r="C18" i="9"/>
  <c r="C17" i="9"/>
  <c r="C16" i="9"/>
  <c r="H15" i="2"/>
  <c r="J45" i="9" s="1"/>
  <c r="N101" i="9" l="1"/>
  <c r="N99" i="9"/>
  <c r="O97" i="9"/>
  <c r="O95" i="9"/>
  <c r="J94" i="9"/>
  <c r="J92" i="9"/>
  <c r="N86" i="9"/>
  <c r="N84" i="9"/>
  <c r="O82" i="9"/>
  <c r="O80" i="9"/>
  <c r="J79" i="9"/>
  <c r="J77" i="9"/>
  <c r="N69" i="9"/>
  <c r="N67" i="9"/>
  <c r="O65" i="9"/>
  <c r="O63" i="9"/>
  <c r="J62" i="9"/>
  <c r="J60" i="9"/>
  <c r="N54" i="9"/>
  <c r="N52" i="9"/>
  <c r="O50" i="9"/>
  <c r="O48" i="9"/>
  <c r="J47" i="9"/>
  <c r="N33" i="9"/>
  <c r="N31" i="9"/>
  <c r="O29" i="9"/>
  <c r="I16" i="2"/>
  <c r="N103" i="9"/>
  <c r="N107" i="9"/>
  <c r="N111" i="9"/>
  <c r="N102" i="9"/>
  <c r="N104" i="9"/>
  <c r="N108" i="9"/>
  <c r="N112" i="9"/>
  <c r="N106" i="9"/>
  <c r="N110" i="9"/>
  <c r="N114" i="9"/>
  <c r="N105" i="9"/>
  <c r="N109" i="9"/>
  <c r="N113" i="9"/>
  <c r="M16" i="2"/>
  <c r="J28" i="9"/>
  <c r="J16" i="9"/>
  <c r="J40" i="9"/>
  <c r="N97" i="9"/>
  <c r="N95" i="9"/>
  <c r="O93" i="9"/>
  <c r="O91" i="9"/>
  <c r="J90" i="9"/>
  <c r="J88" i="9"/>
  <c r="N82" i="9"/>
  <c r="N80" i="9"/>
  <c r="O78" i="9"/>
  <c r="O76" i="9"/>
  <c r="J75" i="9"/>
  <c r="J73" i="9"/>
  <c r="N65" i="9"/>
  <c r="N63" i="9"/>
  <c r="O61" i="9"/>
  <c r="O59" i="9"/>
  <c r="J58" i="9"/>
  <c r="J56" i="9"/>
  <c r="N50" i="9"/>
  <c r="N48" i="9"/>
  <c r="O46" i="9"/>
  <c r="O44" i="9"/>
  <c r="J43" i="9"/>
  <c r="J41" i="9"/>
  <c r="J39" i="9"/>
  <c r="J37" i="9"/>
  <c r="N29" i="9"/>
  <c r="I15" i="2"/>
  <c r="K30" i="9" s="1"/>
  <c r="J15" i="2"/>
  <c r="L38" i="9" s="1"/>
  <c r="J101" i="9"/>
  <c r="N93" i="9"/>
  <c r="N91" i="9"/>
  <c r="O89" i="9"/>
  <c r="O87" i="9"/>
  <c r="J86" i="9"/>
  <c r="J84" i="9"/>
  <c r="N78" i="9"/>
  <c r="N76" i="9"/>
  <c r="O74" i="9"/>
  <c r="O72" i="9"/>
  <c r="J71" i="9"/>
  <c r="J69" i="9"/>
  <c r="N61" i="9"/>
  <c r="N59" i="9"/>
  <c r="O57" i="9"/>
  <c r="O55" i="9"/>
  <c r="J54" i="9"/>
  <c r="J52" i="9"/>
  <c r="N46" i="9"/>
  <c r="N44" i="9"/>
  <c r="O42" i="9"/>
  <c r="O40" i="9"/>
  <c r="O38" i="9"/>
  <c r="O36" i="9"/>
  <c r="J35" i="9"/>
  <c r="J33" i="9"/>
  <c r="O100" i="9"/>
  <c r="J99" i="9"/>
  <c r="J97" i="9"/>
  <c r="N89" i="9"/>
  <c r="N87" i="9"/>
  <c r="O85" i="9"/>
  <c r="O83" i="9"/>
  <c r="J82" i="9"/>
  <c r="J80" i="9"/>
  <c r="N74" i="9"/>
  <c r="N72" i="9"/>
  <c r="O70" i="9"/>
  <c r="O68" i="9"/>
  <c r="J67" i="9"/>
  <c r="J65" i="9"/>
  <c r="N57" i="9"/>
  <c r="N55" i="9"/>
  <c r="O53" i="9"/>
  <c r="O51" i="9"/>
  <c r="J50" i="9"/>
  <c r="J48" i="9"/>
  <c r="N42" i="9"/>
  <c r="N40" i="9"/>
  <c r="N38" i="9"/>
  <c r="N36" i="9"/>
  <c r="O34" i="9"/>
  <c r="O32" i="9"/>
  <c r="J31" i="9"/>
  <c r="O28" i="9"/>
  <c r="N100" i="9"/>
  <c r="O98" i="9"/>
  <c r="O96" i="9"/>
  <c r="J95" i="9"/>
  <c r="J93" i="9"/>
  <c r="N85" i="9"/>
  <c r="N83" i="9"/>
  <c r="O81" i="9"/>
  <c r="O79" i="9"/>
  <c r="J78" i="9"/>
  <c r="J76" i="9"/>
  <c r="N70" i="9"/>
  <c r="N68" i="9"/>
  <c r="O66" i="9"/>
  <c r="O64" i="9"/>
  <c r="J63" i="9"/>
  <c r="J61" i="9"/>
  <c r="N53" i="9"/>
  <c r="N51" i="9"/>
  <c r="O49" i="9"/>
  <c r="O47" i="9"/>
  <c r="J46" i="9"/>
  <c r="J44" i="9"/>
  <c r="N34" i="9"/>
  <c r="N32" i="9"/>
  <c r="O30" i="9"/>
  <c r="N28" i="9"/>
  <c r="N98" i="9"/>
  <c r="N96" i="9"/>
  <c r="O94" i="9"/>
  <c r="O92" i="9"/>
  <c r="J91" i="9"/>
  <c r="J89" i="9"/>
  <c r="N81" i="9"/>
  <c r="N79" i="9"/>
  <c r="O77" i="9"/>
  <c r="O75" i="9"/>
  <c r="J74" i="9"/>
  <c r="J72" i="9"/>
  <c r="N66" i="9"/>
  <c r="N64" i="9"/>
  <c r="O62" i="9"/>
  <c r="O60" i="9"/>
  <c r="J59" i="9"/>
  <c r="J57" i="9"/>
  <c r="N49" i="9"/>
  <c r="N47" i="9"/>
  <c r="O45" i="9"/>
  <c r="O43" i="9"/>
  <c r="J42" i="9"/>
  <c r="O39" i="9"/>
  <c r="J38" i="9"/>
  <c r="J36" i="9"/>
  <c r="N30" i="9"/>
  <c r="J100" i="9"/>
  <c r="N94" i="9"/>
  <c r="N92" i="9"/>
  <c r="O90" i="9"/>
  <c r="O88" i="9"/>
  <c r="J87" i="9"/>
  <c r="J85" i="9"/>
  <c r="N77" i="9"/>
  <c r="N75" i="9"/>
  <c r="O73" i="9"/>
  <c r="O71" i="9"/>
  <c r="J70" i="9"/>
  <c r="J68" i="9"/>
  <c r="N62" i="9"/>
  <c r="N60" i="9"/>
  <c r="O58" i="9"/>
  <c r="O56" i="9"/>
  <c r="J55" i="9"/>
  <c r="J53" i="9"/>
  <c r="N45" i="9"/>
  <c r="N43" i="9"/>
  <c r="O41" i="9"/>
  <c r="N39" i="9"/>
  <c r="O37" i="9"/>
  <c r="O35" i="9"/>
  <c r="J34" i="9"/>
  <c r="J32" i="9"/>
  <c r="J102" i="9"/>
  <c r="J103" i="9"/>
  <c r="J111" i="9"/>
  <c r="J106" i="9"/>
  <c r="J114" i="9"/>
  <c r="J109" i="9"/>
  <c r="J104" i="9"/>
  <c r="J112" i="9"/>
  <c r="J105" i="9"/>
  <c r="J113" i="9"/>
  <c r="J107" i="9"/>
  <c r="J108" i="9"/>
  <c r="J110" i="9"/>
  <c r="L46" i="9"/>
  <c r="L42" i="9"/>
  <c r="L34" i="9"/>
  <c r="L77" i="9"/>
  <c r="L73" i="9"/>
  <c r="L65" i="9"/>
  <c r="L45" i="9"/>
  <c r="L41" i="9"/>
  <c r="L33" i="9"/>
  <c r="L90" i="9"/>
  <c r="L86" i="9"/>
  <c r="L78" i="9"/>
  <c r="L58" i="9"/>
  <c r="L54" i="9"/>
  <c r="L101" i="9"/>
  <c r="L92" i="9"/>
  <c r="L88" i="9"/>
  <c r="L80" i="9"/>
  <c r="L60" i="9"/>
  <c r="L56" i="9"/>
  <c r="L48" i="9"/>
  <c r="K97" i="9"/>
  <c r="K95" i="9"/>
  <c r="K91" i="9"/>
  <c r="K79" i="9"/>
  <c r="K77" i="9"/>
  <c r="K73" i="9"/>
  <c r="K63" i="9"/>
  <c r="K61" i="9"/>
  <c r="K57" i="9"/>
  <c r="K47" i="9"/>
  <c r="K45" i="9"/>
  <c r="K41" i="9"/>
  <c r="K31" i="9"/>
  <c r="K29" i="9"/>
  <c r="K89" i="9"/>
  <c r="K94" i="9"/>
  <c r="K92" i="9"/>
  <c r="K88" i="9"/>
  <c r="K78" i="9"/>
  <c r="K76" i="9"/>
  <c r="K72" i="9"/>
  <c r="K62" i="9"/>
  <c r="K60" i="9"/>
  <c r="K56" i="9"/>
  <c r="K46" i="9"/>
  <c r="K44" i="9"/>
  <c r="K40" i="9"/>
  <c r="J29" i="9"/>
  <c r="J17" i="9"/>
  <c r="L17" i="9"/>
  <c r="M17" i="9"/>
  <c r="N17" i="9"/>
  <c r="O17" i="9"/>
  <c r="J18" i="9"/>
  <c r="K18" i="9"/>
  <c r="L18" i="9"/>
  <c r="M18" i="9"/>
  <c r="N18" i="9"/>
  <c r="O18" i="9"/>
  <c r="J19" i="9"/>
  <c r="M19" i="9"/>
  <c r="N19" i="9"/>
  <c r="O19" i="9"/>
  <c r="J20" i="9"/>
  <c r="M20" i="9"/>
  <c r="N20" i="9"/>
  <c r="O20" i="9"/>
  <c r="J21" i="9"/>
  <c r="L21" i="9"/>
  <c r="M21" i="9"/>
  <c r="N21" i="9"/>
  <c r="O21" i="9"/>
  <c r="J22" i="9"/>
  <c r="K22" i="9"/>
  <c r="L22" i="9"/>
  <c r="M22" i="9"/>
  <c r="N22" i="9"/>
  <c r="O22" i="9"/>
  <c r="J23" i="9"/>
  <c r="M23" i="9"/>
  <c r="N23" i="9"/>
  <c r="O23" i="9"/>
  <c r="J24" i="9"/>
  <c r="L24" i="9"/>
  <c r="M24" i="9"/>
  <c r="N24" i="9"/>
  <c r="O24" i="9"/>
  <c r="J25" i="9"/>
  <c r="L25" i="9"/>
  <c r="M25" i="9"/>
  <c r="N25" i="9"/>
  <c r="O25" i="9"/>
  <c r="J26" i="9"/>
  <c r="K26" i="9"/>
  <c r="L26" i="9"/>
  <c r="M26" i="9"/>
  <c r="N26" i="9"/>
  <c r="O26" i="9"/>
  <c r="J27" i="9"/>
  <c r="L27" i="9"/>
  <c r="M27" i="9"/>
  <c r="N27" i="9"/>
  <c r="O27" i="9"/>
  <c r="O16" i="9"/>
  <c r="N16" i="9"/>
  <c r="L16" i="9"/>
  <c r="L23" i="9" l="1"/>
  <c r="L19" i="9"/>
  <c r="K32" i="9"/>
  <c r="K48" i="9"/>
  <c r="K64" i="9"/>
  <c r="K80" i="9"/>
  <c r="K96" i="9"/>
  <c r="K33" i="9"/>
  <c r="K49" i="9"/>
  <c r="K65" i="9"/>
  <c r="K81" i="9"/>
  <c r="K101" i="9"/>
  <c r="L64" i="9"/>
  <c r="L96" i="9"/>
  <c r="L62" i="9"/>
  <c r="L94" i="9"/>
  <c r="L49" i="9"/>
  <c r="L81" i="9"/>
  <c r="K16" i="9"/>
  <c r="K27" i="9"/>
  <c r="K23" i="9"/>
  <c r="K19" i="9"/>
  <c r="K34" i="9"/>
  <c r="K50" i="9"/>
  <c r="K66" i="9"/>
  <c r="K82" i="9"/>
  <c r="K98" i="9"/>
  <c r="K35" i="9"/>
  <c r="K51" i="9"/>
  <c r="K67" i="9"/>
  <c r="K83" i="9"/>
  <c r="L36" i="9"/>
  <c r="L68" i="9"/>
  <c r="L100" i="9"/>
  <c r="L66" i="9"/>
  <c r="L98" i="9"/>
  <c r="L53" i="9"/>
  <c r="L85" i="9"/>
  <c r="L20" i="9"/>
  <c r="K36" i="9"/>
  <c r="K52" i="9"/>
  <c r="K68" i="9"/>
  <c r="K84" i="9"/>
  <c r="K100" i="9"/>
  <c r="K37" i="9"/>
  <c r="K53" i="9"/>
  <c r="K69" i="9"/>
  <c r="K85" i="9"/>
  <c r="L40" i="9"/>
  <c r="L72" i="9"/>
  <c r="L93" i="9"/>
  <c r="L70" i="9"/>
  <c r="L28" i="9"/>
  <c r="L57" i="9"/>
  <c r="L89" i="9"/>
  <c r="K24" i="9"/>
  <c r="K20" i="9"/>
  <c r="K38" i="9"/>
  <c r="K54" i="9"/>
  <c r="K70" i="9"/>
  <c r="K86" i="9"/>
  <c r="K28" i="9"/>
  <c r="K39" i="9"/>
  <c r="K55" i="9"/>
  <c r="K71" i="9"/>
  <c r="K87" i="9"/>
  <c r="L44" i="9"/>
  <c r="L76" i="9"/>
  <c r="L97" i="9"/>
  <c r="L74" i="9"/>
  <c r="L29" i="9"/>
  <c r="L61" i="9"/>
  <c r="L30" i="9"/>
  <c r="K108" i="9"/>
  <c r="K103" i="9"/>
  <c r="K111" i="9"/>
  <c r="K106" i="9"/>
  <c r="K114" i="9"/>
  <c r="K109" i="9"/>
  <c r="K107" i="9"/>
  <c r="K110" i="9"/>
  <c r="K104" i="9"/>
  <c r="K112" i="9"/>
  <c r="K105" i="9"/>
  <c r="K113" i="9"/>
  <c r="K102" i="9"/>
  <c r="K25" i="9"/>
  <c r="K21" i="9"/>
  <c r="K17" i="9"/>
  <c r="K42" i="9"/>
  <c r="K58" i="9"/>
  <c r="K74" i="9"/>
  <c r="K90" i="9"/>
  <c r="K99" i="9"/>
  <c r="K43" i="9"/>
  <c r="K59" i="9"/>
  <c r="K75" i="9"/>
  <c r="K93" i="9"/>
  <c r="L52" i="9"/>
  <c r="L84" i="9"/>
  <c r="L50" i="9"/>
  <c r="L82" i="9"/>
  <c r="L37" i="9"/>
  <c r="L69" i="9"/>
  <c r="L32" i="9"/>
  <c r="L51" i="9"/>
  <c r="L83" i="9"/>
  <c r="L55" i="9"/>
  <c r="L87" i="9"/>
  <c r="L47" i="9"/>
  <c r="L59" i="9"/>
  <c r="L91" i="9"/>
  <c r="L63" i="9"/>
  <c r="L95" i="9"/>
  <c r="L79" i="9"/>
  <c r="L31" i="9"/>
  <c r="L67" i="9"/>
  <c r="L99" i="9"/>
  <c r="L35" i="9"/>
  <c r="L71" i="9"/>
  <c r="L39" i="9"/>
  <c r="L43" i="9"/>
  <c r="L75" i="9"/>
  <c r="J16" i="2"/>
  <c r="O102" i="9"/>
  <c r="O103" i="9"/>
  <c r="O107" i="9"/>
  <c r="O111" i="9"/>
  <c r="O104" i="9"/>
  <c r="O108" i="9"/>
  <c r="O112" i="9"/>
  <c r="O109" i="9"/>
  <c r="O106" i="9"/>
  <c r="O110" i="9"/>
  <c r="O114" i="9"/>
  <c r="O105" i="9"/>
  <c r="O113"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L105" i="9" l="1"/>
  <c r="L113" i="9"/>
  <c r="L108" i="9"/>
  <c r="L103" i="9"/>
  <c r="L111" i="9"/>
  <c r="L106" i="9"/>
  <c r="L114" i="9"/>
  <c r="L107" i="9"/>
  <c r="L109" i="9"/>
  <c r="L102" i="9"/>
  <c r="L104" i="9"/>
  <c r="L112" i="9"/>
  <c r="L110" i="9"/>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14" i="9"/>
  <c r="D13"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K14" i="11" s="1"/>
  <c r="I14" i="11"/>
  <c r="N14" i="11"/>
  <c r="L14" i="11"/>
  <c r="J14" i="11"/>
  <c r="C15" i="9"/>
  <c r="D15" i="9" s="1"/>
  <c r="N17" i="11" l="1"/>
  <c r="M17" i="11"/>
  <c r="J17" i="11"/>
  <c r="K17" i="11"/>
  <c r="M14" i="11"/>
</calcChain>
</file>

<file path=xl/sharedStrings.xml><?xml version="1.0" encoding="utf-8"?>
<sst xmlns="http://schemas.openxmlformats.org/spreadsheetml/2006/main" count="2339" uniqueCount="1380">
  <si>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</si>
  <si>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</si>
  <si>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</si>
  <si>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</si>
  <si>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</si>
  <si>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</si>
  <si>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</si>
  <si>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</si>
  <si>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</si>
  <si>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</si>
  <si>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</si>
  <si>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</si>
  <si>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</si>
  <si>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</si>
  <si>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</si>
  <si>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</si>
  <si>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</si>
  <si>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</si>
  <si>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</si>
  <si>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</si>
  <si>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</si>
  <si>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</si>
  <si>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</si>
  <si>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</si>
  <si>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</si>
  <si>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</si>
  <si>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</si>
  <si>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</si>
  <si>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</si>
  <si>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</si>
  <si>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</si>
  <si>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</si>
  <si>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</si>
  <si>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</si>
  <si>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</si>
  <si>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</si>
  <si>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</si>
  <si>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</si>
  <si>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</si>
  <si>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</si>
  <si>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</si>
  <si>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</si>
  <si>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</si>
  <si>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</si>
  <si>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</si>
  <si>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</si>
  <si>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</si>
  <si>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</si>
  <si>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</si>
  <si>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</si>
  <si>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</si>
  <si>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</si>
  <si>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</si>
  <si>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</si>
  <si>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</si>
  <si>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</si>
  <si>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</si>
  <si>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</si>
  <si>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</si>
  <si>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</si>
  <si>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</si>
  <si>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</si>
  <si>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</si>
  <si>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</si>
  <si>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</si>
  <si>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</si>
  <si>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</si>
  <si>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</si>
  <si>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</si>
  <si>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</si>
  <si>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</si>
  <si>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</si>
  <si>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</si>
  <si>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</si>
  <si>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</si>
  <si>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</si>
  <si>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</si>
  <si>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</si>
  <si>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</si>
  <si>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</si>
  <si>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</si>
  <si>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</si>
  <si>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</si>
  <si>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</si>
  <si>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</si>
  <si>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</si>
  <si>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</si>
  <si>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</si>
  <si>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</si>
  <si>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</si>
  <si>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</si>
  <si>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</si>
  <si>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</si>
  <si>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</si>
  <si>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</si>
  <si>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</si>
  <si>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</si>
  <si>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</si>
  <si>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</si>
  <si>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</si>
  <si>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</si>
  <si>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</si>
  <si>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</si>
  <si>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</si>
  <si>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</si>
  <si>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</si>
  <si>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</si>
  <si>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</si>
  <si>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</si>
  <si>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</si>
  <si>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</si>
  <si>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</si>
  <si>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</si>
  <si>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</si>
  <si>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</si>
  <si>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</si>
  <si>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</si>
  <si>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</si>
  <si>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</si>
  <si>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</si>
  <si>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</si>
  <si>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</si>
  <si>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</si>
  <si>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</si>
  <si>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</si>
  <si>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</si>
  <si>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</si>
  <si>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</si>
  <si>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</si>
  <si>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</si>
  <si>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</si>
  <si>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</si>
  <si>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</si>
  <si>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</si>
  <si>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</si>
  <si>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</si>
  <si>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</si>
  <si>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</si>
  <si>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</si>
  <si>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</si>
  <si>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</si>
  <si>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</si>
  <si>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</si>
  <si>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</si>
  <si>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</si>
  <si>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</si>
  <si>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</si>
  <si>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</si>
  <si>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</si>
  <si>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</si>
  <si>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</si>
  <si>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</si>
  <si>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</si>
  <si>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</si>
  <si>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</si>
  <si>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</si>
  <si>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</si>
  <si>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</si>
  <si>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</si>
  <si>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</si>
  <si>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</si>
  <si>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</si>
  <si>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</si>
  <si>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</si>
  <si>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</si>
  <si>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</si>
  <si>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</si>
  <si>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</si>
  <si>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</si>
  <si>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</si>
  <si>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</si>
  <si>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</si>
  <si>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</si>
  <si>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</si>
  <si>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</si>
  <si>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</si>
  <si>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</si>
  <si>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</si>
  <si>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</si>
  <si>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</si>
  <si>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</si>
  <si>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</si>
  <si>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</si>
  <si>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</si>
  <si>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</si>
  <si>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</si>
  <si>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</si>
  <si>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</si>
  <si>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</si>
  <si>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</si>
  <si>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</si>
  <si>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</si>
  <si>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</si>
  <si>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</si>
  <si>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</si>
  <si>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</si>
  <si>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</si>
  <si>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</si>
  <si>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</si>
  <si>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</si>
  <si>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</si>
  <si>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</si>
  <si>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</si>
  <si>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</si>
  <si>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</si>
  <si>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</si>
  <si>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</si>
  <si>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</si>
  <si>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</si>
  <si>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</si>
  <si>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</si>
  <si>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</si>
  <si>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</si>
  <si>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</si>
  <si>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</si>
  <si>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</si>
  <si>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</si>
  <si>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</si>
  <si>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</si>
  <si>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</si>
  <si>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</si>
  <si>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</si>
  <si>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</si>
  <si>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</si>
  <si>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</si>
  <si>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</si>
  <si>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</si>
  <si>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</si>
  <si>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</si>
  <si>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</si>
  <si>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</si>
  <si>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</si>
  <si>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</si>
  <si>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</si>
  <si>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</si>
  <si>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</si>
  <si>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</si>
  <si>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</si>
  <si>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</si>
  <si>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</si>
  <si>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</si>
  <si>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</si>
  <si>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</si>
  <si>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</si>
  <si>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</si>
  <si>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</si>
  <si>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</si>
  <si>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</si>
  <si>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</si>
  <si>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</si>
  <si>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</si>
  <si>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</si>
  <si>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</si>
  <si>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</si>
  <si>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</si>
  <si>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</si>
  <si>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</si>
  <si>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</si>
  <si>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</si>
  <si>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</si>
  <si>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</si>
  <si>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</si>
  <si>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</si>
  <si>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</si>
  <si>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</si>
  <si>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</si>
  <si>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</si>
  <si>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</si>
  <si>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</si>
  <si>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</si>
  <si>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</si>
  <si>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</si>
  <si>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</si>
  <si>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</si>
  <si>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</si>
  <si>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</si>
  <si>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</si>
  <si>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</si>
  <si>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</si>
  <si>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</si>
  <si>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</si>
  <si>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</si>
  <si>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</si>
  <si>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</si>
  <si>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</si>
  <si>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</si>
  <si>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</si>
  <si>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</si>
  <si>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</si>
  <si>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</si>
  <si>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</si>
  <si>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</si>
  <si>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</si>
  <si>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</si>
  <si>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</si>
  <si>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</si>
  <si>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</si>
  <si>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</si>
  <si>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</si>
  <si>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</si>
  <si>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</si>
  <si>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</si>
  <si>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</si>
  <si>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</si>
  <si>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</si>
  <si>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</si>
  <si>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</si>
  <si>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</si>
  <si>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</si>
  <si>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</si>
  <si>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</si>
  <si>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</si>
  <si>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</si>
  <si>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</si>
  <si>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</si>
  <si>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</si>
  <si>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</si>
  <si>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</si>
  <si>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</si>
  <si>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</si>
  <si>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</si>
  <si>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</si>
  <si>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</si>
  <si>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</si>
  <si>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</si>
  <si>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</si>
  <si>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</si>
  <si>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</si>
  <si>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</si>
  <si>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</si>
  <si>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</si>
  <si>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</si>
  <si>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</si>
  <si>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</si>
  <si>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</si>
  <si>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</si>
  <si>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</si>
  <si>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</si>
  <si>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</si>
  <si>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</si>
  <si>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</si>
  <si>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</si>
  <si>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</si>
  <si>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</si>
  <si>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</si>
  <si>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</si>
  <si>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</si>
  <si>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</si>
  <si>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</si>
  <si>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</si>
  <si>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</si>
  <si>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</si>
  <si>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</si>
  <si>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</si>
  <si>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</si>
  <si>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</si>
  <si>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</si>
  <si>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</si>
  <si>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</si>
  <si>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</si>
  <si>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</si>
  <si>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</si>
  <si>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</si>
  <si>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</si>
  <si>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</si>
  <si>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</si>
  <si>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</si>
  <si>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</si>
  <si>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</si>
  <si>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</si>
  <si>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</si>
  <si>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</si>
  <si>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</si>
  <si>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</si>
  <si>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</si>
  <si>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</si>
  <si>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</si>
  <si>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</si>
  <si>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</si>
  <si>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</si>
  <si>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</si>
  <si>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</si>
  <si>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</si>
  <si>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</si>
  <si>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</si>
  <si>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</si>
  <si>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</si>
  <si>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</si>
  <si>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</si>
  <si>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</si>
  <si>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</si>
  <si>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</si>
  <si>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</si>
  <si>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</si>
  <si>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</si>
  <si>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</si>
  <si>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</si>
  <si>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</si>
  <si>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</si>
  <si>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</si>
  <si>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</si>
  <si>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</si>
  <si>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</si>
  <si>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</si>
  <si>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</si>
  <si>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</si>
  <si>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</si>
  <si>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</si>
  <si>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</si>
  <si>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</si>
  <si>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</si>
  <si>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</si>
  <si>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</si>
  <si>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</si>
  <si>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</si>
  <si>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</si>
  <si>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</si>
  <si>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</si>
  <si>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</si>
  <si>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</si>
  <si>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</si>
  <si>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</si>
  <si>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</si>
  <si>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</si>
  <si>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</si>
  <si>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</si>
  <si>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</si>
  <si>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</si>
  <si>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</si>
  <si>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</si>
  <si>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</si>
  <si>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</si>
  <si>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</si>
  <si>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</si>
  <si>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</si>
  <si>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</si>
  <si>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</si>
  <si>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</si>
  <si>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</si>
  <si>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</si>
  <si>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</si>
  <si>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</si>
  <si>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</si>
  <si>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</si>
  <si>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</si>
  <si>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</si>
  <si>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</si>
  <si>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</si>
  <si>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</si>
  <si>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</si>
  <si>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</si>
  <si>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</si>
  <si>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</si>
  <si>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</si>
  <si>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</si>
  <si>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</si>
  <si>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</si>
  <si>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</si>
  <si>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</si>
  <si>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</si>
  <si>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</si>
  <si>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</si>
  <si>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</si>
  <si>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</si>
  <si>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</si>
  <si>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</si>
  <si>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</si>
  <si>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</si>
  <si>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</si>
  <si>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</si>
  <si>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</si>
  <si>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</si>
  <si>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</si>
  <si>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</si>
  <si>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</si>
  <si>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</si>
  <si>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</si>
  <si>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</si>
  <si>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</si>
  <si>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</si>
  <si>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</si>
  <si>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</si>
  <si>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</si>
  <si>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</si>
  <si>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</si>
  <si>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</si>
  <si>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</si>
  <si>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</si>
  <si>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</si>
  <si>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</si>
  <si>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</si>
  <si>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</si>
  <si>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</si>
  <si>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</si>
  <si>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</si>
  <si>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</si>
  <si>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</si>
  <si>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</si>
  <si>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</si>
  <si>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</si>
  <si>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</si>
  <si>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</si>
  <si>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</si>
  <si>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</si>
  <si>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</si>
  <si>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</si>
  <si>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</si>
  <si>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</si>
  <si>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</si>
  <si>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</si>
  <si>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</si>
  <si>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</si>
  <si>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</si>
  <si>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</si>
  <si>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</si>
  <si>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</si>
  <si>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</si>
  <si>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</si>
  <si>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</si>
  <si>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</si>
  <si>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</si>
  <si>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</si>
  <si>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</si>
  <si>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</si>
  <si>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</si>
  <si>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</si>
  <si>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</si>
  <si>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</si>
  <si>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</si>
  <si>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</si>
  <si>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</si>
  <si>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</si>
  <si>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</si>
  <si>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</si>
  <si>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</si>
  <si>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</si>
  <si>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</si>
  <si>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</si>
  <si>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</si>
  <si>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</si>
  <si>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</si>
  <si>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</si>
  <si>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</si>
  <si>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</si>
  <si>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</si>
  <si>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</si>
  <si>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</si>
  <si>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</si>
  <si>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</si>
  <si>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</si>
  <si>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</si>
  <si>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</si>
  <si>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</si>
  <si>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</si>
  <si>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</si>
  <si>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</si>
  <si>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</si>
  <si>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</si>
  <si>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</si>
  <si>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</si>
  <si>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</si>
  <si>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</si>
  <si>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</si>
  <si>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</si>
  <si>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</si>
  <si>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</si>
  <si>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</si>
  <si>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</si>
  <si>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</si>
  <si>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</si>
  <si>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</si>
  <si>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</si>
  <si>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</si>
  <si>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</si>
  <si>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</si>
  <si>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</si>
  <si>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</si>
  <si>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</si>
  <si>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</si>
  <si>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</si>
  <si>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</si>
  <si>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</si>
  <si>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</si>
  <si>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</si>
  <si>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</si>
  <si>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</si>
  <si>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</si>
  <si>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</si>
  <si>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</si>
  <si>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</si>
  <si>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</si>
  <si>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</si>
  <si>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</si>
  <si>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</si>
  <si>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</si>
  <si>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</si>
  <si>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</si>
  <si>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</si>
  <si>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</si>
  <si>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</si>
  <si>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</si>
  <si>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</si>
  <si>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</si>
  <si>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</si>
  <si>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</si>
  <si>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</si>
  <si>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</si>
  <si>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</si>
  <si>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</si>
  <si>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</si>
  <si>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</si>
  <si>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</si>
  <si>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</si>
  <si>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</si>
  <si>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</si>
  <si>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</si>
  <si>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</si>
  <si>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</si>
  <si>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</si>
  <si>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</si>
  <si>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</si>
  <si>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</si>
  <si>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</si>
  <si>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</si>
  <si>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</si>
  <si>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</si>
  <si>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</si>
  <si>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</si>
  <si>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</si>
  <si>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</si>
  <si>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</si>
  <si>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</si>
  <si>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</si>
  <si>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</si>
  <si>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</si>
  <si>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</si>
  <si>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</si>
  <si>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</si>
  <si>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</si>
  <si>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</si>
  <si>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</si>
  <si>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</si>
  <si>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</si>
  <si>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</si>
  <si>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</si>
  <si>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</si>
  <si>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</si>
  <si>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</si>
  <si>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</si>
  <si>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</si>
  <si>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</si>
  <si>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</si>
  <si>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</si>
  <si>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</si>
  <si>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</si>
  <si>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</si>
  <si>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</si>
  <si>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</si>
  <si>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</si>
  <si>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</si>
  <si>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</si>
  <si>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</si>
  <si>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</si>
  <si>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</si>
  <si>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</si>
  <si>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</si>
  <si>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</si>
  <si>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</si>
  <si>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</si>
  <si>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</si>
  <si>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</si>
  <si>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</si>
  <si>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</si>
  <si>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</si>
  <si>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</si>
  <si>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</si>
  <si>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</si>
  <si>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</si>
  <si>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</si>
  <si>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</si>
  <si>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</si>
  <si>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</si>
  <si>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</si>
  <si>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</si>
  <si>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</si>
  <si>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</si>
  <si>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</si>
  <si>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</si>
  <si>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</si>
  <si>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</si>
  <si>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</si>
  <si>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</si>
  <si>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</si>
  <si>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</si>
  <si>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</si>
  <si>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</si>
  <si>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</si>
  <si>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</si>
  <si>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</si>
  <si>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</si>
  <si>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</si>
  <si>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</si>
  <si>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</si>
  <si>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</si>
  <si>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</si>
  <si>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</si>
  <si>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</si>
  <si>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</si>
  <si>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</si>
  <si>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</si>
  <si>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</si>
  <si>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</si>
  <si>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</si>
  <si>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</si>
  <si>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</si>
  <si>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</si>
  <si>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</si>
  <si>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</si>
  <si>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</si>
  <si>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</si>
  <si>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</si>
  <si>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</si>
  <si>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</si>
  <si>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</si>
  <si>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</si>
  <si>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</si>
  <si>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</si>
  <si>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</si>
  <si>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</si>
  <si>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</si>
  <si>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</si>
  <si>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</si>
  <si>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</si>
  <si>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</si>
  <si>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</si>
  <si>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</si>
  <si>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</si>
  <si>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</si>
  <si>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</si>
  <si>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</si>
  <si>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</si>
  <si>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</si>
  <si>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</si>
  <si>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</si>
  <si>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</si>
  <si>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</si>
  <si>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</si>
  <si>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</si>
  <si>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</si>
  <si>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</si>
  <si>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</si>
  <si>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</si>
  <si>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</si>
  <si>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</si>
  <si>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</si>
  <si>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</si>
  <si>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</si>
  <si>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</si>
  <si>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</si>
  <si>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</si>
  <si>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</si>
  <si>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</si>
  <si>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</si>
  <si>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</si>
  <si>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</si>
  <si>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</si>
  <si>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</si>
  <si>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</si>
  <si>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</si>
  <si>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</si>
  <si>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</si>
  <si>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</si>
  <si>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</si>
  <si>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</si>
  <si>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</si>
  <si>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</si>
  <si>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</si>
  <si>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</si>
  <si>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</si>
  <si>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</si>
  <si>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</si>
  <si>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</si>
  <si>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</si>
  <si>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</si>
  <si>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</si>
  <si>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</si>
  <si>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</si>
  <si>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</si>
  <si>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</si>
  <si>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</si>
  <si>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</si>
  <si>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</si>
  <si>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</si>
  <si>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</si>
  <si>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</si>
  <si>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</si>
  <si>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</si>
  <si>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</si>
  <si>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</si>
  <si>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</si>
  <si>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</si>
  <si>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</si>
  <si>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</si>
  <si>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</si>
  <si>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</si>
  <si>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</si>
  <si>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</si>
  <si>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</si>
  <si>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</si>
  <si>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</si>
  <si>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</si>
  <si>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</si>
  <si>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</si>
  <si>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</si>
  <si>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</si>
  <si>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</si>
  <si>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</si>
  <si>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</si>
  <si>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</si>
  <si>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</si>
  <si>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</si>
  <si>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</si>
  <si>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</si>
  <si>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</si>
  <si>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</si>
  <si>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</si>
  <si>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</si>
  <si>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</si>
  <si>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</si>
  <si>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</si>
  <si>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</si>
  <si>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</si>
  <si>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</si>
  <si>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</si>
  <si>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</si>
  <si>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</si>
  <si>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</si>
  <si>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</si>
  <si>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</si>
  <si>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</si>
  <si>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</si>
  <si>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</si>
  <si>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</si>
  <si>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</si>
  <si>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</si>
  <si>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</si>
  <si>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</si>
  <si>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</si>
  <si>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</si>
  <si>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</si>
  <si>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</si>
  <si>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</si>
  <si>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</si>
  <si>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</si>
  <si>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</si>
  <si>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</si>
  <si>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</si>
  <si>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</si>
  <si>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</si>
  <si>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</si>
  <si>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</si>
  <si>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</si>
  <si>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</si>
  <si>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</si>
  <si>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</si>
  <si>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</si>
  <si>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</si>
  <si>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</si>
  <si>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</si>
  <si>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</si>
  <si>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</si>
  <si>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</si>
  <si>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</si>
  <si>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</si>
  <si>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</si>
  <si>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</si>
  <si>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</si>
  <si>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</si>
  <si>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</si>
  <si>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</si>
  <si>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</si>
  <si>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</si>
  <si>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</si>
  <si>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</si>
  <si>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</si>
  <si>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</si>
  <si>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</si>
  <si>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</si>
  <si>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</si>
  <si>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</si>
  <si>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</si>
  <si>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</si>
  <si>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</si>
  <si>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</si>
  <si>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</si>
  <si>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</si>
  <si>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</si>
  <si>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</si>
  <si>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</si>
  <si>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</si>
  <si>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</si>
  <si>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</si>
  <si>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</si>
  <si>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</si>
  <si>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</si>
  <si>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</si>
  <si>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</si>
  <si>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</si>
  <si>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</si>
  <si>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</si>
  <si>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</si>
  <si>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</si>
  <si>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</si>
  <si>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</si>
  <si>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</si>
  <si>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</si>
  <si>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</si>
  <si>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</si>
  <si>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</si>
  <si>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</si>
  <si>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</si>
  <si>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</si>
  <si>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</si>
  <si>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</si>
  <si>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</si>
  <si>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</si>
  <si>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</si>
  <si>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</si>
  <si>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</si>
  <si>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</si>
  <si>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</si>
  <si>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</si>
  <si>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</si>
  <si>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</si>
  <si>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</si>
  <si>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</si>
  <si>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</si>
  <si>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</si>
  <si>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</si>
  <si>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</si>
  <si>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</si>
  <si>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</si>
  <si>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</si>
  <si>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</si>
  <si>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</si>
  <si>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</si>
  <si>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</si>
  <si>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</si>
  <si>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</si>
  <si>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</si>
  <si>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</si>
  <si>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</si>
  <si>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</si>
  <si>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</si>
  <si>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</si>
  <si>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</si>
  <si>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</si>
  <si>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</si>
  <si>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</si>
  <si>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</si>
  <si>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</si>
  <si>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</si>
  <si>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</si>
  <si>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</si>
  <si>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</si>
  <si>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</si>
  <si>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</si>
  <si>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</si>
  <si>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</si>
  <si>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</si>
  <si>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</si>
  <si>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</si>
  <si>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</si>
  <si>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</si>
  <si>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</si>
  <si>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</si>
  <si>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</si>
  <si>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</si>
  <si>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</si>
  <si>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</si>
  <si>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</si>
  <si>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</si>
  <si>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</si>
  <si>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</si>
  <si>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</si>
  <si>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</si>
  <si>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</si>
  <si>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</si>
  <si>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</si>
  <si>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</si>
  <si>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</si>
  <si>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</si>
  <si>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</si>
  <si>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</si>
  <si>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</si>
  <si>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</si>
  <si>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</si>
  <si>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</si>
  <si>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</si>
  <si>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</si>
  <si>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</si>
  <si>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</si>
  <si>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</si>
  <si>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</si>
  <si>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</si>
  <si>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</si>
  <si>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</si>
  <si>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</si>
  <si>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</si>
  <si>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</si>
  <si>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</si>
  <si>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</si>
  <si>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</si>
  <si>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</si>
  <si>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</si>
  <si>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</si>
  <si>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</si>
  <si>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</si>
  <si>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</si>
  <si>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</si>
  <si>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</si>
  <si>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</si>
  <si>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</si>
  <si>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</si>
  <si>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</si>
  <si>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</si>
  <si>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</si>
  <si>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</si>
  <si>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</si>
  <si>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</si>
  <si>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</si>
  <si>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</si>
  <si>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</si>
  <si>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</si>
  <si>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</si>
  <si>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</si>
  <si>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</si>
  <si>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</si>
  <si>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</si>
  <si>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</si>
  <si>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</si>
  <si>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</si>
  <si>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</si>
  <si>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</si>
  <si>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</si>
  <si>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</si>
  <si>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</si>
  <si>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</si>
  <si>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</si>
  <si>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</si>
  <si>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</si>
  <si>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</si>
  <si>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</si>
  <si>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</si>
  <si>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</si>
  <si>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</si>
  <si>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</si>
  <si>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</si>
  <si>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</si>
  <si>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</si>
  <si>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</si>
  <si>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</si>
  <si>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</si>
  <si>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</si>
  <si>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</si>
  <si>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</si>
  <si>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</si>
  <si>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</si>
  <si>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</si>
  <si>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</si>
  <si>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</si>
  <si>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</si>
  <si>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</si>
  <si>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</si>
  <si>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</si>
  <si>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</si>
  <si>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</si>
  <si>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</si>
  <si>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</si>
  <si>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</si>
  <si>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</si>
  <si>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</si>
  <si>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</si>
  <si>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</si>
  <si>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</si>
  <si>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</si>
  <si>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</si>
  <si>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</si>
  <si>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</si>
  <si>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</si>
  <si>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</si>
  <si>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</si>
  <si>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</si>
  <si>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</si>
  <si>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</si>
  <si>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</si>
  <si>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</si>
  <si>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</si>
  <si>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</si>
  <si>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</si>
  <si>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</si>
  <si>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</si>
  <si>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</si>
  <si>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</si>
  <si>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</si>
  <si>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</si>
  <si>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</si>
  <si>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</si>
  <si>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</si>
  <si>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</si>
  <si>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</si>
  <si>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</si>
  <si>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</si>
  <si>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</si>
  <si>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</si>
  <si>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</si>
  <si>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</si>
  <si>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</si>
  <si>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</si>
  <si>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</si>
  <si>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</si>
  <si>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</si>
  <si>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</si>
  <si>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</si>
  <si>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</si>
  <si>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</si>
  <si>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</si>
  <si>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</si>
  <si>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</si>
  <si>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</si>
  <si>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</si>
  <si>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</si>
  <si>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</si>
  <si>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</si>
  <si>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</si>
  <si>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</si>
  <si>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</si>
  <si>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</si>
  <si>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</si>
  <si>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</si>
  <si>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</si>
  <si>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</si>
  <si>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</si>
  <si>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</si>
  <si>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</si>
  <si>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</si>
  <si>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</si>
  <si>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</si>
  <si>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</si>
  <si>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</si>
  <si>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</si>
  <si>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</si>
  <si>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</si>
  <si>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</si>
  <si>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</si>
  <si>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</si>
  <si>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</si>
  <si>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</si>
  <si>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</si>
  <si>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</si>
  <si>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</si>
  <si>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</si>
  <si>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</si>
  <si>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</si>
  <si>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</si>
  <si>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</si>
  <si>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</si>
  <si>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</si>
  <si>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</si>
  <si>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</si>
  <si>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</si>
  <si>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</si>
  <si>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</si>
  <si>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</si>
  <si>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</si>
  <si>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</si>
  <si>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</si>
  <si>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</si>
  <si>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</si>
  <si>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</si>
  <si>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</si>
  <si>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</si>
  <si>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</si>
  <si>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</si>
  <si>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</si>
  <si>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</si>
  <si>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</si>
  <si>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</si>
  <si>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</si>
  <si>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</si>
  <si>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</si>
  <si>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</si>
  <si>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</si>
  <si>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</si>
  <si>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</si>
  <si>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</si>
  <si>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</si>
  <si>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</si>
  <si>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</si>
  <si>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</si>
  <si>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</si>
  <si>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</si>
  <si>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</si>
  <si>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</si>
  <si>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</si>
  <si>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</si>
  <si>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</si>
  <si>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</si>
  <si>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</si>
  <si>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</si>
  <si>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</si>
  <si>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</si>
  <si>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</si>
  <si>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</si>
  <si>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</si>
  <si>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</si>
  <si>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</si>
  <si>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</si>
  <si>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</si>
  <si>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</si>
  <si>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</si>
  <si>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</si>
  <si>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</si>
  <si>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</si>
  <si>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</si>
  <si>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</si>
  <si>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</si>
  <si>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</si>
  <si>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</si>
  <si>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</si>
  <si>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</si>
  <si>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</si>
  <si>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</si>
  <si>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</si>
  <si>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</si>
  <si>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</si>
  <si>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</si>
  <si>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</si>
  <si>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</si>
  <si>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</si>
  <si>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</si>
  <si>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</si>
  <si>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</si>
  <si>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</si>
  <si>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</si>
  <si>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</si>
  <si>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</si>
  <si>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</si>
  <si>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</si>
  <si>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</si>
  <si>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</si>
  <si>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</si>
  <si>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</si>
  <si>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</si>
  <si>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</si>
  <si>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</si>
  <si>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</si>
  <si>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</si>
  <si>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</si>
  <si>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</si>
  <si>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</si>
  <si>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</si>
  <si>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</si>
  <si>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</si>
  <si>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</si>
  <si>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</si>
  <si>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</si>
  <si>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</si>
  <si>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</si>
  <si>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</si>
  <si>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</si>
  <si>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</si>
  <si>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</si>
  <si>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</si>
  <si>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</si>
  <si>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</si>
  <si>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</si>
  <si>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</si>
  <si>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</si>
  <si>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</si>
  <si>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</si>
  <si>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</si>
  <si>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</si>
  <si>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</si>
  <si>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</si>
  <si>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</si>
  <si>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</si>
  <si>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</si>
  <si>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</si>
  <si>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</si>
  <si>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</si>
  <si>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</si>
  <si>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</si>
  <si>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</si>
  <si>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</si>
  <si>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</si>
  <si>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</si>
  <si>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</si>
  <si>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</si>
  <si>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</si>
  <si>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</si>
  <si>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</si>
  <si>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</si>
  <si>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</si>
  <si>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</si>
  <si>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</si>
  <si>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</si>
  <si>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</si>
  <si>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</si>
  <si>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</si>
  <si>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</si>
  <si>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</si>
  <si>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</si>
  <si>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</si>
  <si>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</si>
  <si>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</si>
  <si>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</si>
  <si>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</si>
  <si>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</si>
  <si>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</si>
  <si>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</si>
  <si>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</si>
  <si>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</si>
  <si>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</si>
  <si>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</si>
  <si>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</si>
  <si>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</si>
  <si>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</si>
  <si>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</si>
  <si>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</si>
  <si>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</si>
  <si>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</si>
  <si>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</si>
  <si>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</si>
  <si>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</si>
  <si>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</si>
  <si>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</si>
  <si>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</si>
  <si>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</si>
  <si>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</si>
  <si>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</si>
  <si>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</si>
  <si>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</si>
  <si>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</si>
  <si>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</si>
  <si>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</si>
  <si>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</si>
  <si>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</si>
  <si>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</si>
  <si>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</si>
  <si>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</si>
  <si>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</si>
  <si>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</si>
  <si>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</si>
  <si>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</si>
  <si>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</si>
  <si>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</si>
  <si>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</si>
  <si>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</si>
  <si>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</si>
  <si>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</si>
  <si>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Prineville Renewable Energy Project</t>
  </si>
  <si>
    <t>EU-1</t>
  </si>
  <si>
    <t>Wellons Spreader-Stoker Boiler</t>
  </si>
  <si>
    <t>Electrostatic Precipitator, SNCR, CO Catalyst</t>
  </si>
  <si>
    <t>2650 NW Lamonta Rd.</t>
  </si>
  <si>
    <t>Prineville</t>
  </si>
  <si>
    <t>Eric Klann</t>
  </si>
  <si>
    <t>541-848-7184</t>
  </si>
  <si>
    <t>Woody Biomass</t>
  </si>
  <si>
    <t>lb/MMBtu</t>
  </si>
  <si>
    <t>Emission factors obtained from National Council For Air and Stream Improvement Technical Bulletin No. 1013 and a similar unit permitted in Oregon.</t>
  </si>
  <si>
    <t>MMBtu</t>
  </si>
  <si>
    <t>EU-2</t>
  </si>
  <si>
    <t>Ash Truck Loading</t>
  </si>
  <si>
    <t>Baghouse PM Control</t>
  </si>
  <si>
    <t>ST-2</t>
  </si>
  <si>
    <t>Tons</t>
  </si>
  <si>
    <t>Ash</t>
  </si>
  <si>
    <t>Ash composition based upon average metal analytical data from Chemical and mineral composition of ashes from wood biomass combustion in domestic wood‑fired furnaces (Smolka-Danielowska et. al. 2021) and applied to controlled PM emission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</si>
</sst>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9" fillId="0" borderId="0"/>
    <xf numFmtId="0" fontId="4" fillId="0" borderId="0"/>
  </cellStyleXfs>
  <cellXfs count="287">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5" fillId="3" borderId="0" xfId="0" applyFont="1" applyFill="1"/>
    <xf numFmtId="0" fontId="6" fillId="3" borderId="0" xfId="0" applyFont="1" applyFill="1"/>
    <xf numFmtId="0" fontId="7" fillId="3" borderId="0" xfId="0" applyFont="1" applyFill="1" applyAlignment="1">
      <alignment vertical="center" wrapText="1"/>
    </xf>
    <xf numFmtId="0" fontId="8" fillId="3" borderId="0" xfId="0" applyFont="1" applyFill="1"/>
    <xf numFmtId="0" fontId="9" fillId="3" borderId="0" xfId="0" applyFont="1" applyFill="1" applyAlignment="1">
      <alignment wrapText="1"/>
    </xf>
    <xf numFmtId="0" fontId="10" fillId="3" borderId="0" xfId="0" applyFont="1" applyFill="1"/>
    <xf numFmtId="0" fontId="10" fillId="3" borderId="0" xfId="0" applyFont="1" applyFill="1" applyAlignment="1">
      <alignment vertical="center"/>
    </xf>
    <xf numFmtId="0" fontId="10" fillId="3" borderId="0" xfId="0" applyFont="1" applyFill="1" applyAlignment="1">
      <alignment vertical="center" wrapText="1"/>
    </xf>
    <xf numFmtId="0" fontId="12" fillId="3" borderId="0" xfId="0" applyFont="1" applyFill="1"/>
    <xf numFmtId="0" fontId="12" fillId="3" borderId="0" xfId="0" applyFont="1" applyFill="1" applyAlignment="1">
      <alignment vertical="center"/>
    </xf>
    <xf numFmtId="0" fontId="13" fillId="3" borderId="0" xfId="0" applyFont="1" applyFill="1"/>
    <xf numFmtId="0" fontId="14" fillId="3" borderId="0" xfId="0" applyFont="1" applyFill="1"/>
    <xf numFmtId="0" fontId="11" fillId="3" borderId="0" xfId="0" applyFont="1" applyFill="1" applyAlignment="1">
      <alignment vertical="top"/>
    </xf>
    <xf numFmtId="2" fontId="0" fillId="0" borderId="0" xfId="0" applyNumberFormat="1" applyAlignment="1">
      <alignment horizontal="center"/>
    </xf>
    <xf numFmtId="0" fontId="17" fillId="0" borderId="0" xfId="0" applyFont="1" applyAlignment="1">
      <alignment horizontal="center"/>
    </xf>
    <xf numFmtId="0" fontId="18" fillId="0" borderId="0" xfId="0" applyFont="1" applyAlignment="1">
      <alignment horizontal="center" vertical="center"/>
    </xf>
    <xf numFmtId="0" fontId="18" fillId="0" borderId="0" xfId="4" applyFont="1" applyAlignment="1">
      <alignment horizontal="left" vertical="top"/>
    </xf>
    <xf numFmtId="0" fontId="18" fillId="0" borderId="0" xfId="0" applyFont="1" applyAlignment="1">
      <alignment horizontal="left" vertical="center"/>
    </xf>
    <xf numFmtId="49" fontId="18" fillId="0" borderId="0" xfId="5" applyNumberFormat="1" applyFont="1" applyAlignment="1">
      <alignment horizontal="left" vertical="center"/>
    </xf>
    <xf numFmtId="0" fontId="18" fillId="0" borderId="0" xfId="5" applyFont="1" applyAlignment="1">
      <alignment horizontal="left" vertical="center"/>
    </xf>
    <xf numFmtId="14" fontId="18" fillId="0" borderId="0" xfId="0" quotePrefix="1" applyNumberFormat="1" applyFont="1" applyAlignment="1">
      <alignment horizontal="center" vertical="center"/>
    </xf>
    <xf numFmtId="49" fontId="18" fillId="0" borderId="0" xfId="0" applyNumberFormat="1" applyFont="1" applyAlignment="1">
      <alignment horizontal="center" vertical="center"/>
    </xf>
    <xf numFmtId="0" fontId="18" fillId="0" borderId="0" xfId="4" applyFont="1" applyAlignment="1">
      <alignment horizontal="left"/>
    </xf>
    <xf numFmtId="0" fontId="16" fillId="11" borderId="3" xfId="0" applyFont="1" applyFill="1" applyBorder="1" applyAlignment="1">
      <alignment horizontal="center" vertical="center" wrapText="1"/>
    </xf>
    <xf numFmtId="0" fontId="21" fillId="3" borderId="0" xfId="0" applyFont="1" applyFill="1"/>
    <xf numFmtId="0" fontId="20" fillId="3" borderId="0" xfId="0" applyFont="1" applyFill="1" applyAlignment="1">
      <alignment horizontal="left" wrapText="1"/>
    </xf>
    <xf numFmtId="0" fontId="17" fillId="3" borderId="3" xfId="0" applyFont="1" applyFill="1" applyBorder="1"/>
    <xf numFmtId="0" fontId="17" fillId="3" borderId="0" xfId="0" applyFont="1" applyFill="1"/>
    <xf numFmtId="0" fontId="24" fillId="3" borderId="0" xfId="0" applyFont="1" applyFill="1" applyAlignment="1">
      <alignment wrapText="1"/>
    </xf>
    <xf numFmtId="0" fontId="24" fillId="3" borderId="0" xfId="0" applyFont="1" applyFill="1" applyAlignment="1">
      <alignment vertical="top" wrapText="1"/>
    </xf>
    <xf numFmtId="0" fontId="24" fillId="3" borderId="0" xfId="0" applyFont="1" applyFill="1"/>
    <xf numFmtId="0" fontId="25" fillId="3" borderId="0" xfId="0" applyFont="1" applyFill="1"/>
    <xf numFmtId="0" fontId="25" fillId="3" borderId="36" xfId="0" applyFont="1" applyFill="1" applyBorder="1" applyAlignment="1">
      <alignment horizontal="left" vertical="center"/>
    </xf>
    <xf numFmtId="0" fontId="25" fillId="3" borderId="0" xfId="0" applyFont="1" applyFill="1" applyAlignment="1">
      <alignment vertical="center"/>
    </xf>
    <xf numFmtId="0" fontId="25" fillId="3" borderId="36" xfId="0" applyFont="1" applyFill="1" applyBorder="1" applyAlignment="1">
      <alignment vertical="center"/>
    </xf>
    <xf numFmtId="0" fontId="25" fillId="3" borderId="0" xfId="0" applyFont="1" applyFill="1" applyAlignment="1">
      <alignment vertical="center" wrapText="1"/>
    </xf>
    <xf numFmtId="0" fontId="26" fillId="3" borderId="0" xfId="0" applyFont="1" applyFill="1"/>
    <xf numFmtId="0" fontId="23" fillId="3" borderId="0" xfId="2" applyFont="1" applyFill="1" applyAlignment="1" applyProtection="1"/>
    <xf numFmtId="0" fontId="27" fillId="3" borderId="40" xfId="2" applyFont="1" applyFill="1" applyBorder="1" applyAlignment="1" applyProtection="1"/>
    <xf numFmtId="0" fontId="25" fillId="3" borderId="41" xfId="0" applyFont="1" applyFill="1" applyBorder="1"/>
    <xf numFmtId="0" fontId="25" fillId="3" borderId="42" xfId="0" applyFont="1" applyFill="1" applyBorder="1"/>
    <xf numFmtId="0" fontId="28" fillId="3" borderId="43" xfId="2" applyFont="1" applyFill="1" applyBorder="1" applyAlignment="1" applyProtection="1"/>
    <xf numFmtId="0" fontId="28" fillId="3" borderId="0" xfId="0" applyFont="1" applyFill="1"/>
    <xf numFmtId="0" fontId="28" fillId="3" borderId="44" xfId="0" applyFont="1" applyFill="1" applyBorder="1"/>
    <xf numFmtId="0" fontId="28" fillId="3" borderId="45" xfId="2" applyFont="1" applyFill="1" applyBorder="1" applyAlignment="1" applyProtection="1"/>
    <xf numFmtId="0" fontId="28" fillId="3" borderId="46" xfId="0" applyFont="1" applyFill="1" applyBorder="1"/>
    <xf numFmtId="0" fontId="28" fillId="3" borderId="47" xfId="0" applyFont="1" applyFill="1" applyBorder="1"/>
    <xf numFmtId="0" fontId="29" fillId="3" borderId="0" xfId="0" applyFont="1" applyFill="1" applyAlignment="1">
      <alignment vertical="center"/>
    </xf>
    <xf numFmtId="0" fontId="28" fillId="3" borderId="0" xfId="2" applyFont="1" applyFill="1" applyBorder="1" applyAlignment="1" applyProtection="1">
      <alignment vertical="center"/>
    </xf>
    <xf numFmtId="0" fontId="28" fillId="3" borderId="0" xfId="0" applyFont="1" applyFill="1" applyAlignment="1">
      <alignment vertical="center"/>
    </xf>
    <xf numFmtId="0" fontId="29" fillId="3" borderId="0" xfId="0" applyFont="1" applyFill="1"/>
    <xf numFmtId="0" fontId="30" fillId="3" borderId="0" xfId="0" applyFont="1" applyFill="1"/>
    <xf numFmtId="0" fontId="25" fillId="3" borderId="0" xfId="0" applyFont="1" applyFill="1" applyAlignment="1">
      <alignment horizontal="left" vertical="center" wrapText="1"/>
    </xf>
    <xf numFmtId="0" fontId="25" fillId="3" borderId="0" xfId="0" applyFont="1" applyFill="1" applyAlignment="1">
      <alignment horizontal="left"/>
    </xf>
    <xf numFmtId="0" fontId="25" fillId="3" borderId="0" xfId="0" applyFont="1" applyFill="1" applyAlignment="1">
      <alignment horizontal="center"/>
    </xf>
    <xf numFmtId="0" fontId="25" fillId="0" borderId="0" xfId="0" applyFont="1"/>
    <xf numFmtId="0" fontId="32" fillId="3" borderId="0" xfId="0" applyFont="1" applyFill="1"/>
    <xf numFmtId="0" fontId="35" fillId="5" borderId="36" xfId="0" applyFont="1" applyFill="1" applyBorder="1" applyAlignment="1">
      <alignment horizontal="right" vertical="center" wrapText="1"/>
    </xf>
    <xf numFmtId="0" fontId="25" fillId="0" borderId="36" xfId="0" applyFont="1" applyBorder="1" applyProtection="1">
      <protection locked="0"/>
    </xf>
    <xf numFmtId="0" fontId="25" fillId="10" borderId="5" xfId="0" applyFont="1" applyFill="1" applyBorder="1" applyAlignment="1">
      <alignment horizontal="center" vertical="center"/>
    </xf>
    <xf numFmtId="0" fontId="25" fillId="6" borderId="28" xfId="0" applyFont="1" applyFill="1" applyBorder="1" applyAlignment="1">
      <alignment horizontal="center" vertical="center" wrapText="1"/>
    </xf>
    <xf numFmtId="0" fontId="25" fillId="7" borderId="21" xfId="0" applyFont="1" applyFill="1" applyBorder="1" applyAlignment="1">
      <alignment horizontal="center" vertical="center"/>
    </xf>
    <xf numFmtId="0" fontId="25" fillId="4" borderId="20" xfId="0" applyFont="1" applyFill="1" applyBorder="1" applyAlignment="1">
      <alignment horizontal="center" vertical="center" wrapText="1"/>
    </xf>
    <xf numFmtId="0" fontId="17" fillId="13" borderId="29" xfId="0" applyFont="1" applyFill="1" applyBorder="1" applyAlignment="1">
      <alignment horizontal="center"/>
    </xf>
    <xf numFmtId="0" fontId="17" fillId="13" borderId="27" xfId="0" applyFont="1" applyFill="1" applyBorder="1"/>
    <xf numFmtId="0" fontId="17" fillId="13" borderId="0" xfId="0" applyFont="1" applyFill="1"/>
    <xf numFmtId="0" fontId="17" fillId="13" borderId="8" xfId="0" applyFont="1" applyFill="1" applyBorder="1" applyAlignment="1">
      <alignment horizontal="center"/>
    </xf>
    <xf numFmtId="0" fontId="17" fillId="13" borderId="13" xfId="0" applyFont="1" applyFill="1" applyBorder="1" applyAlignment="1">
      <alignment horizontal="center"/>
    </xf>
    <xf numFmtId="0" fontId="17" fillId="13" borderId="13" xfId="0" applyFont="1" applyFill="1" applyBorder="1"/>
    <xf numFmtId="0" fontId="17" fillId="13" borderId="15" xfId="0" applyFont="1" applyFill="1" applyBorder="1" applyAlignment="1">
      <alignment horizontal="center"/>
    </xf>
    <xf numFmtId="0" fontId="17" fillId="13" borderId="18" xfId="0" applyFont="1" applyFill="1" applyBorder="1" applyAlignment="1">
      <alignment horizontal="center"/>
    </xf>
    <xf numFmtId="0" fontId="17" fillId="0" borderId="29" xfId="0" applyFont="1" applyBorder="1" applyAlignment="1" applyProtection="1">
      <alignment horizontal="center"/>
      <protection locked="0"/>
    </xf>
    <xf numFmtId="0" fontId="17" fillId="0" borderId="27" xfId="0" applyFont="1" applyBorder="1" applyProtection="1">
      <protection locked="0"/>
    </xf>
    <xf numFmtId="0" fontId="17" fillId="0" borderId="0" xfId="0" applyFont="1" applyProtection="1">
      <protection locked="0"/>
    </xf>
    <xf numFmtId="0" fontId="17" fillId="0" borderId="8"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7" fillId="0" borderId="13" xfId="0" applyFont="1" applyBorder="1" applyProtection="1">
      <protection locked="0"/>
    </xf>
    <xf numFmtId="0" fontId="17" fillId="0" borderId="15"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26" xfId="0" applyFont="1" applyBorder="1" applyProtection="1">
      <protection locked="0"/>
    </xf>
    <xf numFmtId="0" fontId="17" fillId="0" borderId="3" xfId="0" applyFont="1" applyBorder="1" applyProtection="1">
      <protection locked="0"/>
    </xf>
    <xf numFmtId="0" fontId="17" fillId="0" borderId="2"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4" xfId="0" applyFont="1" applyBorder="1" applyProtection="1">
      <protection locked="0"/>
    </xf>
    <xf numFmtId="0" fontId="17" fillId="0" borderId="16" xfId="0" applyFont="1" applyBorder="1" applyAlignment="1" applyProtection="1">
      <alignment horizontal="center"/>
      <protection locked="0"/>
    </xf>
    <xf numFmtId="0" fontId="17" fillId="0" borderId="19" xfId="0" applyFont="1" applyBorder="1" applyAlignment="1" applyProtection="1">
      <alignment horizontal="center"/>
      <protection locked="0"/>
    </xf>
    <xf numFmtId="0" fontId="17" fillId="13" borderId="5" xfId="0" applyFont="1" applyFill="1" applyBorder="1" applyAlignment="1">
      <alignment horizontal="center"/>
    </xf>
    <xf numFmtId="0" fontId="17" fillId="13" borderId="6" xfId="0" applyFont="1" applyFill="1" applyBorder="1"/>
    <xf numFmtId="0" fontId="17" fillId="13" borderId="6" xfId="0" applyFont="1" applyFill="1" applyBorder="1" applyAlignment="1">
      <alignment horizontal="center"/>
    </xf>
    <xf numFmtId="0" fontId="17" fillId="13" borderId="7" xfId="0" applyFont="1" applyFill="1" applyBorder="1" applyAlignment="1">
      <alignment horizontal="center"/>
    </xf>
    <xf numFmtId="0" fontId="25" fillId="10" borderId="3" xfId="0" applyFont="1" applyFill="1" applyBorder="1" applyAlignment="1">
      <alignment horizontal="center" vertical="center"/>
    </xf>
    <xf numFmtId="49" fontId="17" fillId="0" borderId="8" xfId="0" applyNumberFormat="1" applyFont="1" applyBorder="1" applyAlignment="1" applyProtection="1">
      <alignment horizontal="left"/>
      <protection locked="0"/>
    </xf>
    <xf numFmtId="10" fontId="17" fillId="0" borderId="29" xfId="3" applyNumberFormat="1" applyFont="1" applyBorder="1" applyAlignment="1" applyProtection="1">
      <alignment horizontal="center"/>
      <protection locked="0"/>
    </xf>
    <xf numFmtId="0" fontId="17" fillId="0" borderId="31" xfId="0" applyFont="1" applyBorder="1" applyAlignment="1" applyProtection="1">
      <alignment horizontal="center"/>
      <protection locked="0"/>
    </xf>
    <xf numFmtId="0" fontId="17" fillId="0" borderId="49" xfId="0" applyFont="1" applyBorder="1" applyAlignment="1" applyProtection="1">
      <alignment horizontal="center"/>
      <protection locked="0"/>
    </xf>
    <xf numFmtId="0" fontId="17" fillId="0" borderId="29" xfId="0" applyFont="1" applyBorder="1" applyProtection="1">
      <protection locked="0"/>
    </xf>
    <xf numFmtId="0" fontId="17" fillId="0" borderId="34" xfId="0" applyFont="1" applyBorder="1" applyAlignment="1" applyProtection="1">
      <alignment horizontal="center"/>
      <protection locked="0"/>
    </xf>
    <xf numFmtId="49" fontId="17" fillId="0" borderId="2" xfId="0" applyNumberFormat="1" applyFont="1" applyBorder="1" applyAlignment="1" applyProtection="1">
      <alignment horizontal="left"/>
      <protection locked="0"/>
    </xf>
    <xf numFmtId="10" fontId="17" fillId="0" borderId="12" xfId="3" applyNumberFormat="1" applyFont="1" applyBorder="1" applyAlignment="1" applyProtection="1">
      <alignment horizontal="center"/>
      <protection locked="0"/>
    </xf>
    <xf numFmtId="0" fontId="17" fillId="0" borderId="32" xfId="0" applyFont="1" applyBorder="1" applyAlignment="1" applyProtection="1">
      <alignment horizontal="center"/>
      <protection locked="0"/>
    </xf>
    <xf numFmtId="0" fontId="17" fillId="0" borderId="50" xfId="0" applyFont="1" applyBorder="1" applyAlignment="1" applyProtection="1">
      <alignment horizontal="center"/>
      <protection locked="0"/>
    </xf>
    <xf numFmtId="0" fontId="17" fillId="0" borderId="12" xfId="0" applyFont="1" applyBorder="1" applyProtection="1">
      <protection locked="0"/>
    </xf>
    <xf numFmtId="0" fontId="17" fillId="0" borderId="35" xfId="0" applyFont="1" applyBorder="1" applyAlignment="1" applyProtection="1">
      <alignment horizontal="center"/>
      <protection locked="0"/>
    </xf>
    <xf numFmtId="49" fontId="17" fillId="0" borderId="0" xfId="0" applyNumberFormat="1" applyFont="1" applyAlignment="1">
      <alignment horizontal="center"/>
    </xf>
    <xf numFmtId="0" fontId="17" fillId="0" borderId="0" xfId="0" applyFont="1"/>
    <xf numFmtId="10" fontId="17" fillId="0" borderId="0" xfId="3" applyNumberFormat="1" applyFont="1" applyAlignment="1">
      <alignment horizontal="center"/>
    </xf>
    <xf numFmtId="0" fontId="40" fillId="0" borderId="13" xfId="0" applyFont="1" applyBorder="1" applyAlignment="1">
      <alignment horizontal="center"/>
    </xf>
    <xf numFmtId="0" fontId="25" fillId="10" borderId="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4" xfId="0" applyFont="1" applyFill="1" applyBorder="1" applyAlignment="1">
      <alignment horizontal="center" vertical="center"/>
    </xf>
    <xf numFmtId="0" fontId="40" fillId="0" borderId="29" xfId="0" applyFont="1" applyBorder="1" applyAlignment="1">
      <alignment horizontal="center"/>
    </xf>
    <xf numFmtId="0" fontId="40" fillId="0" borderId="8" xfId="0" applyFont="1" applyBorder="1"/>
    <xf numFmtId="0" fontId="40" fillId="0" borderId="0" xfId="0" applyFont="1"/>
    <xf numFmtId="0" fontId="40" fillId="0" borderId="13" xfId="0" applyFont="1" applyBorder="1"/>
    <xf numFmtId="0" fontId="40" fillId="0" borderId="8" xfId="0" applyFont="1" applyBorder="1" applyAlignment="1">
      <alignment horizontal="center"/>
    </xf>
    <xf numFmtId="3" fontId="40" fillId="0" borderId="10" xfId="0" applyNumberFormat="1" applyFont="1" applyBorder="1" applyAlignment="1">
      <alignment horizontal="center"/>
    </xf>
    <xf numFmtId="3" fontId="40" fillId="0" borderId="9" xfId="0" applyNumberFormat="1" applyFont="1" applyBorder="1" applyAlignment="1">
      <alignment horizontal="center"/>
    </xf>
    <xf numFmtId="3" fontId="40" fillId="0" borderId="1" xfId="0" applyNumberFormat="1" applyFont="1" applyBorder="1" applyAlignment="1">
      <alignment horizontal="center"/>
    </xf>
    <xf numFmtId="0" fontId="40" fillId="0" borderId="10" xfId="0" applyFont="1" applyBorder="1" applyAlignment="1">
      <alignment horizontal="center"/>
    </xf>
    <xf numFmtId="0" fontId="40" fillId="0" borderId="9" xfId="0" applyFont="1" applyBorder="1" applyAlignment="1">
      <alignment horizontal="center"/>
    </xf>
    <xf numFmtId="0" fontId="40" fillId="0" borderId="1" xfId="0" applyFont="1" applyBorder="1" applyAlignment="1">
      <alignment horizontal="center"/>
    </xf>
    <xf numFmtId="0" fontId="40" fillId="0" borderId="0" xfId="0" applyFont="1" applyAlignment="1">
      <alignment horizontal="center"/>
    </xf>
    <xf numFmtId="0" fontId="17" fillId="13" borderId="8" xfId="0" applyFont="1" applyFill="1" applyBorder="1"/>
    <xf numFmtId="0" fontId="17" fillId="13" borderId="0" xfId="0" applyFont="1" applyFill="1" applyAlignment="1">
      <alignment horizontal="center"/>
    </xf>
    <xf numFmtId="0" fontId="17" fillId="0" borderId="8" xfId="0" applyFont="1" applyBorder="1" applyProtection="1">
      <protection locked="0"/>
    </xf>
    <xf numFmtId="0" fontId="17" fillId="0" borderId="0" xfId="0" applyFont="1" applyAlignment="1" applyProtection="1">
      <alignment horizontal="center"/>
      <protection locked="0"/>
    </xf>
    <xf numFmtId="0" fontId="17" fillId="0" borderId="2" xfId="0" applyFont="1" applyBorder="1" applyProtection="1">
      <protection locked="0"/>
    </xf>
    <xf numFmtId="0" fontId="17" fillId="0" borderId="3" xfId="0" applyFont="1" applyBorder="1" applyAlignment="1" applyProtection="1">
      <alignment horizontal="center"/>
      <protection locked="0"/>
    </xf>
    <xf numFmtId="49" fontId="17" fillId="0" borderId="8" xfId="0" applyNumberFormat="1" applyFont="1" applyBorder="1" applyAlignment="1" applyProtection="1">
      <alignment horizontal="center"/>
      <protection locked="0"/>
    </xf>
    <xf numFmtId="10" fontId="17" fillId="0" borderId="8" xfId="3" applyNumberFormat="1" applyFont="1" applyBorder="1" applyAlignment="1" applyProtection="1">
      <alignment horizontal="center"/>
      <protection locked="0"/>
    </xf>
    <xf numFmtId="10" fontId="17" fillId="0" borderId="13" xfId="3" applyNumberFormat="1" applyFont="1" applyBorder="1" applyAlignment="1" applyProtection="1">
      <alignment horizontal="center"/>
      <protection locked="0"/>
    </xf>
    <xf numFmtId="49" fontId="17" fillId="0" borderId="2" xfId="0" applyNumberFormat="1" applyFont="1" applyBorder="1" applyAlignment="1" applyProtection="1">
      <alignment horizontal="center"/>
      <protection locked="0"/>
    </xf>
    <xf numFmtId="10" fontId="17" fillId="0" borderId="2" xfId="3" applyNumberFormat="1" applyFont="1" applyBorder="1" applyAlignment="1" applyProtection="1">
      <alignment horizontal="center"/>
      <protection locked="0"/>
    </xf>
    <xf numFmtId="10" fontId="17" fillId="0" borderId="4" xfId="3" applyNumberFormat="1" applyFont="1" applyBorder="1" applyAlignment="1" applyProtection="1">
      <alignment horizontal="center"/>
      <protection locked="0"/>
    </xf>
    <xf numFmtId="0" fontId="44" fillId="0" borderId="0" xfId="0" applyFont="1" applyAlignment="1">
      <alignment wrapText="1"/>
    </xf>
    <xf numFmtId="0" fontId="18" fillId="0" borderId="0" xfId="0" applyFont="1" applyAlignment="1">
      <alignment horizontal="center"/>
    </xf>
    <xf numFmtId="0" fontId="44" fillId="0" borderId="0" xfId="0" applyFont="1"/>
    <xf numFmtId="49" fontId="18" fillId="0" borderId="0" xfId="0" applyNumberFormat="1" applyFont="1" applyAlignment="1">
      <alignment horizontal="center"/>
    </xf>
    <xf numFmtId="0" fontId="18" fillId="0" borderId="0" xfId="0" quotePrefix="1" applyFont="1" applyAlignment="1">
      <alignment horizontal="center"/>
    </xf>
    <xf numFmtId="49" fontId="16" fillId="11" borderId="3" xfId="1" applyNumberFormat="1" applyFont="1" applyFill="1" applyBorder="1" applyAlignment="1">
      <alignment horizontal="center" vertical="center" wrapText="1"/>
    </xf>
    <xf numFmtId="0" fontId="40" fillId="0" borderId="11" xfId="0" applyFont="1" applyBorder="1" applyAlignment="1">
      <alignment horizontal="center"/>
    </xf>
    <xf numFmtId="0" fontId="40" fillId="0" borderId="25" xfId="0" applyFont="1" applyBorder="1"/>
    <xf numFmtId="0" fontId="40" fillId="0" borderId="14" xfId="0" applyFont="1" applyBorder="1" applyAlignment="1">
      <alignment horizontal="center"/>
    </xf>
    <xf numFmtId="0" fontId="40" fillId="0" borderId="17" xfId="0" applyFont="1" applyBorder="1" applyAlignment="1">
      <alignment horizontal="center"/>
    </xf>
    <xf numFmtId="10" fontId="0" fillId="0" borderId="0" xfId="3" applyNumberFormat="1" applyFont="1" applyAlignment="1" applyProtection="1">
      <alignment horizontal="center"/>
    </xf>
    <xf numFmtId="10" fontId="17" fillId="0" borderId="0" xfId="3" applyNumberFormat="1" applyFont="1" applyFill="1" applyAlignment="1" applyProtection="1">
      <alignment horizontal="center"/>
    </xf>
    <xf numFmtId="49" fontId="25" fillId="0" borderId="2" xfId="0" applyNumberFormat="1" applyFont="1" applyBorder="1" applyAlignment="1">
      <alignment horizontal="center"/>
    </xf>
    <xf numFmtId="0" fontId="25" fillId="0" borderId="28" xfId="0" applyFont="1" applyBorder="1" applyAlignment="1">
      <alignment horizontal="center"/>
    </xf>
    <xf numFmtId="0" fontId="25" fillId="0" borderId="4" xfId="0" applyFont="1" applyBorder="1" applyAlignment="1">
      <alignment horizontal="center"/>
    </xf>
    <xf numFmtId="0" fontId="17" fillId="11" borderId="2" xfId="0" applyFont="1" applyFill="1" applyBorder="1" applyAlignment="1">
      <alignment horizontal="center" wrapText="1"/>
    </xf>
    <xf numFmtId="0" fontId="17" fillId="8" borderId="22" xfId="0" applyFont="1" applyFill="1" applyBorder="1" applyAlignment="1">
      <alignment horizontal="center"/>
    </xf>
    <xf numFmtId="0" fontId="25" fillId="6" borderId="28" xfId="0" applyFont="1" applyFill="1" applyBorder="1" applyAlignment="1">
      <alignment horizontal="center" vertical="center"/>
    </xf>
    <xf numFmtId="0" fontId="25" fillId="7" borderId="3" xfId="0" applyFont="1" applyFill="1" applyBorder="1" applyAlignment="1">
      <alignment horizontal="center" vertical="center"/>
    </xf>
    <xf numFmtId="0" fontId="25" fillId="10" borderId="2" xfId="0" applyFont="1" applyFill="1" applyBorder="1" applyAlignment="1">
      <alignment horizontal="center" vertical="center"/>
    </xf>
    <xf numFmtId="49" fontId="40" fillId="0" borderId="10" xfId="0" applyNumberFormat="1" applyFont="1" applyBorder="1" applyAlignment="1">
      <alignment horizontal="left"/>
    </xf>
    <xf numFmtId="0" fontId="40" fillId="0" borderId="9" xfId="0" applyFont="1" applyBorder="1"/>
    <xf numFmtId="10" fontId="40" fillId="0" borderId="11" xfId="3" applyNumberFormat="1" applyFont="1" applyBorder="1" applyAlignment="1" applyProtection="1">
      <alignment horizontal="center" vertical="center"/>
    </xf>
    <xf numFmtId="0" fontId="40" fillId="0" borderId="30" xfId="0" applyFont="1" applyBorder="1" applyAlignment="1">
      <alignment horizontal="center" vertical="center"/>
    </xf>
    <xf numFmtId="0" fontId="40" fillId="0" borderId="48" xfId="0" applyFont="1" applyBorder="1" applyAlignment="1">
      <alignment horizontal="center"/>
    </xf>
    <xf numFmtId="0" fontId="40" fillId="0" borderId="29" xfId="0" applyFont="1" applyBorder="1"/>
    <xf numFmtId="0" fontId="40" fillId="0" borderId="30" xfId="0" applyFont="1" applyBorder="1" applyAlignment="1">
      <alignment horizontal="center"/>
    </xf>
    <xf numFmtId="0" fontId="40" fillId="0" borderId="33" xfId="0" applyFont="1" applyBorder="1" applyAlignment="1">
      <alignment horizontal="center"/>
    </xf>
    <xf numFmtId="49" fontId="40" fillId="0" borderId="8" xfId="0" applyNumberFormat="1" applyFont="1" applyBorder="1" applyAlignment="1">
      <alignment horizontal="left"/>
    </xf>
    <xf numFmtId="10" fontId="40" fillId="0" borderId="29" xfId="3" applyNumberFormat="1" applyFont="1" applyBorder="1" applyAlignment="1" applyProtection="1">
      <alignment horizontal="center"/>
    </xf>
    <xf numFmtId="0" fontId="40" fillId="0" borderId="31" xfId="0" applyFont="1" applyBorder="1" applyAlignment="1">
      <alignment horizontal="center"/>
    </xf>
    <xf numFmtId="0" fontId="40" fillId="0" borderId="49" xfId="0" applyFont="1" applyBorder="1" applyAlignment="1">
      <alignment horizontal="center"/>
    </xf>
    <xf numFmtId="0" fontId="40" fillId="0" borderId="34" xfId="0" applyFont="1" applyBorder="1" applyAlignment="1">
      <alignment horizontal="center"/>
    </xf>
    <xf numFmtId="49" fontId="17" fillId="13" borderId="8" xfId="0" applyNumberFormat="1" applyFont="1" applyFill="1" applyBorder="1" applyAlignment="1">
      <alignment horizontal="left"/>
    </xf>
    <xf numFmtId="10" fontId="17" fillId="13" borderId="29" xfId="3" applyNumberFormat="1" applyFont="1" applyFill="1" applyBorder="1" applyAlignment="1" applyProtection="1">
      <alignment horizontal="center"/>
    </xf>
    <xf numFmtId="0" fontId="17" fillId="13" borderId="31" xfId="0" applyFont="1" applyFill="1" applyBorder="1" applyAlignment="1">
      <alignment horizontal="center"/>
    </xf>
    <xf numFmtId="0" fontId="17" fillId="13" borderId="49" xfId="0" applyFont="1" applyFill="1" applyBorder="1" applyAlignment="1">
      <alignment horizontal="center"/>
    </xf>
    <xf numFmtId="0" fontId="17" fillId="13" borderId="29" xfId="0" applyFont="1" applyFill="1" applyBorder="1"/>
    <xf numFmtId="0" fontId="17" fillId="13" borderId="34" xfId="0" applyFont="1" applyFill="1" applyBorder="1" applyAlignment="1">
      <alignment horizontal="center"/>
    </xf>
    <xf numFmtId="10" fontId="25" fillId="0" borderId="2" xfId="3" applyNumberFormat="1" applyFont="1" applyBorder="1" applyAlignment="1" applyProtection="1">
      <alignment horizontal="center"/>
    </xf>
    <xf numFmtId="10" fontId="25" fillId="0" borderId="24" xfId="3" applyNumberFormat="1" applyFont="1" applyBorder="1" applyAlignment="1" applyProtection="1">
      <alignment horizontal="center" vertical="center"/>
    </xf>
    <xf numFmtId="0" fontId="26" fillId="0" borderId="12" xfId="0" applyFont="1" applyBorder="1" applyAlignment="1">
      <alignment horizontal="center" vertical="center"/>
    </xf>
    <xf numFmtId="0" fontId="25" fillId="6" borderId="22" xfId="0" applyFont="1" applyFill="1" applyBorder="1" applyAlignment="1">
      <alignment horizontal="center" vertical="center"/>
    </xf>
    <xf numFmtId="49" fontId="40" fillId="0" borderId="10" xfId="0" applyNumberFormat="1" applyFont="1" applyBorder="1" applyAlignment="1">
      <alignment horizontal="center"/>
    </xf>
    <xf numFmtId="10" fontId="40" fillId="0" borderId="8" xfId="3" applyNumberFormat="1" applyFont="1" applyBorder="1" applyAlignment="1" applyProtection="1">
      <alignment horizontal="center"/>
    </xf>
    <xf numFmtId="10" fontId="40" fillId="0" borderId="13" xfId="3" applyNumberFormat="1" applyFont="1" applyBorder="1" applyAlignment="1" applyProtection="1">
      <alignment horizontal="center"/>
    </xf>
    <xf numFmtId="0" fontId="40" fillId="0" borderId="37" xfId="0" applyFont="1" applyBorder="1" applyAlignment="1">
      <alignment horizontal="center"/>
    </xf>
    <xf numFmtId="0" fontId="40" fillId="0" borderId="39" xfId="0" applyFont="1" applyBorder="1" applyAlignment="1">
      <alignment horizontal="center"/>
    </xf>
    <xf numFmtId="49" fontId="40" fillId="0" borderId="8" xfId="0" applyNumberFormat="1" applyFont="1" applyBorder="1" applyAlignment="1">
      <alignment horizontal="center"/>
    </xf>
    <xf numFmtId="0" fontId="40" fillId="0" borderId="38" xfId="0" applyFont="1" applyBorder="1" applyAlignment="1">
      <alignment horizontal="center"/>
    </xf>
    <xf numFmtId="49" fontId="17" fillId="13" borderId="8" xfId="0" applyNumberFormat="1" applyFont="1" applyFill="1" applyBorder="1" applyAlignment="1">
      <alignment horizontal="center"/>
    </xf>
    <xf numFmtId="10" fontId="17" fillId="13" borderId="8" xfId="3" applyNumberFormat="1" applyFont="1" applyFill="1" applyBorder="1" applyAlignment="1" applyProtection="1">
      <alignment horizontal="center"/>
    </xf>
    <xf numFmtId="10" fontId="17" fillId="13" borderId="13" xfId="3" applyNumberFormat="1" applyFont="1" applyFill="1" applyBorder="1" applyAlignment="1" applyProtection="1">
      <alignment horizontal="center"/>
    </xf>
    <xf numFmtId="0" fontId="25" fillId="3" borderId="0" xfId="0" applyFont="1" applyFill="1" applyAlignment="1">
      <alignment horizontal="left" vertical="center" wrapText="1"/>
    </xf>
    <xf numFmtId="0" fontId="25" fillId="3" borderId="36" xfId="0" applyFont="1" applyFill="1" applyBorder="1" applyAlignment="1">
      <alignment horizontal="left" vertical="center" wrapText="1"/>
    </xf>
    <xf numFmtId="0" fontId="34" fillId="3" borderId="0" xfId="0" applyFont="1" applyFill="1" applyAlignment="1">
      <alignment horizontal="left" wrapText="1"/>
    </xf>
    <xf numFmtId="0" fontId="24" fillId="3" borderId="9" xfId="0" applyFont="1" applyFill="1" applyBorder="1" applyAlignment="1">
      <alignment vertical="top" wrapText="1"/>
    </xf>
    <xf numFmtId="0" fontId="24" fillId="3" borderId="0" xfId="0" applyFont="1" applyFill="1" applyAlignment="1">
      <alignment vertical="top" wrapText="1"/>
    </xf>
    <xf numFmtId="0" fontId="24" fillId="3" borderId="0" xfId="0" applyFont="1" applyFill="1" applyAlignment="1">
      <alignment horizontal="left" vertical="top" wrapText="1"/>
    </xf>
    <xf numFmtId="0" fontId="23" fillId="0" borderId="0" xfId="2" applyFont="1" applyFill="1" applyAlignment="1" applyProtection="1">
      <alignment horizontal="left"/>
    </xf>
    <xf numFmtId="0" fontId="22" fillId="0" borderId="0" xfId="2" applyFont="1" applyFill="1" applyAlignment="1" applyProtection="1">
      <alignment horizontal="left" vertical="center"/>
    </xf>
    <xf numFmtId="0" fontId="35" fillId="0" borderId="36" xfId="0" applyFont="1" applyBorder="1" applyAlignment="1">
      <alignment horizontal="center"/>
    </xf>
    <xf numFmtId="0" fontId="26" fillId="9" borderId="5" xfId="0" applyFont="1" applyFill="1" applyBorder="1" applyAlignment="1">
      <alignment horizontal="center" vertical="center"/>
    </xf>
    <xf numFmtId="0" fontId="26" fillId="9" borderId="6" xfId="0" applyFont="1" applyFill="1" applyBorder="1" applyAlignment="1">
      <alignment horizontal="center" vertical="center"/>
    </xf>
    <xf numFmtId="0" fontId="26" fillId="9" borderId="7" xfId="0" applyFont="1" applyFill="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9" xfId="0" applyFont="1" applyBorder="1" applyAlignment="1">
      <alignment horizontal="center" vertical="center"/>
    </xf>
    <xf numFmtId="0" fontId="37" fillId="0" borderId="3" xfId="0" applyFont="1" applyBorder="1" applyAlignment="1">
      <alignment horizontal="center" vertical="center"/>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 xfId="0" applyFont="1" applyBorder="1" applyAlignment="1">
      <alignment horizontal="center" vertical="center" wrapText="1"/>
    </xf>
    <xf numFmtId="0" fontId="26" fillId="11" borderId="5" xfId="0" applyFont="1" applyFill="1" applyBorder="1" applyAlignment="1">
      <alignment horizontal="center" vertical="center"/>
    </xf>
    <xf numFmtId="0" fontId="26" fillId="11" borderId="6" xfId="0" applyFont="1" applyFill="1" applyBorder="1" applyAlignment="1">
      <alignment horizontal="center" vertical="center"/>
    </xf>
    <xf numFmtId="0" fontId="26" fillId="11" borderId="7"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37" fillId="5" borderId="11" xfId="0" applyFont="1" applyFill="1" applyBorder="1" applyAlignment="1">
      <alignment horizontal="center" vertical="center" wrapText="1"/>
    </xf>
    <xf numFmtId="0" fontId="37" fillId="5" borderId="12" xfId="0" applyFont="1" applyFill="1" applyBorder="1" applyAlignment="1">
      <alignment horizontal="center" vertical="center"/>
    </xf>
    <xf numFmtId="0" fontId="37" fillId="0" borderId="5" xfId="0" applyFont="1" applyBorder="1" applyAlignment="1">
      <alignment horizontal="center"/>
    </xf>
    <xf numFmtId="0" fontId="37" fillId="0" borderId="6" xfId="0" applyFont="1" applyBorder="1" applyAlignment="1">
      <alignment horizontal="center"/>
    </xf>
    <xf numFmtId="0" fontId="37" fillId="0" borderId="7" xfId="0" applyFont="1" applyBorder="1" applyAlignment="1">
      <alignment horizont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9" fillId="2" borderId="10" xfId="0" applyFont="1" applyFill="1" applyBorder="1" applyAlignment="1">
      <alignment horizontal="left" vertical="center"/>
    </xf>
    <xf numFmtId="0" fontId="39" fillId="2" borderId="9" xfId="0" applyFont="1" applyFill="1" applyBorder="1" applyAlignment="1">
      <alignment horizontal="left" vertical="center"/>
    </xf>
    <xf numFmtId="0" fontId="39" fillId="2" borderId="1" xfId="0" applyFont="1" applyFill="1" applyBorder="1" applyAlignment="1">
      <alignment horizontal="left" vertical="center"/>
    </xf>
    <xf numFmtId="0" fontId="39" fillId="2" borderId="8" xfId="0" applyFont="1" applyFill="1" applyBorder="1" applyAlignment="1">
      <alignment horizontal="left" vertical="center"/>
    </xf>
    <xf numFmtId="0" fontId="39" fillId="2" borderId="0" xfId="0" applyFont="1" applyFill="1" applyAlignment="1">
      <alignment horizontal="left" vertical="center"/>
    </xf>
    <xf numFmtId="0" fontId="39" fillId="2" borderId="13" xfId="0" applyFont="1" applyFill="1" applyBorder="1" applyAlignment="1">
      <alignment horizontal="left" vertical="center"/>
    </xf>
    <xf numFmtId="0" fontId="39" fillId="2" borderId="2" xfId="0" applyFont="1" applyFill="1" applyBorder="1" applyAlignment="1">
      <alignment horizontal="left" vertical="center"/>
    </xf>
    <xf numFmtId="0" fontId="39" fillId="2" borderId="3" xfId="0" applyFont="1" applyFill="1" applyBorder="1" applyAlignment="1">
      <alignment horizontal="left" vertical="center"/>
    </xf>
    <xf numFmtId="0" fontId="39" fillId="2" borderId="4" xfId="0" applyFont="1" applyFill="1" applyBorder="1" applyAlignment="1">
      <alignment horizontal="left" vertical="center"/>
    </xf>
    <xf numFmtId="0" fontId="26" fillId="5" borderId="11"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26" fillId="5" borderId="12" xfId="0" applyFont="1" applyFill="1" applyBorder="1" applyAlignment="1">
      <alignment horizontal="center" vertical="center"/>
    </xf>
    <xf numFmtId="10" fontId="37" fillId="0" borderId="11" xfId="3" applyNumberFormat="1" applyFont="1" applyBorder="1" applyAlignment="1" applyProtection="1">
      <alignment horizontal="center" vertical="center" wrapText="1"/>
    </xf>
    <xf numFmtId="10" fontId="37" fillId="0" borderId="29" xfId="3" applyNumberFormat="1" applyFont="1" applyBorder="1" applyAlignment="1" applyProtection="1">
      <alignment horizontal="center" vertical="center" wrapText="1"/>
    </xf>
    <xf numFmtId="10" fontId="37" fillId="0" borderId="12" xfId="3" applyNumberFormat="1" applyFont="1" applyBorder="1" applyAlignment="1" applyProtection="1">
      <alignment horizontal="center" vertical="center" wrapText="1"/>
    </xf>
    <xf numFmtId="0" fontId="37" fillId="0" borderId="10" xfId="0"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11" borderId="10"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 xfId="0" applyFont="1" applyFill="1" applyBorder="1" applyAlignment="1">
      <alignment horizontal="center" vertical="center"/>
    </xf>
    <xf numFmtId="0" fontId="26" fillId="11" borderId="2" xfId="0" applyFont="1" applyFill="1" applyBorder="1" applyAlignment="1">
      <alignment horizontal="center" vertical="center"/>
    </xf>
    <xf numFmtId="0" fontId="26" fillId="11" borderId="3" xfId="0" applyFont="1" applyFill="1" applyBorder="1" applyAlignment="1">
      <alignment horizontal="center" vertical="center"/>
    </xf>
    <xf numFmtId="0" fontId="26" fillId="11" borderId="4" xfId="0" applyFont="1" applyFill="1" applyBorder="1" applyAlignment="1">
      <alignment horizontal="center" vertical="center"/>
    </xf>
    <xf numFmtId="0" fontId="26" fillId="9" borderId="10" xfId="0" applyFont="1" applyFill="1" applyBorder="1" applyAlignment="1">
      <alignment horizontal="center" vertical="center"/>
    </xf>
    <xf numFmtId="0" fontId="26" fillId="9" borderId="9" xfId="0" applyFont="1" applyFill="1" applyBorder="1" applyAlignment="1">
      <alignment horizontal="center" vertical="center"/>
    </xf>
    <xf numFmtId="0" fontId="26" fillId="9" borderId="1" xfId="0" applyFont="1" applyFill="1" applyBorder="1" applyAlignment="1">
      <alignment horizontal="center" vertical="center"/>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42" fillId="5" borderId="11" xfId="0" applyFont="1" applyFill="1" applyBorder="1" applyAlignment="1">
      <alignment horizontal="center" vertical="center" wrapText="1"/>
    </xf>
    <xf numFmtId="0" fontId="42" fillId="5" borderId="12" xfId="0" applyFont="1" applyFill="1" applyBorder="1" applyAlignment="1">
      <alignment horizontal="center" vertical="center"/>
    </xf>
    <xf numFmtId="0" fontId="36" fillId="0" borderId="10" xfId="0" applyFont="1" applyBorder="1" applyAlignment="1">
      <alignment horizontal="center" vertical="center"/>
    </xf>
    <xf numFmtId="0" fontId="36" fillId="0" borderId="9" xfId="0" applyFont="1" applyBorder="1" applyAlignment="1">
      <alignment horizontal="center" vertical="center"/>
    </xf>
    <xf numFmtId="0" fontId="36" fillId="0" borderId="1"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26" fillId="0" borderId="1" xfId="0" applyFont="1" applyBorder="1" applyAlignment="1">
      <alignment horizontal="center" vertical="center"/>
    </xf>
    <xf numFmtId="0" fontId="26" fillId="0" borderId="4" xfId="0" applyFont="1" applyBorder="1" applyAlignment="1">
      <alignment horizontal="center" vertical="center"/>
    </xf>
    <xf numFmtId="0" fontId="26" fillId="12" borderId="51" xfId="0" applyFont="1" applyFill="1" applyBorder="1" applyAlignment="1">
      <alignment horizontal="center" vertical="center"/>
    </xf>
    <xf numFmtId="0" fontId="26" fillId="12" borderId="52" xfId="0" applyFont="1" applyFill="1" applyBorder="1" applyAlignment="1">
      <alignment horizontal="center" vertical="center"/>
    </xf>
    <xf numFmtId="0" fontId="26" fillId="0" borderId="7" xfId="0" applyFont="1" applyBorder="1" applyAlignment="1">
      <alignment horizontal="center" vertical="center"/>
    </xf>
    <xf numFmtId="0" fontId="26" fillId="12" borderId="11" xfId="0" applyFont="1" applyFill="1" applyBorder="1" applyAlignment="1">
      <alignment horizontal="center" vertical="center"/>
    </xf>
    <xf numFmtId="0" fontId="26" fillId="12" borderId="12" xfId="0" applyFont="1" applyFill="1" applyBorder="1" applyAlignment="1">
      <alignment horizontal="center" vertical="center"/>
    </xf>
    <xf numFmtId="0" fontId="26" fillId="0" borderId="5"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10</xdr:col>
          <xdr:colOff>304800</xdr:colOff>
          <xdr:row>4</xdr:row>
          <xdr:rowOff>95250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1BAECBA1-D88E-CEF8-0B34-D66CE3AA36A2}"/>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opLeftCell="A81" workbookViewId="0">
      <selection activeCell="B17" sqref="B17"/>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198" t="s">
        <v>1160</v>
      </c>
      <c r="B5" s="198"/>
      <c r="C5" s="198"/>
      <c r="D5" s="198"/>
      <c r="E5" s="198"/>
      <c r="F5" s="198"/>
      <c r="G5" s="198"/>
      <c r="H5" s="198"/>
      <c r="I5" s="198"/>
      <c r="J5" s="198"/>
      <c r="K5" s="198"/>
      <c r="L5" s="198"/>
      <c r="M5" s="198"/>
    </row>
    <row r="6" spans="1:21" ht="34.5" customHeight="1" x14ac:dyDescent="0.35">
      <c r="A6" s="32" t="s">
        <v>1231</v>
      </c>
      <c r="B6" s="33"/>
      <c r="C6" s="33"/>
      <c r="D6" s="33"/>
      <c r="E6" s="33"/>
      <c r="F6" s="33"/>
      <c r="G6" s="33"/>
      <c r="H6" s="33"/>
      <c r="I6" s="33"/>
      <c r="J6" s="33"/>
      <c r="K6" s="33"/>
      <c r="L6" s="33"/>
      <c r="M6" s="33"/>
    </row>
    <row r="7" spans="1:21" ht="34.5" customHeight="1" x14ac:dyDescent="0.35">
      <c r="A7" s="203" t="s">
        <v>1224</v>
      </c>
      <c r="B7" s="203"/>
      <c r="C7" s="203"/>
      <c r="D7" s="203"/>
      <c r="E7" s="203"/>
      <c r="F7" s="33"/>
      <c r="G7" s="33"/>
      <c r="H7" s="33"/>
      <c r="I7" s="33"/>
      <c r="J7" s="33"/>
      <c r="K7" s="33"/>
      <c r="L7" s="33"/>
      <c r="M7" s="33"/>
    </row>
    <row r="8" spans="1:21" ht="15.75" thickBot="1" x14ac:dyDescent="0.3">
      <c r="A8" s="202"/>
      <c r="B8" s="202"/>
      <c r="C8" s="202"/>
      <c r="D8" s="202"/>
      <c r="E8" s="202"/>
      <c r="F8" s="34"/>
      <c r="G8" s="34"/>
      <c r="H8" s="34"/>
      <c r="I8" s="34"/>
      <c r="J8" s="34"/>
      <c r="K8" s="34"/>
      <c r="L8" s="34"/>
      <c r="M8" s="35"/>
    </row>
    <row r="9" spans="1:21" s="13" customFormat="1" ht="15" customHeight="1" x14ac:dyDescent="0.25">
      <c r="A9" s="199" t="s">
        <v>1183</v>
      </c>
      <c r="B9" s="199"/>
      <c r="C9" s="199"/>
      <c r="D9" s="199"/>
      <c r="E9" s="199"/>
      <c r="F9" s="199"/>
      <c r="G9" s="199"/>
      <c r="H9" s="199"/>
      <c r="I9" s="199"/>
      <c r="J9" s="199"/>
      <c r="K9" s="199"/>
      <c r="L9" s="199"/>
      <c r="M9" s="36"/>
      <c r="N9" s="12"/>
      <c r="O9" s="12"/>
      <c r="P9" s="12"/>
      <c r="Q9" s="12"/>
      <c r="R9" s="12"/>
      <c r="S9" s="12"/>
      <c r="T9" s="12"/>
      <c r="U9" s="12"/>
    </row>
    <row r="10" spans="1:21" s="13" customFormat="1" ht="21.75" customHeight="1" x14ac:dyDescent="0.25">
      <c r="A10" s="200"/>
      <c r="B10" s="200"/>
      <c r="C10" s="200"/>
      <c r="D10" s="200"/>
      <c r="E10" s="200"/>
      <c r="F10" s="200"/>
      <c r="G10" s="200"/>
      <c r="H10" s="200"/>
      <c r="I10" s="200"/>
      <c r="J10" s="200"/>
      <c r="K10" s="200"/>
      <c r="L10" s="200"/>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1" t="s">
        <v>1184</v>
      </c>
      <c r="B12" s="201"/>
      <c r="C12" s="201"/>
      <c r="D12" s="201"/>
      <c r="E12" s="201"/>
      <c r="F12" s="201"/>
      <c r="G12" s="201"/>
      <c r="H12" s="201"/>
      <c r="I12" s="201"/>
      <c r="J12" s="201"/>
      <c r="K12" s="201"/>
      <c r="L12" s="201"/>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197" t="s">
        <v>1163</v>
      </c>
      <c r="D14" s="197"/>
      <c r="E14" s="197"/>
      <c r="F14" s="197"/>
      <c r="G14" s="197"/>
      <c r="H14" s="197"/>
      <c r="I14" s="197"/>
      <c r="J14" s="197"/>
      <c r="K14" s="197"/>
      <c r="L14" s="197"/>
      <c r="M14" s="41"/>
      <c r="N14" s="14"/>
      <c r="O14" s="14"/>
      <c r="P14" s="14"/>
    </row>
    <row r="15" spans="1:21" s="13" customFormat="1" ht="69" customHeight="1" x14ac:dyDescent="0.25">
      <c r="A15" s="40" t="s">
        <v>1164</v>
      </c>
      <c r="B15" s="40" t="s">
        <v>1188</v>
      </c>
      <c r="C15" s="197" t="s">
        <v>1229</v>
      </c>
      <c r="D15" s="197"/>
      <c r="E15" s="197"/>
      <c r="F15" s="197"/>
      <c r="G15" s="197"/>
      <c r="H15" s="197"/>
      <c r="I15" s="197"/>
      <c r="J15" s="197"/>
      <c r="K15" s="197"/>
      <c r="L15" s="197"/>
      <c r="M15" s="41"/>
      <c r="N15" s="14"/>
      <c r="O15" s="14"/>
      <c r="P15" s="14"/>
    </row>
    <row r="16" spans="1:21" s="13" customFormat="1" ht="46.5" customHeight="1" x14ac:dyDescent="0.25">
      <c r="A16" s="42" t="s">
        <v>1165</v>
      </c>
      <c r="B16" s="42" t="s">
        <v>1190</v>
      </c>
      <c r="C16" s="197" t="s">
        <v>1241</v>
      </c>
      <c r="D16" s="197"/>
      <c r="E16" s="197"/>
      <c r="F16" s="197"/>
      <c r="G16" s="197"/>
      <c r="H16" s="197"/>
      <c r="I16" s="197"/>
      <c r="J16" s="197"/>
      <c r="K16" s="197"/>
      <c r="L16" s="197"/>
      <c r="M16" s="43"/>
      <c r="N16" s="15"/>
      <c r="O16" s="15"/>
      <c r="P16" s="15"/>
    </row>
    <row r="17" spans="1:16" s="13" customFormat="1" ht="69" customHeight="1" x14ac:dyDescent="0.25">
      <c r="A17" s="42" t="s">
        <v>1166</v>
      </c>
      <c r="B17" s="42" t="s">
        <v>1191</v>
      </c>
      <c r="C17" s="197" t="s">
        <v>1230</v>
      </c>
      <c r="D17" s="197"/>
      <c r="E17" s="197"/>
      <c r="F17" s="197"/>
      <c r="G17" s="197"/>
      <c r="H17" s="197"/>
      <c r="I17" s="197"/>
      <c r="J17" s="197"/>
      <c r="K17" s="197"/>
      <c r="L17" s="197"/>
      <c r="M17" s="41"/>
      <c r="N17" s="14"/>
      <c r="O17" s="14"/>
      <c r="P17" s="14"/>
    </row>
    <row r="18" spans="1:16" s="13" customFormat="1" ht="46.5" customHeight="1" x14ac:dyDescent="0.25">
      <c r="A18" s="42" t="s">
        <v>1189</v>
      </c>
      <c r="B18" s="42" t="s">
        <v>1192</v>
      </c>
      <c r="C18" s="197" t="s">
        <v>1242</v>
      </c>
      <c r="D18" s="197"/>
      <c r="E18" s="197"/>
      <c r="F18" s="197"/>
      <c r="G18" s="197"/>
      <c r="H18" s="197"/>
      <c r="I18" s="197"/>
      <c r="J18" s="197"/>
      <c r="K18" s="197"/>
      <c r="L18" s="197"/>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196" t="s">
        <v>1209</v>
      </c>
      <c r="B32" s="196"/>
      <c r="C32" s="196"/>
      <c r="D32" s="196"/>
      <c r="E32" s="196"/>
      <c r="F32" s="196"/>
      <c r="G32" s="196"/>
      <c r="H32" s="196"/>
      <c r="I32" s="196"/>
      <c r="J32" s="196"/>
      <c r="K32" s="196"/>
      <c r="L32" s="196"/>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196" t="s">
        <v>1334</v>
      </c>
      <c r="B36" s="196"/>
      <c r="C36" s="196"/>
      <c r="D36" s="196"/>
      <c r="E36" s="196"/>
      <c r="F36" s="196"/>
      <c r="G36" s="196"/>
      <c r="H36" s="196"/>
      <c r="I36" s="196"/>
      <c r="J36" s="196"/>
      <c r="K36" s="196"/>
      <c r="L36" s="196"/>
      <c r="M36" s="39"/>
    </row>
    <row r="37" spans="1:13" s="13" customFormat="1" ht="46.5" customHeight="1" x14ac:dyDescent="0.25">
      <c r="A37" s="196" t="s">
        <v>1213</v>
      </c>
      <c r="B37" s="196"/>
      <c r="C37" s="196"/>
      <c r="D37" s="196"/>
      <c r="E37" s="196"/>
      <c r="F37" s="196"/>
      <c r="G37" s="196"/>
      <c r="H37" s="196"/>
      <c r="I37" s="196"/>
      <c r="J37" s="196"/>
      <c r="K37" s="196"/>
      <c r="L37" s="196"/>
      <c r="M37" s="39"/>
    </row>
    <row r="38" spans="1:13" s="13" customFormat="1" ht="37.5" customHeight="1" x14ac:dyDescent="0.25">
      <c r="A38" s="196" t="s">
        <v>1335</v>
      </c>
      <c r="B38" s="196"/>
      <c r="C38" s="196"/>
      <c r="D38" s="196"/>
      <c r="E38" s="196"/>
      <c r="F38" s="196"/>
      <c r="G38" s="196"/>
      <c r="H38" s="196"/>
      <c r="I38" s="196"/>
      <c r="J38" s="196"/>
      <c r="K38" s="196"/>
      <c r="L38" s="196"/>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196" t="s">
        <v>1336</v>
      </c>
      <c r="B40" s="196"/>
      <c r="C40" s="196"/>
      <c r="D40" s="196"/>
      <c r="E40" s="196"/>
      <c r="F40" s="196"/>
      <c r="G40" s="196"/>
      <c r="H40" s="196"/>
      <c r="I40" s="196"/>
      <c r="J40" s="196"/>
      <c r="K40" s="196"/>
      <c r="L40" s="196"/>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196" t="s">
        <v>1244</v>
      </c>
      <c r="B47" s="196"/>
      <c r="C47" s="196"/>
      <c r="D47" s="196"/>
      <c r="E47" s="196"/>
      <c r="F47" s="196"/>
      <c r="G47" s="196"/>
      <c r="H47" s="196"/>
      <c r="I47" s="196"/>
      <c r="J47" s="196"/>
      <c r="K47" s="196"/>
      <c r="L47" s="196"/>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196" t="s">
        <v>1339</v>
      </c>
      <c r="B49" s="196"/>
      <c r="C49" s="196"/>
      <c r="D49" s="196"/>
      <c r="E49" s="196"/>
      <c r="F49" s="196"/>
      <c r="G49" s="196"/>
      <c r="H49" s="196"/>
      <c r="I49" s="196"/>
      <c r="J49" s="196"/>
      <c r="K49" s="196"/>
      <c r="L49" s="196"/>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196" t="s">
        <v>1340</v>
      </c>
      <c r="B51" s="196"/>
      <c r="C51" s="196"/>
      <c r="D51" s="196"/>
      <c r="E51" s="196"/>
      <c r="F51" s="196"/>
      <c r="G51" s="196"/>
      <c r="H51" s="196"/>
      <c r="I51" s="196"/>
      <c r="J51" s="196"/>
      <c r="K51" s="196"/>
      <c r="L51" s="196"/>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196" t="s">
        <v>1356</v>
      </c>
      <c r="B53" s="196"/>
      <c r="C53" s="196"/>
      <c r="D53" s="196"/>
      <c r="E53" s="196"/>
      <c r="F53" s="196"/>
      <c r="G53" s="196"/>
      <c r="H53" s="196"/>
      <c r="I53" s="196"/>
      <c r="J53" s="196"/>
      <c r="K53" s="196"/>
      <c r="L53" s="196"/>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196" t="s">
        <v>1214</v>
      </c>
      <c r="B66" s="196"/>
      <c r="C66" s="196"/>
      <c r="D66" s="196"/>
      <c r="E66" s="196"/>
      <c r="F66" s="196"/>
      <c r="G66" s="196"/>
      <c r="H66" s="196"/>
      <c r="I66" s="196"/>
      <c r="J66" s="196"/>
      <c r="K66" s="196"/>
      <c r="L66" s="196"/>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196" t="s">
        <v>1347</v>
      </c>
      <c r="B68" s="196"/>
      <c r="C68" s="196"/>
      <c r="D68" s="196"/>
      <c r="E68" s="196"/>
      <c r="F68" s="196"/>
      <c r="G68" s="196"/>
      <c r="H68" s="196"/>
      <c r="I68" s="196"/>
      <c r="J68" s="196"/>
      <c r="K68" s="196"/>
      <c r="L68" s="196"/>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196" t="s">
        <v>1243</v>
      </c>
      <c r="B80" s="196"/>
      <c r="C80" s="196"/>
      <c r="D80" s="196"/>
      <c r="E80" s="196"/>
      <c r="F80" s="196"/>
      <c r="G80" s="196"/>
      <c r="H80" s="196"/>
      <c r="I80" s="196"/>
      <c r="J80" s="196"/>
      <c r="K80" s="196"/>
      <c r="L80" s="196"/>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196" t="s">
        <v>1349</v>
      </c>
      <c r="B82" s="196"/>
      <c r="C82" s="196"/>
      <c r="D82" s="196"/>
      <c r="E82" s="196"/>
      <c r="F82" s="196"/>
      <c r="G82" s="196"/>
      <c r="H82" s="196"/>
      <c r="I82" s="196"/>
      <c r="J82" s="196"/>
      <c r="K82" s="196"/>
      <c r="L82" s="196"/>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196" t="s">
        <v>1222</v>
      </c>
      <c r="B84" s="196"/>
      <c r="C84" s="196"/>
      <c r="D84" s="196"/>
      <c r="E84" s="196"/>
      <c r="F84" s="196"/>
      <c r="G84" s="196"/>
      <c r="H84" s="196"/>
      <c r="I84" s="196"/>
      <c r="J84" s="196"/>
      <c r="K84" s="196"/>
      <c r="L84" s="196"/>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196" t="s">
        <v>1221</v>
      </c>
      <c r="C86" s="196"/>
      <c r="D86" s="196"/>
      <c r="E86" s="196"/>
      <c r="F86" s="196"/>
      <c r="G86" s="196"/>
      <c r="H86" s="196"/>
      <c r="I86" s="196"/>
      <c r="J86" s="196"/>
      <c r="K86" s="196"/>
      <c r="L86" s="196"/>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196" t="s">
        <v>1227</v>
      </c>
      <c r="B88" s="196"/>
      <c r="C88" s="196"/>
      <c r="D88" s="196"/>
      <c r="E88" s="196"/>
      <c r="F88" s="196"/>
      <c r="G88" s="196"/>
      <c r="H88" s="196"/>
      <c r="I88" s="196"/>
      <c r="J88" s="196"/>
      <c r="K88" s="196"/>
      <c r="L88" s="196"/>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196" t="s">
        <v>1355</v>
      </c>
      <c r="B90" s="196"/>
      <c r="C90" s="196"/>
      <c r="D90" s="196"/>
      <c r="E90" s="196"/>
      <c r="F90" s="196"/>
      <c r="G90" s="196"/>
      <c r="H90" s="196"/>
      <c r="I90" s="196"/>
      <c r="J90" s="196"/>
      <c r="K90" s="196"/>
      <c r="L90" s="196"/>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sheet="1" objects="1" scenarios="1"/>
  <mergeCells count="27">
    <mergeCell ref="A5:M5"/>
    <mergeCell ref="A9:L10"/>
    <mergeCell ref="A12:L12"/>
    <mergeCell ref="C14:L14"/>
    <mergeCell ref="C15:L15"/>
    <mergeCell ref="A8:E8"/>
    <mergeCell ref="A7:E7"/>
    <mergeCell ref="A36:L36"/>
    <mergeCell ref="A40:L40"/>
    <mergeCell ref="C16:L16"/>
    <mergeCell ref="C18:L18"/>
    <mergeCell ref="A38:L38"/>
    <mergeCell ref="A37:L37"/>
    <mergeCell ref="C17:L17"/>
    <mergeCell ref="A32:L32"/>
    <mergeCell ref="A90:L90"/>
    <mergeCell ref="A51:L51"/>
    <mergeCell ref="A53:L53"/>
    <mergeCell ref="A66:L66"/>
    <mergeCell ref="A68:L68"/>
    <mergeCell ref="A80:L80"/>
    <mergeCell ref="B86:L86"/>
    <mergeCell ref="A47:L47"/>
    <mergeCell ref="A49:L49"/>
    <mergeCell ref="A82:L82"/>
    <mergeCell ref="A84:L84"/>
    <mergeCell ref="A88:L88"/>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57150</xdr:colOff>
                <xdr:row>0</xdr:row>
                <xdr:rowOff>66675</xdr:rowOff>
              </from>
              <to>
                <xdr:col>10</xdr:col>
                <xdr:colOff>304800</xdr:colOff>
                <xdr:row>4</xdr:row>
                <xdr:rowOff>95250</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topLeftCell="A3" workbookViewId="0">
      <selection activeCell="B18" sqref="B18"/>
    </sheetView>
  </sheetViews>
  <sheetFormatPr defaultColWidth="9.140625" defaultRowHeight="15" x14ac:dyDescent="0.25"/>
  <cols>
    <col min="1" max="1" width="30.42578125" customWidth="1"/>
    <col min="2" max="2" width="60.42578125" customWidth="1"/>
  </cols>
  <sheetData>
    <row r="5" spans="1:2" ht="20.25" x14ac:dyDescent="0.3">
      <c r="A5" s="204" t="s">
        <v>1206</v>
      </c>
      <c r="B5" s="204"/>
    </row>
    <row r="6" spans="1:2" ht="22.15" customHeight="1" x14ac:dyDescent="0.25">
      <c r="A6" s="65" t="s">
        <v>0</v>
      </c>
      <c r="B6" s="66" t="s">
        <v>1361</v>
      </c>
    </row>
    <row r="7" spans="1:2" ht="22.15" customHeight="1" x14ac:dyDescent="0.25">
      <c r="A7" s="65" t="s">
        <v>1</v>
      </c>
      <c r="B7" s="66" t="s">
        <v>1365</v>
      </c>
    </row>
    <row r="8" spans="1:2" ht="22.15" customHeight="1" x14ac:dyDescent="0.25">
      <c r="A8" s="65" t="s">
        <v>2</v>
      </c>
      <c r="B8" s="66" t="s">
        <v>1366</v>
      </c>
    </row>
    <row r="9" spans="1:2" ht="22.15" customHeight="1" x14ac:dyDescent="0.25">
      <c r="A9" s="65" t="s">
        <v>3</v>
      </c>
      <c r="B9" s="66">
        <v>97754</v>
      </c>
    </row>
    <row r="10" spans="1:2" ht="60.75" x14ac:dyDescent="0.25">
      <c r="A10" s="65" t="s">
        <v>1207</v>
      </c>
      <c r="B10" s="66"/>
    </row>
    <row r="11" spans="1:2" ht="22.15" customHeight="1" x14ac:dyDescent="0.25">
      <c r="A11" s="65" t="s">
        <v>4</v>
      </c>
      <c r="B11" s="66" t="s">
        <v>1367</v>
      </c>
    </row>
    <row r="12" spans="1:2" ht="22.15" customHeight="1" x14ac:dyDescent="0.25">
      <c r="A12" s="65" t="s">
        <v>5</v>
      </c>
      <c r="B12" s="66" t="s">
        <v>1368</v>
      </c>
    </row>
  </sheetData>
  <sheetProtection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1"/>
  <sheetViews>
    <sheetView tabSelected="1" workbookViewId="0">
      <selection activeCell="K16" sqref="K16"/>
    </sheetView>
  </sheetViews>
  <sheetFormatPr defaultColWidth="8.7109375" defaultRowHeight="15" x14ac:dyDescent="0.25"/>
  <cols>
    <col min="1" max="1" width="24.42578125" style="1" customWidth="1"/>
    <col min="2" max="2" width="60.42578125" customWidth="1"/>
    <col min="3" max="3" width="28.42578125" customWidth="1"/>
    <col min="4" max="5" width="18.42578125" style="1" customWidth="1"/>
    <col min="6" max="6" width="22.42578125" style="1" customWidth="1"/>
    <col min="7" max="7" width="22.42578125" customWidth="1"/>
    <col min="8" max="13" width="14.42578125" style="1" customWidth="1"/>
  </cols>
  <sheetData>
    <row r="1" spans="1:13" ht="19.899999999999999" customHeight="1" x14ac:dyDescent="0.25"/>
    <row r="2" spans="1:13" ht="19.899999999999999" customHeight="1" x14ac:dyDescent="0.25"/>
    <row r="3" spans="1:13" ht="19.899999999999999" customHeight="1" x14ac:dyDescent="0.25"/>
    <row r="4" spans="1:13" ht="19.899999999999999" customHeight="1" x14ac:dyDescent="0.25"/>
    <row r="5" spans="1:13" ht="19.899999999999999" customHeight="1" x14ac:dyDescent="0.25"/>
    <row r="6" spans="1:13" ht="19.899999999999999" customHeight="1" x14ac:dyDescent="0.25"/>
    <row r="7" spans="1:13" ht="19.899999999999999" customHeight="1" x14ac:dyDescent="0.25"/>
    <row r="8" spans="1:13" ht="19.899999999999999" customHeight="1" x14ac:dyDescent="0.25"/>
    <row r="9" spans="1:13" ht="19.899999999999999" customHeight="1" thickBot="1" x14ac:dyDescent="0.3"/>
    <row r="10" spans="1:13" ht="49.9" customHeight="1" thickBot="1" x14ac:dyDescent="0.3">
      <c r="A10" s="208" t="s">
        <v>13</v>
      </c>
      <c r="B10" s="209"/>
      <c r="C10" s="209"/>
      <c r="D10" s="224" t="s">
        <v>1087</v>
      </c>
      <c r="E10" s="225"/>
      <c r="F10" s="208" t="s">
        <v>6</v>
      </c>
      <c r="G10" s="209"/>
      <c r="H10" s="209"/>
      <c r="I10" s="209"/>
      <c r="J10" s="209"/>
      <c r="K10" s="209"/>
      <c r="L10" s="209"/>
      <c r="M10" s="210"/>
    </row>
    <row r="11" spans="1:13" ht="19.899999999999999" customHeight="1" thickBot="1" x14ac:dyDescent="0.3">
      <c r="A11" s="226" t="s">
        <v>1139</v>
      </c>
      <c r="B11" s="211" t="s">
        <v>9</v>
      </c>
      <c r="C11" s="213" t="s">
        <v>12</v>
      </c>
      <c r="D11" s="222" t="s">
        <v>11</v>
      </c>
      <c r="E11" s="215" t="s">
        <v>1086</v>
      </c>
      <c r="F11" s="217" t="s">
        <v>1354</v>
      </c>
      <c r="G11" s="215" t="s">
        <v>10</v>
      </c>
      <c r="H11" s="219" t="s">
        <v>1154</v>
      </c>
      <c r="I11" s="220"/>
      <c r="J11" s="221"/>
      <c r="K11" s="205" t="s">
        <v>1199</v>
      </c>
      <c r="L11" s="206"/>
      <c r="M11" s="207"/>
    </row>
    <row r="12" spans="1:13" ht="48" customHeight="1" thickBot="1" x14ac:dyDescent="0.3">
      <c r="A12" s="227"/>
      <c r="B12" s="212"/>
      <c r="C12" s="214"/>
      <c r="D12" s="223"/>
      <c r="E12" s="216"/>
      <c r="F12" s="218"/>
      <c r="G12" s="216"/>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1362</v>
      </c>
      <c r="B15" s="80" t="s">
        <v>1363</v>
      </c>
      <c r="C15" s="81" t="s">
        <v>1364</v>
      </c>
      <c r="D15" s="82" t="s">
        <v>1129</v>
      </c>
      <c r="E15" s="83" t="s">
        <v>1130</v>
      </c>
      <c r="F15" s="82" t="s">
        <v>1372</v>
      </c>
      <c r="G15" s="84" t="s">
        <v>1369</v>
      </c>
      <c r="H15" s="85">
        <f t="shared" ref="H15:J16" si="0">K15*365</f>
        <v>5096655.5999999996</v>
      </c>
      <c r="I15" s="86">
        <f t="shared" si="0"/>
        <v>5096655.5999999996</v>
      </c>
      <c r="J15" s="83">
        <f t="shared" si="0"/>
        <v>5096655.5999999996</v>
      </c>
      <c r="K15" s="85">
        <f>581.81*24</f>
        <v>13963.439999999999</v>
      </c>
      <c r="L15" s="86">
        <f>K15</f>
        <v>13963.439999999999</v>
      </c>
      <c r="M15" s="83">
        <f>L15</f>
        <v>13963.439999999999</v>
      </c>
    </row>
    <row r="16" spans="1:13" x14ac:dyDescent="0.25">
      <c r="A16" s="79" t="s">
        <v>1373</v>
      </c>
      <c r="B16" s="80" t="s">
        <v>1374</v>
      </c>
      <c r="C16" s="81" t="s">
        <v>1375</v>
      </c>
      <c r="D16" s="82" t="s">
        <v>1129</v>
      </c>
      <c r="E16" s="83" t="s">
        <v>1376</v>
      </c>
      <c r="F16" s="82" t="s">
        <v>1377</v>
      </c>
      <c r="G16" s="84" t="s">
        <v>1378</v>
      </c>
      <c r="H16" s="85">
        <f t="shared" si="0"/>
        <v>31562.147634381963</v>
      </c>
      <c r="I16" s="86">
        <f t="shared" si="0"/>
        <v>31562.147634381963</v>
      </c>
      <c r="J16" s="83">
        <f t="shared" si="0"/>
        <v>31562.147634381963</v>
      </c>
      <c r="K16" s="85">
        <f>3.60298488976963*24</f>
        <v>86.471637354471127</v>
      </c>
      <c r="L16" s="86">
        <f>K16</f>
        <v>86.471637354471127</v>
      </c>
      <c r="M16" s="83">
        <f>L16</f>
        <v>86.471637354471127</v>
      </c>
    </row>
    <row r="17" spans="1:13" x14ac:dyDescent="0.25">
      <c r="A17" s="79"/>
      <c r="B17" s="80"/>
      <c r="C17" s="81"/>
      <c r="D17" s="82"/>
      <c r="E17" s="83"/>
      <c r="F17" s="82"/>
      <c r="G17" s="84"/>
      <c r="H17" s="85"/>
      <c r="I17" s="86"/>
      <c r="J17" s="83"/>
      <c r="K17" s="85"/>
      <c r="L17" s="86"/>
      <c r="M17" s="83"/>
    </row>
    <row r="18" spans="1:13" x14ac:dyDescent="0.25">
      <c r="A18" s="79"/>
      <c r="B18" s="80"/>
      <c r="C18" s="81"/>
      <c r="D18" s="82"/>
      <c r="E18" s="83"/>
      <c r="F18" s="82"/>
      <c r="G18" s="84"/>
      <c r="H18" s="85"/>
      <c r="I18" s="86"/>
      <c r="J18" s="83"/>
      <c r="K18" s="85"/>
      <c r="L18" s="86"/>
      <c r="M18" s="83"/>
    </row>
    <row r="19" spans="1:13" x14ac:dyDescent="0.25">
      <c r="A19" s="79"/>
      <c r="B19" s="80"/>
      <c r="C19" s="81"/>
      <c r="D19" s="82"/>
      <c r="E19" s="83"/>
      <c r="F19" s="82"/>
      <c r="G19" s="84"/>
      <c r="H19" s="85"/>
      <c r="I19" s="86"/>
      <c r="J19" s="83"/>
      <c r="K19" s="85"/>
      <c r="L19" s="86"/>
      <c r="M19" s="83"/>
    </row>
    <row r="20" spans="1:13" x14ac:dyDescent="0.25">
      <c r="A20" s="79"/>
      <c r="B20" s="80"/>
      <c r="C20" s="81"/>
      <c r="D20" s="82"/>
      <c r="E20" s="83"/>
      <c r="F20" s="82"/>
      <c r="G20" s="84"/>
      <c r="H20" s="85"/>
      <c r="I20" s="86"/>
      <c r="J20" s="83"/>
      <c r="K20" s="85"/>
      <c r="L20" s="86"/>
      <c r="M20" s="83"/>
    </row>
    <row r="21" spans="1:13" x14ac:dyDescent="0.25">
      <c r="A21" s="79"/>
      <c r="B21" s="80"/>
      <c r="C21" s="81"/>
      <c r="D21" s="82"/>
      <c r="E21" s="83"/>
      <c r="F21" s="82"/>
      <c r="G21" s="84"/>
      <c r="H21" s="85"/>
      <c r="I21" s="86"/>
      <c r="J21" s="83"/>
      <c r="K21" s="85"/>
      <c r="L21" s="86"/>
      <c r="M21" s="83"/>
    </row>
    <row r="22" spans="1:13" x14ac:dyDescent="0.25">
      <c r="A22" s="79"/>
      <c r="B22" s="80"/>
      <c r="C22" s="81"/>
      <c r="D22" s="82"/>
      <c r="E22" s="83"/>
      <c r="F22" s="82"/>
      <c r="G22" s="84"/>
      <c r="H22" s="85"/>
      <c r="I22" s="86"/>
      <c r="J22" s="83"/>
      <c r="K22" s="85"/>
      <c r="L22" s="86"/>
      <c r="M22" s="83"/>
    </row>
    <row r="23" spans="1:13" x14ac:dyDescent="0.25">
      <c r="A23" s="79"/>
      <c r="B23" s="80"/>
      <c r="C23" s="81"/>
      <c r="D23" s="82"/>
      <c r="E23" s="83"/>
      <c r="F23" s="82"/>
      <c r="G23" s="84"/>
      <c r="H23" s="85"/>
      <c r="I23" s="86"/>
      <c r="J23" s="83"/>
      <c r="K23" s="85"/>
      <c r="L23" s="86"/>
      <c r="M23" s="83"/>
    </row>
    <row r="24" spans="1:13" x14ac:dyDescent="0.25">
      <c r="A24" s="79"/>
      <c r="B24" s="80"/>
      <c r="C24" s="81"/>
      <c r="D24" s="82"/>
      <c r="E24" s="83"/>
      <c r="F24" s="82"/>
      <c r="G24" s="84"/>
      <c r="H24" s="85"/>
      <c r="I24" s="86"/>
      <c r="J24" s="83"/>
      <c r="K24" s="85"/>
      <c r="L24" s="86"/>
      <c r="M24" s="83"/>
    </row>
    <row r="25" spans="1:13" x14ac:dyDescent="0.25">
      <c r="A25" s="79"/>
      <c r="B25" s="80"/>
      <c r="C25" s="81"/>
      <c r="D25" s="82"/>
      <c r="E25" s="83"/>
      <c r="F25" s="82"/>
      <c r="G25" s="84"/>
      <c r="H25" s="85"/>
      <c r="I25" s="86"/>
      <c r="J25" s="83"/>
      <c r="K25" s="85"/>
      <c r="L25" s="86"/>
      <c r="M25" s="83"/>
    </row>
    <row r="26" spans="1:13" x14ac:dyDescent="0.25">
      <c r="A26" s="79"/>
      <c r="B26" s="80"/>
      <c r="C26" s="81"/>
      <c r="D26" s="82"/>
      <c r="E26" s="83"/>
      <c r="F26" s="82"/>
      <c r="G26" s="84"/>
      <c r="H26" s="85"/>
      <c r="I26" s="86"/>
      <c r="J26" s="83"/>
      <c r="K26" s="85"/>
      <c r="L26" s="86"/>
      <c r="M26" s="83"/>
    </row>
    <row r="27" spans="1:13" x14ac:dyDescent="0.25">
      <c r="A27" s="79"/>
      <c r="B27" s="80"/>
      <c r="C27" s="81"/>
      <c r="D27" s="82"/>
      <c r="E27" s="83"/>
      <c r="F27" s="82"/>
      <c r="G27" s="84"/>
      <c r="H27" s="85"/>
      <c r="I27" s="86"/>
      <c r="J27" s="83"/>
      <c r="K27" s="85"/>
      <c r="L27" s="86"/>
      <c r="M27" s="83"/>
    </row>
    <row r="28" spans="1:13" x14ac:dyDescent="0.25">
      <c r="A28" s="79"/>
      <c r="B28" s="80"/>
      <c r="C28" s="81"/>
      <c r="D28" s="82"/>
      <c r="E28" s="83"/>
      <c r="F28" s="82"/>
      <c r="G28" s="84"/>
      <c r="H28" s="85"/>
      <c r="I28" s="86"/>
      <c r="J28" s="83"/>
      <c r="K28" s="85"/>
      <c r="L28" s="86"/>
      <c r="M28" s="83"/>
    </row>
    <row r="29" spans="1:13" x14ac:dyDescent="0.25">
      <c r="A29" s="79"/>
      <c r="B29" s="80"/>
      <c r="C29" s="81"/>
      <c r="D29" s="82"/>
      <c r="E29" s="83"/>
      <c r="F29" s="82"/>
      <c r="G29" s="84"/>
      <c r="H29" s="85"/>
      <c r="I29" s="86"/>
      <c r="J29" s="83"/>
      <c r="K29" s="85"/>
      <c r="L29" s="86"/>
      <c r="M29" s="83"/>
    </row>
    <row r="30" spans="1:13" x14ac:dyDescent="0.25">
      <c r="A30" s="79"/>
      <c r="B30" s="80"/>
      <c r="C30" s="81"/>
      <c r="D30" s="82"/>
      <c r="E30" s="83"/>
      <c r="F30" s="82"/>
      <c r="G30" s="84"/>
      <c r="H30" s="85"/>
      <c r="I30" s="86"/>
      <c r="J30" s="83"/>
      <c r="K30" s="85"/>
      <c r="L30" s="86"/>
      <c r="M30" s="83"/>
    </row>
    <row r="31" spans="1:13" x14ac:dyDescent="0.25">
      <c r="A31" s="79"/>
      <c r="B31" s="80"/>
      <c r="C31" s="81"/>
      <c r="D31" s="82"/>
      <c r="E31" s="83"/>
      <c r="F31" s="82"/>
      <c r="G31" s="84"/>
      <c r="H31" s="85"/>
      <c r="I31" s="86"/>
      <c r="J31" s="83"/>
      <c r="K31" s="85"/>
      <c r="L31" s="86"/>
      <c r="M31" s="83"/>
    </row>
    <row r="32" spans="1:13" x14ac:dyDescent="0.25">
      <c r="A32" s="79"/>
      <c r="B32" s="80"/>
      <c r="C32" s="81"/>
      <c r="D32" s="82"/>
      <c r="E32" s="83"/>
      <c r="F32" s="82"/>
      <c r="G32" s="84"/>
      <c r="H32" s="85"/>
      <c r="I32" s="86"/>
      <c r="J32" s="83"/>
      <c r="K32" s="85"/>
      <c r="L32" s="86"/>
      <c r="M32" s="83"/>
    </row>
    <row r="33" spans="1:13" x14ac:dyDescent="0.25">
      <c r="A33" s="79"/>
      <c r="B33" s="80"/>
      <c r="C33" s="81"/>
      <c r="D33" s="82"/>
      <c r="E33" s="83"/>
      <c r="F33" s="82"/>
      <c r="G33" s="84"/>
      <c r="H33" s="85"/>
      <c r="I33" s="86"/>
      <c r="J33" s="83"/>
      <c r="K33" s="85"/>
      <c r="L33" s="86"/>
      <c r="M33" s="83"/>
    </row>
    <row r="34" spans="1:13" x14ac:dyDescent="0.25">
      <c r="A34" s="79"/>
      <c r="B34" s="80"/>
      <c r="C34" s="81"/>
      <c r="D34" s="82"/>
      <c r="E34" s="83"/>
      <c r="F34" s="82"/>
      <c r="G34" s="84"/>
      <c r="H34" s="85"/>
      <c r="I34" s="86"/>
      <c r="J34" s="83"/>
      <c r="K34" s="85"/>
      <c r="L34" s="86"/>
      <c r="M34" s="83"/>
    </row>
    <row r="35" spans="1:13" x14ac:dyDescent="0.25">
      <c r="A35" s="79"/>
      <c r="B35" s="80"/>
      <c r="C35" s="81"/>
      <c r="D35" s="82"/>
      <c r="E35" s="83"/>
      <c r="F35" s="82"/>
      <c r="G35" s="84"/>
      <c r="H35" s="85"/>
      <c r="I35" s="86"/>
      <c r="J35" s="83"/>
      <c r="K35" s="85"/>
      <c r="L35" s="86"/>
      <c r="M35" s="83"/>
    </row>
    <row r="36" spans="1:13" x14ac:dyDescent="0.25">
      <c r="A36" s="79"/>
      <c r="B36" s="80"/>
      <c r="C36" s="81"/>
      <c r="D36" s="82"/>
      <c r="E36" s="83"/>
      <c r="F36" s="82"/>
      <c r="G36" s="84"/>
      <c r="H36" s="85"/>
      <c r="I36" s="86"/>
      <c r="J36" s="83"/>
      <c r="K36" s="85"/>
      <c r="L36" s="86"/>
      <c r="M36" s="83"/>
    </row>
    <row r="37" spans="1:13" x14ac:dyDescent="0.25">
      <c r="A37" s="79"/>
      <c r="B37" s="80"/>
      <c r="C37" s="81"/>
      <c r="D37" s="82"/>
      <c r="E37" s="83"/>
      <c r="F37" s="82"/>
      <c r="G37" s="84"/>
      <c r="H37" s="85"/>
      <c r="I37" s="86"/>
      <c r="J37" s="83"/>
      <c r="K37" s="85"/>
      <c r="L37" s="86"/>
      <c r="M37" s="83"/>
    </row>
    <row r="38" spans="1:13" x14ac:dyDescent="0.25">
      <c r="A38" s="79"/>
      <c r="B38" s="80"/>
      <c r="C38" s="81"/>
      <c r="D38" s="82"/>
      <c r="E38" s="83"/>
      <c r="F38" s="82"/>
      <c r="G38" s="84"/>
      <c r="H38" s="85"/>
      <c r="I38" s="86"/>
      <c r="J38" s="83"/>
      <c r="K38" s="85"/>
      <c r="L38" s="86"/>
      <c r="M38" s="83"/>
    </row>
    <row r="39" spans="1:13" x14ac:dyDescent="0.25">
      <c r="A39" s="79"/>
      <c r="B39" s="80"/>
      <c r="C39" s="81"/>
      <c r="D39" s="82"/>
      <c r="E39" s="83"/>
      <c r="F39" s="82"/>
      <c r="G39" s="84"/>
      <c r="H39" s="85"/>
      <c r="I39" s="86"/>
      <c r="J39" s="83"/>
      <c r="K39" s="85"/>
      <c r="L39" s="86"/>
      <c r="M39" s="83"/>
    </row>
    <row r="40" spans="1:13" x14ac:dyDescent="0.25">
      <c r="A40" s="79"/>
      <c r="B40" s="80"/>
      <c r="C40" s="81"/>
      <c r="D40" s="82"/>
      <c r="E40" s="83"/>
      <c r="F40" s="82"/>
      <c r="G40" s="84"/>
      <c r="H40" s="85"/>
      <c r="I40" s="86"/>
      <c r="J40" s="83"/>
      <c r="K40" s="85"/>
      <c r="L40" s="86"/>
      <c r="M40" s="83"/>
    </row>
    <row r="41" spans="1:13" x14ac:dyDescent="0.25">
      <c r="A41" s="79"/>
      <c r="B41" s="80"/>
      <c r="C41" s="81"/>
      <c r="D41" s="82"/>
      <c r="E41" s="83"/>
      <c r="F41" s="82"/>
      <c r="G41" s="84"/>
      <c r="H41" s="85"/>
      <c r="I41" s="86"/>
      <c r="J41" s="83"/>
      <c r="K41" s="85"/>
      <c r="L41" s="86"/>
      <c r="M41" s="83"/>
    </row>
    <row r="42" spans="1:13" x14ac:dyDescent="0.25">
      <c r="A42" s="79"/>
      <c r="B42" s="80"/>
      <c r="C42" s="81"/>
      <c r="D42" s="82"/>
      <c r="E42" s="83"/>
      <c r="F42" s="82"/>
      <c r="G42" s="84"/>
      <c r="H42" s="85"/>
      <c r="I42" s="86"/>
      <c r="J42" s="83"/>
      <c r="K42" s="85"/>
      <c r="L42" s="86"/>
      <c r="M42" s="83"/>
    </row>
    <row r="43" spans="1:13" x14ac:dyDescent="0.25">
      <c r="A43" s="79"/>
      <c r="B43" s="80"/>
      <c r="C43" s="81"/>
      <c r="D43" s="82"/>
      <c r="E43" s="83"/>
      <c r="F43" s="82"/>
      <c r="G43" s="84"/>
      <c r="H43" s="85"/>
      <c r="I43" s="86"/>
      <c r="J43" s="83"/>
      <c r="K43" s="85"/>
      <c r="L43" s="86"/>
      <c r="M43" s="83"/>
    </row>
    <row r="44" spans="1:13" x14ac:dyDescent="0.25">
      <c r="A44" s="79"/>
      <c r="B44" s="80"/>
      <c r="C44" s="81"/>
      <c r="D44" s="82"/>
      <c r="E44" s="83"/>
      <c r="F44" s="82"/>
      <c r="G44" s="84"/>
      <c r="H44" s="85"/>
      <c r="I44" s="86"/>
      <c r="J44" s="83"/>
      <c r="K44" s="85"/>
      <c r="L44" s="86"/>
      <c r="M44" s="83"/>
    </row>
    <row r="45" spans="1:13" x14ac:dyDescent="0.25">
      <c r="A45" s="79"/>
      <c r="B45" s="80"/>
      <c r="C45" s="81"/>
      <c r="D45" s="82"/>
      <c r="E45" s="83"/>
      <c r="F45" s="82"/>
      <c r="G45" s="84"/>
      <c r="H45" s="85"/>
      <c r="I45" s="86"/>
      <c r="J45" s="83"/>
      <c r="K45" s="85"/>
      <c r="L45" s="86"/>
      <c r="M45" s="83"/>
    </row>
    <row r="46" spans="1:13" x14ac:dyDescent="0.25">
      <c r="A46" s="79"/>
      <c r="B46" s="80"/>
      <c r="C46" s="81"/>
      <c r="D46" s="82"/>
      <c r="E46" s="83"/>
      <c r="F46" s="82"/>
      <c r="G46" s="84"/>
      <c r="H46" s="85"/>
      <c r="I46" s="86"/>
      <c r="J46" s="83"/>
      <c r="K46" s="85"/>
      <c r="L46" s="86"/>
      <c r="M46" s="83"/>
    </row>
    <row r="47" spans="1:13" x14ac:dyDescent="0.25">
      <c r="A47" s="79"/>
      <c r="B47" s="80"/>
      <c r="C47" s="81"/>
      <c r="D47" s="82"/>
      <c r="E47" s="83"/>
      <c r="F47" s="82"/>
      <c r="G47" s="84"/>
      <c r="H47" s="85"/>
      <c r="I47" s="86"/>
      <c r="J47" s="83"/>
      <c r="K47" s="85"/>
      <c r="L47" s="86"/>
      <c r="M47" s="83"/>
    </row>
    <row r="48" spans="1:13" x14ac:dyDescent="0.25">
      <c r="A48" s="79"/>
      <c r="B48" s="80"/>
      <c r="C48" s="81"/>
      <c r="D48" s="82"/>
      <c r="E48" s="83"/>
      <c r="F48" s="82"/>
      <c r="G48" s="84"/>
      <c r="H48" s="85"/>
      <c r="I48" s="86"/>
      <c r="J48" s="83"/>
      <c r="K48" s="85"/>
      <c r="L48" s="86"/>
      <c r="M48" s="83"/>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85"/>
      <c r="I50" s="86"/>
      <c r="J50" s="83"/>
      <c r="K50" s="85"/>
      <c r="L50" s="86"/>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ht="15.75" thickBot="1" x14ac:dyDescent="0.3">
      <c r="A200" s="87"/>
      <c r="B200" s="88"/>
      <c r="C200" s="89"/>
      <c r="D200" s="90"/>
      <c r="E200" s="91"/>
      <c r="F200" s="90"/>
      <c r="G200" s="92"/>
      <c r="H200" s="93"/>
      <c r="I200" s="94"/>
      <c r="J200" s="91"/>
      <c r="K200" s="93"/>
      <c r="L200" s="94"/>
      <c r="M200" s="91"/>
    </row>
    <row r="201" spans="1:13" ht="40.15" customHeight="1" thickBot="1" x14ac:dyDescent="0.3">
      <c r="A201" s="95"/>
      <c r="B201" s="96"/>
      <c r="C201" s="96"/>
      <c r="D201" s="97"/>
      <c r="E201" s="97"/>
      <c r="F201" s="97"/>
      <c r="G201" s="96"/>
      <c r="H201" s="97"/>
      <c r="I201" s="97"/>
      <c r="J201" s="97"/>
      <c r="K201" s="97"/>
      <c r="L201" s="97"/>
      <c r="M201" s="98"/>
    </row>
  </sheetData>
  <sheetProtection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566"/>
  <sheetViews>
    <sheetView workbookViewId="0">
      <selection activeCell="I105" sqref="I105"/>
    </sheetView>
  </sheetViews>
  <sheetFormatPr defaultColWidth="8.7109375" defaultRowHeight="15" x14ac:dyDescent="0.25"/>
  <cols>
    <col min="1" max="1" width="22.42578125" style="1" customWidth="1"/>
    <col min="2" max="2" width="16.7109375" style="3" customWidth="1"/>
    <col min="3" max="3" width="40" customWidth="1"/>
    <col min="4" max="4" width="19.140625" style="1" hidden="1" customWidth="1"/>
    <col min="5" max="5" width="28.42578125" style="7" customWidth="1"/>
    <col min="6" max="8" width="18.42578125" style="1" customWidth="1"/>
    <col min="9" max="9" width="60.42578125" customWidth="1"/>
    <col min="10" max="15" width="18.42578125" style="1" customWidth="1"/>
  </cols>
  <sheetData>
    <row r="1" spans="1:15" ht="19.899999999999999" customHeight="1" x14ac:dyDescent="0.25">
      <c r="E1" s="153"/>
    </row>
    <row r="2" spans="1:15" ht="19.899999999999999" customHeight="1" x14ac:dyDescent="0.25">
      <c r="E2" s="153"/>
    </row>
    <row r="3" spans="1:15" ht="19.899999999999999" customHeight="1" x14ac:dyDescent="0.25">
      <c r="E3" s="153"/>
    </row>
    <row r="4" spans="1:15" ht="19.899999999999999" customHeight="1" x14ac:dyDescent="0.25">
      <c r="E4" s="153"/>
    </row>
    <row r="5" spans="1:15" ht="19.899999999999999" customHeight="1" x14ac:dyDescent="0.25">
      <c r="E5" s="153"/>
    </row>
    <row r="6" spans="1:15" ht="19.899999999999999" customHeight="1" x14ac:dyDescent="0.25">
      <c r="E6" s="153"/>
    </row>
    <row r="7" spans="1:15" ht="19.899999999999999" customHeight="1" x14ac:dyDescent="0.25">
      <c r="E7" s="153"/>
    </row>
    <row r="8" spans="1:15" ht="19.899999999999999" customHeight="1" thickBot="1" x14ac:dyDescent="0.3">
      <c r="E8" s="153"/>
    </row>
    <row r="9" spans="1:15" ht="19.899999999999999" customHeight="1" thickBot="1" x14ac:dyDescent="0.35">
      <c r="A9" s="22"/>
      <c r="B9" s="112"/>
      <c r="C9" s="113"/>
      <c r="D9" s="22"/>
      <c r="E9" s="154"/>
      <c r="F9" s="113"/>
      <c r="G9" s="113"/>
      <c r="H9" s="113"/>
      <c r="I9" s="113"/>
      <c r="J9" s="228" t="s">
        <v>1194</v>
      </c>
      <c r="K9" s="229"/>
      <c r="L9" s="229"/>
      <c r="M9" s="229"/>
      <c r="N9" s="229"/>
      <c r="O9" s="230"/>
    </row>
    <row r="10" spans="1:15" ht="21" thickBot="1" x14ac:dyDescent="0.3">
      <c r="A10" s="243" t="s">
        <v>1151</v>
      </c>
      <c r="B10" s="249" t="s">
        <v>1083</v>
      </c>
      <c r="C10" s="213"/>
      <c r="D10" s="250"/>
      <c r="E10" s="246" t="s">
        <v>1205</v>
      </c>
      <c r="F10" s="231" t="s">
        <v>1202</v>
      </c>
      <c r="G10" s="232"/>
      <c r="H10" s="232"/>
      <c r="I10" s="233"/>
      <c r="J10" s="257" t="s">
        <v>1195</v>
      </c>
      <c r="K10" s="258"/>
      <c r="L10" s="259"/>
      <c r="M10" s="263" t="s">
        <v>1198</v>
      </c>
      <c r="N10" s="264"/>
      <c r="O10" s="265"/>
    </row>
    <row r="11" spans="1:15" ht="18.75" thickBot="1" x14ac:dyDescent="0.3">
      <c r="A11" s="244"/>
      <c r="B11" s="251"/>
      <c r="C11" s="214"/>
      <c r="D11" s="252"/>
      <c r="E11" s="247"/>
      <c r="F11" s="253" t="s">
        <v>1203</v>
      </c>
      <c r="G11" s="254"/>
      <c r="H11" s="255" t="s">
        <v>1089</v>
      </c>
      <c r="I11" s="255" t="s">
        <v>1088</v>
      </c>
      <c r="J11" s="260"/>
      <c r="K11" s="261"/>
      <c r="L11" s="262"/>
      <c r="M11" s="266"/>
      <c r="N11" s="267"/>
      <c r="O11" s="268"/>
    </row>
    <row r="12" spans="1:15" ht="19.899999999999999" customHeight="1" thickBot="1" x14ac:dyDescent="0.3">
      <c r="A12" s="245"/>
      <c r="B12" s="155" t="s">
        <v>1240</v>
      </c>
      <c r="C12" s="156" t="s">
        <v>1100</v>
      </c>
      <c r="D12" s="157" t="s">
        <v>1150</v>
      </c>
      <c r="E12" s="248"/>
      <c r="F12" s="158" t="s">
        <v>1196</v>
      </c>
      <c r="G12" s="159" t="s">
        <v>1197</v>
      </c>
      <c r="H12" s="256"/>
      <c r="I12" s="256"/>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1362</v>
      </c>
      <c r="B16" s="100" t="s">
        <v>1019</v>
      </c>
      <c r="C16" s="81" t="str">
        <f>IFERROR(IF(B16="No CAS","",INDEX('DEQ Pollutant List'!$C$7:$C$611,MATCH('3. Pollutant Emissions - EF'!B16,'DEQ Pollutant List'!$B$7:$B$611,0))),"")</f>
        <v>1,1,1-Trichloroethane (methyl chloroform)</v>
      </c>
      <c r="D16" s="115">
        <f>IFERROR(IF(OR($B16="",$B16="No CAS"),INDEX('DEQ Pollutant List'!$A$7:$A$611,MATCH($C16,'DEQ Pollutant List'!$C$7:$C$611,0)),INDEX('DEQ Pollutant List'!$A$7:$A$611,MATCH($B16,'DEQ Pollutant List'!$B$7:$B$611,0))),"")</f>
        <v>326</v>
      </c>
      <c r="E16" s="101">
        <v>0.5</v>
      </c>
      <c r="F16" s="102">
        <v>5.7800000000000002E-5</v>
      </c>
      <c r="G16" s="103">
        <v>5.7800000000000002E-5</v>
      </c>
      <c r="H16" s="83" t="s">
        <v>1370</v>
      </c>
      <c r="I16" s="104" t="s">
        <v>1371</v>
      </c>
      <c r="J16" s="102">
        <f>'2. Emissions Units &amp; Activities'!H$15*'3. Pollutant Emissions - EF'!$F16*(1-'3. Pollutant Emissions - EF'!$E16)</f>
        <v>147.29334684</v>
      </c>
      <c r="K16" s="105">
        <f>'2. Emissions Units &amp; Activities'!I$15*'3. Pollutant Emissions - EF'!$F16*(1-'3. Pollutant Emissions - EF'!$E16)</f>
        <v>147.29334684</v>
      </c>
      <c r="L16" s="83">
        <f>'2. Emissions Units &amp; Activities'!J$15*'3. Pollutant Emissions - EF'!$F16*(1-'3. Pollutant Emissions - EF'!$E16)</f>
        <v>147.29334684</v>
      </c>
      <c r="M16" s="102">
        <f>'2. Emissions Units &amp; Activities'!K$15*'3. Pollutant Emissions - EF'!$G16*(1-'3. Pollutant Emissions - EF'!$E16)</f>
        <v>0.40354341599999999</v>
      </c>
      <c r="N16" s="105">
        <f>'2. Emissions Units &amp; Activities'!L$15*'3. Pollutant Emissions - EF'!$G16*(1-'3. Pollutant Emissions - EF'!$E16)</f>
        <v>0.40354341599999999</v>
      </c>
      <c r="O16" s="83">
        <f>'2. Emissions Units &amp; Activities'!M$15*'3. Pollutant Emissions - EF'!$G16*(1-'3. Pollutant Emissions - EF'!$E16)</f>
        <v>0.40354341599999999</v>
      </c>
    </row>
    <row r="17" spans="1:15" x14ac:dyDescent="0.25">
      <c r="A17" s="79" t="s">
        <v>1362</v>
      </c>
      <c r="B17" s="100" t="s">
        <v>807</v>
      </c>
      <c r="C17" s="81" t="str">
        <f>IFERROR(IF(B17="No CAS","",INDEX('DEQ Pollutant List'!$C$7:$C$611,MATCH('3. Pollutant Emissions - EF'!B17,'DEQ Pollutant List'!$B$7:$B$611,0))),"")</f>
        <v>1,2,3,4,6,7,8-Heptachlorodibenzofuran (HpCDF)</v>
      </c>
      <c r="D17" s="115">
        <f>IFERROR(IF(OR($B17="",$B17="No CAS"),INDEX('DEQ Pollutant List'!$A$7:$A$611,MATCH($C17,'DEQ Pollutant List'!$C$7:$C$611,0)),INDEX('DEQ Pollutant List'!$A$7:$A$611,MATCH($B17,'DEQ Pollutant List'!$B$7:$B$611,0))),"")</f>
        <v>546</v>
      </c>
      <c r="E17" s="101">
        <v>0</v>
      </c>
      <c r="F17" s="102">
        <v>5.8199999999999998E-12</v>
      </c>
      <c r="G17" s="103">
        <v>5.8199999999999998E-12</v>
      </c>
      <c r="H17" s="83" t="s">
        <v>1370</v>
      </c>
      <c r="I17" s="104" t="s">
        <v>1371</v>
      </c>
      <c r="J17" s="102">
        <f>'2. Emissions Units &amp; Activities'!H$15*'3. Pollutant Emissions - EF'!$F17*(1-'3. Pollutant Emissions - EF'!$E17)</f>
        <v>2.9662535591999995E-5</v>
      </c>
      <c r="K17" s="105">
        <f>'2. Emissions Units &amp; Activities'!I$15*'3. Pollutant Emissions - EF'!$F17*(1-'3. Pollutant Emissions - EF'!$E17)</f>
        <v>2.9662535591999995E-5</v>
      </c>
      <c r="L17" s="83">
        <f>'2. Emissions Units &amp; Activities'!J$15*'3. Pollutant Emissions - EF'!$F17*(1-'3. Pollutant Emissions - EF'!$E17)</f>
        <v>2.9662535591999995E-5</v>
      </c>
      <c r="M17" s="102">
        <f>'2. Emissions Units &amp; Activities'!K$15*'3. Pollutant Emissions - EF'!$G17*(1-'3. Pollutant Emissions - EF'!$E17)</f>
        <v>8.1267220799999987E-8</v>
      </c>
      <c r="N17" s="105">
        <f>'2. Emissions Units &amp; Activities'!L$15*'3. Pollutant Emissions - EF'!$G17*(1-'3. Pollutant Emissions - EF'!$E17)</f>
        <v>8.1267220799999987E-8</v>
      </c>
      <c r="O17" s="83">
        <f>'2. Emissions Units &amp; Activities'!M$15*'3. Pollutant Emissions - EF'!$G17*(1-'3. Pollutant Emissions - EF'!$E17)</f>
        <v>8.1267220799999987E-8</v>
      </c>
    </row>
    <row r="18" spans="1:15" x14ac:dyDescent="0.25">
      <c r="A18" s="79" t="s">
        <v>1362</v>
      </c>
      <c r="B18" s="100" t="s">
        <v>790</v>
      </c>
      <c r="C18" s="81" t="str">
        <f>IFERROR(IF(B18="No CAS","",INDEX('DEQ Pollutant List'!$C$7:$C$611,MATCH('3. Pollutant Emissions - EF'!B18,'DEQ Pollutant List'!$B$7:$B$611,0))),"")</f>
        <v>1,2,3,4,6,7,8-Heptachlorodibenzo-p-dioxin (HpCDD)</v>
      </c>
      <c r="D18" s="115">
        <f>IFERROR(IF(OR($B18="",$B18="No CAS"),INDEX('DEQ Pollutant List'!$A$7:$A$611,MATCH($C18,'DEQ Pollutant List'!$C$7:$C$611,0)),INDEX('DEQ Pollutant List'!$A$7:$A$611,MATCH($B18,'DEQ Pollutant List'!$B$7:$B$611,0))),"")</f>
        <v>532</v>
      </c>
      <c r="E18" s="101">
        <v>0</v>
      </c>
      <c r="F18" s="102">
        <v>9.8899999999999993E-12</v>
      </c>
      <c r="G18" s="103">
        <v>9.8899999999999993E-12</v>
      </c>
      <c r="H18" s="83" t="s">
        <v>1370</v>
      </c>
      <c r="I18" s="104" t="s">
        <v>1371</v>
      </c>
      <c r="J18" s="102">
        <f>'2. Emissions Units &amp; Activities'!H$15*'3. Pollutant Emissions - EF'!$F18*(1-'3. Pollutant Emissions - EF'!$E18)</f>
        <v>5.0405923883999994E-5</v>
      </c>
      <c r="K18" s="105">
        <f>'2. Emissions Units &amp; Activities'!I$15*'3. Pollutant Emissions - EF'!$F18*(1-'3. Pollutant Emissions - EF'!$E18)</f>
        <v>5.0405923883999994E-5</v>
      </c>
      <c r="L18" s="83">
        <f>'2. Emissions Units &amp; Activities'!J$15*'3. Pollutant Emissions - EF'!$F18*(1-'3. Pollutant Emissions - EF'!$E18)</f>
        <v>5.0405923883999994E-5</v>
      </c>
      <c r="M18" s="102">
        <f>'2. Emissions Units &amp; Activities'!K$15*'3. Pollutant Emissions - EF'!$G18*(1-'3. Pollutant Emissions - EF'!$E18)</f>
        <v>1.3809842159999999E-7</v>
      </c>
      <c r="N18" s="105">
        <f>'2. Emissions Units &amp; Activities'!L$15*'3. Pollutant Emissions - EF'!$G18*(1-'3. Pollutant Emissions - EF'!$E18)</f>
        <v>1.3809842159999999E-7</v>
      </c>
      <c r="O18" s="83">
        <f>'2. Emissions Units &amp; Activities'!M$15*'3. Pollutant Emissions - EF'!$G18*(1-'3. Pollutant Emissions - EF'!$E18)</f>
        <v>1.3809842159999999E-7</v>
      </c>
    </row>
    <row r="19" spans="1:15" x14ac:dyDescent="0.25">
      <c r="A19" s="79" t="s">
        <v>1362</v>
      </c>
      <c r="B19" s="100" t="s">
        <v>809</v>
      </c>
      <c r="C19" s="81" t="str">
        <f>IFERROR(IF(B19="No CAS","",INDEX('DEQ Pollutant List'!$C$7:$C$611,MATCH('3. Pollutant Emissions - EF'!B19,'DEQ Pollutant List'!$B$7:$B$611,0))),"")</f>
        <v>1,2,3,4,7,8,9-Heptachlorodibenzofuran (HpCDF)</v>
      </c>
      <c r="D19" s="115">
        <f>IFERROR(IF(OR($B19="",$B19="No CAS"),INDEX('DEQ Pollutant List'!$A$7:$A$611,MATCH($C19,'DEQ Pollutant List'!$C$7:$C$611,0)),INDEX('DEQ Pollutant List'!$A$7:$A$611,MATCH($B19,'DEQ Pollutant List'!$B$7:$B$611,0))),"")</f>
        <v>547</v>
      </c>
      <c r="E19" s="101">
        <v>0</v>
      </c>
      <c r="F19" s="102">
        <v>9.3299999999999996E-13</v>
      </c>
      <c r="G19" s="103">
        <v>9.3299999999999996E-13</v>
      </c>
      <c r="H19" s="83" t="s">
        <v>1370</v>
      </c>
      <c r="I19" s="104" t="s">
        <v>1371</v>
      </c>
      <c r="J19" s="102">
        <f>'2. Emissions Units &amp; Activities'!H$15*'3. Pollutant Emissions - EF'!$F19*(1-'3. Pollutant Emissions - EF'!$E19)</f>
        <v>4.7551796747999993E-6</v>
      </c>
      <c r="K19" s="105">
        <f>'2. Emissions Units &amp; Activities'!I$15*'3. Pollutant Emissions - EF'!$F19*(1-'3. Pollutant Emissions - EF'!$E19)</f>
        <v>4.7551796747999993E-6</v>
      </c>
      <c r="L19" s="83">
        <f>'2. Emissions Units &amp; Activities'!J$15*'3. Pollutant Emissions - EF'!$F19*(1-'3. Pollutant Emissions - EF'!$E19)</f>
        <v>4.7551796747999993E-6</v>
      </c>
      <c r="M19" s="102">
        <f>'2. Emissions Units &amp; Activities'!K$15*'3. Pollutant Emissions - EF'!$G19*(1-'3. Pollutant Emissions - EF'!$E19)</f>
        <v>1.3027889519999998E-8</v>
      </c>
      <c r="N19" s="105">
        <f>'2. Emissions Units &amp; Activities'!L$15*'3. Pollutant Emissions - EF'!$G19*(1-'3. Pollutant Emissions - EF'!$E19)</f>
        <v>1.3027889519999998E-8</v>
      </c>
      <c r="O19" s="83">
        <f>'2. Emissions Units &amp; Activities'!M$15*'3. Pollutant Emissions - EF'!$G19*(1-'3. Pollutant Emissions - EF'!$E19)</f>
        <v>1.3027889519999998E-8</v>
      </c>
    </row>
    <row r="20" spans="1:15" x14ac:dyDescent="0.25">
      <c r="A20" s="79" t="s">
        <v>1362</v>
      </c>
      <c r="B20" s="100" t="s">
        <v>800</v>
      </c>
      <c r="C20" s="81" t="str">
        <f>IFERROR(IF(B20="No CAS","",INDEX('DEQ Pollutant List'!$C$7:$C$611,MATCH('3. Pollutant Emissions - EF'!B20,'DEQ Pollutant List'!$B$7:$B$611,0))),"")</f>
        <v>1,2,3,4,7,8-Hexachlorodibenzofuran (HxCDF)</v>
      </c>
      <c r="D20" s="115">
        <f>IFERROR(IF(OR($B20="",$B20="No CAS"),INDEX('DEQ Pollutant List'!$A$7:$A$611,MATCH($C20,'DEQ Pollutant List'!$C$7:$C$611,0)),INDEX('DEQ Pollutant List'!$A$7:$A$611,MATCH($B20,'DEQ Pollutant List'!$B$7:$B$611,0))),"")</f>
        <v>542</v>
      </c>
      <c r="E20" s="101">
        <v>0</v>
      </c>
      <c r="F20" s="102">
        <v>3.6399999999999998E-12</v>
      </c>
      <c r="G20" s="103">
        <v>3.6399999999999998E-12</v>
      </c>
      <c r="H20" s="83" t="s">
        <v>1370</v>
      </c>
      <c r="I20" s="104" t="s">
        <v>1371</v>
      </c>
      <c r="J20" s="102">
        <f>'2. Emissions Units &amp; Activities'!H$15*'3. Pollutant Emissions - EF'!$F20*(1-'3. Pollutant Emissions - EF'!$E20)</f>
        <v>1.8551826383999997E-5</v>
      </c>
      <c r="K20" s="105">
        <f>'2. Emissions Units &amp; Activities'!I$15*'3. Pollutant Emissions - EF'!$F20*(1-'3. Pollutant Emissions - EF'!$E20)</f>
        <v>1.8551826383999997E-5</v>
      </c>
      <c r="L20" s="83">
        <f>'2. Emissions Units &amp; Activities'!J$15*'3. Pollutant Emissions - EF'!$F20*(1-'3. Pollutant Emissions - EF'!$E20)</f>
        <v>1.8551826383999997E-5</v>
      </c>
      <c r="M20" s="102">
        <f>'2. Emissions Units &amp; Activities'!K$15*'3. Pollutant Emissions - EF'!$G20*(1-'3. Pollutant Emissions - EF'!$E20)</f>
        <v>5.0826921599999991E-8</v>
      </c>
      <c r="N20" s="105">
        <f>'2. Emissions Units &amp; Activities'!L$15*'3. Pollutant Emissions - EF'!$G20*(1-'3. Pollutant Emissions - EF'!$E20)</f>
        <v>5.0826921599999991E-8</v>
      </c>
      <c r="O20" s="83">
        <f>'2. Emissions Units &amp; Activities'!M$15*'3. Pollutant Emissions - EF'!$G20*(1-'3. Pollutant Emissions - EF'!$E20)</f>
        <v>5.0826921599999991E-8</v>
      </c>
    </row>
    <row r="21" spans="1:15" x14ac:dyDescent="0.25">
      <c r="A21" s="79" t="s">
        <v>1362</v>
      </c>
      <c r="B21" s="100" t="s">
        <v>784</v>
      </c>
      <c r="C21" s="81" t="str">
        <f>IFERROR(IF(B21="No CAS","",INDEX('DEQ Pollutant List'!$C$7:$C$611,MATCH('3. Pollutant Emissions - EF'!B21,'DEQ Pollutant List'!$B$7:$B$611,0))),"")</f>
        <v>1,2,3,4,7,8-Hexachlorodibenzo-p-dioxin (HxCDD)</v>
      </c>
      <c r="D21" s="115">
        <f>IFERROR(IF(OR($B21="",$B21="No CAS"),INDEX('DEQ Pollutant List'!$A$7:$A$611,MATCH($C21,'DEQ Pollutant List'!$C$7:$C$611,0)),INDEX('DEQ Pollutant List'!$A$7:$A$611,MATCH($B21,'DEQ Pollutant List'!$B$7:$B$611,0))),"")</f>
        <v>529</v>
      </c>
      <c r="E21" s="101">
        <v>0</v>
      </c>
      <c r="F21" s="102">
        <v>9.2199999999999991E-13</v>
      </c>
      <c r="G21" s="103">
        <v>9.2199999999999991E-13</v>
      </c>
      <c r="H21" s="83" t="s">
        <v>1370</v>
      </c>
      <c r="I21" s="104" t="s">
        <v>1371</v>
      </c>
      <c r="J21" s="102">
        <f>'2. Emissions Units &amp; Activities'!H$15*'3. Pollutant Emissions - EF'!$F21*(1-'3. Pollutant Emissions - EF'!$E21)</f>
        <v>4.6991164631999994E-6</v>
      </c>
      <c r="K21" s="105">
        <f>'2. Emissions Units &amp; Activities'!I$15*'3. Pollutant Emissions - EF'!$F21*(1-'3. Pollutant Emissions - EF'!$E21)</f>
        <v>4.6991164631999994E-6</v>
      </c>
      <c r="L21" s="83">
        <f>'2. Emissions Units &amp; Activities'!J$15*'3. Pollutant Emissions - EF'!$F21*(1-'3. Pollutant Emissions - EF'!$E21)</f>
        <v>4.6991164631999994E-6</v>
      </c>
      <c r="M21" s="102">
        <f>'2. Emissions Units &amp; Activities'!K$15*'3. Pollutant Emissions - EF'!$G21*(1-'3. Pollutant Emissions - EF'!$E21)</f>
        <v>1.2874291679999997E-8</v>
      </c>
      <c r="N21" s="105">
        <f>'2. Emissions Units &amp; Activities'!L$15*'3. Pollutant Emissions - EF'!$G21*(1-'3. Pollutant Emissions - EF'!$E21)</f>
        <v>1.2874291679999997E-8</v>
      </c>
      <c r="O21" s="83">
        <f>'2. Emissions Units &amp; Activities'!M$15*'3. Pollutant Emissions - EF'!$G21*(1-'3. Pollutant Emissions - EF'!$E21)</f>
        <v>1.2874291679999997E-8</v>
      </c>
    </row>
    <row r="22" spans="1:15" x14ac:dyDescent="0.25">
      <c r="A22" s="79" t="s">
        <v>1362</v>
      </c>
      <c r="B22" s="100" t="s">
        <v>802</v>
      </c>
      <c r="C22" s="81" t="str">
        <f>IFERROR(IF(B22="No CAS","",INDEX('DEQ Pollutant List'!$C$7:$C$611,MATCH('3. Pollutant Emissions - EF'!B22,'DEQ Pollutant List'!$B$7:$B$611,0))),"")</f>
        <v>1,2,3,6,7,8-Hexachlorodibenzofuran (HxCDF)</v>
      </c>
      <c r="D22" s="115">
        <f>IFERROR(IF(OR($B22="",$B22="No CAS"),INDEX('DEQ Pollutant List'!$A$7:$A$611,MATCH($C22,'DEQ Pollutant List'!$C$7:$C$611,0)),INDEX('DEQ Pollutant List'!$A$7:$A$611,MATCH($B22,'DEQ Pollutant List'!$B$7:$B$611,0))),"")</f>
        <v>543</v>
      </c>
      <c r="E22" s="101">
        <v>0</v>
      </c>
      <c r="F22" s="102">
        <v>3.17E-12</v>
      </c>
      <c r="G22" s="103">
        <v>3.17E-12</v>
      </c>
      <c r="H22" s="83" t="s">
        <v>1370</v>
      </c>
      <c r="I22" s="104" t="s">
        <v>1371</v>
      </c>
      <c r="J22" s="102">
        <f>'2. Emissions Units &amp; Activities'!H$15*'3. Pollutant Emissions - EF'!$F22*(1-'3. Pollutant Emissions - EF'!$E22)</f>
        <v>1.6156398251999997E-5</v>
      </c>
      <c r="K22" s="105">
        <f>'2. Emissions Units &amp; Activities'!I$15*'3. Pollutant Emissions - EF'!$F22*(1-'3. Pollutant Emissions - EF'!$E22)</f>
        <v>1.6156398251999997E-5</v>
      </c>
      <c r="L22" s="83">
        <f>'2. Emissions Units &amp; Activities'!J$15*'3. Pollutant Emissions - EF'!$F22*(1-'3. Pollutant Emissions - EF'!$E22)</f>
        <v>1.6156398251999997E-5</v>
      </c>
      <c r="M22" s="102">
        <f>'2. Emissions Units &amp; Activities'!K$15*'3. Pollutant Emissions - EF'!$G22*(1-'3. Pollutant Emissions - EF'!$E22)</f>
        <v>4.4264104799999999E-8</v>
      </c>
      <c r="N22" s="105">
        <f>'2. Emissions Units &amp; Activities'!L$15*'3. Pollutant Emissions - EF'!$G22*(1-'3. Pollutant Emissions - EF'!$E22)</f>
        <v>4.4264104799999999E-8</v>
      </c>
      <c r="O22" s="83">
        <f>'2. Emissions Units &amp; Activities'!M$15*'3. Pollutant Emissions - EF'!$G22*(1-'3. Pollutant Emissions - EF'!$E22)</f>
        <v>4.4264104799999999E-8</v>
      </c>
    </row>
    <row r="23" spans="1:15" x14ac:dyDescent="0.25">
      <c r="A23" s="79" t="s">
        <v>1362</v>
      </c>
      <c r="B23" s="100" t="s">
        <v>786</v>
      </c>
      <c r="C23" s="81" t="str">
        <f>IFERROR(IF(B23="No CAS","",INDEX('DEQ Pollutant List'!$C$7:$C$611,MATCH('3. Pollutant Emissions - EF'!B23,'DEQ Pollutant List'!$B$7:$B$611,0))),"")</f>
        <v>1,2,3,6,7,8-Hexachlorodibenzo-p-dioxin (HxCDD)</v>
      </c>
      <c r="D23" s="115">
        <f>IFERROR(IF(OR($B23="",$B23="No CAS"),INDEX('DEQ Pollutant List'!$A$7:$A$611,MATCH($C23,'DEQ Pollutant List'!$C$7:$C$611,0)),INDEX('DEQ Pollutant List'!$A$7:$A$611,MATCH($B23,'DEQ Pollutant List'!$B$7:$B$611,0))),"")</f>
        <v>530</v>
      </c>
      <c r="E23" s="101">
        <v>0</v>
      </c>
      <c r="F23" s="102">
        <v>2.1999999999999999E-12</v>
      </c>
      <c r="G23" s="103">
        <v>2.1999999999999999E-12</v>
      </c>
      <c r="H23" s="83" t="s">
        <v>1370</v>
      </c>
      <c r="I23" s="104" t="s">
        <v>1371</v>
      </c>
      <c r="J23" s="102">
        <f>'2. Emissions Units &amp; Activities'!H$15*'3. Pollutant Emissions - EF'!$F23*(1-'3. Pollutant Emissions - EF'!$E23)</f>
        <v>1.1212642319999999E-5</v>
      </c>
      <c r="K23" s="105">
        <f>'2. Emissions Units &amp; Activities'!I$15*'3. Pollutant Emissions - EF'!$F23*(1-'3. Pollutant Emissions - EF'!$E23)</f>
        <v>1.1212642319999999E-5</v>
      </c>
      <c r="L23" s="83">
        <f>'2. Emissions Units &amp; Activities'!J$15*'3. Pollutant Emissions - EF'!$F23*(1-'3. Pollutant Emissions - EF'!$E23)</f>
        <v>1.1212642319999999E-5</v>
      </c>
      <c r="M23" s="102">
        <f>'2. Emissions Units &amp; Activities'!K$15*'3. Pollutant Emissions - EF'!$G23*(1-'3. Pollutant Emissions - EF'!$E23)</f>
        <v>3.0719567999999994E-8</v>
      </c>
      <c r="N23" s="105">
        <f>'2. Emissions Units &amp; Activities'!L$15*'3. Pollutant Emissions - EF'!$G23*(1-'3. Pollutant Emissions - EF'!$E23)</f>
        <v>3.0719567999999994E-8</v>
      </c>
      <c r="O23" s="83">
        <f>'2. Emissions Units &amp; Activities'!M$15*'3. Pollutant Emissions - EF'!$G23*(1-'3. Pollutant Emissions - EF'!$E23)</f>
        <v>3.0719567999999994E-8</v>
      </c>
    </row>
    <row r="24" spans="1:15" x14ac:dyDescent="0.25">
      <c r="A24" s="79" t="s">
        <v>1362</v>
      </c>
      <c r="B24" s="100" t="s">
        <v>804</v>
      </c>
      <c r="C24" s="81" t="str">
        <f>IFERROR(IF(B24="No CAS","",INDEX('DEQ Pollutant List'!$C$7:$C$611,MATCH('3. Pollutant Emissions - EF'!B24,'DEQ Pollutant List'!$B$7:$B$611,0))),"")</f>
        <v>1,2,3,7,8,9-Hexachlorodibenzofuran (HxCDF)</v>
      </c>
      <c r="D24" s="115">
        <f>IFERROR(IF(OR($B24="",$B24="No CAS"),INDEX('DEQ Pollutant List'!$A$7:$A$611,MATCH($C24,'DEQ Pollutant List'!$C$7:$C$611,0)),INDEX('DEQ Pollutant List'!$A$7:$A$611,MATCH($B24,'DEQ Pollutant List'!$B$7:$B$611,0))),"")</f>
        <v>544</v>
      </c>
      <c r="E24" s="101">
        <v>0</v>
      </c>
      <c r="F24" s="102">
        <v>6.6200000000000001E-13</v>
      </c>
      <c r="G24" s="103">
        <v>6.6200000000000001E-13</v>
      </c>
      <c r="H24" s="83" t="s">
        <v>1370</v>
      </c>
      <c r="I24" s="104" t="s">
        <v>1371</v>
      </c>
      <c r="J24" s="102">
        <f>'2. Emissions Units &amp; Activities'!H$15*'3. Pollutant Emissions - EF'!$F24*(1-'3. Pollutant Emissions - EF'!$E24)</f>
        <v>3.3739860071999997E-6</v>
      </c>
      <c r="K24" s="105">
        <f>'2. Emissions Units &amp; Activities'!I$15*'3. Pollutant Emissions - EF'!$F24*(1-'3. Pollutant Emissions - EF'!$E24)</f>
        <v>3.3739860071999997E-6</v>
      </c>
      <c r="L24" s="83">
        <f>'2. Emissions Units &amp; Activities'!J$15*'3. Pollutant Emissions - EF'!$F24*(1-'3. Pollutant Emissions - EF'!$E24)</f>
        <v>3.3739860071999997E-6</v>
      </c>
      <c r="M24" s="102">
        <f>'2. Emissions Units &amp; Activities'!K$15*'3. Pollutant Emissions - EF'!$G24*(1-'3. Pollutant Emissions - EF'!$E24)</f>
        <v>9.2437972799999985E-9</v>
      </c>
      <c r="N24" s="105">
        <f>'2. Emissions Units &amp; Activities'!L$15*'3. Pollutant Emissions - EF'!$G24*(1-'3. Pollutant Emissions - EF'!$E24)</f>
        <v>9.2437972799999985E-9</v>
      </c>
      <c r="O24" s="83">
        <f>'2. Emissions Units &amp; Activities'!M$15*'3. Pollutant Emissions - EF'!$G24*(1-'3. Pollutant Emissions - EF'!$E24)</f>
        <v>9.2437972799999985E-9</v>
      </c>
    </row>
    <row r="25" spans="1:15" x14ac:dyDescent="0.25">
      <c r="A25" s="79" t="s">
        <v>1362</v>
      </c>
      <c r="B25" s="100" t="s">
        <v>788</v>
      </c>
      <c r="C25" s="81" t="str">
        <f>IFERROR(IF(B25="No CAS","",INDEX('DEQ Pollutant List'!$C$7:$C$611,MATCH('3. Pollutant Emissions - EF'!B25,'DEQ Pollutant List'!$B$7:$B$611,0))),"")</f>
        <v>1,2,3,7,8,9-Hexachlorodibenzo-p-dioxin (HxCDD)</v>
      </c>
      <c r="D25" s="115">
        <f>IFERROR(IF(OR($B25="",$B25="No CAS"),INDEX('DEQ Pollutant List'!$A$7:$A$611,MATCH($C25,'DEQ Pollutant List'!$C$7:$C$611,0)),INDEX('DEQ Pollutant List'!$A$7:$A$611,MATCH($B25,'DEQ Pollutant List'!$B$7:$B$611,0))),"")</f>
        <v>531</v>
      </c>
      <c r="E25" s="101">
        <v>0</v>
      </c>
      <c r="F25" s="102">
        <v>2.28E-12</v>
      </c>
      <c r="G25" s="103">
        <v>2.28E-12</v>
      </c>
      <c r="H25" s="83" t="s">
        <v>1370</v>
      </c>
      <c r="I25" s="104" t="s">
        <v>1371</v>
      </c>
      <c r="J25" s="102">
        <f>'2. Emissions Units &amp; Activities'!H$15*'3. Pollutant Emissions - EF'!$F25*(1-'3. Pollutant Emissions - EF'!$E25)</f>
        <v>1.1620374768E-5</v>
      </c>
      <c r="K25" s="105">
        <f>'2. Emissions Units &amp; Activities'!I$15*'3. Pollutant Emissions - EF'!$F25*(1-'3. Pollutant Emissions - EF'!$E25)</f>
        <v>1.1620374768E-5</v>
      </c>
      <c r="L25" s="83">
        <f>'2. Emissions Units &amp; Activities'!J$15*'3. Pollutant Emissions - EF'!$F25*(1-'3. Pollutant Emissions - EF'!$E25)</f>
        <v>1.1620374768E-5</v>
      </c>
      <c r="M25" s="102">
        <f>'2. Emissions Units &amp; Activities'!K$15*'3. Pollutant Emissions - EF'!$G25*(1-'3. Pollutant Emissions - EF'!$E25)</f>
        <v>3.1836643199999995E-8</v>
      </c>
      <c r="N25" s="105">
        <f>'2. Emissions Units &amp; Activities'!L$15*'3. Pollutant Emissions - EF'!$G25*(1-'3. Pollutant Emissions - EF'!$E25)</f>
        <v>3.1836643199999995E-8</v>
      </c>
      <c r="O25" s="83">
        <f>'2. Emissions Units &amp; Activities'!M$15*'3. Pollutant Emissions - EF'!$G25*(1-'3. Pollutant Emissions - EF'!$E25)</f>
        <v>3.1836643199999995E-8</v>
      </c>
    </row>
    <row r="26" spans="1:15" x14ac:dyDescent="0.25">
      <c r="A26" s="79" t="s">
        <v>1362</v>
      </c>
      <c r="B26" s="100" t="s">
        <v>796</v>
      </c>
      <c r="C26" s="81" t="str">
        <f>IFERROR(IF(B26="No CAS","",INDEX('DEQ Pollutant List'!$C$7:$C$611,MATCH('3. Pollutant Emissions - EF'!B26,'DEQ Pollutant List'!$B$7:$B$611,0))),"")</f>
        <v>1,2,3,7,8-Pentachlorodibenzofuran (PeCDF)</v>
      </c>
      <c r="D26" s="115">
        <f>IFERROR(IF(OR($B26="",$B26="No CAS"),INDEX('DEQ Pollutant List'!$A$7:$A$611,MATCH($C26,'DEQ Pollutant List'!$C$7:$C$611,0)),INDEX('DEQ Pollutant List'!$A$7:$A$611,MATCH($B26,'DEQ Pollutant List'!$B$7:$B$611,0))),"")</f>
        <v>540</v>
      </c>
      <c r="E26" s="101">
        <v>0</v>
      </c>
      <c r="F26" s="102">
        <v>4.0899999999999997E-12</v>
      </c>
      <c r="G26" s="103">
        <v>4.0899999999999997E-12</v>
      </c>
      <c r="H26" s="83" t="s">
        <v>1370</v>
      </c>
      <c r="I26" s="104" t="s">
        <v>1371</v>
      </c>
      <c r="J26" s="102">
        <f>'2. Emissions Units &amp; Activities'!H$15*'3. Pollutant Emissions - EF'!$F26*(1-'3. Pollutant Emissions - EF'!$E26)</f>
        <v>2.0845321403999997E-5</v>
      </c>
      <c r="K26" s="105">
        <f>'2. Emissions Units &amp; Activities'!I$15*'3. Pollutant Emissions - EF'!$F26*(1-'3. Pollutant Emissions - EF'!$E26)</f>
        <v>2.0845321403999997E-5</v>
      </c>
      <c r="L26" s="83">
        <f>'2. Emissions Units &amp; Activities'!J$15*'3. Pollutant Emissions - EF'!$F26*(1-'3. Pollutant Emissions - EF'!$E26)</f>
        <v>2.0845321403999997E-5</v>
      </c>
      <c r="M26" s="102">
        <f>'2. Emissions Units &amp; Activities'!K$15*'3. Pollutant Emissions - EF'!$G26*(1-'3. Pollutant Emissions - EF'!$E26)</f>
        <v>5.7110469599999991E-8</v>
      </c>
      <c r="N26" s="105">
        <f>'2. Emissions Units &amp; Activities'!L$15*'3. Pollutant Emissions - EF'!$G26*(1-'3. Pollutant Emissions - EF'!$E26)</f>
        <v>5.7110469599999991E-8</v>
      </c>
      <c r="O26" s="83">
        <f>'2. Emissions Units &amp; Activities'!M$15*'3. Pollutant Emissions - EF'!$G26*(1-'3. Pollutant Emissions - EF'!$E26)</f>
        <v>5.7110469599999991E-8</v>
      </c>
    </row>
    <row r="27" spans="1:15" x14ac:dyDescent="0.25">
      <c r="A27" s="79" t="s">
        <v>1362</v>
      </c>
      <c r="B27" s="100" t="s">
        <v>782</v>
      </c>
      <c r="C27" s="81" t="str">
        <f>IFERROR(IF(B27="No CAS","",INDEX('DEQ Pollutant List'!$C$7:$C$611,MATCH('3. Pollutant Emissions - EF'!B27,'DEQ Pollutant List'!$B$7:$B$611,0))),"")</f>
        <v>1,2,3,7,8-Pentachlorodibenzo-p-dioxin (PeCDD)</v>
      </c>
      <c r="D27" s="115">
        <f>IFERROR(IF(OR($B27="",$B27="No CAS"),INDEX('DEQ Pollutant List'!$A$7:$A$611,MATCH($C27,'DEQ Pollutant List'!$C$7:$C$611,0)),INDEX('DEQ Pollutant List'!$A$7:$A$611,MATCH($B27,'DEQ Pollutant List'!$B$7:$B$611,0))),"")</f>
        <v>528</v>
      </c>
      <c r="E27" s="101">
        <v>0</v>
      </c>
      <c r="F27" s="102">
        <v>1.38E-12</v>
      </c>
      <c r="G27" s="103">
        <v>1.38E-12</v>
      </c>
      <c r="H27" s="83" t="s">
        <v>1370</v>
      </c>
      <c r="I27" s="104" t="s">
        <v>1371</v>
      </c>
      <c r="J27" s="102">
        <f>'2. Emissions Units &amp; Activities'!H$15*'3. Pollutant Emissions - EF'!$F27*(1-'3. Pollutant Emissions - EF'!$E27)</f>
        <v>7.0333847279999991E-6</v>
      </c>
      <c r="K27" s="105">
        <f>'2. Emissions Units &amp; Activities'!I$15*'3. Pollutant Emissions - EF'!$F27*(1-'3. Pollutant Emissions - EF'!$E27)</f>
        <v>7.0333847279999991E-6</v>
      </c>
      <c r="L27" s="83">
        <f>'2. Emissions Units &amp; Activities'!J$15*'3. Pollutant Emissions - EF'!$F27*(1-'3. Pollutant Emissions - EF'!$E27)</f>
        <v>7.0333847279999991E-6</v>
      </c>
      <c r="M27" s="102">
        <f>'2. Emissions Units &amp; Activities'!K$15*'3. Pollutant Emissions - EF'!$G27*(1-'3. Pollutant Emissions - EF'!$E27)</f>
        <v>1.9269547199999998E-8</v>
      </c>
      <c r="N27" s="105">
        <f>'2. Emissions Units &amp; Activities'!L$15*'3. Pollutant Emissions - EF'!$G27*(1-'3. Pollutant Emissions - EF'!$E27)</f>
        <v>1.9269547199999998E-8</v>
      </c>
      <c r="O27" s="83">
        <f>'2. Emissions Units &amp; Activities'!M$15*'3. Pollutant Emissions - EF'!$G27*(1-'3. Pollutant Emissions - EF'!$E27)</f>
        <v>1.9269547199999998E-8</v>
      </c>
    </row>
    <row r="28" spans="1:15" x14ac:dyDescent="0.25">
      <c r="A28" s="79" t="s">
        <v>1362</v>
      </c>
      <c r="B28" s="100" t="s">
        <v>322</v>
      </c>
      <c r="C28" s="81" t="str">
        <f>IFERROR(IF(B28="No CAS","",INDEX('DEQ Pollutant List'!$C$7:$C$611,MATCH('3. Pollutant Emissions - EF'!B28,'DEQ Pollutant List'!$B$7:$B$611,0))),"")</f>
        <v>1,2-Dichloropropane (propylene dichloride)</v>
      </c>
      <c r="D28" s="115">
        <f>IFERROR(IF(OR($B28="",$B28="No CAS"),INDEX('DEQ Pollutant List'!$A$7:$A$611,MATCH($C28,'DEQ Pollutant List'!$C$7:$C$611,0)),INDEX('DEQ Pollutant List'!$A$7:$A$611,MATCH($B28,'DEQ Pollutant List'!$B$7:$B$611,0))),"")</f>
        <v>195</v>
      </c>
      <c r="E28" s="101">
        <v>0</v>
      </c>
      <c r="F28" s="102">
        <v>1.6799999999999998E-5</v>
      </c>
      <c r="G28" s="103">
        <v>1.6799999999999998E-5</v>
      </c>
      <c r="H28" s="83" t="s">
        <v>1370</v>
      </c>
      <c r="I28" s="104" t="s">
        <v>1371</v>
      </c>
      <c r="J28" s="102">
        <f>'2. Emissions Units &amp; Activities'!H$15*'3. Pollutant Emissions - EF'!$F28*(1-'3. Pollutant Emissions - EF'!$E28)</f>
        <v>85.623814079999988</v>
      </c>
      <c r="K28" s="105">
        <f>'2. Emissions Units &amp; Activities'!I$15*'3. Pollutant Emissions - EF'!$F28*(1-'3. Pollutant Emissions - EF'!$E28)</f>
        <v>85.623814079999988</v>
      </c>
      <c r="L28" s="83">
        <f>'2. Emissions Units &amp; Activities'!J$15*'3. Pollutant Emissions - EF'!$F28*(1-'3. Pollutant Emissions - EF'!$E28)</f>
        <v>85.623814079999988</v>
      </c>
      <c r="M28" s="102">
        <f>'2. Emissions Units &amp; Activities'!K$15*'3. Pollutant Emissions - EF'!$G28*(1-'3. Pollutant Emissions - EF'!$E28)</f>
        <v>0.23458579199999996</v>
      </c>
      <c r="N28" s="105">
        <f>'2. Emissions Units &amp; Activities'!L$15*'3. Pollutant Emissions - EF'!$G28*(1-'3. Pollutant Emissions - EF'!$E28)</f>
        <v>0.23458579199999996</v>
      </c>
      <c r="O28" s="83">
        <f>'2. Emissions Units &amp; Activities'!M$15*'3. Pollutant Emissions - EF'!$G28*(1-'3. Pollutant Emissions - EF'!$E28)</f>
        <v>0.23458579199999996</v>
      </c>
    </row>
    <row r="29" spans="1:15" x14ac:dyDescent="0.25">
      <c r="A29" s="79" t="s">
        <v>1362</v>
      </c>
      <c r="B29" s="100" t="s">
        <v>806</v>
      </c>
      <c r="C29" s="81" t="str">
        <f>IFERROR(IF(B29="No CAS","",INDEX('DEQ Pollutant List'!$C$7:$C$611,MATCH('3. Pollutant Emissions - EF'!B29,'DEQ Pollutant List'!$B$7:$B$611,0))),"")</f>
        <v>2,3,4,6,7,8-Hexachlorodibenzofuran (HxCDF)</v>
      </c>
      <c r="D29" s="115">
        <f>IFERROR(IF(OR($B29="",$B29="No CAS"),INDEX('DEQ Pollutant List'!$A$7:$A$611,MATCH($C29,'DEQ Pollutant List'!$C$7:$C$611,0)),INDEX('DEQ Pollutant List'!$A$7:$A$611,MATCH($B29,'DEQ Pollutant List'!$B$7:$B$611,0))),"")</f>
        <v>545</v>
      </c>
      <c r="E29" s="101">
        <v>0</v>
      </c>
      <c r="F29" s="102">
        <v>2.69E-12</v>
      </c>
      <c r="G29" s="103">
        <v>2.69E-12</v>
      </c>
      <c r="H29" s="83" t="s">
        <v>1370</v>
      </c>
      <c r="I29" s="104" t="s">
        <v>1371</v>
      </c>
      <c r="J29" s="102">
        <f>'2. Emissions Units &amp; Activities'!H$15*'3. Pollutant Emissions - EF'!$F29*(1-'3. Pollutant Emissions - EF'!$E29)</f>
        <v>1.3710003563999999E-5</v>
      </c>
      <c r="K29" s="105">
        <f>'2. Emissions Units &amp; Activities'!I$15*'3. Pollutant Emissions - EF'!$F29*(1-'3. Pollutant Emissions - EF'!$E29)</f>
        <v>1.3710003563999999E-5</v>
      </c>
      <c r="L29" s="83">
        <f>'2. Emissions Units &amp; Activities'!J$15*'3. Pollutant Emissions - EF'!$F29*(1-'3. Pollutant Emissions - EF'!$E29)</f>
        <v>1.3710003563999999E-5</v>
      </c>
      <c r="M29" s="102">
        <f>'2. Emissions Units &amp; Activities'!K$15*'3. Pollutant Emissions - EF'!$G29*(1-'3. Pollutant Emissions - EF'!$E29)</f>
        <v>3.7561653599999998E-8</v>
      </c>
      <c r="N29" s="105">
        <f>'2. Emissions Units &amp; Activities'!L$15*'3. Pollutant Emissions - EF'!$G29*(1-'3. Pollutant Emissions - EF'!$E29)</f>
        <v>3.7561653599999998E-8</v>
      </c>
      <c r="O29" s="83">
        <f>'2. Emissions Units &amp; Activities'!M$15*'3. Pollutant Emissions - EF'!$G29*(1-'3. Pollutant Emissions - EF'!$E29)</f>
        <v>3.7561653599999998E-8</v>
      </c>
    </row>
    <row r="30" spans="1:15" x14ac:dyDescent="0.25">
      <c r="A30" s="79" t="s">
        <v>1362</v>
      </c>
      <c r="B30" s="100" t="s">
        <v>798</v>
      </c>
      <c r="C30" s="81" t="str">
        <f>IFERROR(IF(B30="No CAS","",INDEX('DEQ Pollutant List'!$C$7:$C$611,MATCH('3. Pollutant Emissions - EF'!B30,'DEQ Pollutant List'!$B$7:$B$611,0))),"")</f>
        <v>2,3,4,7,8-Pentachlorodibenzofuran (PeCDF)</v>
      </c>
      <c r="D30" s="115">
        <f>IFERROR(IF(OR($B30="",$B30="No CAS"),INDEX('DEQ Pollutant List'!$A$7:$A$611,MATCH($C30,'DEQ Pollutant List'!$C$7:$C$611,0)),INDEX('DEQ Pollutant List'!$A$7:$A$611,MATCH($B30,'DEQ Pollutant List'!$B$7:$B$611,0))),"")</f>
        <v>541</v>
      </c>
      <c r="E30" s="101">
        <v>0</v>
      </c>
      <c r="F30" s="102">
        <v>5.6699999999999999E-12</v>
      </c>
      <c r="G30" s="103">
        <v>5.6699999999999999E-12</v>
      </c>
      <c r="H30" s="83" t="s">
        <v>1370</v>
      </c>
      <c r="I30" s="104" t="s">
        <v>1371</v>
      </c>
      <c r="J30" s="102">
        <f>'2. Emissions Units &amp; Activities'!H$15*'3. Pollutant Emissions - EF'!$F30*(1-'3. Pollutant Emissions - EF'!$E30)</f>
        <v>2.8898037251999998E-5</v>
      </c>
      <c r="K30" s="105">
        <f>'2. Emissions Units &amp; Activities'!I$15*'3. Pollutant Emissions - EF'!$F30*(1-'3. Pollutant Emissions - EF'!$E30)</f>
        <v>2.8898037251999998E-5</v>
      </c>
      <c r="L30" s="83">
        <f>'2. Emissions Units &amp; Activities'!J$15*'3. Pollutant Emissions - EF'!$F30*(1-'3. Pollutant Emissions - EF'!$E30)</f>
        <v>2.8898037251999998E-5</v>
      </c>
      <c r="M30" s="102">
        <f>'2. Emissions Units &amp; Activities'!K$15*'3. Pollutant Emissions - EF'!$G30*(1-'3. Pollutant Emissions - EF'!$E30)</f>
        <v>7.9172704799999989E-8</v>
      </c>
      <c r="N30" s="105">
        <f>'2. Emissions Units &amp; Activities'!L$15*'3. Pollutant Emissions - EF'!$G30*(1-'3. Pollutant Emissions - EF'!$E30)</f>
        <v>7.9172704799999989E-8</v>
      </c>
      <c r="O30" s="83">
        <f>'2. Emissions Units &amp; Activities'!M$15*'3. Pollutant Emissions - EF'!$G30*(1-'3. Pollutant Emissions - EF'!$E30)</f>
        <v>7.9172704799999989E-8</v>
      </c>
    </row>
    <row r="31" spans="1:15" x14ac:dyDescent="0.25">
      <c r="A31" s="79" t="s">
        <v>1362</v>
      </c>
      <c r="B31" s="100" t="s">
        <v>794</v>
      </c>
      <c r="C31" s="81" t="str">
        <f>IFERROR(IF(B31="No CAS","",INDEX('DEQ Pollutant List'!$C$7:$C$611,MATCH('3. Pollutant Emissions - EF'!B31,'DEQ Pollutant List'!$B$7:$B$611,0))),"")</f>
        <v>2,3,7,8-Tetrachlorodibenzofuran (TcDF)</v>
      </c>
      <c r="D31" s="115">
        <f>IFERROR(IF(OR($B31="",$B31="No CAS"),INDEX('DEQ Pollutant List'!$A$7:$A$611,MATCH($C31,'DEQ Pollutant List'!$C$7:$C$611,0)),INDEX('DEQ Pollutant List'!$A$7:$A$611,MATCH($B31,'DEQ Pollutant List'!$B$7:$B$611,0))),"")</f>
        <v>539</v>
      </c>
      <c r="E31" s="101">
        <v>0</v>
      </c>
      <c r="F31" s="102">
        <v>8.2999999999999998E-12</v>
      </c>
      <c r="G31" s="103">
        <v>8.2999999999999998E-12</v>
      </c>
      <c r="H31" s="83" t="s">
        <v>1370</v>
      </c>
      <c r="I31" s="104" t="s">
        <v>1371</v>
      </c>
      <c r="J31" s="102">
        <f>'2. Emissions Units &amp; Activities'!H$15*'3. Pollutant Emissions - EF'!$F31*(1-'3. Pollutant Emissions - EF'!$E31)</f>
        <v>4.2302241479999993E-5</v>
      </c>
      <c r="K31" s="105">
        <f>'2. Emissions Units &amp; Activities'!I$15*'3. Pollutant Emissions - EF'!$F31*(1-'3. Pollutant Emissions - EF'!$E31)</f>
        <v>4.2302241479999993E-5</v>
      </c>
      <c r="L31" s="83">
        <f>'2. Emissions Units &amp; Activities'!J$15*'3. Pollutant Emissions - EF'!$F31*(1-'3. Pollutant Emissions - EF'!$E31)</f>
        <v>4.2302241479999993E-5</v>
      </c>
      <c r="M31" s="102">
        <f>'2. Emissions Units &amp; Activities'!K$15*'3. Pollutant Emissions - EF'!$G31*(1-'3. Pollutant Emissions - EF'!$E31)</f>
        <v>1.1589655199999999E-7</v>
      </c>
      <c r="N31" s="105">
        <f>'2. Emissions Units &amp; Activities'!L$15*'3. Pollutant Emissions - EF'!$G31*(1-'3. Pollutant Emissions - EF'!$E31)</f>
        <v>1.1589655199999999E-7</v>
      </c>
      <c r="O31" s="83">
        <f>'2. Emissions Units &amp; Activities'!M$15*'3. Pollutant Emissions - EF'!$G31*(1-'3. Pollutant Emissions - EF'!$E31)</f>
        <v>1.1589655199999999E-7</v>
      </c>
    </row>
    <row r="32" spans="1:15" x14ac:dyDescent="0.25">
      <c r="A32" s="79" t="s">
        <v>1362</v>
      </c>
      <c r="B32" s="100" t="s">
        <v>780</v>
      </c>
      <c r="C32" s="81" t="str">
        <f>IFERROR(IF(B32="No CAS","",INDEX('DEQ Pollutant List'!$C$7:$C$611,MATCH('3. Pollutant Emissions - EF'!B32,'DEQ Pollutant List'!$B$7:$B$611,0))),"")</f>
        <v>2,3,7,8-Tetrachlorodibenzo-p-dioxin (TCDD)</v>
      </c>
      <c r="D32" s="115">
        <f>IFERROR(IF(OR($B32="",$B32="No CAS"),INDEX('DEQ Pollutant List'!$A$7:$A$611,MATCH($C32,'DEQ Pollutant List'!$C$7:$C$611,0)),INDEX('DEQ Pollutant List'!$A$7:$A$611,MATCH($B32,'DEQ Pollutant List'!$B$7:$B$611,0))),"")</f>
        <v>527</v>
      </c>
      <c r="E32" s="101">
        <v>0</v>
      </c>
      <c r="F32" s="102">
        <v>6.3300000000000003E-13</v>
      </c>
      <c r="G32" s="103">
        <v>6.3300000000000003E-13</v>
      </c>
      <c r="H32" s="83" t="s">
        <v>1370</v>
      </c>
      <c r="I32" s="104" t="s">
        <v>1371</v>
      </c>
      <c r="J32" s="102">
        <f>'2. Emissions Units &amp; Activities'!H$15*'3. Pollutant Emissions - EF'!$F32*(1-'3. Pollutant Emissions - EF'!$E32)</f>
        <v>3.2261829947999998E-6</v>
      </c>
      <c r="K32" s="105">
        <f>'2. Emissions Units &amp; Activities'!I$15*'3. Pollutant Emissions - EF'!$F32*(1-'3. Pollutant Emissions - EF'!$E32)</f>
        <v>3.2261829947999998E-6</v>
      </c>
      <c r="L32" s="83">
        <f>'2. Emissions Units &amp; Activities'!J$15*'3. Pollutant Emissions - EF'!$F32*(1-'3. Pollutant Emissions - EF'!$E32)</f>
        <v>3.2261829947999998E-6</v>
      </c>
      <c r="M32" s="102">
        <f>'2. Emissions Units &amp; Activities'!K$15*'3. Pollutant Emissions - EF'!$G32*(1-'3. Pollutant Emissions - EF'!$E32)</f>
        <v>8.8388575199999995E-9</v>
      </c>
      <c r="N32" s="105">
        <f>'2. Emissions Units &amp; Activities'!L$15*'3. Pollutant Emissions - EF'!$G32*(1-'3. Pollutant Emissions - EF'!$E32)</f>
        <v>8.8388575199999995E-9</v>
      </c>
      <c r="O32" s="83">
        <f>'2. Emissions Units &amp; Activities'!M$15*'3. Pollutant Emissions - EF'!$G32*(1-'3. Pollutant Emissions - EF'!$E32)</f>
        <v>8.8388575199999995E-9</v>
      </c>
    </row>
    <row r="33" spans="1:15" x14ac:dyDescent="0.25">
      <c r="A33" s="79" t="s">
        <v>1362</v>
      </c>
      <c r="B33" s="100" t="s">
        <v>137</v>
      </c>
      <c r="C33" s="81" t="str">
        <f>IFERROR(IF(B33="No CAS","",INDEX('DEQ Pollutant List'!$C$7:$C$611,MATCH('3. Pollutant Emissions - EF'!B33,'DEQ Pollutant List'!$B$7:$B$611,0))),"")</f>
        <v>2-Butanone (methyl ethyl ketone)</v>
      </c>
      <c r="D33" s="115">
        <f>IFERROR(IF(OR($B33="",$B33="No CAS"),INDEX('DEQ Pollutant List'!$A$7:$A$611,MATCH($C33,'DEQ Pollutant List'!$C$7:$C$611,0)),INDEX('DEQ Pollutant List'!$A$7:$A$611,MATCH($B33,'DEQ Pollutant List'!$B$7:$B$611,0))),"")</f>
        <v>333</v>
      </c>
      <c r="E33" s="101">
        <v>0.5</v>
      </c>
      <c r="F33" s="102">
        <v>1.56E-5</v>
      </c>
      <c r="G33" s="103">
        <v>1.56E-5</v>
      </c>
      <c r="H33" s="83" t="s">
        <v>1370</v>
      </c>
      <c r="I33" s="104" t="s">
        <v>1371</v>
      </c>
      <c r="J33" s="102">
        <f>'2. Emissions Units &amp; Activities'!H$15*'3. Pollutant Emissions - EF'!$F33*(1-'3. Pollutant Emissions - EF'!$E33)</f>
        <v>39.753913679999997</v>
      </c>
      <c r="K33" s="105">
        <f>'2. Emissions Units &amp; Activities'!I$15*'3. Pollutant Emissions - EF'!$F33*(1-'3. Pollutant Emissions - EF'!$E33)</f>
        <v>39.753913679999997</v>
      </c>
      <c r="L33" s="83">
        <f>'2. Emissions Units &amp; Activities'!J$15*'3. Pollutant Emissions - EF'!$F33*(1-'3. Pollutant Emissions - EF'!$E33)</f>
        <v>39.753913679999997</v>
      </c>
      <c r="M33" s="102">
        <f>'2. Emissions Units &amp; Activities'!K$15*'3. Pollutant Emissions - EF'!$G33*(1-'3. Pollutant Emissions - EF'!$E33)</f>
        <v>0.10891483199999999</v>
      </c>
      <c r="N33" s="105">
        <f>'2. Emissions Units &amp; Activities'!L$15*'3. Pollutant Emissions - EF'!$G33*(1-'3. Pollutant Emissions - EF'!$E33)</f>
        <v>0.10891483199999999</v>
      </c>
      <c r="O33" s="83">
        <f>'2. Emissions Units &amp; Activities'!M$15*'3. Pollutant Emissions - EF'!$G33*(1-'3. Pollutant Emissions - EF'!$E33)</f>
        <v>0.10891483199999999</v>
      </c>
    </row>
    <row r="34" spans="1:15" x14ac:dyDescent="0.25">
      <c r="A34" s="79" t="s">
        <v>1362</v>
      </c>
      <c r="B34" s="100" t="s">
        <v>867</v>
      </c>
      <c r="C34" s="81" t="str">
        <f>IFERROR(IF(B34="No CAS","",INDEX('DEQ Pollutant List'!$C$7:$C$611,MATCH('3. Pollutant Emissions - EF'!B34,'DEQ Pollutant List'!$B$7:$B$611,0))),"")</f>
        <v>2-Methyl naphthalene</v>
      </c>
      <c r="D34" s="115">
        <f>IFERROR(IF(OR($B34="",$B34="No CAS"),INDEX('DEQ Pollutant List'!$A$7:$A$611,MATCH($C34,'DEQ Pollutant List'!$C$7:$C$611,0)),INDEX('DEQ Pollutant List'!$A$7:$A$611,MATCH($B34,'DEQ Pollutant List'!$B$7:$B$611,0))),"")</f>
        <v>427</v>
      </c>
      <c r="E34" s="101">
        <v>0.5</v>
      </c>
      <c r="F34" s="102">
        <v>1.3999999999999999E-6</v>
      </c>
      <c r="G34" s="103">
        <v>1.3999999999999999E-6</v>
      </c>
      <c r="H34" s="83" t="s">
        <v>1370</v>
      </c>
      <c r="I34" s="104" t="s">
        <v>1371</v>
      </c>
      <c r="J34" s="102">
        <f>'2. Emissions Units &amp; Activities'!H$15*'3. Pollutant Emissions - EF'!$F34*(1-'3. Pollutant Emissions - EF'!$E34)</f>
        <v>3.5676589199999995</v>
      </c>
      <c r="K34" s="105">
        <f>'2. Emissions Units &amp; Activities'!I$15*'3. Pollutant Emissions - EF'!$F34*(1-'3. Pollutant Emissions - EF'!$E34)</f>
        <v>3.5676589199999995</v>
      </c>
      <c r="L34" s="83">
        <f>'2. Emissions Units &amp; Activities'!J$15*'3. Pollutant Emissions - EF'!$F34*(1-'3. Pollutant Emissions - EF'!$E34)</f>
        <v>3.5676589199999995</v>
      </c>
      <c r="M34" s="102">
        <f>'2. Emissions Units &amp; Activities'!K$15*'3. Pollutant Emissions - EF'!$G34*(1-'3. Pollutant Emissions - EF'!$E34)</f>
        <v>9.7744079999999983E-3</v>
      </c>
      <c r="N34" s="105">
        <f>'2. Emissions Units &amp; Activities'!L$15*'3. Pollutant Emissions - EF'!$G34*(1-'3. Pollutant Emissions - EF'!$E34)</f>
        <v>9.7744079999999983E-3</v>
      </c>
      <c r="O34" s="83">
        <f>'2. Emissions Units &amp; Activities'!M$15*'3. Pollutant Emissions - EF'!$G34*(1-'3. Pollutant Emissions - EF'!$E34)</f>
        <v>9.7744079999999983E-3</v>
      </c>
    </row>
    <row r="35" spans="1:15" x14ac:dyDescent="0.25">
      <c r="A35" s="79" t="s">
        <v>1362</v>
      </c>
      <c r="B35" s="100" t="s">
        <v>813</v>
      </c>
      <c r="C35" s="81" t="str">
        <f>IFERROR(IF(B35="No CAS","",INDEX('DEQ Pollutant List'!$C$7:$C$611,MATCH('3. Pollutant Emissions - EF'!B35,'DEQ Pollutant List'!$B$7:$B$611,0))),"")</f>
        <v>Acenaphthene</v>
      </c>
      <c r="D35" s="115">
        <f>IFERROR(IF(OR($B35="",$B35="No CAS"),INDEX('DEQ Pollutant List'!$A$7:$A$611,MATCH($C35,'DEQ Pollutant List'!$C$7:$C$611,0)),INDEX('DEQ Pollutant List'!$A$7:$A$611,MATCH($B35,'DEQ Pollutant List'!$B$7:$B$611,0))),"")</f>
        <v>402</v>
      </c>
      <c r="E35" s="101">
        <v>0.5</v>
      </c>
      <c r="F35" s="102">
        <v>8.5300000000000003E-7</v>
      </c>
      <c r="G35" s="103">
        <v>8.5300000000000003E-7</v>
      </c>
      <c r="H35" s="83" t="s">
        <v>1370</v>
      </c>
      <c r="I35" s="104" t="s">
        <v>1371</v>
      </c>
      <c r="J35" s="102">
        <f>'2. Emissions Units &amp; Activities'!H$15*'3. Pollutant Emissions - EF'!$F35*(1-'3. Pollutant Emissions - EF'!$E35)</f>
        <v>2.1737236134</v>
      </c>
      <c r="K35" s="105">
        <f>'2. Emissions Units &amp; Activities'!I$15*'3. Pollutant Emissions - EF'!$F35*(1-'3. Pollutant Emissions - EF'!$E35)</f>
        <v>2.1737236134</v>
      </c>
      <c r="L35" s="83">
        <f>'2. Emissions Units &amp; Activities'!J$15*'3. Pollutant Emissions - EF'!$F35*(1-'3. Pollutant Emissions - EF'!$E35)</f>
        <v>2.1737236134</v>
      </c>
      <c r="M35" s="102">
        <f>'2. Emissions Units &amp; Activities'!K$15*'3. Pollutant Emissions - EF'!$G35*(1-'3. Pollutant Emissions - EF'!$E35)</f>
        <v>5.9554071599999996E-3</v>
      </c>
      <c r="N35" s="105">
        <f>'2. Emissions Units &amp; Activities'!L$15*'3. Pollutant Emissions - EF'!$G35*(1-'3. Pollutant Emissions - EF'!$E35)</f>
        <v>5.9554071599999996E-3</v>
      </c>
      <c r="O35" s="83">
        <f>'2. Emissions Units &amp; Activities'!M$15*'3. Pollutant Emissions - EF'!$G35*(1-'3. Pollutant Emissions - EF'!$E35)</f>
        <v>5.9554071599999996E-3</v>
      </c>
    </row>
    <row r="36" spans="1:15" x14ac:dyDescent="0.25">
      <c r="A36" s="79" t="s">
        <v>1362</v>
      </c>
      <c r="B36" s="100" t="s">
        <v>815</v>
      </c>
      <c r="C36" s="81" t="str">
        <f>IFERROR(IF(B36="No CAS","",INDEX('DEQ Pollutant List'!$C$7:$C$611,MATCH('3. Pollutant Emissions - EF'!B36,'DEQ Pollutant List'!$B$7:$B$611,0))),"")</f>
        <v>Acenaphthylene</v>
      </c>
      <c r="D36" s="115">
        <f>IFERROR(IF(OR($B36="",$B36="No CAS"),INDEX('DEQ Pollutant List'!$A$7:$A$611,MATCH($C36,'DEQ Pollutant List'!$C$7:$C$611,0)),INDEX('DEQ Pollutant List'!$A$7:$A$611,MATCH($B36,'DEQ Pollutant List'!$B$7:$B$611,0))),"")</f>
        <v>403</v>
      </c>
      <c r="E36" s="101">
        <v>0.5</v>
      </c>
      <c r="F36" s="102">
        <v>4.69E-6</v>
      </c>
      <c r="G36" s="103">
        <v>4.69E-6</v>
      </c>
      <c r="H36" s="83" t="s">
        <v>1370</v>
      </c>
      <c r="I36" s="104" t="s">
        <v>1371</v>
      </c>
      <c r="J36" s="102">
        <f>'2. Emissions Units &amp; Activities'!H$15*'3. Pollutant Emissions - EF'!$F36*(1-'3. Pollutant Emissions - EF'!$E36)</f>
        <v>11.951657381999999</v>
      </c>
      <c r="K36" s="105">
        <f>'2. Emissions Units &amp; Activities'!I$15*'3. Pollutant Emissions - EF'!$F36*(1-'3. Pollutant Emissions - EF'!$E36)</f>
        <v>11.951657381999999</v>
      </c>
      <c r="L36" s="83">
        <f>'2. Emissions Units &amp; Activities'!J$15*'3. Pollutant Emissions - EF'!$F36*(1-'3. Pollutant Emissions - EF'!$E36)</f>
        <v>11.951657381999999</v>
      </c>
      <c r="M36" s="102">
        <f>'2. Emissions Units &amp; Activities'!K$15*'3. Pollutant Emissions - EF'!$G36*(1-'3. Pollutant Emissions - EF'!$E36)</f>
        <v>3.2744266799999998E-2</v>
      </c>
      <c r="N36" s="105">
        <f>'2. Emissions Units &amp; Activities'!L$15*'3. Pollutant Emissions - EF'!$G36*(1-'3. Pollutant Emissions - EF'!$E36)</f>
        <v>3.2744266799999998E-2</v>
      </c>
      <c r="O36" s="83">
        <f>'2. Emissions Units &amp; Activities'!M$15*'3. Pollutant Emissions - EF'!$G36*(1-'3. Pollutant Emissions - EF'!$E36)</f>
        <v>3.2744266799999998E-2</v>
      </c>
    </row>
    <row r="37" spans="1:15" x14ac:dyDescent="0.25">
      <c r="A37" s="79" t="s">
        <v>1362</v>
      </c>
      <c r="B37" s="100" t="s">
        <v>14</v>
      </c>
      <c r="C37" s="81" t="str">
        <f>IFERROR(IF(B37="No CAS","",INDEX('DEQ Pollutant List'!$C$7:$C$611,MATCH('3. Pollutant Emissions - EF'!B37,'DEQ Pollutant List'!$B$7:$B$611,0))),"")</f>
        <v>Acetaldehyde</v>
      </c>
      <c r="D37" s="115">
        <f>IFERROR(IF(OR($B37="",$B37="No CAS"),INDEX('DEQ Pollutant List'!$A$7:$A$611,MATCH($C37,'DEQ Pollutant List'!$C$7:$C$611,0)),INDEX('DEQ Pollutant List'!$A$7:$A$611,MATCH($B37,'DEQ Pollutant List'!$B$7:$B$611,0))),"")</f>
        <v>1</v>
      </c>
      <c r="E37" s="101">
        <v>0.5</v>
      </c>
      <c r="F37" s="102">
        <v>2.8299999999999999E-4</v>
      </c>
      <c r="G37" s="103">
        <v>2.8299999999999999E-4</v>
      </c>
      <c r="H37" s="83" t="s">
        <v>1370</v>
      </c>
      <c r="I37" s="104" t="s">
        <v>1371</v>
      </c>
      <c r="J37" s="102">
        <f>'2. Emissions Units &amp; Activities'!H$15*'3. Pollutant Emissions - EF'!$F37*(1-'3. Pollutant Emissions - EF'!$E37)</f>
        <v>721.1767673999999</v>
      </c>
      <c r="K37" s="105">
        <f>'2. Emissions Units &amp; Activities'!I$15*'3. Pollutant Emissions - EF'!$F37*(1-'3. Pollutant Emissions - EF'!$E37)</f>
        <v>721.1767673999999</v>
      </c>
      <c r="L37" s="83">
        <f>'2. Emissions Units &amp; Activities'!J$15*'3. Pollutant Emissions - EF'!$F37*(1-'3. Pollutant Emissions - EF'!$E37)</f>
        <v>721.1767673999999</v>
      </c>
      <c r="M37" s="102">
        <f>'2. Emissions Units &amp; Activities'!K$15*'3. Pollutant Emissions - EF'!$G37*(1-'3. Pollutant Emissions - EF'!$E37)</f>
        <v>1.9758267599999997</v>
      </c>
      <c r="N37" s="105">
        <f>'2. Emissions Units &amp; Activities'!L$15*'3. Pollutant Emissions - EF'!$G37*(1-'3. Pollutant Emissions - EF'!$E37)</f>
        <v>1.9758267599999997</v>
      </c>
      <c r="O37" s="83">
        <f>'2. Emissions Units &amp; Activities'!M$15*'3. Pollutant Emissions - EF'!$G37*(1-'3. Pollutant Emissions - EF'!$E37)</f>
        <v>1.9758267599999997</v>
      </c>
    </row>
    <row r="38" spans="1:15" x14ac:dyDescent="0.25">
      <c r="A38" s="79" t="s">
        <v>1362</v>
      </c>
      <c r="B38" s="100" t="s">
        <v>22</v>
      </c>
      <c r="C38" s="81" t="str">
        <f>IFERROR(IF(B38="No CAS","",INDEX('DEQ Pollutant List'!$C$7:$C$611,MATCH('3. Pollutant Emissions - EF'!B38,'DEQ Pollutant List'!$B$7:$B$611,0))),"")</f>
        <v>Acetophenone</v>
      </c>
      <c r="D38" s="115">
        <f>IFERROR(IF(OR($B38="",$B38="No CAS"),INDEX('DEQ Pollutant List'!$A$7:$A$611,MATCH($C38,'DEQ Pollutant List'!$C$7:$C$611,0)),INDEX('DEQ Pollutant List'!$A$7:$A$611,MATCH($B38,'DEQ Pollutant List'!$B$7:$B$611,0))),"")</f>
        <v>4</v>
      </c>
      <c r="E38" s="101">
        <v>0.5</v>
      </c>
      <c r="F38" s="102">
        <v>1.84E-6</v>
      </c>
      <c r="G38" s="103">
        <v>1.84E-6</v>
      </c>
      <c r="H38" s="83" t="s">
        <v>1370</v>
      </c>
      <c r="I38" s="104" t="s">
        <v>1371</v>
      </c>
      <c r="J38" s="102">
        <f>'2. Emissions Units &amp; Activities'!H$15*'3. Pollutant Emissions - EF'!$F38*(1-'3. Pollutant Emissions - EF'!$E38)</f>
        <v>4.6889231519999992</v>
      </c>
      <c r="K38" s="105">
        <f>'2. Emissions Units &amp; Activities'!I$15*'3. Pollutant Emissions - EF'!$F38*(1-'3. Pollutant Emissions - EF'!$E38)</f>
        <v>4.6889231519999992</v>
      </c>
      <c r="L38" s="83">
        <f>'2. Emissions Units &amp; Activities'!J$15*'3. Pollutant Emissions - EF'!$F38*(1-'3. Pollutant Emissions - EF'!$E38)</f>
        <v>4.6889231519999992</v>
      </c>
      <c r="M38" s="102">
        <f>'2. Emissions Units &amp; Activities'!K$15*'3. Pollutant Emissions - EF'!$G38*(1-'3. Pollutant Emissions - EF'!$E38)</f>
        <v>1.2846364799999999E-2</v>
      </c>
      <c r="N38" s="105">
        <f>'2. Emissions Units &amp; Activities'!L$15*'3. Pollutant Emissions - EF'!$G38*(1-'3. Pollutant Emissions - EF'!$E38)</f>
        <v>1.2846364799999999E-2</v>
      </c>
      <c r="O38" s="83">
        <f>'2. Emissions Units &amp; Activities'!M$15*'3. Pollutant Emissions - EF'!$G38*(1-'3. Pollutant Emissions - EF'!$E38)</f>
        <v>1.2846364799999999E-2</v>
      </c>
    </row>
    <row r="39" spans="1:15" x14ac:dyDescent="0.25">
      <c r="A39" s="79" t="s">
        <v>1362</v>
      </c>
      <c r="B39" s="100" t="s">
        <v>24</v>
      </c>
      <c r="C39" s="81" t="str">
        <f>IFERROR(IF(B39="No CAS","",INDEX('DEQ Pollutant List'!$C$7:$C$611,MATCH('3. Pollutant Emissions - EF'!B39,'DEQ Pollutant List'!$B$7:$B$611,0))),"")</f>
        <v>Acrolein</v>
      </c>
      <c r="D39" s="115">
        <f>IFERROR(IF(OR($B39="",$B39="No CAS"),INDEX('DEQ Pollutant List'!$A$7:$A$611,MATCH($C39,'DEQ Pollutant List'!$C$7:$C$611,0)),INDEX('DEQ Pollutant List'!$A$7:$A$611,MATCH($B39,'DEQ Pollutant List'!$B$7:$B$611,0))),"")</f>
        <v>5</v>
      </c>
      <c r="E39" s="101">
        <v>0.5</v>
      </c>
      <c r="F39" s="102">
        <v>2.5999999999999998E-4</v>
      </c>
      <c r="G39" s="103">
        <v>2.5999999999999998E-4</v>
      </c>
      <c r="H39" s="83" t="s">
        <v>1370</v>
      </c>
      <c r="I39" s="104" t="s">
        <v>1371</v>
      </c>
      <c r="J39" s="102">
        <f>'2. Emissions Units &amp; Activities'!H$15*'3. Pollutant Emissions - EF'!$F39*(1-'3. Pollutant Emissions - EF'!$E39)</f>
        <v>662.56522799999993</v>
      </c>
      <c r="K39" s="105">
        <f>'2. Emissions Units &amp; Activities'!I$15*'3. Pollutant Emissions - EF'!$F39*(1-'3. Pollutant Emissions - EF'!$E39)</f>
        <v>662.56522799999993</v>
      </c>
      <c r="L39" s="83">
        <f>'2. Emissions Units &amp; Activities'!J$15*'3. Pollutant Emissions - EF'!$F39*(1-'3. Pollutant Emissions - EF'!$E39)</f>
        <v>662.56522799999993</v>
      </c>
      <c r="M39" s="102">
        <f>'2. Emissions Units &amp; Activities'!K$15*'3. Pollutant Emissions - EF'!$G39*(1-'3. Pollutant Emissions - EF'!$E39)</f>
        <v>1.8152471999999997</v>
      </c>
      <c r="N39" s="105">
        <f>'2. Emissions Units &amp; Activities'!L$15*'3. Pollutant Emissions - EF'!$G39*(1-'3. Pollutant Emissions - EF'!$E39)</f>
        <v>1.8152471999999997</v>
      </c>
      <c r="O39" s="83">
        <f>'2. Emissions Units &amp; Activities'!M$15*'3. Pollutant Emissions - EF'!$G39*(1-'3. Pollutant Emissions - EF'!$E39)</f>
        <v>1.8152471999999997</v>
      </c>
    </row>
    <row r="40" spans="1:15" x14ac:dyDescent="0.25">
      <c r="A40" s="79" t="s">
        <v>1362</v>
      </c>
      <c r="B40" s="100" t="s">
        <v>817</v>
      </c>
      <c r="C40" s="81" t="str">
        <f>IFERROR(IF(B40="No CAS","",INDEX('DEQ Pollutant List'!$C$7:$C$611,MATCH('3. Pollutant Emissions - EF'!B40,'DEQ Pollutant List'!$B$7:$B$611,0))),"")</f>
        <v>Anthracene</v>
      </c>
      <c r="D40" s="115">
        <f>IFERROR(IF(OR($B40="",$B40="No CAS"),INDEX('DEQ Pollutant List'!$A$7:$A$611,MATCH($C40,'DEQ Pollutant List'!$C$7:$C$611,0)),INDEX('DEQ Pollutant List'!$A$7:$A$611,MATCH($B40,'DEQ Pollutant List'!$B$7:$B$611,0))),"")</f>
        <v>404</v>
      </c>
      <c r="E40" s="101">
        <v>0.5</v>
      </c>
      <c r="F40" s="102">
        <v>2.6800000000000002E-6</v>
      </c>
      <c r="G40" s="103">
        <v>2.6800000000000002E-6</v>
      </c>
      <c r="H40" s="83" t="s">
        <v>1370</v>
      </c>
      <c r="I40" s="104" t="s">
        <v>1371</v>
      </c>
      <c r="J40" s="102">
        <f>'2. Emissions Units &amp; Activities'!H$15*'3. Pollutant Emissions - EF'!$F40*(1-'3. Pollutant Emissions - EF'!$E40)</f>
        <v>6.8295185040000002</v>
      </c>
      <c r="K40" s="105">
        <f>'2. Emissions Units &amp; Activities'!I$15*'3. Pollutant Emissions - EF'!$F40*(1-'3. Pollutant Emissions - EF'!$E40)</f>
        <v>6.8295185040000002</v>
      </c>
      <c r="L40" s="83">
        <f>'2. Emissions Units &amp; Activities'!J$15*'3. Pollutant Emissions - EF'!$F40*(1-'3. Pollutant Emissions - EF'!$E40)</f>
        <v>6.8295185040000002</v>
      </c>
      <c r="M40" s="102">
        <f>'2. Emissions Units &amp; Activities'!K$15*'3. Pollutant Emissions - EF'!$G40*(1-'3. Pollutant Emissions - EF'!$E40)</f>
        <v>1.8711009599999998E-2</v>
      </c>
      <c r="N40" s="105">
        <f>'2. Emissions Units &amp; Activities'!L$15*'3. Pollutant Emissions - EF'!$G40*(1-'3. Pollutant Emissions - EF'!$E40)</f>
        <v>1.8711009599999998E-2</v>
      </c>
      <c r="O40" s="83">
        <f>'2. Emissions Units &amp; Activities'!M$15*'3. Pollutant Emissions - EF'!$G40*(1-'3. Pollutant Emissions - EF'!$E40)</f>
        <v>1.8711009599999998E-2</v>
      </c>
    </row>
    <row r="41" spans="1:15" x14ac:dyDescent="0.25">
      <c r="A41" s="79" t="s">
        <v>1362</v>
      </c>
      <c r="B41" s="100" t="s">
        <v>75</v>
      </c>
      <c r="C41" s="81" t="str">
        <f>IFERROR(IF(B41="No CAS","",INDEX('DEQ Pollutant List'!$C$7:$C$611,MATCH('3. Pollutant Emissions - EF'!B41,'DEQ Pollutant List'!$B$7:$B$611,0))),"")</f>
        <v>Antimony and compounds</v>
      </c>
      <c r="D41" s="115">
        <f>IFERROR(IF(OR($B41="",$B41="No CAS"),INDEX('DEQ Pollutant List'!$A$7:$A$611,MATCH($C41,'DEQ Pollutant List'!$C$7:$C$611,0)),INDEX('DEQ Pollutant List'!$A$7:$A$611,MATCH($B41,'DEQ Pollutant List'!$B$7:$B$611,0))),"")</f>
        <v>33</v>
      </c>
      <c r="E41" s="101">
        <v>0.98899999999999999</v>
      </c>
      <c r="F41" s="102">
        <v>3.1099999999999999E-6</v>
      </c>
      <c r="G41" s="103">
        <v>3.1099999999999999E-6</v>
      </c>
      <c r="H41" s="83" t="s">
        <v>1370</v>
      </c>
      <c r="I41" s="104" t="s">
        <v>1371</v>
      </c>
      <c r="J41" s="102">
        <f>'2. Emissions Units &amp; Activities'!H$15*'3. Pollutant Emissions - EF'!$F41*(1-'3. Pollutant Emissions - EF'!$E41)</f>
        <v>0.17435658807600013</v>
      </c>
      <c r="K41" s="105">
        <f>'2. Emissions Units &amp; Activities'!I$15*'3. Pollutant Emissions - EF'!$F41*(1-'3. Pollutant Emissions - EF'!$E41)</f>
        <v>0.17435658807600013</v>
      </c>
      <c r="L41" s="83">
        <f>'2. Emissions Units &amp; Activities'!J$15*'3. Pollutant Emissions - EF'!$F41*(1-'3. Pollutant Emissions - EF'!$E41)</f>
        <v>0.17435658807600013</v>
      </c>
      <c r="M41" s="102">
        <f>'2. Emissions Units &amp; Activities'!K$15*'3. Pollutant Emissions - EF'!$G41*(1-'3. Pollutant Emissions - EF'!$E41)</f>
        <v>4.7768928240000036E-4</v>
      </c>
      <c r="N41" s="105">
        <f>'2. Emissions Units &amp; Activities'!L$15*'3. Pollutant Emissions - EF'!$G41*(1-'3. Pollutant Emissions - EF'!$E41)</f>
        <v>4.7768928240000036E-4</v>
      </c>
      <c r="O41" s="83">
        <f>'2. Emissions Units &amp; Activities'!M$15*'3. Pollutant Emissions - EF'!$G41*(1-'3. Pollutant Emissions - EF'!$E41)</f>
        <v>4.7768928240000036E-4</v>
      </c>
    </row>
    <row r="42" spans="1:15" x14ac:dyDescent="0.25">
      <c r="A42" s="79" t="s">
        <v>1362</v>
      </c>
      <c r="B42" s="100" t="s">
        <v>81</v>
      </c>
      <c r="C42" s="81" t="str">
        <f>IFERROR(IF(B42="No CAS","",INDEX('DEQ Pollutant List'!$C$7:$C$611,MATCH('3. Pollutant Emissions - EF'!B42,'DEQ Pollutant List'!$B$7:$B$611,0))),"")</f>
        <v>Arsenic and compounds</v>
      </c>
      <c r="D42" s="115">
        <f>IFERROR(IF(OR($B42="",$B42="No CAS"),INDEX('DEQ Pollutant List'!$A$7:$A$611,MATCH($C42,'DEQ Pollutant List'!$C$7:$C$611,0)),INDEX('DEQ Pollutant List'!$A$7:$A$611,MATCH($B42,'DEQ Pollutant List'!$B$7:$B$611,0))),"")</f>
        <v>37</v>
      </c>
      <c r="E42" s="101">
        <v>0.98899999999999999</v>
      </c>
      <c r="F42" s="102">
        <v>7.1999999999999997E-6</v>
      </c>
      <c r="G42" s="103">
        <v>7.1999999999999997E-6</v>
      </c>
      <c r="H42" s="83" t="s">
        <v>1370</v>
      </c>
      <c r="I42" s="104" t="s">
        <v>1371</v>
      </c>
      <c r="J42" s="102">
        <f>'2. Emissions Units &amp; Activities'!H$15*'3. Pollutant Emissions - EF'!$F42*(1-'3. Pollutant Emissions - EF'!$E42)</f>
        <v>0.40365512352000033</v>
      </c>
      <c r="K42" s="105">
        <f>'2. Emissions Units &amp; Activities'!I$15*'3. Pollutant Emissions - EF'!$F42*(1-'3. Pollutant Emissions - EF'!$E42)</f>
        <v>0.40365512352000033</v>
      </c>
      <c r="L42" s="83">
        <f>'2. Emissions Units &amp; Activities'!J$15*'3. Pollutant Emissions - EF'!$F42*(1-'3. Pollutant Emissions - EF'!$E42)</f>
        <v>0.40365512352000033</v>
      </c>
      <c r="M42" s="102">
        <f>'2. Emissions Units &amp; Activities'!K$15*'3. Pollutant Emissions - EF'!$G42*(1-'3. Pollutant Emissions - EF'!$E42)</f>
        <v>1.1059044480000008E-3</v>
      </c>
      <c r="N42" s="105">
        <f>'2. Emissions Units &amp; Activities'!L$15*'3. Pollutant Emissions - EF'!$G42*(1-'3. Pollutant Emissions - EF'!$E42)</f>
        <v>1.1059044480000008E-3</v>
      </c>
      <c r="O42" s="83">
        <f>'2. Emissions Units &amp; Activities'!M$15*'3. Pollutant Emissions - EF'!$G42*(1-'3. Pollutant Emissions - EF'!$E42)</f>
        <v>1.1059044480000008E-3</v>
      </c>
    </row>
    <row r="43" spans="1:15" x14ac:dyDescent="0.25">
      <c r="A43" s="79" t="s">
        <v>1362</v>
      </c>
      <c r="B43" s="100" t="s">
        <v>96</v>
      </c>
      <c r="C43" s="81" t="str">
        <f>IFERROR(IF(B43="No CAS","",INDEX('DEQ Pollutant List'!$C$7:$C$611,MATCH('3. Pollutant Emissions - EF'!B43,'DEQ Pollutant List'!$B$7:$B$611,0))),"")</f>
        <v>Barium and compounds</v>
      </c>
      <c r="D43" s="115">
        <f>IFERROR(IF(OR($B43="",$B43="No CAS"),INDEX('DEQ Pollutant List'!$A$7:$A$611,MATCH($C43,'DEQ Pollutant List'!$C$7:$C$611,0)),INDEX('DEQ Pollutant List'!$A$7:$A$611,MATCH($B43,'DEQ Pollutant List'!$B$7:$B$611,0))),"")</f>
        <v>45</v>
      </c>
      <c r="E43" s="101">
        <v>0.98899999999999999</v>
      </c>
      <c r="F43" s="102">
        <v>4.8300000000000001E-3</v>
      </c>
      <c r="G43" s="103">
        <v>4.8300000000000001E-3</v>
      </c>
      <c r="H43" s="83" t="s">
        <v>1370</v>
      </c>
      <c r="I43" s="104" t="s">
        <v>1371</v>
      </c>
      <c r="J43" s="102">
        <f>'2. Emissions Units &amp; Activities'!H$15*'3. Pollutant Emissions - EF'!$F43*(1-'3. Pollutant Emissions - EF'!$E43)</f>
        <v>270.78531202800019</v>
      </c>
      <c r="K43" s="105">
        <f>'2. Emissions Units &amp; Activities'!I$15*'3. Pollutant Emissions - EF'!$F43*(1-'3. Pollutant Emissions - EF'!$E43)</f>
        <v>270.78531202800019</v>
      </c>
      <c r="L43" s="83">
        <f>'2. Emissions Units &amp; Activities'!J$15*'3. Pollutant Emissions - EF'!$F43*(1-'3. Pollutant Emissions - EF'!$E43)</f>
        <v>270.78531202800019</v>
      </c>
      <c r="M43" s="102">
        <f>'2. Emissions Units &amp; Activities'!K$15*'3. Pollutant Emissions - EF'!$G43*(1-'3. Pollutant Emissions - EF'!$E43)</f>
        <v>0.74187756720000053</v>
      </c>
      <c r="N43" s="105">
        <f>'2. Emissions Units &amp; Activities'!L$15*'3. Pollutant Emissions - EF'!$G43*(1-'3. Pollutant Emissions - EF'!$E43)</f>
        <v>0.74187756720000053</v>
      </c>
      <c r="O43" s="83">
        <f>'2. Emissions Units &amp; Activities'!M$15*'3. Pollutant Emissions - EF'!$G43*(1-'3. Pollutant Emissions - EF'!$E43)</f>
        <v>0.74187756720000053</v>
      </c>
    </row>
    <row r="44" spans="1:15" x14ac:dyDescent="0.25">
      <c r="A44" s="79" t="s">
        <v>1362</v>
      </c>
      <c r="B44" s="100" t="s">
        <v>821</v>
      </c>
      <c r="C44" s="81" t="str">
        <f>IFERROR(IF(B44="No CAS","",INDEX('DEQ Pollutant List'!$C$7:$C$611,MATCH('3. Pollutant Emissions - EF'!B44,'DEQ Pollutant List'!$B$7:$B$611,0))),"")</f>
        <v>Benz[a]anthracene</v>
      </c>
      <c r="D44" s="115">
        <f>IFERROR(IF(OR($B44="",$B44="No CAS"),INDEX('DEQ Pollutant List'!$A$7:$A$611,MATCH($C44,'DEQ Pollutant List'!$C$7:$C$611,0)),INDEX('DEQ Pollutant List'!$A$7:$A$611,MATCH($B44,'DEQ Pollutant List'!$B$7:$B$611,0))),"")</f>
        <v>405</v>
      </c>
      <c r="E44" s="101">
        <v>0.5</v>
      </c>
      <c r="F44" s="102">
        <v>8.1299999999999993E-8</v>
      </c>
      <c r="G44" s="103">
        <v>8.1299999999999993E-8</v>
      </c>
      <c r="H44" s="83" t="s">
        <v>1370</v>
      </c>
      <c r="I44" s="104" t="s">
        <v>1371</v>
      </c>
      <c r="J44" s="102">
        <f>'2. Emissions Units &amp; Activities'!H$15*'3. Pollutant Emissions - EF'!$F44*(1-'3. Pollutant Emissions - EF'!$E44)</f>
        <v>0.20717905013999996</v>
      </c>
      <c r="K44" s="105">
        <f>'2. Emissions Units &amp; Activities'!I$15*'3. Pollutant Emissions - EF'!$F44*(1-'3. Pollutant Emissions - EF'!$E44)</f>
        <v>0.20717905013999996</v>
      </c>
      <c r="L44" s="83">
        <f>'2. Emissions Units &amp; Activities'!J$15*'3. Pollutant Emissions - EF'!$F44*(1-'3. Pollutant Emissions - EF'!$E44)</f>
        <v>0.20717905013999996</v>
      </c>
      <c r="M44" s="102">
        <f>'2. Emissions Units &amp; Activities'!K$15*'3. Pollutant Emissions - EF'!$G44*(1-'3. Pollutant Emissions - EF'!$E44)</f>
        <v>5.6761383599999993E-4</v>
      </c>
      <c r="N44" s="105">
        <f>'2. Emissions Units &amp; Activities'!L$15*'3. Pollutant Emissions - EF'!$G44*(1-'3. Pollutant Emissions - EF'!$E44)</f>
        <v>5.6761383599999993E-4</v>
      </c>
      <c r="O44" s="83">
        <f>'2. Emissions Units &amp; Activities'!M$15*'3. Pollutant Emissions - EF'!$G44*(1-'3. Pollutant Emissions - EF'!$E44)</f>
        <v>5.6761383599999993E-4</v>
      </c>
    </row>
    <row r="45" spans="1:15" x14ac:dyDescent="0.25">
      <c r="A45" s="79" t="s">
        <v>1362</v>
      </c>
      <c r="B45" s="100" t="s">
        <v>98</v>
      </c>
      <c r="C45" s="81" t="str">
        <f>IFERROR(IF(B45="No CAS","",INDEX('DEQ Pollutant List'!$C$7:$C$611,MATCH('3. Pollutant Emissions - EF'!B45,'DEQ Pollutant List'!$B$7:$B$611,0))),"")</f>
        <v>Benzene</v>
      </c>
      <c r="D45" s="115">
        <f>IFERROR(IF(OR($B45="",$B45="No CAS"),INDEX('DEQ Pollutant List'!$A$7:$A$611,MATCH($C45,'DEQ Pollutant List'!$C$7:$C$611,0)),INDEX('DEQ Pollutant List'!$A$7:$A$611,MATCH($B45,'DEQ Pollutant List'!$B$7:$B$611,0))),"")</f>
        <v>46</v>
      </c>
      <c r="E45" s="101">
        <v>0.5</v>
      </c>
      <c r="F45" s="102">
        <v>9.7999999999999997E-4</v>
      </c>
      <c r="G45" s="103">
        <v>9.7999999999999997E-4</v>
      </c>
      <c r="H45" s="83" t="s">
        <v>1370</v>
      </c>
      <c r="I45" s="104" t="s">
        <v>1371</v>
      </c>
      <c r="J45" s="102">
        <f>'2. Emissions Units &amp; Activities'!H$15*'3. Pollutant Emissions - EF'!$F45*(1-'3. Pollutant Emissions - EF'!$E45)</f>
        <v>2497.3612439999997</v>
      </c>
      <c r="K45" s="105">
        <f>'2. Emissions Units &amp; Activities'!I$15*'3. Pollutant Emissions - EF'!$F45*(1-'3. Pollutant Emissions - EF'!$E45)</f>
        <v>2497.3612439999997</v>
      </c>
      <c r="L45" s="83">
        <f>'2. Emissions Units &amp; Activities'!J$15*'3. Pollutant Emissions - EF'!$F45*(1-'3. Pollutant Emissions - EF'!$E45)</f>
        <v>2497.3612439999997</v>
      </c>
      <c r="M45" s="102">
        <f>'2. Emissions Units &amp; Activities'!K$15*'3. Pollutant Emissions - EF'!$G45*(1-'3. Pollutant Emissions - EF'!$E45)</f>
        <v>6.842085599999999</v>
      </c>
      <c r="N45" s="105">
        <f>'2. Emissions Units &amp; Activities'!L$15*'3. Pollutant Emissions - EF'!$G45*(1-'3. Pollutant Emissions - EF'!$E45)</f>
        <v>6.842085599999999</v>
      </c>
      <c r="O45" s="83">
        <f>'2. Emissions Units &amp; Activities'!M$15*'3. Pollutant Emissions - EF'!$G45*(1-'3. Pollutant Emissions - EF'!$E45)</f>
        <v>6.842085599999999</v>
      </c>
    </row>
    <row r="46" spans="1:15" x14ac:dyDescent="0.25">
      <c r="A46" s="79" t="s">
        <v>1362</v>
      </c>
      <c r="B46" s="100" t="s">
        <v>823</v>
      </c>
      <c r="C46" s="81" t="str">
        <f>IFERROR(IF(B46="No CAS","",INDEX('DEQ Pollutant List'!$C$7:$C$611,MATCH('3. Pollutant Emissions - EF'!B46,'DEQ Pollutant List'!$B$7:$B$611,0))),"")</f>
        <v>Benzo[a]pyrene</v>
      </c>
      <c r="D46" s="115">
        <f>IFERROR(IF(OR($B46="",$B46="No CAS"),INDEX('DEQ Pollutant List'!$A$7:$A$611,MATCH($C46,'DEQ Pollutant List'!$C$7:$C$611,0)),INDEX('DEQ Pollutant List'!$A$7:$A$611,MATCH($B46,'DEQ Pollutant List'!$B$7:$B$611,0))),"")</f>
        <v>406</v>
      </c>
      <c r="E46" s="101">
        <v>0.5</v>
      </c>
      <c r="F46" s="102">
        <v>2.7300000000000001E-6</v>
      </c>
      <c r="G46" s="103">
        <v>2.7300000000000001E-6</v>
      </c>
      <c r="H46" s="83" t="s">
        <v>1370</v>
      </c>
      <c r="I46" s="104" t="s">
        <v>1371</v>
      </c>
      <c r="J46" s="102">
        <f>'2. Emissions Units &amp; Activities'!H$15*'3. Pollutant Emissions - EF'!$F46*(1-'3. Pollutant Emissions - EF'!$E46)</f>
        <v>6.9569348939999998</v>
      </c>
      <c r="K46" s="105">
        <f>'2. Emissions Units &amp; Activities'!I$15*'3. Pollutant Emissions - EF'!$F46*(1-'3. Pollutant Emissions - EF'!$E46)</f>
        <v>6.9569348939999998</v>
      </c>
      <c r="L46" s="83">
        <f>'2. Emissions Units &amp; Activities'!J$15*'3. Pollutant Emissions - EF'!$F46*(1-'3. Pollutant Emissions - EF'!$E46)</f>
        <v>6.9569348939999998</v>
      </c>
      <c r="M46" s="102">
        <f>'2. Emissions Units &amp; Activities'!K$15*'3. Pollutant Emissions - EF'!$G46*(1-'3. Pollutant Emissions - EF'!$E46)</f>
        <v>1.90600956E-2</v>
      </c>
      <c r="N46" s="105">
        <f>'2. Emissions Units &amp; Activities'!L$15*'3. Pollutant Emissions - EF'!$G46*(1-'3. Pollutant Emissions - EF'!$E46)</f>
        <v>1.90600956E-2</v>
      </c>
      <c r="O46" s="83">
        <f>'2. Emissions Units &amp; Activities'!M$15*'3. Pollutant Emissions - EF'!$G46*(1-'3. Pollutant Emissions - EF'!$E46)</f>
        <v>1.90600956E-2</v>
      </c>
    </row>
    <row r="47" spans="1:15" x14ac:dyDescent="0.25">
      <c r="A47" s="79" t="s">
        <v>1362</v>
      </c>
      <c r="B47" s="100" t="s">
        <v>825</v>
      </c>
      <c r="C47" s="81" t="str">
        <f>IFERROR(IF(B47="No CAS","",INDEX('DEQ Pollutant List'!$C$7:$C$611,MATCH('3. Pollutant Emissions - EF'!B47,'DEQ Pollutant List'!$B$7:$B$611,0))),"")</f>
        <v>Benzo[b]fluoranthene</v>
      </c>
      <c r="D47" s="115">
        <f>IFERROR(IF(OR($B47="",$B47="No CAS"),INDEX('DEQ Pollutant List'!$A$7:$A$611,MATCH($C47,'DEQ Pollutant List'!$C$7:$C$611,0)),INDEX('DEQ Pollutant List'!$A$7:$A$611,MATCH($B47,'DEQ Pollutant List'!$B$7:$B$611,0))),"")</f>
        <v>407</v>
      </c>
      <c r="E47" s="101">
        <v>0.5</v>
      </c>
      <c r="F47" s="102">
        <v>1.42E-7</v>
      </c>
      <c r="G47" s="103">
        <v>1.42E-7</v>
      </c>
      <c r="H47" s="83" t="s">
        <v>1370</v>
      </c>
      <c r="I47" s="104" t="s">
        <v>1371</v>
      </c>
      <c r="J47" s="102">
        <f>'2. Emissions Units &amp; Activities'!H$15*'3. Pollutant Emissions - EF'!$F47*(1-'3. Pollutant Emissions - EF'!$E47)</f>
        <v>0.36186254759999997</v>
      </c>
      <c r="K47" s="105">
        <f>'2. Emissions Units &amp; Activities'!I$15*'3. Pollutant Emissions - EF'!$F47*(1-'3. Pollutant Emissions - EF'!$E47)</f>
        <v>0.36186254759999997</v>
      </c>
      <c r="L47" s="83">
        <f>'2. Emissions Units &amp; Activities'!J$15*'3. Pollutant Emissions - EF'!$F47*(1-'3. Pollutant Emissions - EF'!$E47)</f>
        <v>0.36186254759999997</v>
      </c>
      <c r="M47" s="102">
        <f>'2. Emissions Units &amp; Activities'!K$15*'3. Pollutant Emissions - EF'!$G47*(1-'3. Pollutant Emissions - EF'!$E47)</f>
        <v>9.9140423999999989E-4</v>
      </c>
      <c r="N47" s="105">
        <f>'2. Emissions Units &amp; Activities'!L$15*'3. Pollutant Emissions - EF'!$G47*(1-'3. Pollutant Emissions - EF'!$E47)</f>
        <v>9.9140423999999989E-4</v>
      </c>
      <c r="O47" s="83">
        <f>'2. Emissions Units &amp; Activities'!M$15*'3. Pollutant Emissions - EF'!$G47*(1-'3. Pollutant Emissions - EF'!$E47)</f>
        <v>9.9140423999999989E-4</v>
      </c>
    </row>
    <row r="48" spans="1:15" x14ac:dyDescent="0.25">
      <c r="A48" s="79" t="s">
        <v>1362</v>
      </c>
      <c r="B48" s="100" t="s">
        <v>829</v>
      </c>
      <c r="C48" s="81" t="str">
        <f>IFERROR(IF(B48="No CAS","",INDEX('DEQ Pollutant List'!$C$7:$C$611,MATCH('3. Pollutant Emissions - EF'!B48,'DEQ Pollutant List'!$B$7:$B$611,0))),"")</f>
        <v>Benzo[e]pyrene</v>
      </c>
      <c r="D48" s="115">
        <f>IFERROR(IF(OR($B48="",$B48="No CAS"),INDEX('DEQ Pollutant List'!$A$7:$A$611,MATCH($C48,'DEQ Pollutant List'!$C$7:$C$611,0)),INDEX('DEQ Pollutant List'!$A$7:$A$611,MATCH($B48,'DEQ Pollutant List'!$B$7:$B$611,0))),"")</f>
        <v>409</v>
      </c>
      <c r="E48" s="101">
        <v>0.5</v>
      </c>
      <c r="F48" s="102">
        <v>2.11E-7</v>
      </c>
      <c r="G48" s="103">
        <v>2.11E-7</v>
      </c>
      <c r="H48" s="83" t="s">
        <v>1370</v>
      </c>
      <c r="I48" s="104" t="s">
        <v>1371</v>
      </c>
      <c r="J48" s="102">
        <f>'2. Emissions Units &amp; Activities'!H$15*'3. Pollutant Emissions - EF'!$F48*(1-'3. Pollutant Emissions - EF'!$E48)</f>
        <v>0.53769716579999993</v>
      </c>
      <c r="K48" s="105">
        <f>'2. Emissions Units &amp; Activities'!I$15*'3. Pollutant Emissions - EF'!$F48*(1-'3. Pollutant Emissions - EF'!$E48)</f>
        <v>0.53769716579999993</v>
      </c>
      <c r="L48" s="83">
        <f>'2. Emissions Units &amp; Activities'!J$15*'3. Pollutant Emissions - EF'!$F48*(1-'3. Pollutant Emissions - EF'!$E48)</f>
        <v>0.53769716579999993</v>
      </c>
      <c r="M48" s="102">
        <f>'2. Emissions Units &amp; Activities'!K$15*'3. Pollutant Emissions - EF'!$G48*(1-'3. Pollutant Emissions - EF'!$E48)</f>
        <v>1.4731429199999998E-3</v>
      </c>
      <c r="N48" s="105">
        <f>'2. Emissions Units &amp; Activities'!L$15*'3. Pollutant Emissions - EF'!$G48*(1-'3. Pollutant Emissions - EF'!$E48)</f>
        <v>1.4731429199999998E-3</v>
      </c>
      <c r="O48" s="83">
        <f>'2. Emissions Units &amp; Activities'!M$15*'3. Pollutant Emissions - EF'!$G48*(1-'3. Pollutant Emissions - EF'!$E48)</f>
        <v>1.4731429199999998E-3</v>
      </c>
    </row>
    <row r="49" spans="1:15" x14ac:dyDescent="0.25">
      <c r="A49" s="79" t="s">
        <v>1362</v>
      </c>
      <c r="B49" s="100" t="s">
        <v>831</v>
      </c>
      <c r="C49" s="81" t="str">
        <f>IFERROR(IF(B49="No CAS","",INDEX('DEQ Pollutant List'!$C$7:$C$611,MATCH('3. Pollutant Emissions - EF'!B49,'DEQ Pollutant List'!$B$7:$B$611,0))),"")</f>
        <v>Benzo[g,h,i]perylene</v>
      </c>
      <c r="D49" s="115">
        <f>IFERROR(IF(OR($B49="",$B49="No CAS"),INDEX('DEQ Pollutant List'!$A$7:$A$611,MATCH($C49,'DEQ Pollutant List'!$C$7:$C$611,0)),INDEX('DEQ Pollutant List'!$A$7:$A$611,MATCH($B49,'DEQ Pollutant List'!$B$7:$B$611,0))),"")</f>
        <v>410</v>
      </c>
      <c r="E49" s="101">
        <v>0.5</v>
      </c>
      <c r="F49" s="102">
        <v>1.5099999999999999E-7</v>
      </c>
      <c r="G49" s="103">
        <v>1.5099999999999999E-7</v>
      </c>
      <c r="H49" s="83" t="s">
        <v>1370</v>
      </c>
      <c r="I49" s="104" t="s">
        <v>1371</v>
      </c>
      <c r="J49" s="102">
        <f>'2. Emissions Units &amp; Activities'!H$15*'3. Pollutant Emissions - EF'!$F49*(1-'3. Pollutant Emissions - EF'!$E49)</f>
        <v>0.38479749779999994</v>
      </c>
      <c r="K49" s="105">
        <f>'2. Emissions Units &amp; Activities'!I$15*'3. Pollutant Emissions - EF'!$F49*(1-'3. Pollutant Emissions - EF'!$E49)</f>
        <v>0.38479749779999994</v>
      </c>
      <c r="L49" s="83">
        <f>'2. Emissions Units &amp; Activities'!J$15*'3. Pollutant Emissions - EF'!$F49*(1-'3. Pollutant Emissions - EF'!$E49)</f>
        <v>0.38479749779999994</v>
      </c>
      <c r="M49" s="102">
        <f>'2. Emissions Units &amp; Activities'!K$15*'3. Pollutant Emissions - EF'!$G49*(1-'3. Pollutant Emissions - EF'!$E49)</f>
        <v>1.0542397199999997E-3</v>
      </c>
      <c r="N49" s="105">
        <f>'2. Emissions Units &amp; Activities'!L$15*'3. Pollutant Emissions - EF'!$G49*(1-'3. Pollutant Emissions - EF'!$E49)</f>
        <v>1.0542397199999997E-3</v>
      </c>
      <c r="O49" s="83">
        <f>'2. Emissions Units &amp; Activities'!M$15*'3. Pollutant Emissions - EF'!$G49*(1-'3. Pollutant Emissions - EF'!$E49)</f>
        <v>1.0542397199999997E-3</v>
      </c>
    </row>
    <row r="50" spans="1:15" x14ac:dyDescent="0.25">
      <c r="A50" s="79" t="s">
        <v>1362</v>
      </c>
      <c r="B50" s="100" t="s">
        <v>833</v>
      </c>
      <c r="C50" s="81" t="str">
        <f>IFERROR(IF(B50="No CAS","",INDEX('DEQ Pollutant List'!$C$7:$C$611,MATCH('3. Pollutant Emissions - EF'!B50,'DEQ Pollutant List'!$B$7:$B$611,0))),"")</f>
        <v>Benzo[j]fluoranthene</v>
      </c>
      <c r="D50" s="115">
        <f>IFERROR(IF(OR($B50="",$B50="No CAS"),INDEX('DEQ Pollutant List'!$A$7:$A$611,MATCH($C50,'DEQ Pollutant List'!$C$7:$C$611,0)),INDEX('DEQ Pollutant List'!$A$7:$A$611,MATCH($B50,'DEQ Pollutant List'!$B$7:$B$611,0))),"")</f>
        <v>411</v>
      </c>
      <c r="E50" s="101">
        <v>0.5</v>
      </c>
      <c r="F50" s="102">
        <v>1.5599999999999999E-7</v>
      </c>
      <c r="G50" s="103">
        <v>1.5599999999999999E-7</v>
      </c>
      <c r="H50" s="83" t="s">
        <v>1370</v>
      </c>
      <c r="I50" s="104" t="s">
        <v>1371</v>
      </c>
      <c r="J50" s="102">
        <f>'2. Emissions Units &amp; Activities'!H$15*'3. Pollutant Emissions - EF'!$F50*(1-'3. Pollutant Emissions - EF'!$E50)</f>
        <v>0.39753913679999997</v>
      </c>
      <c r="K50" s="105">
        <f>'2. Emissions Units &amp; Activities'!I$15*'3. Pollutant Emissions - EF'!$F50*(1-'3. Pollutant Emissions - EF'!$E50)</f>
        <v>0.39753913679999997</v>
      </c>
      <c r="L50" s="83">
        <f>'2. Emissions Units &amp; Activities'!J$15*'3. Pollutant Emissions - EF'!$F50*(1-'3. Pollutant Emissions - EF'!$E50)</f>
        <v>0.39753913679999997</v>
      </c>
      <c r="M50" s="102">
        <f>'2. Emissions Units &amp; Activities'!K$15*'3. Pollutant Emissions - EF'!$G50*(1-'3. Pollutant Emissions - EF'!$E50)</f>
        <v>1.0891483199999999E-3</v>
      </c>
      <c r="N50" s="105">
        <f>'2. Emissions Units &amp; Activities'!L$15*'3. Pollutant Emissions - EF'!$G50*(1-'3. Pollutant Emissions - EF'!$E50)</f>
        <v>1.0891483199999999E-3</v>
      </c>
      <c r="O50" s="83">
        <f>'2. Emissions Units &amp; Activities'!M$15*'3. Pollutant Emissions - EF'!$G50*(1-'3. Pollutant Emissions - EF'!$E50)</f>
        <v>1.0891483199999999E-3</v>
      </c>
    </row>
    <row r="51" spans="1:15" x14ac:dyDescent="0.25">
      <c r="A51" s="79" t="s">
        <v>1362</v>
      </c>
      <c r="B51" s="100" t="s">
        <v>835</v>
      </c>
      <c r="C51" s="81" t="str">
        <f>IFERROR(IF(B51="No CAS","",INDEX('DEQ Pollutant List'!$C$7:$C$611,MATCH('3. Pollutant Emissions - EF'!B51,'DEQ Pollutant List'!$B$7:$B$611,0))),"")</f>
        <v>Benzo[k]fluoranthene</v>
      </c>
      <c r="D51" s="115">
        <f>IFERROR(IF(OR($B51="",$B51="No CAS"),INDEX('DEQ Pollutant List'!$A$7:$A$611,MATCH($C51,'DEQ Pollutant List'!$C$7:$C$611,0)),INDEX('DEQ Pollutant List'!$A$7:$A$611,MATCH($B51,'DEQ Pollutant List'!$B$7:$B$611,0))),"")</f>
        <v>412</v>
      </c>
      <c r="E51" s="101">
        <v>0.5</v>
      </c>
      <c r="F51" s="102">
        <v>5.1800000000000001E-8</v>
      </c>
      <c r="G51" s="103">
        <v>5.1800000000000001E-8</v>
      </c>
      <c r="H51" s="83" t="s">
        <v>1370</v>
      </c>
      <c r="I51" s="104" t="s">
        <v>1371</v>
      </c>
      <c r="J51" s="102">
        <f>'2. Emissions Units &amp; Activities'!H$15*'3. Pollutant Emissions - EF'!$F51*(1-'3. Pollutant Emissions - EF'!$E51)</f>
        <v>0.13200338003999998</v>
      </c>
      <c r="K51" s="105">
        <f>'2. Emissions Units &amp; Activities'!I$15*'3. Pollutant Emissions - EF'!$F51*(1-'3. Pollutant Emissions - EF'!$E51)</f>
        <v>0.13200338003999998</v>
      </c>
      <c r="L51" s="83">
        <f>'2. Emissions Units &amp; Activities'!J$15*'3. Pollutant Emissions - EF'!$F51*(1-'3. Pollutant Emissions - EF'!$E51)</f>
        <v>0.13200338003999998</v>
      </c>
      <c r="M51" s="102">
        <f>'2. Emissions Units &amp; Activities'!K$15*'3. Pollutant Emissions - EF'!$G51*(1-'3. Pollutant Emissions - EF'!$E51)</f>
        <v>3.6165309599999997E-4</v>
      </c>
      <c r="N51" s="105">
        <f>'2. Emissions Units &amp; Activities'!L$15*'3. Pollutant Emissions - EF'!$G51*(1-'3. Pollutant Emissions - EF'!$E51)</f>
        <v>3.6165309599999997E-4</v>
      </c>
      <c r="O51" s="83">
        <f>'2. Emissions Units &amp; Activities'!M$15*'3. Pollutant Emissions - EF'!$G51*(1-'3. Pollutant Emissions - EF'!$E51)</f>
        <v>3.6165309599999997E-4</v>
      </c>
    </row>
    <row r="52" spans="1:15" x14ac:dyDescent="0.25">
      <c r="A52" s="79" t="s">
        <v>1362</v>
      </c>
      <c r="B52" s="100" t="s">
        <v>113</v>
      </c>
      <c r="C52" s="81" t="str">
        <f>IFERROR(IF(B52="No CAS","",INDEX('DEQ Pollutant List'!$C$7:$C$611,MATCH('3. Pollutant Emissions - EF'!B52,'DEQ Pollutant List'!$B$7:$B$611,0))),"")</f>
        <v>Beryllium and compounds</v>
      </c>
      <c r="D52" s="115">
        <f>IFERROR(IF(OR($B52="",$B52="No CAS"),INDEX('DEQ Pollutant List'!$A$7:$A$611,MATCH($C52,'DEQ Pollutant List'!$C$7:$C$611,0)),INDEX('DEQ Pollutant List'!$A$7:$A$611,MATCH($B52,'DEQ Pollutant List'!$B$7:$B$611,0))),"")</f>
        <v>58</v>
      </c>
      <c r="E52" s="101">
        <v>0.98899999999999999</v>
      </c>
      <c r="F52" s="102">
        <v>1.3400000000000001E-7</v>
      </c>
      <c r="G52" s="103">
        <v>1.3400000000000001E-7</v>
      </c>
      <c r="H52" s="83" t="s">
        <v>1370</v>
      </c>
      <c r="I52" s="104" t="s">
        <v>1371</v>
      </c>
      <c r="J52" s="102">
        <f>'2. Emissions Units &amp; Activities'!H$15*'3. Pollutant Emissions - EF'!$F52*(1-'3. Pollutant Emissions - EF'!$E52)</f>
        <v>7.5124703544000061E-3</v>
      </c>
      <c r="K52" s="105">
        <f>'2. Emissions Units &amp; Activities'!I$15*'3. Pollutant Emissions - EF'!$F52*(1-'3. Pollutant Emissions - EF'!$E52)</f>
        <v>7.5124703544000061E-3</v>
      </c>
      <c r="L52" s="83">
        <f>'2. Emissions Units &amp; Activities'!J$15*'3. Pollutant Emissions - EF'!$F52*(1-'3. Pollutant Emissions - EF'!$E52)</f>
        <v>7.5124703544000061E-3</v>
      </c>
      <c r="M52" s="102">
        <f>'2. Emissions Units &amp; Activities'!K$15*'3. Pollutant Emissions - EF'!$G52*(1-'3. Pollutant Emissions - EF'!$E52)</f>
        <v>2.0582110560000019E-5</v>
      </c>
      <c r="N52" s="105">
        <f>'2. Emissions Units &amp; Activities'!L$15*'3. Pollutant Emissions - EF'!$G52*(1-'3. Pollutant Emissions - EF'!$E52)</f>
        <v>2.0582110560000019E-5</v>
      </c>
      <c r="O52" s="83">
        <f>'2. Emissions Units &amp; Activities'!M$15*'3. Pollutant Emissions - EF'!$G52*(1-'3. Pollutant Emissions - EF'!$E52)</f>
        <v>2.0582110560000019E-5</v>
      </c>
    </row>
    <row r="53" spans="1:15" x14ac:dyDescent="0.25">
      <c r="A53" s="79" t="s">
        <v>1362</v>
      </c>
      <c r="B53" s="100" t="s">
        <v>131</v>
      </c>
      <c r="C53" s="81" t="str">
        <f>IFERROR(IF(B53="No CAS","",INDEX('DEQ Pollutant List'!$C$7:$C$611,MATCH('3. Pollutant Emissions - EF'!B53,'DEQ Pollutant List'!$B$7:$B$611,0))),"")</f>
        <v>Bromomethane (methyl bromide)</v>
      </c>
      <c r="D53" s="115">
        <f>IFERROR(IF(OR($B53="",$B53="No CAS"),INDEX('DEQ Pollutant List'!$A$7:$A$611,MATCH($C53,'DEQ Pollutant List'!$C$7:$C$611,0)),INDEX('DEQ Pollutant List'!$A$7:$A$611,MATCH($B53,'DEQ Pollutant List'!$B$7:$B$611,0))),"")</f>
        <v>324</v>
      </c>
      <c r="E53" s="101">
        <v>0.5</v>
      </c>
      <c r="F53" s="102">
        <v>1.1399999999999999E-5</v>
      </c>
      <c r="G53" s="103">
        <v>1.1399999999999999E-5</v>
      </c>
      <c r="H53" s="83" t="s">
        <v>1370</v>
      </c>
      <c r="I53" s="104" t="s">
        <v>1371</v>
      </c>
      <c r="J53" s="102">
        <f>'2. Emissions Units &amp; Activities'!H$15*'3. Pollutant Emissions - EF'!$F53*(1-'3. Pollutant Emissions - EF'!$E53)</f>
        <v>29.050936919999995</v>
      </c>
      <c r="K53" s="105">
        <f>'2. Emissions Units &amp; Activities'!I$15*'3. Pollutant Emissions - EF'!$F53*(1-'3. Pollutant Emissions - EF'!$E53)</f>
        <v>29.050936919999995</v>
      </c>
      <c r="L53" s="83">
        <f>'2. Emissions Units &amp; Activities'!J$15*'3. Pollutant Emissions - EF'!$F53*(1-'3. Pollutant Emissions - EF'!$E53)</f>
        <v>29.050936919999995</v>
      </c>
      <c r="M53" s="102">
        <f>'2. Emissions Units &amp; Activities'!K$15*'3. Pollutant Emissions - EF'!$G53*(1-'3. Pollutant Emissions - EF'!$E53)</f>
        <v>7.9591607999999994E-2</v>
      </c>
      <c r="N53" s="105">
        <f>'2. Emissions Units &amp; Activities'!L$15*'3. Pollutant Emissions - EF'!$G53*(1-'3. Pollutant Emissions - EF'!$E53)</f>
        <v>7.9591607999999994E-2</v>
      </c>
      <c r="O53" s="83">
        <f>'2. Emissions Units &amp; Activities'!M$15*'3. Pollutant Emissions - EF'!$G53*(1-'3. Pollutant Emissions - EF'!$E53)</f>
        <v>7.9591607999999994E-2</v>
      </c>
    </row>
    <row r="54" spans="1:15" x14ac:dyDescent="0.25">
      <c r="A54" s="79" t="s">
        <v>1362</v>
      </c>
      <c r="B54" s="100" t="s">
        <v>154</v>
      </c>
      <c r="C54" s="81" t="str">
        <f>IFERROR(IF(B54="No CAS","",INDEX('DEQ Pollutant List'!$C$7:$C$611,MATCH('3. Pollutant Emissions - EF'!B54,'DEQ Pollutant List'!$B$7:$B$611,0))),"")</f>
        <v>Cadmium and compounds</v>
      </c>
      <c r="D54" s="115">
        <f>IFERROR(IF(OR($B54="",$B54="No CAS"),INDEX('DEQ Pollutant List'!$A$7:$A$611,MATCH($C54,'DEQ Pollutant List'!$C$7:$C$611,0)),INDEX('DEQ Pollutant List'!$A$7:$A$611,MATCH($B54,'DEQ Pollutant List'!$B$7:$B$611,0))),"")</f>
        <v>83</v>
      </c>
      <c r="E54" s="101">
        <v>0.98899999999999999</v>
      </c>
      <c r="F54" s="102">
        <v>4.9899999999999997E-6</v>
      </c>
      <c r="G54" s="103">
        <v>4.9899999999999997E-6</v>
      </c>
      <c r="H54" s="83" t="s">
        <v>1370</v>
      </c>
      <c r="I54" s="104" t="s">
        <v>1371</v>
      </c>
      <c r="J54" s="102">
        <f>'2. Emissions Units &amp; Activities'!H$15*'3. Pollutant Emissions - EF'!$F54*(1-'3. Pollutant Emissions - EF'!$E54)</f>
        <v>0.27975542588400021</v>
      </c>
      <c r="K54" s="105">
        <f>'2. Emissions Units &amp; Activities'!I$15*'3. Pollutant Emissions - EF'!$F54*(1-'3. Pollutant Emissions - EF'!$E54)</f>
        <v>0.27975542588400021</v>
      </c>
      <c r="L54" s="83">
        <f>'2. Emissions Units &amp; Activities'!J$15*'3. Pollutant Emissions - EF'!$F54*(1-'3. Pollutant Emissions - EF'!$E54)</f>
        <v>0.27975542588400021</v>
      </c>
      <c r="M54" s="102">
        <f>'2. Emissions Units &amp; Activities'!K$15*'3. Pollutant Emissions - EF'!$G54*(1-'3. Pollutant Emissions - EF'!$E54)</f>
        <v>7.6645322160000056E-4</v>
      </c>
      <c r="N54" s="105">
        <f>'2. Emissions Units &amp; Activities'!L$15*'3. Pollutant Emissions - EF'!$G54*(1-'3. Pollutant Emissions - EF'!$E54)</f>
        <v>7.6645322160000056E-4</v>
      </c>
      <c r="O54" s="83">
        <f>'2. Emissions Units &amp; Activities'!M$15*'3. Pollutant Emissions - EF'!$G54*(1-'3. Pollutant Emissions - EF'!$E54)</f>
        <v>7.6645322160000056E-4</v>
      </c>
    </row>
    <row r="55" spans="1:15" x14ac:dyDescent="0.25">
      <c r="A55" s="79" t="s">
        <v>1362</v>
      </c>
      <c r="B55" s="100" t="s">
        <v>168</v>
      </c>
      <c r="C55" s="81" t="str">
        <f>IFERROR(IF(B55="No CAS","",INDEX('DEQ Pollutant List'!$C$7:$C$611,MATCH('3. Pollutant Emissions - EF'!B55,'DEQ Pollutant List'!$B$7:$B$611,0))),"")</f>
        <v>Carbon tetrachloride</v>
      </c>
      <c r="D55" s="115">
        <f>IFERROR(IF(OR($B55="",$B55="No CAS"),INDEX('DEQ Pollutant List'!$A$7:$A$611,MATCH($C55,'DEQ Pollutant List'!$C$7:$C$611,0)),INDEX('DEQ Pollutant List'!$A$7:$A$611,MATCH($B55,'DEQ Pollutant List'!$B$7:$B$611,0))),"")</f>
        <v>91</v>
      </c>
      <c r="E55" s="101">
        <v>0</v>
      </c>
      <c r="F55" s="102">
        <v>2.0100000000000001E-5</v>
      </c>
      <c r="G55" s="103">
        <v>2.0100000000000001E-5</v>
      </c>
      <c r="H55" s="83" t="s">
        <v>1370</v>
      </c>
      <c r="I55" s="104" t="s">
        <v>1371</v>
      </c>
      <c r="J55" s="102">
        <f>'2. Emissions Units &amp; Activities'!H$15*'3. Pollutant Emissions - EF'!$F55*(1-'3. Pollutant Emissions - EF'!$E55)</f>
        <v>102.44277756</v>
      </c>
      <c r="K55" s="105">
        <f>'2. Emissions Units &amp; Activities'!I$15*'3. Pollutant Emissions - EF'!$F55*(1-'3. Pollutant Emissions - EF'!$E55)</f>
        <v>102.44277756</v>
      </c>
      <c r="L55" s="83">
        <f>'2. Emissions Units &amp; Activities'!J$15*'3. Pollutant Emissions - EF'!$F55*(1-'3. Pollutant Emissions - EF'!$E55)</f>
        <v>102.44277756</v>
      </c>
      <c r="M55" s="102">
        <f>'2. Emissions Units &amp; Activities'!K$15*'3. Pollutant Emissions - EF'!$G55*(1-'3. Pollutant Emissions - EF'!$E55)</f>
        <v>0.28066514399999998</v>
      </c>
      <c r="N55" s="105">
        <f>'2. Emissions Units &amp; Activities'!L$15*'3. Pollutant Emissions - EF'!$G55*(1-'3. Pollutant Emissions - EF'!$E55)</f>
        <v>0.28066514399999998</v>
      </c>
      <c r="O55" s="83">
        <f>'2. Emissions Units &amp; Activities'!M$15*'3. Pollutant Emissions - EF'!$G55*(1-'3. Pollutant Emissions - EF'!$E55)</f>
        <v>0.28066514399999998</v>
      </c>
    </row>
    <row r="56" spans="1:15" x14ac:dyDescent="0.25">
      <c r="A56" s="79" t="s">
        <v>1362</v>
      </c>
      <c r="B56" s="100" t="s">
        <v>189</v>
      </c>
      <c r="C56" s="81" t="str">
        <f>IFERROR(IF(B56="No CAS","",INDEX('DEQ Pollutant List'!$C$7:$C$611,MATCH('3. Pollutant Emissions - EF'!B56,'DEQ Pollutant List'!$B$7:$B$611,0))),"")</f>
        <v>Chlorine</v>
      </c>
      <c r="D56" s="115">
        <f>IFERROR(IF(OR($B56="",$B56="No CAS"),INDEX('DEQ Pollutant List'!$A$7:$A$611,MATCH($C56,'DEQ Pollutant List'!$C$7:$C$611,0)),INDEX('DEQ Pollutant List'!$A$7:$A$611,MATCH($B56,'DEQ Pollutant List'!$B$7:$B$611,0))),"")</f>
        <v>101</v>
      </c>
      <c r="E56" s="101">
        <v>0</v>
      </c>
      <c r="F56" s="102">
        <v>1.2199999999999999E-3</v>
      </c>
      <c r="G56" s="103">
        <v>1.2199999999999999E-3</v>
      </c>
      <c r="H56" s="83" t="s">
        <v>1370</v>
      </c>
      <c r="I56" s="104" t="s">
        <v>1371</v>
      </c>
      <c r="J56" s="102">
        <f>'2. Emissions Units &amp; Activities'!H$15*'3. Pollutant Emissions - EF'!$F56*(1-'3. Pollutant Emissions - EF'!$E56)</f>
        <v>6217.9198319999996</v>
      </c>
      <c r="K56" s="105">
        <f>'2. Emissions Units &amp; Activities'!I$15*'3. Pollutant Emissions - EF'!$F56*(1-'3. Pollutant Emissions - EF'!$E56)</f>
        <v>6217.9198319999996</v>
      </c>
      <c r="L56" s="83">
        <f>'2. Emissions Units &amp; Activities'!J$15*'3. Pollutant Emissions - EF'!$F56*(1-'3. Pollutant Emissions - EF'!$E56)</f>
        <v>6217.9198319999996</v>
      </c>
      <c r="M56" s="102">
        <f>'2. Emissions Units &amp; Activities'!K$15*'3. Pollutant Emissions - EF'!$G56*(1-'3. Pollutant Emissions - EF'!$E56)</f>
        <v>17.035396799999997</v>
      </c>
      <c r="N56" s="105">
        <f>'2. Emissions Units &amp; Activities'!L$15*'3. Pollutant Emissions - EF'!$G56*(1-'3. Pollutant Emissions - EF'!$E56)</f>
        <v>17.035396799999997</v>
      </c>
      <c r="O56" s="83">
        <f>'2. Emissions Units &amp; Activities'!M$15*'3. Pollutant Emissions - EF'!$G56*(1-'3. Pollutant Emissions - EF'!$E56)</f>
        <v>17.035396799999997</v>
      </c>
    </row>
    <row r="57" spans="1:15" x14ac:dyDescent="0.25">
      <c r="A57" s="79" t="s">
        <v>1362</v>
      </c>
      <c r="B57" s="100" t="s">
        <v>200</v>
      </c>
      <c r="C57" s="81" t="str">
        <f>IFERROR(IF(B57="No CAS","",INDEX('DEQ Pollutant List'!$C$7:$C$611,MATCH('3. Pollutant Emissions - EF'!B57,'DEQ Pollutant List'!$B$7:$B$611,0))),"")</f>
        <v>Chlorobenzene</v>
      </c>
      <c r="D57" s="115">
        <f>IFERROR(IF(OR($B57="",$B57="No CAS"),INDEX('DEQ Pollutant List'!$A$7:$A$611,MATCH($C57,'DEQ Pollutant List'!$C$7:$C$611,0)),INDEX('DEQ Pollutant List'!$A$7:$A$611,MATCH($B57,'DEQ Pollutant List'!$B$7:$B$611,0))),"")</f>
        <v>108</v>
      </c>
      <c r="E57" s="101">
        <v>0.5</v>
      </c>
      <c r="F57" s="102">
        <v>1.66E-5</v>
      </c>
      <c r="G57" s="103">
        <v>1.66E-5</v>
      </c>
      <c r="H57" s="83" t="s">
        <v>1370</v>
      </c>
      <c r="I57" s="104" t="s">
        <v>1371</v>
      </c>
      <c r="J57" s="102">
        <f>'2. Emissions Units &amp; Activities'!H$15*'3. Pollutant Emissions - EF'!$F57*(1-'3. Pollutant Emissions - EF'!$E57)</f>
        <v>42.302241479999999</v>
      </c>
      <c r="K57" s="105">
        <f>'2. Emissions Units &amp; Activities'!I$15*'3. Pollutant Emissions - EF'!$F57*(1-'3. Pollutant Emissions - EF'!$E57)</f>
        <v>42.302241479999999</v>
      </c>
      <c r="L57" s="83">
        <f>'2. Emissions Units &amp; Activities'!J$15*'3. Pollutant Emissions - EF'!$F57*(1-'3. Pollutant Emissions - EF'!$E57)</f>
        <v>42.302241479999999</v>
      </c>
      <c r="M57" s="102">
        <f>'2. Emissions Units &amp; Activities'!K$15*'3. Pollutant Emissions - EF'!$G57*(1-'3. Pollutant Emissions - EF'!$E57)</f>
        <v>0.11589655199999999</v>
      </c>
      <c r="N57" s="105">
        <f>'2. Emissions Units &amp; Activities'!L$15*'3. Pollutant Emissions - EF'!$G57*(1-'3. Pollutant Emissions - EF'!$E57)</f>
        <v>0.11589655199999999</v>
      </c>
      <c r="O57" s="83">
        <f>'2. Emissions Units &amp; Activities'!M$15*'3. Pollutant Emissions - EF'!$G57*(1-'3. Pollutant Emissions - EF'!$E57)</f>
        <v>0.11589655199999999</v>
      </c>
    </row>
    <row r="58" spans="1:15" x14ac:dyDescent="0.25">
      <c r="A58" s="79" t="s">
        <v>1362</v>
      </c>
      <c r="B58" s="100" t="s">
        <v>208</v>
      </c>
      <c r="C58" s="81" t="str">
        <f>IFERROR(IF(B58="No CAS","",INDEX('DEQ Pollutant List'!$C$7:$C$611,MATCH('3. Pollutant Emissions - EF'!B58,'DEQ Pollutant List'!$B$7:$B$611,0))),"")</f>
        <v>Chloroform</v>
      </c>
      <c r="D58" s="115">
        <f>IFERROR(IF(OR($B58="",$B58="No CAS"),INDEX('DEQ Pollutant List'!$A$7:$A$611,MATCH($C58,'DEQ Pollutant List'!$C$7:$C$611,0)),INDEX('DEQ Pollutant List'!$A$7:$A$611,MATCH($B58,'DEQ Pollutant List'!$B$7:$B$611,0))),"")</f>
        <v>118</v>
      </c>
      <c r="E58" s="101">
        <v>0</v>
      </c>
      <c r="F58" s="102">
        <v>2.0100000000000001E-5</v>
      </c>
      <c r="G58" s="103">
        <v>2.0100000000000001E-5</v>
      </c>
      <c r="H58" s="83" t="s">
        <v>1370</v>
      </c>
      <c r="I58" s="104" t="s">
        <v>1371</v>
      </c>
      <c r="J58" s="102">
        <f>'2. Emissions Units &amp; Activities'!H$15*'3. Pollutant Emissions - EF'!$F58*(1-'3. Pollutant Emissions - EF'!$E58)</f>
        <v>102.44277756</v>
      </c>
      <c r="K58" s="105">
        <f>'2. Emissions Units &amp; Activities'!I$15*'3. Pollutant Emissions - EF'!$F58*(1-'3. Pollutant Emissions - EF'!$E58)</f>
        <v>102.44277756</v>
      </c>
      <c r="L58" s="83">
        <f>'2. Emissions Units &amp; Activities'!J$15*'3. Pollutant Emissions - EF'!$F58*(1-'3. Pollutant Emissions - EF'!$E58)</f>
        <v>102.44277756</v>
      </c>
      <c r="M58" s="102">
        <f>'2. Emissions Units &amp; Activities'!K$15*'3. Pollutant Emissions - EF'!$G58*(1-'3. Pollutant Emissions - EF'!$E58)</f>
        <v>0.28066514399999998</v>
      </c>
      <c r="N58" s="105">
        <f>'2. Emissions Units &amp; Activities'!L$15*'3. Pollutant Emissions - EF'!$G58*(1-'3. Pollutant Emissions - EF'!$E58)</f>
        <v>0.28066514399999998</v>
      </c>
      <c r="O58" s="83">
        <f>'2. Emissions Units &amp; Activities'!M$15*'3. Pollutant Emissions - EF'!$G58*(1-'3. Pollutant Emissions - EF'!$E58)</f>
        <v>0.28066514399999998</v>
      </c>
    </row>
    <row r="59" spans="1:15" x14ac:dyDescent="0.25">
      <c r="A59" s="79" t="s">
        <v>1362</v>
      </c>
      <c r="B59" s="100" t="s">
        <v>210</v>
      </c>
      <c r="C59" s="81" t="str">
        <f>IFERROR(IF(B59="No CAS","",INDEX('DEQ Pollutant List'!$C$7:$C$611,MATCH('3. Pollutant Emissions - EF'!B59,'DEQ Pollutant List'!$B$7:$B$611,0))),"")</f>
        <v>Chloromethane (methyl chloride)</v>
      </c>
      <c r="D59" s="115">
        <f>IFERROR(IF(OR($B59="",$B59="No CAS"),INDEX('DEQ Pollutant List'!$A$7:$A$611,MATCH($C59,'DEQ Pollutant List'!$C$7:$C$611,0)),INDEX('DEQ Pollutant List'!$A$7:$A$611,MATCH($B59,'DEQ Pollutant List'!$B$7:$B$611,0))),"")</f>
        <v>325</v>
      </c>
      <c r="E59" s="101">
        <v>0.5</v>
      </c>
      <c r="F59" s="102">
        <v>3.7799999999999997E-5</v>
      </c>
      <c r="G59" s="103">
        <v>3.7799999999999997E-5</v>
      </c>
      <c r="H59" s="83" t="s">
        <v>1370</v>
      </c>
      <c r="I59" s="104" t="s">
        <v>1371</v>
      </c>
      <c r="J59" s="102">
        <f>'2. Emissions Units &amp; Activities'!H$15*'3. Pollutant Emissions - EF'!$F59*(1-'3. Pollutant Emissions - EF'!$E59)</f>
        <v>96.326790839999987</v>
      </c>
      <c r="K59" s="105">
        <f>'2. Emissions Units &amp; Activities'!I$15*'3. Pollutant Emissions - EF'!$F59*(1-'3. Pollutant Emissions - EF'!$E59)</f>
        <v>96.326790839999987</v>
      </c>
      <c r="L59" s="83">
        <f>'2. Emissions Units &amp; Activities'!J$15*'3. Pollutant Emissions - EF'!$F59*(1-'3. Pollutant Emissions - EF'!$E59)</f>
        <v>96.326790839999987</v>
      </c>
      <c r="M59" s="102">
        <f>'2. Emissions Units &amp; Activities'!K$15*'3. Pollutant Emissions - EF'!$G59*(1-'3. Pollutant Emissions - EF'!$E59)</f>
        <v>0.26390901599999994</v>
      </c>
      <c r="N59" s="105">
        <f>'2. Emissions Units &amp; Activities'!L$15*'3. Pollutant Emissions - EF'!$G59*(1-'3. Pollutant Emissions - EF'!$E59)</f>
        <v>0.26390901599999994</v>
      </c>
      <c r="O59" s="83">
        <f>'2. Emissions Units &amp; Activities'!M$15*'3. Pollutant Emissions - EF'!$G59*(1-'3. Pollutant Emissions - EF'!$E59)</f>
        <v>0.26390901599999994</v>
      </c>
    </row>
    <row r="60" spans="1:15" x14ac:dyDescent="0.25">
      <c r="A60" s="79" t="s">
        <v>1362</v>
      </c>
      <c r="B60" s="100" t="s">
        <v>230</v>
      </c>
      <c r="C60" s="81" t="str">
        <f>IFERROR(IF(B60="No CAS","",INDEX('DEQ Pollutant List'!$C$7:$C$611,MATCH('3. Pollutant Emissions - EF'!B60,'DEQ Pollutant List'!$B$7:$B$611,0))),"")</f>
        <v>Chromium VI, chromate and dichromate particulate</v>
      </c>
      <c r="D60" s="115">
        <f>IFERROR(IF(OR($B60="",$B60="No CAS"),INDEX('DEQ Pollutant List'!$A$7:$A$611,MATCH($C60,'DEQ Pollutant List'!$C$7:$C$611,0)),INDEX('DEQ Pollutant List'!$A$7:$A$611,MATCH($B60,'DEQ Pollutant List'!$B$7:$B$611,0))),"")</f>
        <v>136</v>
      </c>
      <c r="E60" s="101">
        <v>0.98899999999999999</v>
      </c>
      <c r="F60" s="102">
        <v>6.9700000000000002E-6</v>
      </c>
      <c r="G60" s="103">
        <v>6.9700000000000002E-6</v>
      </c>
      <c r="H60" s="83" t="s">
        <v>1370</v>
      </c>
      <c r="I60" s="104" t="s">
        <v>1371</v>
      </c>
      <c r="J60" s="102">
        <f>'2. Emissions Units &amp; Activities'!H$15*'3. Pollutant Emissions - EF'!$F60*(1-'3. Pollutant Emissions - EF'!$E60)</f>
        <v>0.39076058485200033</v>
      </c>
      <c r="K60" s="105">
        <f>'2. Emissions Units &amp; Activities'!I$15*'3. Pollutant Emissions - EF'!$F60*(1-'3. Pollutant Emissions - EF'!$E60)</f>
        <v>0.39076058485200033</v>
      </c>
      <c r="L60" s="83">
        <f>'2. Emissions Units &amp; Activities'!J$15*'3. Pollutant Emissions - EF'!$F60*(1-'3. Pollutant Emissions - EF'!$E60)</f>
        <v>0.39076058485200033</v>
      </c>
      <c r="M60" s="102">
        <f>'2. Emissions Units &amp; Activities'!K$15*'3. Pollutant Emissions - EF'!$G60*(1-'3. Pollutant Emissions - EF'!$E60)</f>
        <v>1.070576944800001E-3</v>
      </c>
      <c r="N60" s="105">
        <f>'2. Emissions Units &amp; Activities'!L$15*'3. Pollutant Emissions - EF'!$G60*(1-'3. Pollutant Emissions - EF'!$E60)</f>
        <v>1.070576944800001E-3</v>
      </c>
      <c r="O60" s="83">
        <f>'2. Emissions Units &amp; Activities'!M$15*'3. Pollutant Emissions - EF'!$G60*(1-'3. Pollutant Emissions - EF'!$E60)</f>
        <v>1.070576944800001E-3</v>
      </c>
    </row>
    <row r="61" spans="1:15" x14ac:dyDescent="0.25">
      <c r="A61" s="79" t="s">
        <v>1362</v>
      </c>
      <c r="B61" s="100" t="s">
        <v>839</v>
      </c>
      <c r="C61" s="81" t="str">
        <f>IFERROR(IF(B61="No CAS","",INDEX('DEQ Pollutant List'!$C$7:$C$611,MATCH('3. Pollutant Emissions - EF'!B61,'DEQ Pollutant List'!$B$7:$B$611,0))),"")</f>
        <v>Chrysene</v>
      </c>
      <c r="D61" s="115">
        <f>IFERROR(IF(OR($B61="",$B61="No CAS"),INDEX('DEQ Pollutant List'!$A$7:$A$611,MATCH($C61,'DEQ Pollutant List'!$C$7:$C$611,0)),INDEX('DEQ Pollutant List'!$A$7:$A$611,MATCH($B61,'DEQ Pollutant List'!$B$7:$B$611,0))),"")</f>
        <v>414</v>
      </c>
      <c r="E61" s="101">
        <v>0.5</v>
      </c>
      <c r="F61" s="102">
        <v>7.9000000000000006E-8</v>
      </c>
      <c r="G61" s="103">
        <v>7.9000000000000006E-8</v>
      </c>
      <c r="H61" s="83" t="s">
        <v>1370</v>
      </c>
      <c r="I61" s="104" t="s">
        <v>1371</v>
      </c>
      <c r="J61" s="102">
        <f>'2. Emissions Units &amp; Activities'!H$15*'3. Pollutant Emissions - EF'!$F61*(1-'3. Pollutant Emissions - EF'!$E61)</f>
        <v>0.20131789620000001</v>
      </c>
      <c r="K61" s="105">
        <f>'2. Emissions Units &amp; Activities'!I$15*'3. Pollutant Emissions - EF'!$F61*(1-'3. Pollutant Emissions - EF'!$E61)</f>
        <v>0.20131789620000001</v>
      </c>
      <c r="L61" s="83">
        <f>'2. Emissions Units &amp; Activities'!J$15*'3. Pollutant Emissions - EF'!$F61*(1-'3. Pollutant Emissions - EF'!$E61)</f>
        <v>0.20131789620000001</v>
      </c>
      <c r="M61" s="102">
        <f>'2. Emissions Units &amp; Activities'!K$15*'3. Pollutant Emissions - EF'!$G61*(1-'3. Pollutant Emissions - EF'!$E61)</f>
        <v>5.5155587999999997E-4</v>
      </c>
      <c r="N61" s="105">
        <f>'2. Emissions Units &amp; Activities'!L$15*'3. Pollutant Emissions - EF'!$G61*(1-'3. Pollutant Emissions - EF'!$E61)</f>
        <v>5.5155587999999997E-4</v>
      </c>
      <c r="O61" s="83">
        <f>'2. Emissions Units &amp; Activities'!M$15*'3. Pollutant Emissions - EF'!$G61*(1-'3. Pollutant Emissions - EF'!$E61)</f>
        <v>5.5155587999999997E-4</v>
      </c>
    </row>
    <row r="62" spans="1:15" x14ac:dyDescent="0.25">
      <c r="A62" s="79" t="s">
        <v>1362</v>
      </c>
      <c r="B62" s="100" t="s">
        <v>234</v>
      </c>
      <c r="C62" s="81" t="str">
        <f>IFERROR(IF(B62="No CAS","",INDEX('DEQ Pollutant List'!$C$7:$C$611,MATCH('3. Pollutant Emissions - EF'!B62,'DEQ Pollutant List'!$B$7:$B$611,0))),"")</f>
        <v>Cobalt and compounds</v>
      </c>
      <c r="D62" s="115">
        <f>IFERROR(IF(OR($B62="",$B62="No CAS"),INDEX('DEQ Pollutant List'!$A$7:$A$611,MATCH($C62,'DEQ Pollutant List'!$C$7:$C$611,0)),INDEX('DEQ Pollutant List'!$A$7:$A$611,MATCH($B62,'DEQ Pollutant List'!$B$7:$B$611,0))),"")</f>
        <v>146</v>
      </c>
      <c r="E62" s="101">
        <v>0.98899999999999999</v>
      </c>
      <c r="F62" s="102">
        <v>1.6700000000000001E-6</v>
      </c>
      <c r="G62" s="103">
        <v>1.6700000000000001E-6</v>
      </c>
      <c r="H62" s="83" t="s">
        <v>1370</v>
      </c>
      <c r="I62" s="104" t="s">
        <v>1371</v>
      </c>
      <c r="J62" s="102">
        <f>'2. Emissions Units &amp; Activities'!H$15*'3. Pollutant Emissions - EF'!$F62*(1-'3. Pollutant Emissions - EF'!$E62)</f>
        <v>9.3625563372000078E-2</v>
      </c>
      <c r="K62" s="105">
        <f>'2. Emissions Units &amp; Activities'!I$15*'3. Pollutant Emissions - EF'!$F62*(1-'3. Pollutant Emissions - EF'!$E62)</f>
        <v>9.3625563372000078E-2</v>
      </c>
      <c r="L62" s="83">
        <f>'2. Emissions Units &amp; Activities'!J$15*'3. Pollutant Emissions - EF'!$F62*(1-'3. Pollutant Emissions - EF'!$E62)</f>
        <v>9.3625563372000078E-2</v>
      </c>
      <c r="M62" s="102">
        <f>'2. Emissions Units &amp; Activities'!K$15*'3. Pollutant Emissions - EF'!$G62*(1-'3. Pollutant Emissions - EF'!$E62)</f>
        <v>2.5650839280000023E-4</v>
      </c>
      <c r="N62" s="105">
        <f>'2. Emissions Units &amp; Activities'!L$15*'3. Pollutant Emissions - EF'!$G62*(1-'3. Pollutant Emissions - EF'!$E62)</f>
        <v>2.5650839280000023E-4</v>
      </c>
      <c r="O62" s="83">
        <f>'2. Emissions Units &amp; Activities'!M$15*'3. Pollutant Emissions - EF'!$G62*(1-'3. Pollutant Emissions - EF'!$E62)</f>
        <v>2.5650839280000023E-4</v>
      </c>
    </row>
    <row r="63" spans="1:15" x14ac:dyDescent="0.25">
      <c r="A63" s="79" t="s">
        <v>1362</v>
      </c>
      <c r="B63" s="100" t="s">
        <v>236</v>
      </c>
      <c r="C63" s="81" t="str">
        <f>IFERROR(IF(B63="No CAS","",INDEX('DEQ Pollutant List'!$C$7:$C$611,MATCH('3. Pollutant Emissions - EF'!B63,'DEQ Pollutant List'!$B$7:$B$611,0))),"")</f>
        <v>Copper and compounds</v>
      </c>
      <c r="D63" s="115">
        <f>IFERROR(IF(OR($B63="",$B63="No CAS"),INDEX('DEQ Pollutant List'!$A$7:$A$611,MATCH($C63,'DEQ Pollutant List'!$C$7:$C$611,0)),INDEX('DEQ Pollutant List'!$A$7:$A$611,MATCH($B63,'DEQ Pollutant List'!$B$7:$B$611,0))),"")</f>
        <v>149</v>
      </c>
      <c r="E63" s="101">
        <v>0.98899999999999999</v>
      </c>
      <c r="F63" s="102">
        <v>1.11E-4</v>
      </c>
      <c r="G63" s="103">
        <v>1.11E-4</v>
      </c>
      <c r="H63" s="83" t="s">
        <v>1370</v>
      </c>
      <c r="I63" s="104" t="s">
        <v>1371</v>
      </c>
      <c r="J63" s="102">
        <f>'2. Emissions Units &amp; Activities'!H$15*'3. Pollutant Emissions - EF'!$F63*(1-'3. Pollutant Emissions - EF'!$E63)</f>
        <v>6.2230164876000051</v>
      </c>
      <c r="K63" s="105">
        <f>'2. Emissions Units &amp; Activities'!I$15*'3. Pollutant Emissions - EF'!$F63*(1-'3. Pollutant Emissions - EF'!$E63)</f>
        <v>6.2230164876000051</v>
      </c>
      <c r="L63" s="83">
        <f>'2. Emissions Units &amp; Activities'!J$15*'3. Pollutant Emissions - EF'!$F63*(1-'3. Pollutant Emissions - EF'!$E63)</f>
        <v>6.2230164876000051</v>
      </c>
      <c r="M63" s="102">
        <f>'2. Emissions Units &amp; Activities'!K$15*'3. Pollutant Emissions - EF'!$G63*(1-'3. Pollutant Emissions - EF'!$E63)</f>
        <v>1.7049360240000012E-2</v>
      </c>
      <c r="N63" s="105">
        <f>'2. Emissions Units &amp; Activities'!L$15*'3. Pollutant Emissions - EF'!$G63*(1-'3. Pollutant Emissions - EF'!$E63)</f>
        <v>1.7049360240000012E-2</v>
      </c>
      <c r="O63" s="83">
        <f>'2. Emissions Units &amp; Activities'!M$15*'3. Pollutant Emissions - EF'!$G63*(1-'3. Pollutant Emissions - EF'!$E63)</f>
        <v>1.7049360240000012E-2</v>
      </c>
    </row>
    <row r="64" spans="1:15" x14ac:dyDescent="0.25">
      <c r="A64" s="79" t="s">
        <v>1362</v>
      </c>
      <c r="B64" s="100" t="s">
        <v>246</v>
      </c>
      <c r="C64" s="81" t="str">
        <f>IFERROR(IF(B64="No CAS","",INDEX('DEQ Pollutant List'!$C$7:$C$611,MATCH('3. Pollutant Emissions - EF'!B64,'DEQ Pollutant List'!$B$7:$B$611,0))),"")</f>
        <v>Crotonaldehyde</v>
      </c>
      <c r="D64" s="115">
        <f>IFERROR(IF(OR($B64="",$B64="No CAS"),INDEX('DEQ Pollutant List'!$A$7:$A$611,MATCH($C64,'DEQ Pollutant List'!$C$7:$C$611,0)),INDEX('DEQ Pollutant List'!$A$7:$A$611,MATCH($B64,'DEQ Pollutant List'!$B$7:$B$611,0))),"")</f>
        <v>156</v>
      </c>
      <c r="E64" s="101">
        <v>0.5</v>
      </c>
      <c r="F64" s="102">
        <v>4.49E-5</v>
      </c>
      <c r="G64" s="103">
        <v>4.49E-5</v>
      </c>
      <c r="H64" s="83" t="s">
        <v>1370</v>
      </c>
      <c r="I64" s="104" t="s">
        <v>1371</v>
      </c>
      <c r="J64" s="102">
        <f>'2. Emissions Units &amp; Activities'!H$15*'3. Pollutant Emissions - EF'!$F64*(1-'3. Pollutant Emissions - EF'!$E64)</f>
        <v>114.41991822</v>
      </c>
      <c r="K64" s="105">
        <f>'2. Emissions Units &amp; Activities'!I$15*'3. Pollutant Emissions - EF'!$F64*(1-'3. Pollutant Emissions - EF'!$E64)</f>
        <v>114.41991822</v>
      </c>
      <c r="L64" s="83">
        <f>'2. Emissions Units &amp; Activities'!J$15*'3. Pollutant Emissions - EF'!$F64*(1-'3. Pollutant Emissions - EF'!$E64)</f>
        <v>114.41991822</v>
      </c>
      <c r="M64" s="102">
        <f>'2. Emissions Units &amp; Activities'!K$15*'3. Pollutant Emissions - EF'!$G64*(1-'3. Pollutant Emissions - EF'!$E64)</f>
        <v>0.313479228</v>
      </c>
      <c r="N64" s="105">
        <f>'2. Emissions Units &amp; Activities'!L$15*'3. Pollutant Emissions - EF'!$G64*(1-'3. Pollutant Emissions - EF'!$E64)</f>
        <v>0.313479228</v>
      </c>
      <c r="O64" s="83">
        <f>'2. Emissions Units &amp; Activities'!M$15*'3. Pollutant Emissions - EF'!$G64*(1-'3. Pollutant Emissions - EF'!$E64)</f>
        <v>0.313479228</v>
      </c>
    </row>
    <row r="65" spans="1:15" x14ac:dyDescent="0.25">
      <c r="A65" s="79" t="s">
        <v>1362</v>
      </c>
      <c r="B65" s="100" t="s">
        <v>849</v>
      </c>
      <c r="C65" s="81" t="str">
        <f>IFERROR(IF(B65="No CAS","",INDEX('DEQ Pollutant List'!$C$7:$C$611,MATCH('3. Pollutant Emissions - EF'!B65,'DEQ Pollutant List'!$B$7:$B$611,0))),"")</f>
        <v>Dibenz[a,h]anthracene</v>
      </c>
      <c r="D65" s="115">
        <f>IFERROR(IF(OR($B65="",$B65="No CAS"),INDEX('DEQ Pollutant List'!$A$7:$A$611,MATCH($C65,'DEQ Pollutant List'!$C$7:$C$611,0)),INDEX('DEQ Pollutant List'!$A$7:$A$611,MATCH($B65,'DEQ Pollutant List'!$B$7:$B$611,0))),"")</f>
        <v>419</v>
      </c>
      <c r="E65" s="101">
        <v>0.5</v>
      </c>
      <c r="F65" s="102">
        <v>9.5599999999999992E-9</v>
      </c>
      <c r="G65" s="103">
        <v>9.5599999999999992E-9</v>
      </c>
      <c r="H65" s="83" t="s">
        <v>1370</v>
      </c>
      <c r="I65" s="104" t="s">
        <v>1371</v>
      </c>
      <c r="J65" s="102">
        <f>'2. Emissions Units &amp; Activities'!H$15*'3. Pollutant Emissions - EF'!$F65*(1-'3. Pollutant Emissions - EF'!$E65)</f>
        <v>2.4362013767999995E-2</v>
      </c>
      <c r="K65" s="105">
        <f>'2. Emissions Units &amp; Activities'!I$15*'3. Pollutant Emissions - EF'!$F65*(1-'3. Pollutant Emissions - EF'!$E65)</f>
        <v>2.4362013767999995E-2</v>
      </c>
      <c r="L65" s="83">
        <f>'2. Emissions Units &amp; Activities'!J$15*'3. Pollutant Emissions - EF'!$F65*(1-'3. Pollutant Emissions - EF'!$E65)</f>
        <v>2.4362013767999995E-2</v>
      </c>
      <c r="M65" s="102">
        <f>'2. Emissions Units &amp; Activities'!K$15*'3. Pollutant Emissions - EF'!$G65*(1-'3. Pollutant Emissions - EF'!$E65)</f>
        <v>6.6745243199999987E-5</v>
      </c>
      <c r="N65" s="105">
        <f>'2. Emissions Units &amp; Activities'!L$15*'3. Pollutant Emissions - EF'!$G65*(1-'3. Pollutant Emissions - EF'!$E65)</f>
        <v>6.6745243199999987E-5</v>
      </c>
      <c r="O65" s="83">
        <f>'2. Emissions Units &amp; Activities'!M$15*'3. Pollutant Emissions - EF'!$G65*(1-'3. Pollutant Emissions - EF'!$E65)</f>
        <v>6.6745243199999987E-5</v>
      </c>
    </row>
    <row r="66" spans="1:15" x14ac:dyDescent="0.25">
      <c r="A66" s="79" t="s">
        <v>1362</v>
      </c>
      <c r="B66" s="100" t="s">
        <v>302</v>
      </c>
      <c r="C66" s="81" t="str">
        <f>IFERROR(IF(B66="No CAS","",INDEX('DEQ Pollutant List'!$C$7:$C$611,MATCH('3. Pollutant Emissions - EF'!B66,'DEQ Pollutant List'!$B$7:$B$611,0))),"")</f>
        <v>Dibutyl phthalate</v>
      </c>
      <c r="D66" s="115">
        <f>IFERROR(IF(OR($B66="",$B66="No CAS"),INDEX('DEQ Pollutant List'!$A$7:$A$611,MATCH($C66,'DEQ Pollutant List'!$C$7:$C$611,0)),INDEX('DEQ Pollutant List'!$A$7:$A$611,MATCH($B66,'DEQ Pollutant List'!$B$7:$B$611,0))),"")</f>
        <v>520</v>
      </c>
      <c r="E66" s="101">
        <v>0.5</v>
      </c>
      <c r="F66" s="102">
        <v>3.3300000000000003E-5</v>
      </c>
      <c r="G66" s="103">
        <v>3.3300000000000003E-5</v>
      </c>
      <c r="H66" s="83" t="s">
        <v>1370</v>
      </c>
      <c r="I66" s="104" t="s">
        <v>1371</v>
      </c>
      <c r="J66" s="102">
        <f>'2. Emissions Units &amp; Activities'!H$15*'3. Pollutant Emissions - EF'!$F66*(1-'3. Pollutant Emissions - EF'!$E66)</f>
        <v>84.85931574</v>
      </c>
      <c r="K66" s="105">
        <f>'2. Emissions Units &amp; Activities'!I$15*'3. Pollutant Emissions - EF'!$F66*(1-'3. Pollutant Emissions - EF'!$E66)</f>
        <v>84.85931574</v>
      </c>
      <c r="L66" s="83">
        <f>'2. Emissions Units &amp; Activities'!J$15*'3. Pollutant Emissions - EF'!$F66*(1-'3. Pollutant Emissions - EF'!$E66)</f>
        <v>84.85931574</v>
      </c>
      <c r="M66" s="102">
        <f>'2. Emissions Units &amp; Activities'!K$15*'3. Pollutant Emissions - EF'!$G66*(1-'3. Pollutant Emissions - EF'!$E66)</f>
        <v>0.232491276</v>
      </c>
      <c r="N66" s="105">
        <f>'2. Emissions Units &amp; Activities'!L$15*'3. Pollutant Emissions - EF'!$G66*(1-'3. Pollutant Emissions - EF'!$E66)</f>
        <v>0.232491276</v>
      </c>
      <c r="O66" s="83">
        <f>'2. Emissions Units &amp; Activities'!M$15*'3. Pollutant Emissions - EF'!$G66*(1-'3. Pollutant Emissions - EF'!$E66)</f>
        <v>0.232491276</v>
      </c>
    </row>
    <row r="67" spans="1:15" x14ac:dyDescent="0.25">
      <c r="A67" s="79" t="s">
        <v>1362</v>
      </c>
      <c r="B67" s="100" t="s">
        <v>317</v>
      </c>
      <c r="C67" s="81" t="str">
        <f>IFERROR(IF(B67="No CAS","",INDEX('DEQ Pollutant List'!$C$7:$C$611,MATCH('3. Pollutant Emissions - EF'!B67,'DEQ Pollutant List'!$B$7:$B$611,0))),"")</f>
        <v>Dichloromethane (methylene chloride)</v>
      </c>
      <c r="D67" s="115">
        <f>IFERROR(IF(OR($B67="",$B67="No CAS"),INDEX('DEQ Pollutant List'!$A$7:$A$611,MATCH($C67,'DEQ Pollutant List'!$C$7:$C$611,0)),INDEX('DEQ Pollutant List'!$A$7:$A$611,MATCH($B67,'DEQ Pollutant List'!$B$7:$B$611,0))),"")</f>
        <v>328</v>
      </c>
      <c r="E67" s="101">
        <v>0.5</v>
      </c>
      <c r="F67" s="102">
        <v>5.4699999999999996E-4</v>
      </c>
      <c r="G67" s="103">
        <v>5.4699999999999996E-4</v>
      </c>
      <c r="H67" s="83" t="s">
        <v>1370</v>
      </c>
      <c r="I67" s="104" t="s">
        <v>1371</v>
      </c>
      <c r="J67" s="102">
        <f>'2. Emissions Units &amp; Activities'!H$15*'3. Pollutant Emissions - EF'!$F67*(1-'3. Pollutant Emissions - EF'!$E67)</f>
        <v>1393.9353065999999</v>
      </c>
      <c r="K67" s="105">
        <f>'2. Emissions Units &amp; Activities'!I$15*'3. Pollutant Emissions - EF'!$F67*(1-'3. Pollutant Emissions - EF'!$E67)</f>
        <v>1393.9353065999999</v>
      </c>
      <c r="L67" s="83">
        <f>'2. Emissions Units &amp; Activities'!J$15*'3. Pollutant Emissions - EF'!$F67*(1-'3. Pollutant Emissions - EF'!$E67)</f>
        <v>1393.9353065999999</v>
      </c>
      <c r="M67" s="102">
        <f>'2. Emissions Units &amp; Activities'!K$15*'3. Pollutant Emissions - EF'!$G67*(1-'3. Pollutant Emissions - EF'!$E67)</f>
        <v>3.8190008399999993</v>
      </c>
      <c r="N67" s="105">
        <f>'2. Emissions Units &amp; Activities'!L$15*'3. Pollutant Emissions - EF'!$G67*(1-'3. Pollutant Emissions - EF'!$E67)</f>
        <v>3.8190008399999993</v>
      </c>
      <c r="O67" s="83">
        <f>'2. Emissions Units &amp; Activities'!M$15*'3. Pollutant Emissions - EF'!$G67*(1-'3. Pollutant Emissions - EF'!$E67)</f>
        <v>3.8190008399999993</v>
      </c>
    </row>
    <row r="68" spans="1:15" x14ac:dyDescent="0.25">
      <c r="A68" s="79" t="s">
        <v>1362</v>
      </c>
      <c r="B68" s="100" t="s">
        <v>344</v>
      </c>
      <c r="C68" s="81" t="str">
        <f>IFERROR(IF(B68="No CAS","",INDEX('DEQ Pollutant List'!$C$7:$C$611,MATCH('3. Pollutant Emissions - EF'!B68,'DEQ Pollutant List'!$B$7:$B$611,0))),"")</f>
        <v>Diethylphthalate</v>
      </c>
      <c r="D68" s="115">
        <f>IFERROR(IF(OR($B68="",$B68="No CAS"),INDEX('DEQ Pollutant List'!$A$7:$A$611,MATCH($C68,'DEQ Pollutant List'!$C$7:$C$611,0)),INDEX('DEQ Pollutant List'!$A$7:$A$611,MATCH($B68,'DEQ Pollutant List'!$B$7:$B$611,0))),"")</f>
        <v>523</v>
      </c>
      <c r="E68" s="101">
        <v>0.5</v>
      </c>
      <c r="F68" s="102">
        <v>2.1800000000000001E-5</v>
      </c>
      <c r="G68" s="103">
        <v>2.1800000000000001E-5</v>
      </c>
      <c r="H68" s="83" t="s">
        <v>1370</v>
      </c>
      <c r="I68" s="104" t="s">
        <v>1371</v>
      </c>
      <c r="J68" s="102">
        <f>'2. Emissions Units &amp; Activities'!H$15*'3. Pollutant Emissions - EF'!$F68*(1-'3. Pollutant Emissions - EF'!$E68)</f>
        <v>55.553546040000001</v>
      </c>
      <c r="K68" s="105">
        <f>'2. Emissions Units &amp; Activities'!I$15*'3. Pollutant Emissions - EF'!$F68*(1-'3. Pollutant Emissions - EF'!$E68)</f>
        <v>55.553546040000001</v>
      </c>
      <c r="L68" s="83">
        <f>'2. Emissions Units &amp; Activities'!J$15*'3. Pollutant Emissions - EF'!$F68*(1-'3. Pollutant Emissions - EF'!$E68)</f>
        <v>55.553546040000001</v>
      </c>
      <c r="M68" s="102">
        <f>'2. Emissions Units &amp; Activities'!K$15*'3. Pollutant Emissions - EF'!$G68*(1-'3. Pollutant Emissions - EF'!$E68)</f>
        <v>0.15220149599999999</v>
      </c>
      <c r="N68" s="105">
        <f>'2. Emissions Units &amp; Activities'!L$15*'3. Pollutant Emissions - EF'!$G68*(1-'3. Pollutant Emissions - EF'!$E68)</f>
        <v>0.15220149599999999</v>
      </c>
      <c r="O68" s="83">
        <f>'2. Emissions Units &amp; Activities'!M$15*'3. Pollutant Emissions - EF'!$G68*(1-'3. Pollutant Emissions - EF'!$E68)</f>
        <v>0.15220149599999999</v>
      </c>
    </row>
    <row r="69" spans="1:15" x14ac:dyDescent="0.25">
      <c r="A69" s="79" t="s">
        <v>1362</v>
      </c>
      <c r="B69" s="100" t="s">
        <v>410</v>
      </c>
      <c r="C69" s="81" t="str">
        <f>IFERROR(IF(B69="No CAS","",INDEX('DEQ Pollutant List'!$C$7:$C$611,MATCH('3. Pollutant Emissions - EF'!B69,'DEQ Pollutant List'!$B$7:$B$611,0))),"")</f>
        <v>Ethyl benzene</v>
      </c>
      <c r="D69" s="115">
        <f>IFERROR(IF(OR($B69="",$B69="No CAS"),INDEX('DEQ Pollutant List'!$A$7:$A$611,MATCH($C69,'DEQ Pollutant List'!$C$7:$C$611,0)),INDEX('DEQ Pollutant List'!$A$7:$A$611,MATCH($B69,'DEQ Pollutant List'!$B$7:$B$611,0))),"")</f>
        <v>229</v>
      </c>
      <c r="E69" s="101">
        <v>0.5</v>
      </c>
      <c r="F69" s="102">
        <v>3.9500000000000001E-4</v>
      </c>
      <c r="G69" s="103">
        <v>3.9500000000000001E-4</v>
      </c>
      <c r="H69" s="83" t="s">
        <v>1370</v>
      </c>
      <c r="I69" s="104" t="s">
        <v>1371</v>
      </c>
      <c r="J69" s="102">
        <f>'2. Emissions Units &amp; Activities'!H$15*'3. Pollutant Emissions - EF'!$F69*(1-'3. Pollutant Emissions - EF'!$E69)</f>
        <v>1006.589481</v>
      </c>
      <c r="K69" s="105">
        <f>'2. Emissions Units &amp; Activities'!I$15*'3. Pollutant Emissions - EF'!$F69*(1-'3. Pollutant Emissions - EF'!$E69)</f>
        <v>1006.589481</v>
      </c>
      <c r="L69" s="83">
        <f>'2. Emissions Units &amp; Activities'!J$15*'3. Pollutant Emissions - EF'!$F69*(1-'3. Pollutant Emissions - EF'!$E69)</f>
        <v>1006.589481</v>
      </c>
      <c r="M69" s="102">
        <f>'2. Emissions Units &amp; Activities'!K$15*'3. Pollutant Emissions - EF'!$G69*(1-'3. Pollutant Emissions - EF'!$E69)</f>
        <v>2.7577794</v>
      </c>
      <c r="N69" s="105">
        <f>'2. Emissions Units &amp; Activities'!L$15*'3. Pollutant Emissions - EF'!$G69*(1-'3. Pollutant Emissions - EF'!$E69)</f>
        <v>2.7577794</v>
      </c>
      <c r="O69" s="83">
        <f>'2. Emissions Units &amp; Activities'!M$15*'3. Pollutant Emissions - EF'!$G69*(1-'3. Pollutant Emissions - EF'!$E69)</f>
        <v>2.7577794</v>
      </c>
    </row>
    <row r="70" spans="1:15" x14ac:dyDescent="0.25">
      <c r="A70" s="79" t="s">
        <v>1362</v>
      </c>
      <c r="B70" s="100" t="s">
        <v>861</v>
      </c>
      <c r="C70" s="81" t="str">
        <f>IFERROR(IF(B70="No CAS","",INDEX('DEQ Pollutant List'!$C$7:$C$611,MATCH('3. Pollutant Emissions - EF'!B70,'DEQ Pollutant List'!$B$7:$B$611,0))),"")</f>
        <v>Fluoranthene</v>
      </c>
      <c r="D70" s="115">
        <f>IFERROR(IF(OR($B70="",$B70="No CAS"),INDEX('DEQ Pollutant List'!$A$7:$A$611,MATCH($C70,'DEQ Pollutant List'!$C$7:$C$611,0)),INDEX('DEQ Pollutant List'!$A$7:$A$611,MATCH($B70,'DEQ Pollutant List'!$B$7:$B$611,0))),"")</f>
        <v>424</v>
      </c>
      <c r="E70" s="101">
        <v>0.5</v>
      </c>
      <c r="F70" s="102">
        <v>1.6700000000000001E-6</v>
      </c>
      <c r="G70" s="103">
        <v>1.6700000000000001E-6</v>
      </c>
      <c r="H70" s="83" t="s">
        <v>1370</v>
      </c>
      <c r="I70" s="104" t="s">
        <v>1371</v>
      </c>
      <c r="J70" s="102">
        <f>'2. Emissions Units &amp; Activities'!H$15*'3. Pollutant Emissions - EF'!$F70*(1-'3. Pollutant Emissions - EF'!$E70)</f>
        <v>4.2557074259999998</v>
      </c>
      <c r="K70" s="105">
        <f>'2. Emissions Units &amp; Activities'!I$15*'3. Pollutant Emissions - EF'!$F70*(1-'3. Pollutant Emissions - EF'!$E70)</f>
        <v>4.2557074259999998</v>
      </c>
      <c r="L70" s="83">
        <f>'2. Emissions Units &amp; Activities'!J$15*'3. Pollutant Emissions - EF'!$F70*(1-'3. Pollutant Emissions - EF'!$E70)</f>
        <v>4.2557074259999998</v>
      </c>
      <c r="M70" s="102">
        <f>'2. Emissions Units &amp; Activities'!K$15*'3. Pollutant Emissions - EF'!$G70*(1-'3. Pollutant Emissions - EF'!$E70)</f>
        <v>1.1659472399999999E-2</v>
      </c>
      <c r="N70" s="105">
        <f>'2. Emissions Units &amp; Activities'!L$15*'3. Pollutant Emissions - EF'!$G70*(1-'3. Pollutant Emissions - EF'!$E70)</f>
        <v>1.1659472399999999E-2</v>
      </c>
      <c r="O70" s="83">
        <f>'2. Emissions Units &amp; Activities'!M$15*'3. Pollutant Emissions - EF'!$G70*(1-'3. Pollutant Emissions - EF'!$E70)</f>
        <v>1.1659472399999999E-2</v>
      </c>
    </row>
    <row r="71" spans="1:15" x14ac:dyDescent="0.25">
      <c r="A71" s="79" t="s">
        <v>1362</v>
      </c>
      <c r="B71" s="100" t="s">
        <v>863</v>
      </c>
      <c r="C71" s="81" t="str">
        <f>IFERROR(IF(B71="No CAS","",INDEX('DEQ Pollutant List'!$C$7:$C$611,MATCH('3. Pollutant Emissions - EF'!B71,'DEQ Pollutant List'!$B$7:$B$611,0))),"")</f>
        <v>Fluorene</v>
      </c>
      <c r="D71" s="115">
        <f>IFERROR(IF(OR($B71="",$B71="No CAS"),INDEX('DEQ Pollutant List'!$A$7:$A$611,MATCH($C71,'DEQ Pollutant List'!$C$7:$C$611,0)),INDEX('DEQ Pollutant List'!$A$7:$A$611,MATCH($B71,'DEQ Pollutant List'!$B$7:$B$611,0))),"")</f>
        <v>425</v>
      </c>
      <c r="E71" s="101">
        <v>0.5</v>
      </c>
      <c r="F71" s="102">
        <v>3.01E-6</v>
      </c>
      <c r="G71" s="103">
        <v>3.01E-6</v>
      </c>
      <c r="H71" s="83" t="s">
        <v>1370</v>
      </c>
      <c r="I71" s="104" t="s">
        <v>1371</v>
      </c>
      <c r="J71" s="102">
        <f>'2. Emissions Units &amp; Activities'!H$15*'3. Pollutant Emissions - EF'!$F71*(1-'3. Pollutant Emissions - EF'!$E71)</f>
        <v>7.6704666779999995</v>
      </c>
      <c r="K71" s="105">
        <f>'2. Emissions Units &amp; Activities'!I$15*'3. Pollutant Emissions - EF'!$F71*(1-'3. Pollutant Emissions - EF'!$E71)</f>
        <v>7.6704666779999995</v>
      </c>
      <c r="L71" s="83">
        <f>'2. Emissions Units &amp; Activities'!J$15*'3. Pollutant Emissions - EF'!$F71*(1-'3. Pollutant Emissions - EF'!$E71)</f>
        <v>7.6704666779999995</v>
      </c>
      <c r="M71" s="102">
        <f>'2. Emissions Units &amp; Activities'!K$15*'3. Pollutant Emissions - EF'!$G71*(1-'3. Pollutant Emissions - EF'!$E71)</f>
        <v>2.1014977199999996E-2</v>
      </c>
      <c r="N71" s="105">
        <f>'2. Emissions Units &amp; Activities'!L$15*'3. Pollutant Emissions - EF'!$G71*(1-'3. Pollutant Emissions - EF'!$E71)</f>
        <v>2.1014977199999996E-2</v>
      </c>
      <c r="O71" s="83">
        <f>'2. Emissions Units &amp; Activities'!M$15*'3. Pollutant Emissions - EF'!$G71*(1-'3. Pollutant Emissions - EF'!$E71)</f>
        <v>2.1014977199999996E-2</v>
      </c>
    </row>
    <row r="72" spans="1:15" x14ac:dyDescent="0.25">
      <c r="A72" s="79" t="s">
        <v>1362</v>
      </c>
      <c r="B72" s="100" t="s">
        <v>443</v>
      </c>
      <c r="C72" s="81" t="str">
        <f>IFERROR(IF(B72="No CAS","",INDEX('DEQ Pollutant List'!$C$7:$C$611,MATCH('3. Pollutant Emissions - EF'!B72,'DEQ Pollutant List'!$B$7:$B$611,0))),"")</f>
        <v>Formaldehyde</v>
      </c>
      <c r="D72" s="115">
        <f>IFERROR(IF(OR($B72="",$B72="No CAS"),INDEX('DEQ Pollutant List'!$A$7:$A$611,MATCH($C72,'DEQ Pollutant List'!$C$7:$C$611,0)),INDEX('DEQ Pollutant List'!$A$7:$A$611,MATCH($B72,'DEQ Pollutant List'!$B$7:$B$611,0))),"")</f>
        <v>250</v>
      </c>
      <c r="E72" s="101">
        <v>0.5</v>
      </c>
      <c r="F72" s="102">
        <v>1.0200000000000001E-3</v>
      </c>
      <c r="G72" s="103">
        <v>1.0200000000000001E-3</v>
      </c>
      <c r="H72" s="83" t="s">
        <v>1370</v>
      </c>
      <c r="I72" s="104" t="s">
        <v>1371</v>
      </c>
      <c r="J72" s="102">
        <f>'2. Emissions Units &amp; Activities'!H$15*'3. Pollutant Emissions - EF'!$F72*(1-'3. Pollutant Emissions - EF'!$E72)</f>
        <v>2599.2943559999999</v>
      </c>
      <c r="K72" s="105">
        <f>'2. Emissions Units &amp; Activities'!I$15*'3. Pollutant Emissions - EF'!$F72*(1-'3. Pollutant Emissions - EF'!$E72)</f>
        <v>2599.2943559999999</v>
      </c>
      <c r="L72" s="83">
        <f>'2. Emissions Units &amp; Activities'!J$15*'3. Pollutant Emissions - EF'!$F72*(1-'3. Pollutant Emissions - EF'!$E72)</f>
        <v>2599.2943559999999</v>
      </c>
      <c r="M72" s="102">
        <f>'2. Emissions Units &amp; Activities'!K$15*'3. Pollutant Emissions - EF'!$G72*(1-'3. Pollutant Emissions - EF'!$E72)</f>
        <v>7.1213543999999995</v>
      </c>
      <c r="N72" s="105">
        <f>'2. Emissions Units &amp; Activities'!L$15*'3. Pollutant Emissions - EF'!$G72*(1-'3. Pollutant Emissions - EF'!$E72)</f>
        <v>7.1213543999999995</v>
      </c>
      <c r="O72" s="83">
        <f>'2. Emissions Units &amp; Activities'!M$15*'3. Pollutant Emissions - EF'!$G72*(1-'3. Pollutant Emissions - EF'!$E72)</f>
        <v>7.1213543999999995</v>
      </c>
    </row>
    <row r="73" spans="1:15" x14ac:dyDescent="0.25">
      <c r="A73" s="79" t="s">
        <v>1362</v>
      </c>
      <c r="B73" s="100" t="s">
        <v>483</v>
      </c>
      <c r="C73" s="81" t="str">
        <f>IFERROR(IF(B73="No CAS","",INDEX('DEQ Pollutant List'!$C$7:$C$611,MATCH('3. Pollutant Emissions - EF'!B73,'DEQ Pollutant List'!$B$7:$B$611,0))),"")</f>
        <v>Hexane</v>
      </c>
      <c r="D73" s="115">
        <f>IFERROR(IF(OR($B73="",$B73="No CAS"),INDEX('DEQ Pollutant List'!$A$7:$A$611,MATCH($C73,'DEQ Pollutant List'!$C$7:$C$611,0)),INDEX('DEQ Pollutant List'!$A$7:$A$611,MATCH($B73,'DEQ Pollutant List'!$B$7:$B$611,0))),"")</f>
        <v>289</v>
      </c>
      <c r="E73" s="101">
        <v>0.5</v>
      </c>
      <c r="F73" s="102">
        <v>2.8800000000000001E-4</v>
      </c>
      <c r="G73" s="103">
        <v>2.8800000000000001E-4</v>
      </c>
      <c r="H73" s="83" t="s">
        <v>1370</v>
      </c>
      <c r="I73" s="104" t="s">
        <v>1371</v>
      </c>
      <c r="J73" s="102">
        <f>'2. Emissions Units &amp; Activities'!H$15*'3. Pollutant Emissions - EF'!$F73*(1-'3. Pollutant Emissions - EF'!$E73)</f>
        <v>733.91840639999998</v>
      </c>
      <c r="K73" s="105">
        <f>'2. Emissions Units &amp; Activities'!I$15*'3. Pollutant Emissions - EF'!$F73*(1-'3. Pollutant Emissions - EF'!$E73)</f>
        <v>733.91840639999998</v>
      </c>
      <c r="L73" s="83">
        <f>'2. Emissions Units &amp; Activities'!J$15*'3. Pollutant Emissions - EF'!$F73*(1-'3. Pollutant Emissions - EF'!$E73)</f>
        <v>733.91840639999998</v>
      </c>
      <c r="M73" s="102">
        <f>'2. Emissions Units &amp; Activities'!K$15*'3. Pollutant Emissions - EF'!$G73*(1-'3. Pollutant Emissions - EF'!$E73)</f>
        <v>2.01073536</v>
      </c>
      <c r="N73" s="105">
        <f>'2. Emissions Units &amp; Activities'!L$15*'3. Pollutant Emissions - EF'!$G73*(1-'3. Pollutant Emissions - EF'!$E73)</f>
        <v>2.01073536</v>
      </c>
      <c r="O73" s="83">
        <f>'2. Emissions Units &amp; Activities'!M$15*'3. Pollutant Emissions - EF'!$G73*(1-'3. Pollutant Emissions - EF'!$E73)</f>
        <v>2.01073536</v>
      </c>
    </row>
    <row r="74" spans="1:15" x14ac:dyDescent="0.25">
      <c r="A74" s="79" t="s">
        <v>1362</v>
      </c>
      <c r="B74" s="100" t="s">
        <v>489</v>
      </c>
      <c r="C74" s="81" t="str">
        <f>IFERROR(IF(B74="No CAS","",INDEX('DEQ Pollutant List'!$C$7:$C$611,MATCH('3. Pollutant Emissions - EF'!B74,'DEQ Pollutant List'!$B$7:$B$611,0))),"")</f>
        <v>Hydrochloric acid</v>
      </c>
      <c r="D74" s="115">
        <f>IFERROR(IF(OR($B74="",$B74="No CAS"),INDEX('DEQ Pollutant List'!$A$7:$A$611,MATCH($C74,'DEQ Pollutant List'!$C$7:$C$611,0)),INDEX('DEQ Pollutant List'!$A$7:$A$611,MATCH($B74,'DEQ Pollutant List'!$B$7:$B$611,0))),"")</f>
        <v>292</v>
      </c>
      <c r="E74" s="101">
        <v>0</v>
      </c>
      <c r="F74" s="102">
        <v>3.9199999999999999E-3</v>
      </c>
      <c r="G74" s="103">
        <v>3.9199999999999999E-3</v>
      </c>
      <c r="H74" s="83" t="s">
        <v>1370</v>
      </c>
      <c r="I74" s="104" t="s">
        <v>1371</v>
      </c>
      <c r="J74" s="102">
        <f>'2. Emissions Units &amp; Activities'!H$15*'3. Pollutant Emissions - EF'!$F74*(1-'3. Pollutant Emissions - EF'!$E74)</f>
        <v>19978.889951999998</v>
      </c>
      <c r="K74" s="105">
        <f>'2. Emissions Units &amp; Activities'!I$15*'3. Pollutant Emissions - EF'!$F74*(1-'3. Pollutant Emissions - EF'!$E74)</f>
        <v>19978.889951999998</v>
      </c>
      <c r="L74" s="83">
        <f>'2. Emissions Units &amp; Activities'!J$15*'3. Pollutant Emissions - EF'!$F74*(1-'3. Pollutant Emissions - EF'!$E74)</f>
        <v>19978.889951999998</v>
      </c>
      <c r="M74" s="102">
        <f>'2. Emissions Units &amp; Activities'!K$15*'3. Pollutant Emissions - EF'!$G74*(1-'3. Pollutant Emissions - EF'!$E74)</f>
        <v>54.736684799999992</v>
      </c>
      <c r="N74" s="105">
        <f>'2. Emissions Units &amp; Activities'!L$15*'3. Pollutant Emissions - EF'!$G74*(1-'3. Pollutant Emissions - EF'!$E74)</f>
        <v>54.736684799999992</v>
      </c>
      <c r="O74" s="83">
        <f>'2. Emissions Units &amp; Activities'!M$15*'3. Pollutant Emissions - EF'!$G74*(1-'3. Pollutant Emissions - EF'!$E74)</f>
        <v>54.736684799999992</v>
      </c>
    </row>
    <row r="75" spans="1:15" x14ac:dyDescent="0.25">
      <c r="A75" s="79" t="s">
        <v>1362</v>
      </c>
      <c r="B75" s="100" t="s">
        <v>493</v>
      </c>
      <c r="C75" s="81" t="str">
        <f>IFERROR(IF(B75="No CAS","",INDEX('DEQ Pollutant List'!$C$7:$C$611,MATCH('3. Pollutant Emissions - EF'!B75,'DEQ Pollutant List'!$B$7:$B$611,0))),"")</f>
        <v>Hydrogen fluoride</v>
      </c>
      <c r="D75" s="115">
        <f>IFERROR(IF(OR($B75="",$B75="No CAS"),INDEX('DEQ Pollutant List'!$A$7:$A$611,MATCH($C75,'DEQ Pollutant List'!$C$7:$C$611,0)),INDEX('DEQ Pollutant List'!$A$7:$A$611,MATCH($B75,'DEQ Pollutant List'!$B$7:$B$611,0))),"")</f>
        <v>240</v>
      </c>
      <c r="E75" s="101">
        <v>0</v>
      </c>
      <c r="F75" s="102">
        <v>2.3499999999999999E-4</v>
      </c>
      <c r="G75" s="103">
        <v>2.3499999999999999E-4</v>
      </c>
      <c r="H75" s="83" t="s">
        <v>1370</v>
      </c>
      <c r="I75" s="104" t="s">
        <v>1371</v>
      </c>
      <c r="J75" s="102">
        <f>'2. Emissions Units &amp; Activities'!H$15*'3. Pollutant Emissions - EF'!$F75*(1-'3. Pollutant Emissions - EF'!$E75)</f>
        <v>1197.7140659999998</v>
      </c>
      <c r="K75" s="105">
        <f>'2. Emissions Units &amp; Activities'!I$15*'3. Pollutant Emissions - EF'!$F75*(1-'3. Pollutant Emissions - EF'!$E75)</f>
        <v>1197.7140659999998</v>
      </c>
      <c r="L75" s="83">
        <f>'2. Emissions Units &amp; Activities'!J$15*'3. Pollutant Emissions - EF'!$F75*(1-'3. Pollutant Emissions - EF'!$E75)</f>
        <v>1197.7140659999998</v>
      </c>
      <c r="M75" s="102">
        <f>'2. Emissions Units &amp; Activities'!K$15*'3. Pollutant Emissions - EF'!$G75*(1-'3. Pollutant Emissions - EF'!$E75)</f>
        <v>3.2814083999999997</v>
      </c>
      <c r="N75" s="105">
        <f>'2. Emissions Units &amp; Activities'!L$15*'3. Pollutant Emissions - EF'!$G75*(1-'3. Pollutant Emissions - EF'!$E75)</f>
        <v>3.2814083999999997</v>
      </c>
      <c r="O75" s="83">
        <f>'2. Emissions Units &amp; Activities'!M$15*'3. Pollutant Emissions - EF'!$G75*(1-'3. Pollutant Emissions - EF'!$E75)</f>
        <v>3.2814083999999997</v>
      </c>
    </row>
    <row r="76" spans="1:15" x14ac:dyDescent="0.25">
      <c r="A76" s="79" t="s">
        <v>1362</v>
      </c>
      <c r="B76" s="100" t="s">
        <v>865</v>
      </c>
      <c r="C76" s="81" t="str">
        <f>IFERROR(IF(B76="No CAS","",INDEX('DEQ Pollutant List'!$C$7:$C$611,MATCH('3. Pollutant Emissions - EF'!B76,'DEQ Pollutant List'!$B$7:$B$611,0))),"")</f>
        <v>Indeno[1,2,3-cd]pyrene</v>
      </c>
      <c r="D76" s="115">
        <f>IFERROR(IF(OR($B76="",$B76="No CAS"),INDEX('DEQ Pollutant List'!$A$7:$A$611,MATCH($C76,'DEQ Pollutant List'!$C$7:$C$611,0)),INDEX('DEQ Pollutant List'!$A$7:$A$611,MATCH($B76,'DEQ Pollutant List'!$B$7:$B$611,0))),"")</f>
        <v>426</v>
      </c>
      <c r="E76" s="101">
        <v>0.5</v>
      </c>
      <c r="F76" s="102">
        <v>1.02E-7</v>
      </c>
      <c r="G76" s="103">
        <v>1.02E-7</v>
      </c>
      <c r="H76" s="83" t="s">
        <v>1370</v>
      </c>
      <c r="I76" s="104" t="s">
        <v>1371</v>
      </c>
      <c r="J76" s="102">
        <f>'2. Emissions Units &amp; Activities'!H$15*'3. Pollutant Emissions - EF'!$F76*(1-'3. Pollutant Emissions - EF'!$E76)</f>
        <v>0.25992943559999998</v>
      </c>
      <c r="K76" s="105">
        <f>'2. Emissions Units &amp; Activities'!I$15*'3. Pollutant Emissions - EF'!$F76*(1-'3. Pollutant Emissions - EF'!$E76)</f>
        <v>0.25992943559999998</v>
      </c>
      <c r="L76" s="83">
        <f>'2. Emissions Units &amp; Activities'!J$15*'3. Pollutant Emissions - EF'!$F76*(1-'3. Pollutant Emissions - EF'!$E76)</f>
        <v>0.25992943559999998</v>
      </c>
      <c r="M76" s="102">
        <f>'2. Emissions Units &amp; Activities'!K$15*'3. Pollutant Emissions - EF'!$G76*(1-'3. Pollutant Emissions - EF'!$E76)</f>
        <v>7.1213543999999989E-4</v>
      </c>
      <c r="N76" s="105">
        <f>'2. Emissions Units &amp; Activities'!L$15*'3. Pollutant Emissions - EF'!$G76*(1-'3. Pollutant Emissions - EF'!$E76)</f>
        <v>7.1213543999999989E-4</v>
      </c>
      <c r="O76" s="83">
        <f>'2. Emissions Units &amp; Activities'!M$15*'3. Pollutant Emissions - EF'!$G76*(1-'3. Pollutant Emissions - EF'!$E76)</f>
        <v>7.1213543999999989E-4</v>
      </c>
    </row>
    <row r="77" spans="1:15" x14ac:dyDescent="0.25">
      <c r="A77" s="79" t="s">
        <v>1362</v>
      </c>
      <c r="B77" s="100" t="s">
        <v>506</v>
      </c>
      <c r="C77" s="81" t="str">
        <f>IFERROR(IF(B77="No CAS","",INDEX('DEQ Pollutant List'!$C$7:$C$611,MATCH('3. Pollutant Emissions - EF'!B77,'DEQ Pollutant List'!$B$7:$B$611,0))),"")</f>
        <v>Isopropyl alcohol</v>
      </c>
      <c r="D77" s="115">
        <f>IFERROR(IF(OR($B77="",$B77="No CAS"),INDEX('DEQ Pollutant List'!$A$7:$A$611,MATCH($C77,'DEQ Pollutant List'!$C$7:$C$611,0)),INDEX('DEQ Pollutant List'!$A$7:$A$611,MATCH($B77,'DEQ Pollutant List'!$B$7:$B$611,0))),"")</f>
        <v>302</v>
      </c>
      <c r="E77" s="101">
        <v>0.5</v>
      </c>
      <c r="F77" s="102">
        <v>3.64E-3</v>
      </c>
      <c r="G77" s="103">
        <v>3.64E-3</v>
      </c>
      <c r="H77" s="83" t="s">
        <v>1370</v>
      </c>
      <c r="I77" s="104" t="s">
        <v>1371</v>
      </c>
      <c r="J77" s="102">
        <f>'2. Emissions Units &amp; Activities'!H$15*'3. Pollutant Emissions - EF'!$F77*(1-'3. Pollutant Emissions - EF'!$E77)</f>
        <v>9275.913192</v>
      </c>
      <c r="K77" s="105">
        <f>'2. Emissions Units &amp; Activities'!I$15*'3. Pollutant Emissions - EF'!$F77*(1-'3. Pollutant Emissions - EF'!$E77)</f>
        <v>9275.913192</v>
      </c>
      <c r="L77" s="83">
        <f>'2. Emissions Units &amp; Activities'!J$15*'3. Pollutant Emissions - EF'!$F77*(1-'3. Pollutant Emissions - EF'!$E77)</f>
        <v>9275.913192</v>
      </c>
      <c r="M77" s="102">
        <f>'2. Emissions Units &amp; Activities'!K$15*'3. Pollutant Emissions - EF'!$G77*(1-'3. Pollutant Emissions - EF'!$E77)</f>
        <v>25.413460799999999</v>
      </c>
      <c r="N77" s="105">
        <f>'2. Emissions Units &amp; Activities'!L$15*'3. Pollutant Emissions - EF'!$G77*(1-'3. Pollutant Emissions - EF'!$E77)</f>
        <v>25.413460799999999</v>
      </c>
      <c r="O77" s="83">
        <f>'2. Emissions Units &amp; Activities'!M$15*'3. Pollutant Emissions - EF'!$G77*(1-'3. Pollutant Emissions - EF'!$E77)</f>
        <v>25.413460799999999</v>
      </c>
    </row>
    <row r="78" spans="1:15" x14ac:dyDescent="0.25">
      <c r="A78" s="79" t="s">
        <v>1362</v>
      </c>
      <c r="B78" s="100" t="s">
        <v>512</v>
      </c>
      <c r="C78" s="81" t="str">
        <f>IFERROR(IF(B78="No CAS","",INDEX('DEQ Pollutant List'!$C$7:$C$611,MATCH('3. Pollutant Emissions - EF'!B78,'DEQ Pollutant List'!$B$7:$B$611,0))),"")</f>
        <v>Lead and compounds</v>
      </c>
      <c r="D78" s="115">
        <f>IFERROR(IF(OR($B78="",$B78="No CAS"),INDEX('DEQ Pollutant List'!$A$7:$A$611,MATCH($C78,'DEQ Pollutant List'!$C$7:$C$611,0)),INDEX('DEQ Pollutant List'!$A$7:$A$611,MATCH($B78,'DEQ Pollutant List'!$B$7:$B$611,0))),"")</f>
        <v>305</v>
      </c>
      <c r="E78" s="101">
        <v>0.98899999999999999</v>
      </c>
      <c r="F78" s="102">
        <v>3.1099999999999997E-5</v>
      </c>
      <c r="G78" s="103">
        <v>3.1099999999999997E-5</v>
      </c>
      <c r="H78" s="83" t="s">
        <v>1370</v>
      </c>
      <c r="I78" s="104" t="s">
        <v>1371</v>
      </c>
      <c r="J78" s="102">
        <f>'2. Emissions Units &amp; Activities'!H$15*'3. Pollutant Emissions - EF'!$F78*(1-'3. Pollutant Emissions - EF'!$E78)</f>
        <v>1.7435658807600014</v>
      </c>
      <c r="K78" s="105">
        <f>'2. Emissions Units &amp; Activities'!I$15*'3. Pollutant Emissions - EF'!$F78*(1-'3. Pollutant Emissions - EF'!$E78)</f>
        <v>1.7435658807600014</v>
      </c>
      <c r="L78" s="83">
        <f>'2. Emissions Units &amp; Activities'!J$15*'3. Pollutant Emissions - EF'!$F78*(1-'3. Pollutant Emissions - EF'!$E78)</f>
        <v>1.7435658807600014</v>
      </c>
      <c r="M78" s="102">
        <f>'2. Emissions Units &amp; Activities'!K$15*'3. Pollutant Emissions - EF'!$G78*(1-'3. Pollutant Emissions - EF'!$E78)</f>
        <v>4.7768928240000032E-3</v>
      </c>
      <c r="N78" s="105">
        <f>'2. Emissions Units &amp; Activities'!L$15*'3. Pollutant Emissions - EF'!$G78*(1-'3. Pollutant Emissions - EF'!$E78)</f>
        <v>4.7768928240000032E-3</v>
      </c>
      <c r="O78" s="83">
        <f>'2. Emissions Units &amp; Activities'!M$15*'3. Pollutant Emissions - EF'!$G78*(1-'3. Pollutant Emissions - EF'!$E78)</f>
        <v>4.7768928240000032E-3</v>
      </c>
    </row>
    <row r="79" spans="1:15" x14ac:dyDescent="0.25">
      <c r="A79" s="79" t="s">
        <v>1362</v>
      </c>
      <c r="B79" s="100" t="s">
        <v>518</v>
      </c>
      <c r="C79" s="81" t="str">
        <f>IFERROR(IF(B79="No CAS","",INDEX('DEQ Pollutant List'!$C$7:$C$611,MATCH('3. Pollutant Emissions - EF'!B79,'DEQ Pollutant List'!$B$7:$B$611,0))),"")</f>
        <v>Manganese and compounds</v>
      </c>
      <c r="D79" s="115">
        <f>IFERROR(IF(OR($B79="",$B79="No CAS"),INDEX('DEQ Pollutant List'!$A$7:$A$611,MATCH($C79,'DEQ Pollutant List'!$C$7:$C$611,0)),INDEX('DEQ Pollutant List'!$A$7:$A$611,MATCH($B79,'DEQ Pollutant List'!$B$7:$B$611,0))),"")</f>
        <v>312</v>
      </c>
      <c r="E79" s="101">
        <v>0.98899999999999999</v>
      </c>
      <c r="F79" s="102">
        <v>2.7599999999999999E-3</v>
      </c>
      <c r="G79" s="103">
        <v>2.7599999999999999E-3</v>
      </c>
      <c r="H79" s="83" t="s">
        <v>1370</v>
      </c>
      <c r="I79" s="104" t="s">
        <v>1371</v>
      </c>
      <c r="J79" s="102">
        <f>'2. Emissions Units &amp; Activities'!H$15*'3. Pollutant Emissions - EF'!$F79*(1-'3. Pollutant Emissions - EF'!$E79)</f>
        <v>154.73446401600012</v>
      </c>
      <c r="K79" s="105">
        <f>'2. Emissions Units &amp; Activities'!I$15*'3. Pollutant Emissions - EF'!$F79*(1-'3. Pollutant Emissions - EF'!$E79)</f>
        <v>154.73446401600012</v>
      </c>
      <c r="L79" s="83">
        <f>'2. Emissions Units &amp; Activities'!J$15*'3. Pollutant Emissions - EF'!$F79*(1-'3. Pollutant Emissions - EF'!$E79)</f>
        <v>154.73446401600012</v>
      </c>
      <c r="M79" s="102">
        <f>'2. Emissions Units &amp; Activities'!K$15*'3. Pollutant Emissions - EF'!$G79*(1-'3. Pollutant Emissions - EF'!$E79)</f>
        <v>0.42393003840000032</v>
      </c>
      <c r="N79" s="105">
        <f>'2. Emissions Units &amp; Activities'!L$15*'3. Pollutant Emissions - EF'!$G79*(1-'3. Pollutant Emissions - EF'!$E79)</f>
        <v>0.42393003840000032</v>
      </c>
      <c r="O79" s="83">
        <f>'2. Emissions Units &amp; Activities'!M$15*'3. Pollutant Emissions - EF'!$G79*(1-'3. Pollutant Emissions - EF'!$E79)</f>
        <v>0.42393003840000032</v>
      </c>
    </row>
    <row r="80" spans="1:15" x14ac:dyDescent="0.25">
      <c r="A80" s="79" t="s">
        <v>1362</v>
      </c>
      <c r="B80" s="100" t="s">
        <v>524</v>
      </c>
      <c r="C80" s="81" t="str">
        <f>IFERROR(IF(B80="No CAS","",INDEX('DEQ Pollutant List'!$C$7:$C$611,MATCH('3. Pollutant Emissions - EF'!B80,'DEQ Pollutant List'!$B$7:$B$611,0))),"")</f>
        <v>Mercury and compounds</v>
      </c>
      <c r="D80" s="115">
        <f>IFERROR(IF(OR($B80="",$B80="No CAS"),INDEX('DEQ Pollutant List'!$A$7:$A$611,MATCH($C80,'DEQ Pollutant List'!$C$7:$C$611,0)),INDEX('DEQ Pollutant List'!$A$7:$A$611,MATCH($B80,'DEQ Pollutant List'!$B$7:$B$611,0))),"")</f>
        <v>316</v>
      </c>
      <c r="E80" s="101">
        <v>0.98899999999999999</v>
      </c>
      <c r="F80" s="102">
        <v>1.77E-6</v>
      </c>
      <c r="G80" s="103">
        <v>1.77E-6</v>
      </c>
      <c r="H80" s="83" t="s">
        <v>1370</v>
      </c>
      <c r="I80" s="104" t="s">
        <v>1371</v>
      </c>
      <c r="J80" s="102">
        <f>'2. Emissions Units &amp; Activities'!H$15*'3. Pollutant Emissions - EF'!$F80*(1-'3. Pollutant Emissions - EF'!$E80)</f>
        <v>9.9231884532000089E-2</v>
      </c>
      <c r="K80" s="105">
        <f>'2. Emissions Units &amp; Activities'!I$15*'3. Pollutant Emissions - EF'!$F80*(1-'3. Pollutant Emissions - EF'!$E80)</f>
        <v>9.9231884532000089E-2</v>
      </c>
      <c r="L80" s="83">
        <f>'2. Emissions Units &amp; Activities'!J$15*'3. Pollutant Emissions - EF'!$F80*(1-'3. Pollutant Emissions - EF'!$E80)</f>
        <v>9.9231884532000089E-2</v>
      </c>
      <c r="M80" s="102">
        <f>'2. Emissions Units &amp; Activities'!K$15*'3. Pollutant Emissions - EF'!$G80*(1-'3. Pollutant Emissions - EF'!$E80)</f>
        <v>2.7186817680000024E-4</v>
      </c>
      <c r="N80" s="105">
        <f>'2. Emissions Units &amp; Activities'!L$15*'3. Pollutant Emissions - EF'!$G80*(1-'3. Pollutant Emissions - EF'!$E80)</f>
        <v>2.7186817680000024E-4</v>
      </c>
      <c r="O80" s="83">
        <f>'2. Emissions Units &amp; Activities'!M$15*'3. Pollutant Emissions - EF'!$G80*(1-'3. Pollutant Emissions - EF'!$E80)</f>
        <v>2.7186817680000024E-4</v>
      </c>
    </row>
    <row r="81" spans="1:15" x14ac:dyDescent="0.25">
      <c r="A81" s="79" t="s">
        <v>1362</v>
      </c>
      <c r="B81" s="100" t="s">
        <v>529</v>
      </c>
      <c r="C81" s="81" t="str">
        <f>IFERROR(IF(B81="No CAS","",INDEX('DEQ Pollutant List'!$C$7:$C$611,MATCH('3. Pollutant Emissions - EF'!B81,'DEQ Pollutant List'!$B$7:$B$611,0))),"")</f>
        <v>Methanol</v>
      </c>
      <c r="D81" s="115">
        <f>IFERROR(IF(OR($B81="",$B81="No CAS"),INDEX('DEQ Pollutant List'!$A$7:$A$611,MATCH($C81,'DEQ Pollutant List'!$C$7:$C$611,0)),INDEX('DEQ Pollutant List'!$A$7:$A$611,MATCH($B81,'DEQ Pollutant List'!$B$7:$B$611,0))),"")</f>
        <v>321</v>
      </c>
      <c r="E81" s="101">
        <v>0.5</v>
      </c>
      <c r="F81" s="102">
        <v>7.3200000000000001E-4</v>
      </c>
      <c r="G81" s="103">
        <v>7.3200000000000001E-4</v>
      </c>
      <c r="H81" s="83" t="s">
        <v>1370</v>
      </c>
      <c r="I81" s="104" t="s">
        <v>1371</v>
      </c>
      <c r="J81" s="102">
        <f>'2. Emissions Units &amp; Activities'!H$15*'3. Pollutant Emissions - EF'!$F81*(1-'3. Pollutant Emissions - EF'!$E81)</f>
        <v>1865.3759495999998</v>
      </c>
      <c r="K81" s="105">
        <f>'2. Emissions Units &amp; Activities'!I$15*'3. Pollutant Emissions - EF'!$F81*(1-'3. Pollutant Emissions - EF'!$E81)</f>
        <v>1865.3759495999998</v>
      </c>
      <c r="L81" s="83">
        <f>'2. Emissions Units &amp; Activities'!J$15*'3. Pollutant Emissions - EF'!$F81*(1-'3. Pollutant Emissions - EF'!$E81)</f>
        <v>1865.3759495999998</v>
      </c>
      <c r="M81" s="102">
        <f>'2. Emissions Units &amp; Activities'!K$15*'3. Pollutant Emissions - EF'!$G81*(1-'3. Pollutant Emissions - EF'!$E81)</f>
        <v>5.1106190399999996</v>
      </c>
      <c r="N81" s="105">
        <f>'2. Emissions Units &amp; Activities'!L$15*'3. Pollutant Emissions - EF'!$G81*(1-'3. Pollutant Emissions - EF'!$E81)</f>
        <v>5.1106190399999996</v>
      </c>
      <c r="O81" s="83">
        <f>'2. Emissions Units &amp; Activities'!M$15*'3. Pollutant Emissions - EF'!$G81*(1-'3. Pollutant Emissions - EF'!$E81)</f>
        <v>5.1106190399999996</v>
      </c>
    </row>
    <row r="82" spans="1:15" x14ac:dyDescent="0.25">
      <c r="A82" s="79" t="s">
        <v>1362</v>
      </c>
      <c r="B82" s="100" t="s">
        <v>575</v>
      </c>
      <c r="C82" s="81" t="str">
        <f>IFERROR(IF(B82="No CAS","",INDEX('DEQ Pollutant List'!$C$7:$C$611,MATCH('3. Pollutant Emissions - EF'!B82,'DEQ Pollutant List'!$B$7:$B$611,0))),"")</f>
        <v>Molybdenum trioxide</v>
      </c>
      <c r="D82" s="115">
        <f>IFERROR(IF(OR($B82="",$B82="No CAS"),INDEX('DEQ Pollutant List'!$A$7:$A$611,MATCH($C82,'DEQ Pollutant List'!$C$7:$C$611,0)),INDEX('DEQ Pollutant List'!$A$7:$A$611,MATCH($B82,'DEQ Pollutant List'!$B$7:$B$611,0))),"")</f>
        <v>361</v>
      </c>
      <c r="E82" s="101">
        <v>0.98899999999999999</v>
      </c>
      <c r="F82" s="102">
        <v>3.14E-6</v>
      </c>
      <c r="G82" s="103">
        <v>3.14E-6</v>
      </c>
      <c r="H82" s="83" t="s">
        <v>1370</v>
      </c>
      <c r="I82" s="104" t="s">
        <v>1371</v>
      </c>
      <c r="J82" s="102">
        <f>'2. Emissions Units &amp; Activities'!H$15*'3. Pollutant Emissions - EF'!$F82*(1-'3. Pollutant Emissions - EF'!$E82)</f>
        <v>0.17603848442400014</v>
      </c>
      <c r="K82" s="105">
        <f>'2. Emissions Units &amp; Activities'!I$15*'3. Pollutant Emissions - EF'!$F82*(1-'3. Pollutant Emissions - EF'!$E82)</f>
        <v>0.17603848442400014</v>
      </c>
      <c r="L82" s="83">
        <f>'2. Emissions Units &amp; Activities'!J$15*'3. Pollutant Emissions - EF'!$F82*(1-'3. Pollutant Emissions - EF'!$E82)</f>
        <v>0.17603848442400014</v>
      </c>
      <c r="M82" s="102">
        <f>'2. Emissions Units &amp; Activities'!K$15*'3. Pollutant Emissions - EF'!$G82*(1-'3. Pollutant Emissions - EF'!$E82)</f>
        <v>4.8229721760000038E-4</v>
      </c>
      <c r="N82" s="105">
        <f>'2. Emissions Units &amp; Activities'!L$15*'3. Pollutant Emissions - EF'!$G82*(1-'3. Pollutant Emissions - EF'!$E82)</f>
        <v>4.8229721760000038E-4</v>
      </c>
      <c r="O82" s="83">
        <f>'2. Emissions Units &amp; Activities'!M$15*'3. Pollutant Emissions - EF'!$G82*(1-'3. Pollutant Emissions - EF'!$E82)</f>
        <v>4.8229721760000038E-4</v>
      </c>
    </row>
    <row r="83" spans="1:15" x14ac:dyDescent="0.25">
      <c r="A83" s="79" t="s">
        <v>1362</v>
      </c>
      <c r="B83" s="100" t="s">
        <v>1073</v>
      </c>
      <c r="C83" s="81" t="str">
        <f>IFERROR(IF(B83="No CAS","",INDEX('DEQ Pollutant List'!$C$7:$C$611,MATCH('3. Pollutant Emissions - EF'!B83,'DEQ Pollutant List'!$B$7:$B$611,0))),"")</f>
        <v>m-Xylene</v>
      </c>
      <c r="D83" s="115">
        <f>IFERROR(IF(OR($B83="",$B83="No CAS"),INDEX('DEQ Pollutant List'!$A$7:$A$611,MATCH($C83,'DEQ Pollutant List'!$C$7:$C$611,0)),INDEX('DEQ Pollutant List'!$A$7:$A$611,MATCH($B83,'DEQ Pollutant List'!$B$7:$B$611,0))),"")</f>
        <v>629</v>
      </c>
      <c r="E83" s="101">
        <v>0.5</v>
      </c>
      <c r="F83" s="102">
        <v>3.54E-6</v>
      </c>
      <c r="G83" s="103">
        <v>3.54E-6</v>
      </c>
      <c r="H83" s="83" t="s">
        <v>1370</v>
      </c>
      <c r="I83" s="104" t="s">
        <v>1371</v>
      </c>
      <c r="J83" s="102">
        <f>'2. Emissions Units &amp; Activities'!H$15*'3. Pollutant Emissions - EF'!$F83*(1-'3. Pollutant Emissions - EF'!$E83)</f>
        <v>9.0210804119999999</v>
      </c>
      <c r="K83" s="105">
        <f>'2. Emissions Units &amp; Activities'!I$15*'3. Pollutant Emissions - EF'!$F83*(1-'3. Pollutant Emissions - EF'!$E83)</f>
        <v>9.0210804119999999</v>
      </c>
      <c r="L83" s="83">
        <f>'2. Emissions Units &amp; Activities'!J$15*'3. Pollutant Emissions - EF'!$F83*(1-'3. Pollutant Emissions - EF'!$E83)</f>
        <v>9.0210804119999999</v>
      </c>
      <c r="M83" s="102">
        <f>'2. Emissions Units &amp; Activities'!K$15*'3. Pollutant Emissions - EF'!$G83*(1-'3. Pollutant Emissions - EF'!$E83)</f>
        <v>2.4715288799999999E-2</v>
      </c>
      <c r="N83" s="105">
        <f>'2. Emissions Units &amp; Activities'!L$15*'3. Pollutant Emissions - EF'!$G83*(1-'3. Pollutant Emissions - EF'!$E83)</f>
        <v>2.4715288799999999E-2</v>
      </c>
      <c r="O83" s="83">
        <f>'2. Emissions Units &amp; Activities'!M$15*'3. Pollutant Emissions - EF'!$G83*(1-'3. Pollutant Emissions - EF'!$E83)</f>
        <v>2.4715288799999999E-2</v>
      </c>
    </row>
    <row r="84" spans="1:15" x14ac:dyDescent="0.25">
      <c r="A84" s="79" t="s">
        <v>1362</v>
      </c>
      <c r="B84" s="100" t="s">
        <v>581</v>
      </c>
      <c r="C84" s="81" t="str">
        <f>IFERROR(IF(B84="No CAS","",INDEX('DEQ Pollutant List'!$C$7:$C$611,MATCH('3. Pollutant Emissions - EF'!B84,'DEQ Pollutant List'!$B$7:$B$611,0))),"")</f>
        <v>Naphthalene</v>
      </c>
      <c r="D84" s="115">
        <f>IFERROR(IF(OR($B84="",$B84="No CAS"),INDEX('DEQ Pollutant List'!$A$7:$A$611,MATCH($C84,'DEQ Pollutant List'!$C$7:$C$611,0)),INDEX('DEQ Pollutant List'!$A$7:$A$611,MATCH($B84,'DEQ Pollutant List'!$B$7:$B$611,0))),"")</f>
        <v>428</v>
      </c>
      <c r="E84" s="101">
        <v>0.5</v>
      </c>
      <c r="F84" s="102">
        <v>9.9599999999999995E-5</v>
      </c>
      <c r="G84" s="103">
        <v>9.9599999999999995E-5</v>
      </c>
      <c r="H84" s="83" t="s">
        <v>1370</v>
      </c>
      <c r="I84" s="104" t="s">
        <v>1371</v>
      </c>
      <c r="J84" s="102">
        <f>'2. Emissions Units &amp; Activities'!H$15*'3. Pollutant Emissions - EF'!$F84*(1-'3. Pollutant Emissions - EF'!$E84)</f>
        <v>253.81344887999998</v>
      </c>
      <c r="K84" s="105">
        <f>'2. Emissions Units &amp; Activities'!I$15*'3. Pollutant Emissions - EF'!$F84*(1-'3. Pollutant Emissions - EF'!$E84)</f>
        <v>253.81344887999998</v>
      </c>
      <c r="L84" s="83">
        <f>'2. Emissions Units &amp; Activities'!J$15*'3. Pollutant Emissions - EF'!$F84*(1-'3. Pollutant Emissions - EF'!$E84)</f>
        <v>253.81344887999998</v>
      </c>
      <c r="M84" s="102">
        <f>'2. Emissions Units &amp; Activities'!K$15*'3. Pollutant Emissions - EF'!$G84*(1-'3. Pollutant Emissions - EF'!$E84)</f>
        <v>0.69537931199999992</v>
      </c>
      <c r="N84" s="105">
        <f>'2. Emissions Units &amp; Activities'!L$15*'3. Pollutant Emissions - EF'!$G84*(1-'3. Pollutant Emissions - EF'!$E84)</f>
        <v>0.69537931199999992</v>
      </c>
      <c r="O84" s="83">
        <f>'2. Emissions Units &amp; Activities'!M$15*'3. Pollutant Emissions - EF'!$G84*(1-'3. Pollutant Emissions - EF'!$E84)</f>
        <v>0.69537931199999992</v>
      </c>
    </row>
    <row r="85" spans="1:15" x14ac:dyDescent="0.25">
      <c r="A85" s="79" t="s">
        <v>1362</v>
      </c>
      <c r="B85" s="100" t="s">
        <v>583</v>
      </c>
      <c r="C85" s="81" t="str">
        <f>IFERROR(IF(B85="No CAS","",INDEX('DEQ Pollutant List'!$C$7:$C$611,MATCH('3. Pollutant Emissions - EF'!B85,'DEQ Pollutant List'!$B$7:$B$611,0))),"")</f>
        <v>Nickel and compounds</v>
      </c>
      <c r="D85" s="115">
        <f>IFERROR(IF(OR($B85="",$B85="No CAS"),INDEX('DEQ Pollutant List'!$A$7:$A$611,MATCH($C85,'DEQ Pollutant List'!$C$7:$C$611,0)),INDEX('DEQ Pollutant List'!$A$7:$A$611,MATCH($B85,'DEQ Pollutant List'!$B$7:$B$611,0))),"")</f>
        <v>364</v>
      </c>
      <c r="E85" s="101">
        <v>0.98899999999999999</v>
      </c>
      <c r="F85" s="102">
        <v>1.3200000000000001E-5</v>
      </c>
      <c r="G85" s="103">
        <v>1.3200000000000001E-5</v>
      </c>
      <c r="H85" s="83" t="s">
        <v>1370</v>
      </c>
      <c r="I85" s="104" t="s">
        <v>1371</v>
      </c>
      <c r="J85" s="102">
        <f>'2. Emissions Units &amp; Activities'!H$15*'3. Pollutant Emissions - EF'!$F85*(1-'3. Pollutant Emissions - EF'!$E85)</f>
        <v>0.74003439312000074</v>
      </c>
      <c r="K85" s="105">
        <f>'2. Emissions Units &amp; Activities'!I$15*'3. Pollutant Emissions - EF'!$F85*(1-'3. Pollutant Emissions - EF'!$E85)</f>
        <v>0.74003439312000074</v>
      </c>
      <c r="L85" s="83">
        <f>'2. Emissions Units &amp; Activities'!J$15*'3. Pollutant Emissions - EF'!$F85*(1-'3. Pollutant Emissions - EF'!$E85)</f>
        <v>0.74003439312000074</v>
      </c>
      <c r="M85" s="102">
        <f>'2. Emissions Units &amp; Activities'!K$15*'3. Pollutant Emissions - EF'!$G85*(1-'3. Pollutant Emissions - EF'!$E85)</f>
        <v>2.0274914880000017E-3</v>
      </c>
      <c r="N85" s="105">
        <f>'2. Emissions Units &amp; Activities'!L$15*'3. Pollutant Emissions - EF'!$G85*(1-'3. Pollutant Emissions - EF'!$E85)</f>
        <v>2.0274914880000017E-3</v>
      </c>
      <c r="O85" s="83">
        <f>'2. Emissions Units &amp; Activities'!M$15*'3. Pollutant Emissions - EF'!$G85*(1-'3. Pollutant Emissions - EF'!$E85)</f>
        <v>2.0274914880000017E-3</v>
      </c>
    </row>
    <row r="86" spans="1:15" x14ac:dyDescent="0.25">
      <c r="A86" s="79" t="s">
        <v>1362</v>
      </c>
      <c r="B86" s="100" t="s">
        <v>811</v>
      </c>
      <c r="C86" s="81" t="str">
        <f>IFERROR(IF(B86="No CAS","",INDEX('DEQ Pollutant List'!$C$7:$C$611,MATCH('3. Pollutant Emissions - EF'!B86,'DEQ Pollutant List'!$B$7:$B$611,0))),"")</f>
        <v>Octachlorodibenzofuran (OCDF)</v>
      </c>
      <c r="D86" s="115">
        <f>IFERROR(IF(OR($B86="",$B86="No CAS"),INDEX('DEQ Pollutant List'!$A$7:$A$611,MATCH($C86,'DEQ Pollutant List'!$C$7:$C$611,0)),INDEX('DEQ Pollutant List'!$A$7:$A$611,MATCH($B86,'DEQ Pollutant List'!$B$7:$B$611,0))),"")</f>
        <v>548</v>
      </c>
      <c r="E86" s="101">
        <v>0</v>
      </c>
      <c r="F86" s="102">
        <v>5.1499999999999997E-12</v>
      </c>
      <c r="G86" s="103">
        <v>5.1499999999999997E-12</v>
      </c>
      <c r="H86" s="83" t="s">
        <v>1370</v>
      </c>
      <c r="I86" s="104" t="s">
        <v>1371</v>
      </c>
      <c r="J86" s="102">
        <f>'2. Emissions Units &amp; Activities'!H$15*'3. Pollutant Emissions - EF'!$F86*(1-'3. Pollutant Emissions - EF'!$E86)</f>
        <v>2.6247776339999995E-5</v>
      </c>
      <c r="K86" s="105">
        <f>'2. Emissions Units &amp; Activities'!I$15*'3. Pollutant Emissions - EF'!$F86*(1-'3. Pollutant Emissions - EF'!$E86)</f>
        <v>2.6247776339999995E-5</v>
      </c>
      <c r="L86" s="83">
        <f>'2. Emissions Units &amp; Activities'!J$15*'3. Pollutant Emissions - EF'!$F86*(1-'3. Pollutant Emissions - EF'!$E86)</f>
        <v>2.6247776339999995E-5</v>
      </c>
      <c r="M86" s="102">
        <f>'2. Emissions Units &amp; Activities'!K$15*'3. Pollutant Emissions - EF'!$G86*(1-'3. Pollutant Emissions - EF'!$E86)</f>
        <v>7.1911715999999991E-8</v>
      </c>
      <c r="N86" s="105">
        <f>'2. Emissions Units &amp; Activities'!L$15*'3. Pollutant Emissions - EF'!$G86*(1-'3. Pollutant Emissions - EF'!$E86)</f>
        <v>7.1911715999999991E-8</v>
      </c>
      <c r="O86" s="83">
        <f>'2. Emissions Units &amp; Activities'!M$15*'3. Pollutant Emissions - EF'!$G86*(1-'3. Pollutant Emissions - EF'!$E86)</f>
        <v>7.1911715999999991E-8</v>
      </c>
    </row>
    <row r="87" spans="1:15" x14ac:dyDescent="0.25">
      <c r="A87" s="79" t="s">
        <v>1362</v>
      </c>
      <c r="B87" s="100" t="s">
        <v>792</v>
      </c>
      <c r="C87" s="81" t="str">
        <f>IFERROR(IF(B87="No CAS","",INDEX('DEQ Pollutant List'!$C$7:$C$611,MATCH('3. Pollutant Emissions - EF'!B87,'DEQ Pollutant List'!$B$7:$B$611,0))),"")</f>
        <v>Octachlorodibenzo-p-dioxin (OCDD)</v>
      </c>
      <c r="D87" s="115">
        <f>IFERROR(IF(OR($B87="",$B87="No CAS"),INDEX('DEQ Pollutant List'!$A$7:$A$611,MATCH($C87,'DEQ Pollutant List'!$C$7:$C$611,0)),INDEX('DEQ Pollutant List'!$A$7:$A$611,MATCH($B87,'DEQ Pollutant List'!$B$7:$B$611,0))),"")</f>
        <v>533</v>
      </c>
      <c r="E87" s="101">
        <v>0</v>
      </c>
      <c r="F87" s="102">
        <v>2.5000000000000001E-11</v>
      </c>
      <c r="G87" s="103">
        <v>2.5000000000000001E-11</v>
      </c>
      <c r="H87" s="83" t="s">
        <v>1370</v>
      </c>
      <c r="I87" s="104" t="s">
        <v>1371</v>
      </c>
      <c r="J87" s="102">
        <f>'2. Emissions Units &amp; Activities'!H$15*'3. Pollutant Emissions - EF'!$F87*(1-'3. Pollutant Emissions - EF'!$E87)</f>
        <v>1.2741639E-4</v>
      </c>
      <c r="K87" s="105">
        <f>'2. Emissions Units &amp; Activities'!I$15*'3. Pollutant Emissions - EF'!$F87*(1-'3. Pollutant Emissions - EF'!$E87)</f>
        <v>1.2741639E-4</v>
      </c>
      <c r="L87" s="83">
        <f>'2. Emissions Units &amp; Activities'!J$15*'3. Pollutant Emissions - EF'!$F87*(1-'3. Pollutant Emissions - EF'!$E87)</f>
        <v>1.2741639E-4</v>
      </c>
      <c r="M87" s="102">
        <f>'2. Emissions Units &amp; Activities'!K$15*'3. Pollutant Emissions - EF'!$G87*(1-'3. Pollutant Emissions - EF'!$E87)</f>
        <v>3.4908599999999995E-7</v>
      </c>
      <c r="N87" s="105">
        <f>'2. Emissions Units &amp; Activities'!L$15*'3. Pollutant Emissions - EF'!$G87*(1-'3. Pollutant Emissions - EF'!$E87)</f>
        <v>3.4908599999999995E-7</v>
      </c>
      <c r="O87" s="83">
        <f>'2. Emissions Units &amp; Activities'!M$15*'3. Pollutant Emissions - EF'!$G87*(1-'3. Pollutant Emissions - EF'!$E87)</f>
        <v>3.4908599999999995E-7</v>
      </c>
    </row>
    <row r="88" spans="1:15" x14ac:dyDescent="0.25">
      <c r="A88" s="79" t="s">
        <v>1362</v>
      </c>
      <c r="B88" s="100" t="s">
        <v>1074</v>
      </c>
      <c r="C88" s="81" t="str">
        <f>IFERROR(IF(B88="No CAS","",INDEX('DEQ Pollutant List'!$C$7:$C$611,MATCH('3. Pollutant Emissions - EF'!B88,'DEQ Pollutant List'!$B$7:$B$611,0))),"")</f>
        <v>o-Xylene</v>
      </c>
      <c r="D88" s="115">
        <f>IFERROR(IF(OR($B88="",$B88="No CAS"),INDEX('DEQ Pollutant List'!$A$7:$A$611,MATCH($C88,'DEQ Pollutant List'!$C$7:$C$611,0)),INDEX('DEQ Pollutant List'!$A$7:$A$611,MATCH($B88,'DEQ Pollutant List'!$B$7:$B$611,0))),"")</f>
        <v>630</v>
      </c>
      <c r="E88" s="101">
        <v>0.5</v>
      </c>
      <c r="F88" s="102">
        <v>1.13E-5</v>
      </c>
      <c r="G88" s="103">
        <v>1.13E-5</v>
      </c>
      <c r="H88" s="83" t="s">
        <v>1370</v>
      </c>
      <c r="I88" s="104" t="s">
        <v>1371</v>
      </c>
      <c r="J88" s="102">
        <f>'2. Emissions Units &amp; Activities'!H$15*'3. Pollutant Emissions - EF'!$F88*(1-'3. Pollutant Emissions - EF'!$E88)</f>
        <v>28.796104139999997</v>
      </c>
      <c r="K88" s="105">
        <f>'2. Emissions Units &amp; Activities'!I$15*'3. Pollutant Emissions - EF'!$F88*(1-'3. Pollutant Emissions - EF'!$E88)</f>
        <v>28.796104139999997</v>
      </c>
      <c r="L88" s="83">
        <f>'2. Emissions Units &amp; Activities'!J$15*'3. Pollutant Emissions - EF'!$F88*(1-'3. Pollutant Emissions - EF'!$E88)</f>
        <v>28.796104139999997</v>
      </c>
      <c r="M88" s="102">
        <f>'2. Emissions Units &amp; Activities'!K$15*'3. Pollutant Emissions - EF'!$G88*(1-'3. Pollutant Emissions - EF'!$E88)</f>
        <v>7.8893435999999997E-2</v>
      </c>
      <c r="N88" s="105">
        <f>'2. Emissions Units &amp; Activities'!L$15*'3. Pollutant Emissions - EF'!$G88*(1-'3. Pollutant Emissions - EF'!$E88)</f>
        <v>7.8893435999999997E-2</v>
      </c>
      <c r="O88" s="83">
        <f>'2. Emissions Units &amp; Activities'!M$15*'3. Pollutant Emissions - EF'!$G88*(1-'3. Pollutant Emissions - EF'!$E88)</f>
        <v>7.8893435999999997E-2</v>
      </c>
    </row>
    <row r="89" spans="1:15" x14ac:dyDescent="0.25">
      <c r="A89" s="79" t="s">
        <v>1362</v>
      </c>
      <c r="B89" s="100" t="s">
        <v>869</v>
      </c>
      <c r="C89" s="81" t="str">
        <f>IFERROR(IF(B89="No CAS","",INDEX('DEQ Pollutant List'!$C$7:$C$611,MATCH('3. Pollutant Emissions - EF'!B89,'DEQ Pollutant List'!$B$7:$B$611,0))),"")</f>
        <v>Perylene</v>
      </c>
      <c r="D89" s="115">
        <f>IFERROR(IF(OR($B89="",$B89="No CAS"),INDEX('DEQ Pollutant List'!$A$7:$A$611,MATCH($C89,'DEQ Pollutant List'!$C$7:$C$611,0)),INDEX('DEQ Pollutant List'!$A$7:$A$611,MATCH($B89,'DEQ Pollutant List'!$B$7:$B$611,0))),"")</f>
        <v>429</v>
      </c>
      <c r="E89" s="101">
        <v>0.5</v>
      </c>
      <c r="F89" s="102">
        <v>3.2000000000000002E-8</v>
      </c>
      <c r="G89" s="103">
        <v>3.2000000000000002E-8</v>
      </c>
      <c r="H89" s="83" t="s">
        <v>1370</v>
      </c>
      <c r="I89" s="104" t="s">
        <v>1371</v>
      </c>
      <c r="J89" s="102">
        <f>'2. Emissions Units &amp; Activities'!H$15*'3. Pollutant Emissions - EF'!$F89*(1-'3. Pollutant Emissions - EF'!$E89)</f>
        <v>8.1546489599999994E-2</v>
      </c>
      <c r="K89" s="105">
        <f>'2. Emissions Units &amp; Activities'!I$15*'3. Pollutant Emissions - EF'!$F89*(1-'3. Pollutant Emissions - EF'!$E89)</f>
        <v>8.1546489599999994E-2</v>
      </c>
      <c r="L89" s="83">
        <f>'2. Emissions Units &amp; Activities'!J$15*'3. Pollutant Emissions - EF'!$F89*(1-'3. Pollutant Emissions - EF'!$E89)</f>
        <v>8.1546489599999994E-2</v>
      </c>
      <c r="M89" s="102">
        <f>'2. Emissions Units &amp; Activities'!K$15*'3. Pollutant Emissions - EF'!$G89*(1-'3. Pollutant Emissions - EF'!$E89)</f>
        <v>2.2341504E-4</v>
      </c>
      <c r="N89" s="105">
        <f>'2. Emissions Units &amp; Activities'!L$15*'3. Pollutant Emissions - EF'!$G89*(1-'3. Pollutant Emissions - EF'!$E89)</f>
        <v>2.2341504E-4</v>
      </c>
      <c r="O89" s="83">
        <f>'2. Emissions Units &amp; Activities'!M$15*'3. Pollutant Emissions - EF'!$G89*(1-'3. Pollutant Emissions - EF'!$E89)</f>
        <v>2.2341504E-4</v>
      </c>
    </row>
    <row r="90" spans="1:15" x14ac:dyDescent="0.25">
      <c r="A90" s="79" t="s">
        <v>1362</v>
      </c>
      <c r="B90" s="100" t="s">
        <v>871</v>
      </c>
      <c r="C90" s="81" t="str">
        <f>IFERROR(IF(B90="No CAS","",INDEX('DEQ Pollutant List'!$C$7:$C$611,MATCH('3. Pollutant Emissions - EF'!B90,'DEQ Pollutant List'!$B$7:$B$611,0))),"")</f>
        <v>Phenanthrene</v>
      </c>
      <c r="D90" s="115">
        <f>IFERROR(IF(OR($B90="",$B90="No CAS"),INDEX('DEQ Pollutant List'!$A$7:$A$611,MATCH($C90,'DEQ Pollutant List'!$C$7:$C$611,0)),INDEX('DEQ Pollutant List'!$A$7:$A$611,MATCH($B90,'DEQ Pollutant List'!$B$7:$B$611,0))),"")</f>
        <v>430</v>
      </c>
      <c r="E90" s="101">
        <v>0.5</v>
      </c>
      <c r="F90" s="102">
        <v>6.46E-6</v>
      </c>
      <c r="G90" s="103">
        <v>6.46E-6</v>
      </c>
      <c r="H90" s="83" t="s">
        <v>1370</v>
      </c>
      <c r="I90" s="104" t="s">
        <v>1371</v>
      </c>
      <c r="J90" s="102">
        <f>'2. Emissions Units &amp; Activities'!H$15*'3. Pollutant Emissions - EF'!$F90*(1-'3. Pollutant Emissions - EF'!$E90)</f>
        <v>16.462197587999999</v>
      </c>
      <c r="K90" s="105">
        <f>'2. Emissions Units &amp; Activities'!I$15*'3. Pollutant Emissions - EF'!$F90*(1-'3. Pollutant Emissions - EF'!$E90)</f>
        <v>16.462197587999999</v>
      </c>
      <c r="L90" s="83">
        <f>'2. Emissions Units &amp; Activities'!J$15*'3. Pollutant Emissions - EF'!$F90*(1-'3. Pollutant Emissions - EF'!$E90)</f>
        <v>16.462197587999999</v>
      </c>
      <c r="M90" s="102">
        <f>'2. Emissions Units &amp; Activities'!K$15*'3. Pollutant Emissions - EF'!$G90*(1-'3. Pollutant Emissions - EF'!$E90)</f>
        <v>4.5101911199999997E-2</v>
      </c>
      <c r="N90" s="105">
        <f>'2. Emissions Units &amp; Activities'!L$15*'3. Pollutant Emissions - EF'!$G90*(1-'3. Pollutant Emissions - EF'!$E90)</f>
        <v>4.5101911199999997E-2</v>
      </c>
      <c r="O90" s="83">
        <f>'2. Emissions Units &amp; Activities'!M$15*'3. Pollutant Emissions - EF'!$G90*(1-'3. Pollutant Emissions - EF'!$E90)</f>
        <v>4.5101911199999997E-2</v>
      </c>
    </row>
    <row r="91" spans="1:15" x14ac:dyDescent="0.25">
      <c r="A91" s="79" t="s">
        <v>1362</v>
      </c>
      <c r="B91" s="100" t="s">
        <v>693</v>
      </c>
      <c r="C91" s="81" t="str">
        <f>IFERROR(IF(B91="No CAS","",INDEX('DEQ Pollutant List'!$C$7:$C$611,MATCH('3. Pollutant Emissions - EF'!B91,'DEQ Pollutant List'!$B$7:$B$611,0))),"")</f>
        <v>Phenol</v>
      </c>
      <c r="D91" s="115">
        <f>IFERROR(IF(OR($B91="",$B91="No CAS"),INDEX('DEQ Pollutant List'!$A$7:$A$611,MATCH($C91,'DEQ Pollutant List'!$C$7:$C$611,0)),INDEX('DEQ Pollutant List'!$A$7:$A$611,MATCH($B91,'DEQ Pollutant List'!$B$7:$B$611,0))),"")</f>
        <v>497</v>
      </c>
      <c r="E91" s="101">
        <v>0.5</v>
      </c>
      <c r="F91" s="102">
        <v>1.6000000000000001E-4</v>
      </c>
      <c r="G91" s="103">
        <v>1.6000000000000001E-4</v>
      </c>
      <c r="H91" s="83" t="s">
        <v>1370</v>
      </c>
      <c r="I91" s="104" t="s">
        <v>1371</v>
      </c>
      <c r="J91" s="102">
        <f>'2. Emissions Units &amp; Activities'!H$15*'3. Pollutant Emissions - EF'!$F91*(1-'3. Pollutant Emissions - EF'!$E91)</f>
        <v>407.73244799999998</v>
      </c>
      <c r="K91" s="105">
        <f>'2. Emissions Units &amp; Activities'!I$15*'3. Pollutant Emissions - EF'!$F91*(1-'3. Pollutant Emissions - EF'!$E91)</f>
        <v>407.73244799999998</v>
      </c>
      <c r="L91" s="83">
        <f>'2. Emissions Units &amp; Activities'!J$15*'3. Pollutant Emissions - EF'!$F91*(1-'3. Pollutant Emissions - EF'!$E91)</f>
        <v>407.73244799999998</v>
      </c>
      <c r="M91" s="102">
        <f>'2. Emissions Units &amp; Activities'!K$15*'3. Pollutant Emissions - EF'!$G91*(1-'3. Pollutant Emissions - EF'!$E91)</f>
        <v>1.1170751999999999</v>
      </c>
      <c r="N91" s="105">
        <f>'2. Emissions Units &amp; Activities'!L$15*'3. Pollutant Emissions - EF'!$G91*(1-'3. Pollutant Emissions - EF'!$E91)</f>
        <v>1.1170751999999999</v>
      </c>
      <c r="O91" s="83">
        <f>'2. Emissions Units &amp; Activities'!M$15*'3. Pollutant Emissions - EF'!$G91*(1-'3. Pollutant Emissions - EF'!$E91)</f>
        <v>1.1170751999999999</v>
      </c>
    </row>
    <row r="92" spans="1:15" x14ac:dyDescent="0.25">
      <c r="A92" s="79" t="s">
        <v>1362</v>
      </c>
      <c r="B92" s="100">
        <v>504</v>
      </c>
      <c r="C92" s="81" t="str">
        <f>IFERROR(IF(B92="No CAS","",INDEX('DEQ Pollutant List'!$C$7:$C$611,MATCH('3. Pollutant Emissions - EF'!B92,'DEQ Pollutant List'!$B$7:$B$611,0))),"")</f>
        <v>Phosphorus and compounds</v>
      </c>
      <c r="D92" s="115">
        <f>IFERROR(IF(OR($B92="",$B92="No CAS"),INDEX('DEQ Pollutant List'!$A$7:$A$611,MATCH($C92,'DEQ Pollutant List'!$C$7:$C$611,0)),INDEX('DEQ Pollutant List'!$A$7:$A$611,MATCH($B92,'DEQ Pollutant List'!$B$7:$B$611,0))),"")</f>
        <v>504</v>
      </c>
      <c r="E92" s="101">
        <v>0.98899999999999999</v>
      </c>
      <c r="F92" s="102">
        <v>5.45E-3</v>
      </c>
      <c r="G92" s="103">
        <v>5.45E-3</v>
      </c>
      <c r="H92" s="83" t="s">
        <v>1370</v>
      </c>
      <c r="I92" s="104" t="s">
        <v>1371</v>
      </c>
      <c r="J92" s="102">
        <f>'2. Emissions Units &amp; Activities'!H$15*'3. Pollutant Emissions - EF'!$F92*(1-'3. Pollutant Emissions - EF'!$E92)</f>
        <v>305.54450322000025</v>
      </c>
      <c r="K92" s="105">
        <f>'2. Emissions Units &amp; Activities'!I$15*'3. Pollutant Emissions - EF'!$F92*(1-'3. Pollutant Emissions - EF'!$E92)</f>
        <v>305.54450322000025</v>
      </c>
      <c r="L92" s="83">
        <f>'2. Emissions Units &amp; Activities'!J$15*'3. Pollutant Emissions - EF'!$F92*(1-'3. Pollutant Emissions - EF'!$E92)</f>
        <v>305.54450322000025</v>
      </c>
      <c r="M92" s="102">
        <f>'2. Emissions Units &amp; Activities'!K$15*'3. Pollutant Emissions - EF'!$G92*(1-'3. Pollutant Emissions - EF'!$E92)</f>
        <v>0.83710822800000073</v>
      </c>
      <c r="N92" s="105">
        <f>'2. Emissions Units &amp; Activities'!L$15*'3. Pollutant Emissions - EF'!$G92*(1-'3. Pollutant Emissions - EF'!$E92)</f>
        <v>0.83710822800000073</v>
      </c>
      <c r="O92" s="83">
        <f>'2. Emissions Units &amp; Activities'!M$15*'3. Pollutant Emissions - EF'!$G92*(1-'3. Pollutant Emissions - EF'!$E92)</f>
        <v>0.83710822800000073</v>
      </c>
    </row>
    <row r="93" spans="1:15" x14ac:dyDescent="0.25">
      <c r="A93" s="79" t="s">
        <v>1362</v>
      </c>
      <c r="B93" s="100" t="s">
        <v>915</v>
      </c>
      <c r="C93" s="81" t="str">
        <f>IFERROR(IF(B93="No CAS","",INDEX('DEQ Pollutant List'!$C$7:$C$611,MATCH('3. Pollutant Emissions - EF'!B93,'DEQ Pollutant List'!$B$7:$B$611,0))),"")</f>
        <v>Propionaldehyde</v>
      </c>
      <c r="D93" s="115">
        <f>IFERROR(IF(OR($B93="",$B93="No CAS"),INDEX('DEQ Pollutant List'!$A$7:$A$611,MATCH($C93,'DEQ Pollutant List'!$C$7:$C$611,0)),INDEX('DEQ Pollutant List'!$A$7:$A$611,MATCH($B93,'DEQ Pollutant List'!$B$7:$B$611,0))),"")</f>
        <v>559</v>
      </c>
      <c r="E93" s="101">
        <v>0.5</v>
      </c>
      <c r="F93" s="102">
        <v>2.52E-4</v>
      </c>
      <c r="G93" s="103">
        <v>2.52E-4</v>
      </c>
      <c r="H93" s="83" t="s">
        <v>1370</v>
      </c>
      <c r="I93" s="104" t="s">
        <v>1371</v>
      </c>
      <c r="J93" s="102">
        <f>'2. Emissions Units &amp; Activities'!H$15*'3. Pollutant Emissions - EF'!$F93*(1-'3. Pollutant Emissions - EF'!$E93)</f>
        <v>642.17860559999997</v>
      </c>
      <c r="K93" s="105">
        <f>'2. Emissions Units &amp; Activities'!I$15*'3. Pollutant Emissions - EF'!$F93*(1-'3. Pollutant Emissions - EF'!$E93)</f>
        <v>642.17860559999997</v>
      </c>
      <c r="L93" s="83">
        <f>'2. Emissions Units &amp; Activities'!J$15*'3. Pollutant Emissions - EF'!$F93*(1-'3. Pollutant Emissions - EF'!$E93)</f>
        <v>642.17860559999997</v>
      </c>
      <c r="M93" s="102">
        <f>'2. Emissions Units &amp; Activities'!K$15*'3. Pollutant Emissions - EF'!$G93*(1-'3. Pollutant Emissions - EF'!$E93)</f>
        <v>1.7593934399999998</v>
      </c>
      <c r="N93" s="105">
        <f>'2. Emissions Units &amp; Activities'!L$15*'3. Pollutant Emissions - EF'!$G93*(1-'3. Pollutant Emissions - EF'!$E93)</f>
        <v>1.7593934399999998</v>
      </c>
      <c r="O93" s="83">
        <f>'2. Emissions Units &amp; Activities'!M$15*'3. Pollutant Emissions - EF'!$G93*(1-'3. Pollutant Emissions - EF'!$E93)</f>
        <v>1.7593934399999998</v>
      </c>
    </row>
    <row r="94" spans="1:15" x14ac:dyDescent="0.25">
      <c r="A94" s="79" t="s">
        <v>1362</v>
      </c>
      <c r="B94" s="100" t="s">
        <v>1075</v>
      </c>
      <c r="C94" s="81" t="str">
        <f>IFERROR(IF(B94="No CAS","",INDEX('DEQ Pollutant List'!$C$7:$C$611,MATCH('3. Pollutant Emissions - EF'!B94,'DEQ Pollutant List'!$B$7:$B$611,0))),"")</f>
        <v>p-Xylene</v>
      </c>
      <c r="D94" s="115">
        <f>IFERROR(IF(OR($B94="",$B94="No CAS"),INDEX('DEQ Pollutant List'!$A$7:$A$611,MATCH($C94,'DEQ Pollutant List'!$C$7:$C$611,0)),INDEX('DEQ Pollutant List'!$A$7:$A$611,MATCH($B94,'DEQ Pollutant List'!$B$7:$B$611,0))),"")</f>
        <v>631</v>
      </c>
      <c r="E94" s="101">
        <v>0.5</v>
      </c>
      <c r="F94" s="102">
        <v>3.54E-6</v>
      </c>
      <c r="G94" s="103">
        <v>3.54E-6</v>
      </c>
      <c r="H94" s="83" t="s">
        <v>1370</v>
      </c>
      <c r="I94" s="104" t="s">
        <v>1371</v>
      </c>
      <c r="J94" s="102">
        <f>'2. Emissions Units &amp; Activities'!H$15*'3. Pollutant Emissions - EF'!$F94*(1-'3. Pollutant Emissions - EF'!$E94)</f>
        <v>9.0210804119999999</v>
      </c>
      <c r="K94" s="105">
        <f>'2. Emissions Units &amp; Activities'!I$15*'3. Pollutant Emissions - EF'!$F94*(1-'3. Pollutant Emissions - EF'!$E94)</f>
        <v>9.0210804119999999</v>
      </c>
      <c r="L94" s="83">
        <f>'2. Emissions Units &amp; Activities'!J$15*'3. Pollutant Emissions - EF'!$F94*(1-'3. Pollutant Emissions - EF'!$E94)</f>
        <v>9.0210804119999999</v>
      </c>
      <c r="M94" s="102">
        <f>'2. Emissions Units &amp; Activities'!K$15*'3. Pollutant Emissions - EF'!$G94*(1-'3. Pollutant Emissions - EF'!$E94)</f>
        <v>2.4715288799999999E-2</v>
      </c>
      <c r="N94" s="105">
        <f>'2. Emissions Units &amp; Activities'!L$15*'3. Pollutant Emissions - EF'!$G94*(1-'3. Pollutant Emissions - EF'!$E94)</f>
        <v>2.4715288799999999E-2</v>
      </c>
      <c r="O94" s="83">
        <f>'2. Emissions Units &amp; Activities'!M$15*'3. Pollutant Emissions - EF'!$G94*(1-'3. Pollutant Emissions - EF'!$E94)</f>
        <v>2.4715288799999999E-2</v>
      </c>
    </row>
    <row r="95" spans="1:15" x14ac:dyDescent="0.25">
      <c r="A95" s="79" t="s">
        <v>1362</v>
      </c>
      <c r="B95" s="100" t="s">
        <v>873</v>
      </c>
      <c r="C95" s="81" t="str">
        <f>IFERROR(IF(B95="No CAS","",INDEX('DEQ Pollutant List'!$C$7:$C$611,MATCH('3. Pollutant Emissions - EF'!B95,'DEQ Pollutant List'!$B$7:$B$611,0))),"")</f>
        <v>Pyrene</v>
      </c>
      <c r="D95" s="115">
        <f>IFERROR(IF(OR($B95="",$B95="No CAS"),INDEX('DEQ Pollutant List'!$A$7:$A$611,MATCH($C95,'DEQ Pollutant List'!$C$7:$C$611,0)),INDEX('DEQ Pollutant List'!$A$7:$A$611,MATCH($B95,'DEQ Pollutant List'!$B$7:$B$611,0))),"")</f>
        <v>431</v>
      </c>
      <c r="E95" s="101">
        <v>0.5</v>
      </c>
      <c r="F95" s="102">
        <v>3.54E-6</v>
      </c>
      <c r="G95" s="103">
        <v>3.54E-6</v>
      </c>
      <c r="H95" s="83" t="s">
        <v>1370</v>
      </c>
      <c r="I95" s="104" t="s">
        <v>1371</v>
      </c>
      <c r="J95" s="102">
        <f>'2. Emissions Units &amp; Activities'!H$15*'3. Pollutant Emissions - EF'!$F95*(1-'3. Pollutant Emissions - EF'!$E95)</f>
        <v>9.0210804119999999</v>
      </c>
      <c r="K95" s="105">
        <f>'2. Emissions Units &amp; Activities'!I$15*'3. Pollutant Emissions - EF'!$F95*(1-'3. Pollutant Emissions - EF'!$E95)</f>
        <v>9.0210804119999999</v>
      </c>
      <c r="L95" s="83">
        <f>'2. Emissions Units &amp; Activities'!J$15*'3. Pollutant Emissions - EF'!$F95*(1-'3. Pollutant Emissions - EF'!$E95)</f>
        <v>9.0210804119999999</v>
      </c>
      <c r="M95" s="102">
        <f>'2. Emissions Units &amp; Activities'!K$15*'3. Pollutant Emissions - EF'!$G95*(1-'3. Pollutant Emissions - EF'!$E95)</f>
        <v>2.4715288799999999E-2</v>
      </c>
      <c r="N95" s="105">
        <f>'2. Emissions Units &amp; Activities'!L$15*'3. Pollutant Emissions - EF'!$G95*(1-'3. Pollutant Emissions - EF'!$E95)</f>
        <v>2.4715288799999999E-2</v>
      </c>
      <c r="O95" s="83">
        <f>'2. Emissions Units &amp; Activities'!M$15*'3. Pollutant Emissions - EF'!$G95*(1-'3. Pollutant Emissions - EF'!$E95)</f>
        <v>2.4715288799999999E-2</v>
      </c>
    </row>
    <row r="96" spans="1:15" x14ac:dyDescent="0.25">
      <c r="A96" s="79" t="s">
        <v>1362</v>
      </c>
      <c r="B96" s="100" t="s">
        <v>945</v>
      </c>
      <c r="C96" s="81" t="str">
        <f>IFERROR(IF(B96="No CAS","",INDEX('DEQ Pollutant List'!$C$7:$C$611,MATCH('3. Pollutant Emissions - EF'!B96,'DEQ Pollutant List'!$B$7:$B$611,0))),"")</f>
        <v>Selenium and compounds</v>
      </c>
      <c r="D96" s="115">
        <f>IFERROR(IF(OR($B96="",$B96="No CAS"),INDEX('DEQ Pollutant List'!$A$7:$A$611,MATCH($C96,'DEQ Pollutant List'!$C$7:$C$611,0)),INDEX('DEQ Pollutant List'!$A$7:$A$611,MATCH($B96,'DEQ Pollutant List'!$B$7:$B$611,0))),"")</f>
        <v>575</v>
      </c>
      <c r="E96" s="101">
        <v>0.98899999999999999</v>
      </c>
      <c r="F96" s="102">
        <v>3.2499999999999998E-6</v>
      </c>
      <c r="G96" s="103">
        <v>3.2499999999999998E-6</v>
      </c>
      <c r="H96" s="83" t="s">
        <v>1370</v>
      </c>
      <c r="I96" s="104" t="s">
        <v>1371</v>
      </c>
      <c r="J96" s="102">
        <f>'2. Emissions Units &amp; Activities'!H$15*'3. Pollutant Emissions - EF'!$F96*(1-'3. Pollutant Emissions - EF'!$E96)</f>
        <v>0.18220543770000011</v>
      </c>
      <c r="K96" s="105">
        <f>'2. Emissions Units &amp; Activities'!I$15*'3. Pollutant Emissions - EF'!$F96*(1-'3. Pollutant Emissions - EF'!$E96)</f>
        <v>0.18220543770000011</v>
      </c>
      <c r="L96" s="83">
        <f>'2. Emissions Units &amp; Activities'!J$15*'3. Pollutant Emissions - EF'!$F96*(1-'3. Pollutant Emissions - EF'!$E96)</f>
        <v>0.18220543770000011</v>
      </c>
      <c r="M96" s="102">
        <f>'2. Emissions Units &amp; Activities'!K$15*'3. Pollutant Emissions - EF'!$G96*(1-'3. Pollutant Emissions - EF'!$E96)</f>
        <v>4.9919298000000039E-4</v>
      </c>
      <c r="N96" s="105">
        <f>'2. Emissions Units &amp; Activities'!L$15*'3. Pollutant Emissions - EF'!$G96*(1-'3. Pollutant Emissions - EF'!$E96)</f>
        <v>4.9919298000000039E-4</v>
      </c>
      <c r="O96" s="83">
        <f>'2. Emissions Units &amp; Activities'!M$15*'3. Pollutant Emissions - EF'!$G96*(1-'3. Pollutant Emissions - EF'!$E96)</f>
        <v>4.9919298000000039E-4</v>
      </c>
    </row>
    <row r="97" spans="1:15" x14ac:dyDescent="0.25">
      <c r="A97" s="79" t="s">
        <v>1362</v>
      </c>
      <c r="B97" s="100" t="s">
        <v>951</v>
      </c>
      <c r="C97" s="81" t="str">
        <f>IFERROR(IF(B97="No CAS","",INDEX('DEQ Pollutant List'!$C$7:$C$611,MATCH('3. Pollutant Emissions - EF'!B97,'DEQ Pollutant List'!$B$7:$B$611,0))),"")</f>
        <v>Silver and compounds</v>
      </c>
      <c r="D97" s="115">
        <f>IFERROR(IF(OR($B97="",$B97="No CAS"),INDEX('DEQ Pollutant List'!$A$7:$A$611,MATCH($C97,'DEQ Pollutant List'!$C$7:$C$611,0)),INDEX('DEQ Pollutant List'!$A$7:$A$611,MATCH($B97,'DEQ Pollutant List'!$B$7:$B$611,0))),"")</f>
        <v>580</v>
      </c>
      <c r="E97" s="101">
        <v>0.98899999999999999</v>
      </c>
      <c r="F97" s="102">
        <v>9.3700000000000001E-4</v>
      </c>
      <c r="G97" s="103">
        <v>9.3700000000000001E-4</v>
      </c>
      <c r="H97" s="83" t="s">
        <v>1370</v>
      </c>
      <c r="I97" s="104" t="s">
        <v>1371</v>
      </c>
      <c r="J97" s="102">
        <f>'2. Emissions Units &amp; Activities'!H$15*'3. Pollutant Emissions - EF'!$F97*(1-'3. Pollutant Emissions - EF'!$E97)</f>
        <v>52.531229269200047</v>
      </c>
      <c r="K97" s="105">
        <f>'2. Emissions Units &amp; Activities'!I$15*'3. Pollutant Emissions - EF'!$F97*(1-'3. Pollutant Emissions - EF'!$E97)</f>
        <v>52.531229269200047</v>
      </c>
      <c r="L97" s="83">
        <f>'2. Emissions Units &amp; Activities'!J$15*'3. Pollutant Emissions - EF'!$F97*(1-'3. Pollutant Emissions - EF'!$E97)</f>
        <v>52.531229269200047</v>
      </c>
      <c r="M97" s="102">
        <f>'2. Emissions Units &amp; Activities'!K$15*'3. Pollutant Emissions - EF'!$G97*(1-'3. Pollutant Emissions - EF'!$E97)</f>
        <v>0.1439211760800001</v>
      </c>
      <c r="N97" s="105">
        <f>'2. Emissions Units &amp; Activities'!L$15*'3. Pollutant Emissions - EF'!$G97*(1-'3. Pollutant Emissions - EF'!$E97)</f>
        <v>0.1439211760800001</v>
      </c>
      <c r="O97" s="83">
        <f>'2. Emissions Units &amp; Activities'!M$15*'3. Pollutant Emissions - EF'!$G97*(1-'3. Pollutant Emissions - EF'!$E97)</f>
        <v>0.1439211760800001</v>
      </c>
    </row>
    <row r="98" spans="1:15" x14ac:dyDescent="0.25">
      <c r="A98" s="79" t="s">
        <v>1362</v>
      </c>
      <c r="B98" s="100" t="s">
        <v>960</v>
      </c>
      <c r="C98" s="81" t="str">
        <f>IFERROR(IF(B98="No CAS","",INDEX('DEQ Pollutant List'!$C$7:$C$611,MATCH('3. Pollutant Emissions - EF'!B98,'DEQ Pollutant List'!$B$7:$B$611,0))),"")</f>
        <v>Styrene</v>
      </c>
      <c r="D98" s="115">
        <f>IFERROR(IF(OR($B98="",$B98="No CAS"),INDEX('DEQ Pollutant List'!$A$7:$A$611,MATCH($C98,'DEQ Pollutant List'!$C$7:$C$611,0)),INDEX('DEQ Pollutant List'!$A$7:$A$611,MATCH($B98,'DEQ Pollutant List'!$B$7:$B$611,0))),"")</f>
        <v>585</v>
      </c>
      <c r="E98" s="101">
        <v>0.5</v>
      </c>
      <c r="F98" s="102">
        <v>4.7699999999999999E-4</v>
      </c>
      <c r="G98" s="103">
        <v>4.7699999999999999E-4</v>
      </c>
      <c r="H98" s="83" t="s">
        <v>1370</v>
      </c>
      <c r="I98" s="104" t="s">
        <v>1371</v>
      </c>
      <c r="J98" s="102">
        <f>'2. Emissions Units &amp; Activities'!H$15*'3. Pollutant Emissions - EF'!$F98*(1-'3. Pollutant Emissions - EF'!$E98)</f>
        <v>1215.5523605999999</v>
      </c>
      <c r="K98" s="105">
        <f>'2. Emissions Units &amp; Activities'!I$15*'3. Pollutant Emissions - EF'!$F98*(1-'3. Pollutant Emissions - EF'!$E98)</f>
        <v>1215.5523605999999</v>
      </c>
      <c r="L98" s="83">
        <f>'2. Emissions Units &amp; Activities'!J$15*'3. Pollutant Emissions - EF'!$F98*(1-'3. Pollutant Emissions - EF'!$E98)</f>
        <v>1215.5523605999999</v>
      </c>
      <c r="M98" s="102">
        <f>'2. Emissions Units &amp; Activities'!K$15*'3. Pollutant Emissions - EF'!$G98*(1-'3. Pollutant Emissions - EF'!$E98)</f>
        <v>3.3302804399999997</v>
      </c>
      <c r="N98" s="105">
        <f>'2. Emissions Units &amp; Activities'!L$15*'3. Pollutant Emissions - EF'!$G98*(1-'3. Pollutant Emissions - EF'!$E98)</f>
        <v>3.3302804399999997</v>
      </c>
      <c r="O98" s="83">
        <f>'2. Emissions Units &amp; Activities'!M$15*'3. Pollutant Emissions - EF'!$G98*(1-'3. Pollutant Emissions - EF'!$E98)</f>
        <v>3.3302804399999997</v>
      </c>
    </row>
    <row r="99" spans="1:15" x14ac:dyDescent="0.25">
      <c r="A99" s="79" t="s">
        <v>1362</v>
      </c>
      <c r="B99" s="100" t="s">
        <v>994</v>
      </c>
      <c r="C99" s="81" t="str">
        <f>IFERROR(IF(B99="No CAS","",INDEX('DEQ Pollutant List'!$C$7:$C$611,MATCH('3. Pollutant Emissions - EF'!B99,'DEQ Pollutant List'!$B$7:$B$611,0))),"")</f>
        <v>Toluene</v>
      </c>
      <c r="D99" s="115">
        <f>IFERROR(IF(OR($B99="",$B99="No CAS"),INDEX('DEQ Pollutant List'!$A$7:$A$611,MATCH($C99,'DEQ Pollutant List'!$C$7:$C$611,0)),INDEX('DEQ Pollutant List'!$A$7:$A$611,MATCH($B99,'DEQ Pollutant List'!$B$7:$B$611,0))),"")</f>
        <v>600</v>
      </c>
      <c r="E99" s="101">
        <v>0.5</v>
      </c>
      <c r="F99" s="102">
        <v>2.1100000000000001E-5</v>
      </c>
      <c r="G99" s="103">
        <v>2.1100000000000001E-5</v>
      </c>
      <c r="H99" s="83" t="s">
        <v>1370</v>
      </c>
      <c r="I99" s="104" t="s">
        <v>1371</v>
      </c>
      <c r="J99" s="102">
        <f>'2. Emissions Units &amp; Activities'!H$15*'3. Pollutant Emissions - EF'!$F99*(1-'3. Pollutant Emissions - EF'!$E99)</f>
        <v>53.769716580000001</v>
      </c>
      <c r="K99" s="105">
        <f>'2. Emissions Units &amp; Activities'!I$15*'3. Pollutant Emissions - EF'!$F99*(1-'3. Pollutant Emissions - EF'!$E99)</f>
        <v>53.769716580000001</v>
      </c>
      <c r="L99" s="83">
        <f>'2. Emissions Units &amp; Activities'!J$15*'3. Pollutant Emissions - EF'!$F99*(1-'3. Pollutant Emissions - EF'!$E99)</f>
        <v>53.769716580000001</v>
      </c>
      <c r="M99" s="102">
        <f>'2. Emissions Units &amp; Activities'!K$15*'3. Pollutant Emissions - EF'!$G99*(1-'3. Pollutant Emissions - EF'!$E99)</f>
        <v>0.14731429199999999</v>
      </c>
      <c r="N99" s="105">
        <f>'2. Emissions Units &amp; Activities'!L$15*'3. Pollutant Emissions - EF'!$G99*(1-'3. Pollutant Emissions - EF'!$E99)</f>
        <v>0.14731429199999999</v>
      </c>
      <c r="O99" s="83">
        <f>'2. Emissions Units &amp; Activities'!M$15*'3. Pollutant Emissions - EF'!$G99*(1-'3. Pollutant Emissions - EF'!$E99)</f>
        <v>0.14731429199999999</v>
      </c>
    </row>
    <row r="100" spans="1:15" x14ac:dyDescent="0.25">
      <c r="A100" s="79" t="s">
        <v>1362</v>
      </c>
      <c r="B100" s="100" t="s">
        <v>1055</v>
      </c>
      <c r="C100" s="81" t="str">
        <f>IFERROR(IF(B100="No CAS","",INDEX('DEQ Pollutant List'!$C$7:$C$611,MATCH('3. Pollutant Emissions - EF'!B100,'DEQ Pollutant List'!$B$7:$B$611,0))),"")</f>
        <v>Vanadium (fume or dust)</v>
      </c>
      <c r="D100" s="115">
        <f>IFERROR(IF(OR($B100="",$B100="No CAS"),INDEX('DEQ Pollutant List'!$A$7:$A$611,MATCH($C100,'DEQ Pollutant List'!$C$7:$C$611,0)),INDEX('DEQ Pollutant List'!$A$7:$A$611,MATCH($B100,'DEQ Pollutant List'!$B$7:$B$611,0))),"")</f>
        <v>620</v>
      </c>
      <c r="E100" s="101">
        <v>0.98899999999999999</v>
      </c>
      <c r="F100" s="102">
        <v>5.9400000000000005E-7</v>
      </c>
      <c r="G100" s="103">
        <v>5.9400000000000005E-7</v>
      </c>
      <c r="H100" s="83" t="s">
        <v>1370</v>
      </c>
      <c r="I100" s="104" t="s">
        <v>1371</v>
      </c>
      <c r="J100" s="102">
        <f>'2. Emissions Units &amp; Activities'!H$15*'3. Pollutant Emissions - EF'!$F100*(1-'3. Pollutant Emissions - EF'!$E100)</f>
        <v>3.330154769040003E-2</v>
      </c>
      <c r="K100" s="105">
        <f>'2. Emissions Units &amp; Activities'!I$15*'3. Pollutant Emissions - EF'!$F100*(1-'3. Pollutant Emissions - EF'!$E100)</f>
        <v>3.330154769040003E-2</v>
      </c>
      <c r="L100" s="83">
        <f>'2. Emissions Units &amp; Activities'!J$15*'3. Pollutant Emissions - EF'!$F100*(1-'3. Pollutant Emissions - EF'!$E100)</f>
        <v>3.330154769040003E-2</v>
      </c>
      <c r="M100" s="102">
        <f>'2. Emissions Units &amp; Activities'!K$15*'3. Pollutant Emissions - EF'!$G100*(1-'3. Pollutant Emissions - EF'!$E100)</f>
        <v>9.1237116960000083E-5</v>
      </c>
      <c r="N100" s="105">
        <f>'2. Emissions Units &amp; Activities'!L$15*'3. Pollutant Emissions - EF'!$G100*(1-'3. Pollutant Emissions - EF'!$E100)</f>
        <v>9.1237116960000083E-5</v>
      </c>
      <c r="O100" s="83">
        <f>'2. Emissions Units &amp; Activities'!M$15*'3. Pollutant Emissions - EF'!$G100*(1-'3. Pollutant Emissions - EF'!$E100)</f>
        <v>9.1237116960000083E-5</v>
      </c>
    </row>
    <row r="101" spans="1:15" x14ac:dyDescent="0.25">
      <c r="A101" s="79" t="s">
        <v>1362</v>
      </c>
      <c r="B101" s="100" t="s">
        <v>1076</v>
      </c>
      <c r="C101" s="81" t="str">
        <f>IFERROR(IF(B101="No CAS","",INDEX('DEQ Pollutant List'!$C$7:$C$611,MATCH('3. Pollutant Emissions - EF'!B101,'DEQ Pollutant List'!$B$7:$B$611,0))),"")</f>
        <v>Zinc and compounds</v>
      </c>
      <c r="D101" s="115">
        <f>IFERROR(IF(OR($B101="",$B101="No CAS"),INDEX('DEQ Pollutant List'!$A$7:$A$611,MATCH($C101,'DEQ Pollutant List'!$C$7:$C$611,0)),INDEX('DEQ Pollutant List'!$A$7:$A$611,MATCH($B101,'DEQ Pollutant List'!$B$7:$B$611,0))),"")</f>
        <v>632</v>
      </c>
      <c r="E101" s="101">
        <v>0.98899999999999999</v>
      </c>
      <c r="F101" s="102">
        <v>1.2899999999999999E-3</v>
      </c>
      <c r="G101" s="103">
        <v>1.2899999999999999E-3</v>
      </c>
      <c r="H101" s="83" t="s">
        <v>1370</v>
      </c>
      <c r="I101" s="104" t="s">
        <v>1371</v>
      </c>
      <c r="J101" s="102">
        <f>'2. Emissions Units &amp; Activities'!H$15*'3. Pollutant Emissions - EF'!$F101*(1-'3. Pollutant Emissions - EF'!$E101)</f>
        <v>72.321542964000059</v>
      </c>
      <c r="K101" s="105">
        <f>'2. Emissions Units &amp; Activities'!I$15*'3. Pollutant Emissions - EF'!$F101*(1-'3. Pollutant Emissions - EF'!$E101)</f>
        <v>72.321542964000059</v>
      </c>
      <c r="L101" s="83">
        <f>'2. Emissions Units &amp; Activities'!J$15*'3. Pollutant Emissions - EF'!$F101*(1-'3. Pollutant Emissions - EF'!$E101)</f>
        <v>72.321542964000059</v>
      </c>
      <c r="M101" s="102">
        <f>'2. Emissions Units &amp; Activities'!K$15*'3. Pollutant Emissions - EF'!$G101*(1-'3. Pollutant Emissions - EF'!$E101)</f>
        <v>0.19814121360000014</v>
      </c>
      <c r="N101" s="105">
        <f>'2. Emissions Units &amp; Activities'!L$15*'3. Pollutant Emissions - EF'!$G101*(1-'3. Pollutant Emissions - EF'!$E101)</f>
        <v>0.19814121360000014</v>
      </c>
      <c r="O101" s="83">
        <f>'2. Emissions Units &amp; Activities'!M$15*'3. Pollutant Emissions - EF'!$G101*(1-'3. Pollutant Emissions - EF'!$E101)</f>
        <v>0.19814121360000014</v>
      </c>
    </row>
    <row r="102" spans="1:15" x14ac:dyDescent="0.25">
      <c r="A102" s="79" t="s">
        <v>1373</v>
      </c>
      <c r="B102" s="100">
        <v>504</v>
      </c>
      <c r="C102" s="81" t="str">
        <f>IFERROR(IF(B102="No CAS","",INDEX('DEQ Pollutant List'!$C$7:$C$611,MATCH('3. Pollutant Emissions - EF'!B102,'DEQ Pollutant List'!$B$7:$B$611,0))),"")</f>
        <v>Phosphorus and compounds</v>
      </c>
      <c r="D102" s="115">
        <f>IFERROR(IF(OR($B102="",$B102="No CAS"),INDEX('DEQ Pollutant List'!$A$7:$A$611,MATCH($C102,'DEQ Pollutant List'!$C$7:$C$611,0)),INDEX('DEQ Pollutant List'!$A$7:$A$611,MATCH($B102,'DEQ Pollutant List'!$B$7:$B$611,0))),"")</f>
        <v>504</v>
      </c>
      <c r="E102" s="101">
        <v>0</v>
      </c>
      <c r="F102" s="102">
        <v>8.8706142857142853E-4</v>
      </c>
      <c r="G102" s="103">
        <f>F102</f>
        <v>8.8706142857142853E-4</v>
      </c>
      <c r="H102" s="83" t="s">
        <v>1133</v>
      </c>
      <c r="I102" s="104" t="s">
        <v>1379</v>
      </c>
      <c r="J102" s="102">
        <f>'2. Emissions Units &amp; Activities'!H$16*$F102</f>
        <v>27.997563769337198</v>
      </c>
      <c r="K102" s="105">
        <f>'2. Emissions Units &amp; Activities'!I$16*$F102</f>
        <v>27.997563769337198</v>
      </c>
      <c r="L102" s="83">
        <f>'2. Emissions Units &amp; Activities'!J$16*$F102</f>
        <v>27.997563769337198</v>
      </c>
      <c r="M102" s="102">
        <f>'2. Emissions Units &amp; Activities'!K$16*'3. Pollutant Emissions - EF'!$G102</f>
        <v>7.6705654162567666E-2</v>
      </c>
      <c r="N102" s="105">
        <f>'2. Emissions Units &amp; Activities'!L$16*'3. Pollutant Emissions - EF'!$G102</f>
        <v>7.6705654162567666E-2</v>
      </c>
      <c r="O102" s="83">
        <f>'2. Emissions Units &amp; Activities'!M$16*'3. Pollutant Emissions - EF'!$G102</f>
        <v>7.6705654162567666E-2</v>
      </c>
    </row>
    <row r="103" spans="1:15" x14ac:dyDescent="0.25">
      <c r="A103" s="79" t="s">
        <v>1373</v>
      </c>
      <c r="B103" s="100" t="s">
        <v>40</v>
      </c>
      <c r="C103" s="81" t="str">
        <f>IFERROR(IF(B103="No CAS","",INDEX('DEQ Pollutant List'!$C$7:$C$611,MATCH('3. Pollutant Emissions - EF'!B103,'DEQ Pollutant List'!$B$7:$B$611,0))),"")</f>
        <v>Aluminum and compounds</v>
      </c>
      <c r="D103" s="115">
        <f>IFERROR(IF(OR($B103="",$B103="No CAS"),INDEX('DEQ Pollutant List'!$A$7:$A$611,MATCH($C103,'DEQ Pollutant List'!$C$7:$C$611,0)),INDEX('DEQ Pollutant List'!$A$7:$A$611,MATCH($B103,'DEQ Pollutant List'!$B$7:$B$611,0))),"")</f>
        <v>13</v>
      </c>
      <c r="E103" s="101">
        <v>0</v>
      </c>
      <c r="F103" s="102">
        <v>9.1711857142857153E-4</v>
      </c>
      <c r="G103" s="103">
        <f t="shared" ref="G103:G114" si="0">F103</f>
        <v>9.1711857142857153E-4</v>
      </c>
      <c r="H103" s="83" t="s">
        <v>1133</v>
      </c>
      <c r="I103" s="104" t="s">
        <v>1379</v>
      </c>
      <c r="J103" s="102">
        <f>'2. Emissions Units &amp; Activities'!H$16*$F103</f>
        <v>28.946231749662054</v>
      </c>
      <c r="K103" s="105">
        <f>'2. Emissions Units &amp; Activities'!I$16*$F103</f>
        <v>28.946231749662054</v>
      </c>
      <c r="L103" s="83">
        <f>'2. Emissions Units &amp; Activities'!J$16*$F103</f>
        <v>28.946231749662054</v>
      </c>
      <c r="M103" s="102">
        <f>'2. Emissions Units &amp; Activities'!K$16*'3. Pollutant Emissions - EF'!$G103</f>
        <v>7.9304744519622064E-2</v>
      </c>
      <c r="N103" s="105">
        <f>'2. Emissions Units &amp; Activities'!L$16*'3. Pollutant Emissions - EF'!$G103</f>
        <v>7.9304744519622064E-2</v>
      </c>
      <c r="O103" s="83">
        <f>'2. Emissions Units &amp; Activities'!M$16*'3. Pollutant Emissions - EF'!$G103</f>
        <v>7.9304744519622064E-2</v>
      </c>
    </row>
    <row r="104" spans="1:15" x14ac:dyDescent="0.25">
      <c r="A104" s="79" t="s">
        <v>1373</v>
      </c>
      <c r="B104" s="100" t="s">
        <v>949</v>
      </c>
      <c r="C104" s="81" t="str">
        <f>IFERROR(IF(B104="No CAS","",INDEX('DEQ Pollutant List'!$C$7:$C$611,MATCH('3. Pollutant Emissions - EF'!B104,'DEQ Pollutant List'!$B$7:$B$611,0))),"")</f>
        <v>Silica, crystalline (respirable)</v>
      </c>
      <c r="D104" s="115">
        <f>IFERROR(IF(OR($B104="",$B104="No CAS"),INDEX('DEQ Pollutant List'!$A$7:$A$611,MATCH($C104,'DEQ Pollutant List'!$C$7:$C$611,0)),INDEX('DEQ Pollutant List'!$A$7:$A$611,MATCH($B104,'DEQ Pollutant List'!$B$7:$B$611,0))),"")</f>
        <v>579</v>
      </c>
      <c r="E104" s="101">
        <v>0</v>
      </c>
      <c r="F104" s="102">
        <v>3.7567671428571426E-3</v>
      </c>
      <c r="G104" s="103">
        <f t="shared" si="0"/>
        <v>3.7567671428571426E-3</v>
      </c>
      <c r="H104" s="83" t="s">
        <v>1133</v>
      </c>
      <c r="I104" s="104" t="s">
        <v>1379</v>
      </c>
      <c r="J104" s="102">
        <f>'2. Emissions Units &amp; Activities'!H$16*$F104</f>
        <v>118.57163919085245</v>
      </c>
      <c r="K104" s="105">
        <f>'2. Emissions Units &amp; Activities'!I$16*$F104</f>
        <v>118.57163919085245</v>
      </c>
      <c r="L104" s="83">
        <f>'2. Emissions Units &amp; Activities'!J$16*$F104</f>
        <v>118.57163919085245</v>
      </c>
      <c r="M104" s="102">
        <f>'2. Emissions Units &amp; Activities'!K$16*'3. Pollutant Emissions - EF'!$G104</f>
        <v>0.32485380600233549</v>
      </c>
      <c r="N104" s="105">
        <f>'2. Emissions Units &amp; Activities'!L$16*'3. Pollutant Emissions - EF'!$G104</f>
        <v>0.32485380600233549</v>
      </c>
      <c r="O104" s="83">
        <f>'2. Emissions Units &amp; Activities'!M$16*'3. Pollutant Emissions - EF'!$G104</f>
        <v>0.32485380600233549</v>
      </c>
    </row>
    <row r="105" spans="1:15" x14ac:dyDescent="0.25">
      <c r="A105" s="79" t="s">
        <v>1373</v>
      </c>
      <c r="B105" s="100" t="s">
        <v>518</v>
      </c>
      <c r="C105" s="81" t="str">
        <f>IFERROR(IF(B105="No CAS","",INDEX('DEQ Pollutant List'!$C$7:$C$611,MATCH('3. Pollutant Emissions - EF'!B105,'DEQ Pollutant List'!$B$7:$B$611,0))),"")</f>
        <v>Manganese and compounds</v>
      </c>
      <c r="D105" s="115">
        <f>IFERROR(IF(OR($B105="",$B105="No CAS"),INDEX('DEQ Pollutant List'!$A$7:$A$611,MATCH($C105,'DEQ Pollutant List'!$C$7:$C$611,0)),INDEX('DEQ Pollutant List'!$A$7:$A$611,MATCH($B105,'DEQ Pollutant List'!$B$7:$B$611,0))),"")</f>
        <v>312</v>
      </c>
      <c r="E105" s="101">
        <v>0</v>
      </c>
      <c r="F105" s="102">
        <v>2.119028571428571E-4</v>
      </c>
      <c r="G105" s="103">
        <f t="shared" si="0"/>
        <v>2.119028571428571E-4</v>
      </c>
      <c r="H105" s="83" t="s">
        <v>1133</v>
      </c>
      <c r="I105" s="104" t="s">
        <v>1379</v>
      </c>
      <c r="J105" s="102">
        <f>'2. Emissions Units &amp; Activities'!H$16*$F105</f>
        <v>6.6881092612902062</v>
      </c>
      <c r="K105" s="105">
        <f>'2. Emissions Units &amp; Activities'!I$16*$F105</f>
        <v>6.6881092612902062</v>
      </c>
      <c r="L105" s="83">
        <f>'2. Emissions Units &amp; Activities'!J$16*$F105</f>
        <v>6.6881092612902062</v>
      </c>
      <c r="M105" s="102">
        <f>'2. Emissions Units &amp; Activities'!K$16*'3. Pollutant Emissions - EF'!$G105</f>
        <v>1.8323587017233443E-2</v>
      </c>
      <c r="N105" s="105">
        <f>'2. Emissions Units &amp; Activities'!L$16*'3. Pollutant Emissions - EF'!$G105</f>
        <v>1.8323587017233443E-2</v>
      </c>
      <c r="O105" s="83">
        <f>'2. Emissions Units &amp; Activities'!M$16*'3. Pollutant Emissions - EF'!$G105</f>
        <v>1.8323587017233443E-2</v>
      </c>
    </row>
    <row r="106" spans="1:15" x14ac:dyDescent="0.25">
      <c r="A106" s="79" t="s">
        <v>1373</v>
      </c>
      <c r="B106" s="100" t="s">
        <v>96</v>
      </c>
      <c r="C106" s="81" t="str">
        <f>IFERROR(IF(B106="No CAS","",INDEX('DEQ Pollutant List'!$C$7:$C$611,MATCH('3. Pollutant Emissions - EF'!B106,'DEQ Pollutant List'!$B$7:$B$611,0))),"")</f>
        <v>Barium and compounds</v>
      </c>
      <c r="D106" s="115">
        <f>IFERROR(IF(OR($B106="",$B106="No CAS"),INDEX('DEQ Pollutant List'!$A$7:$A$611,MATCH($C106,'DEQ Pollutant List'!$C$7:$C$611,0)),INDEX('DEQ Pollutant List'!$A$7:$A$611,MATCH($B106,'DEQ Pollutant List'!$B$7:$B$611,0))),"")</f>
        <v>45</v>
      </c>
      <c r="E106" s="101">
        <v>0</v>
      </c>
      <c r="F106" s="102">
        <v>9.6558571428571432E-5</v>
      </c>
      <c r="G106" s="103">
        <f t="shared" si="0"/>
        <v>9.6558571428571432E-5</v>
      </c>
      <c r="H106" s="83" t="s">
        <v>1133</v>
      </c>
      <c r="I106" s="104" t="s">
        <v>1379</v>
      </c>
      <c r="J106" s="102">
        <f>'2. Emissions Units &amp; Activities'!H$16*$F106</f>
        <v>3.0475958867935877</v>
      </c>
      <c r="K106" s="105">
        <f>'2. Emissions Units &amp; Activities'!I$16*$F106</f>
        <v>3.0475958867935877</v>
      </c>
      <c r="L106" s="83">
        <f>'2. Emissions Units &amp; Activities'!J$16*$F106</f>
        <v>3.0475958867935877</v>
      </c>
      <c r="M106" s="102">
        <f>'2. Emissions Units &amp; Activities'!K$16*'3. Pollutant Emissions - EF'!$G106</f>
        <v>8.3495777720372262E-3</v>
      </c>
      <c r="N106" s="105">
        <f>'2. Emissions Units &amp; Activities'!L$16*'3. Pollutant Emissions - EF'!$G106</f>
        <v>8.3495777720372262E-3</v>
      </c>
      <c r="O106" s="83">
        <f>'2. Emissions Units &amp; Activities'!M$16*'3. Pollutant Emissions - EF'!$G106</f>
        <v>8.3495777720372262E-3</v>
      </c>
    </row>
    <row r="107" spans="1:15" x14ac:dyDescent="0.25">
      <c r="A107" s="79" t="s">
        <v>1373</v>
      </c>
      <c r="B107" s="100" t="s">
        <v>512</v>
      </c>
      <c r="C107" s="81" t="str">
        <f>IFERROR(IF(B107="No CAS","",INDEX('DEQ Pollutant List'!$C$7:$C$611,MATCH('3. Pollutant Emissions - EF'!B107,'DEQ Pollutant List'!$B$7:$B$611,0))),"")</f>
        <v>Lead and compounds</v>
      </c>
      <c r="D107" s="115">
        <f>IFERROR(IF(OR($B107="",$B107="No CAS"),INDEX('DEQ Pollutant List'!$A$7:$A$611,MATCH($C107,'DEQ Pollutant List'!$C$7:$C$611,0)),INDEX('DEQ Pollutant List'!$A$7:$A$611,MATCH($B107,'DEQ Pollutant List'!$B$7:$B$611,0))),"")</f>
        <v>305</v>
      </c>
      <c r="E107" s="101">
        <v>0</v>
      </c>
      <c r="F107" s="102">
        <v>4.4811153846153848E-6</v>
      </c>
      <c r="G107" s="103">
        <f t="shared" si="0"/>
        <v>4.4811153846153848E-6</v>
      </c>
      <c r="H107" s="83" t="s">
        <v>1133</v>
      </c>
      <c r="I107" s="104" t="s">
        <v>1379</v>
      </c>
      <c r="J107" s="102">
        <f>'2. Emissions Units &amp; Activities'!H$16*$F107</f>
        <v>0.1414336253359311</v>
      </c>
      <c r="K107" s="105">
        <f>'2. Emissions Units &amp; Activities'!I$16*$F107</f>
        <v>0.1414336253359311</v>
      </c>
      <c r="L107" s="83">
        <f>'2. Emissions Units &amp; Activities'!J$16*$F107</f>
        <v>0.1414336253359311</v>
      </c>
      <c r="M107" s="102">
        <f>'2. Emissions Units &amp; Activities'!K$16*'3. Pollutant Emissions - EF'!$G107</f>
        <v>3.8748938448200296E-4</v>
      </c>
      <c r="N107" s="105">
        <f>'2. Emissions Units &amp; Activities'!L$16*'3. Pollutant Emissions - EF'!$G107</f>
        <v>3.8748938448200296E-4</v>
      </c>
      <c r="O107" s="83">
        <f>'2. Emissions Units &amp; Activities'!M$16*'3. Pollutant Emissions - EF'!$G107</f>
        <v>3.8748938448200296E-4</v>
      </c>
    </row>
    <row r="108" spans="1:15" x14ac:dyDescent="0.25">
      <c r="A108" s="79" t="s">
        <v>1373</v>
      </c>
      <c r="B108" s="100" t="s">
        <v>154</v>
      </c>
      <c r="C108" s="81" t="str">
        <f>IFERROR(IF(B108="No CAS","",INDEX('DEQ Pollutant List'!$C$7:$C$611,MATCH('3. Pollutant Emissions - EF'!B108,'DEQ Pollutant List'!$B$7:$B$611,0))),"")</f>
        <v>Cadmium and compounds</v>
      </c>
      <c r="D108" s="115">
        <f>IFERROR(IF(OR($B108="",$B108="No CAS"),INDEX('DEQ Pollutant List'!$A$7:$A$611,MATCH($C108,'DEQ Pollutant List'!$C$7:$C$611,0)),INDEX('DEQ Pollutant List'!$A$7:$A$611,MATCH($B108,'DEQ Pollutant List'!$B$7:$B$611,0))),"")</f>
        <v>83</v>
      </c>
      <c r="E108" s="101">
        <v>0</v>
      </c>
      <c r="F108" s="102">
        <v>1.0095153846153844E-7</v>
      </c>
      <c r="G108" s="103">
        <f t="shared" si="0"/>
        <v>1.0095153846153844E-7</v>
      </c>
      <c r="H108" s="83" t="s">
        <v>1133</v>
      </c>
      <c r="I108" s="104" t="s">
        <v>1379</v>
      </c>
      <c r="J108" s="102">
        <f>'2. Emissions Units &amp; Activities'!H$16*$F108</f>
        <v>3.1862473608410651E-3</v>
      </c>
      <c r="K108" s="105">
        <f>'2. Emissions Units &amp; Activities'!I$16*$F108</f>
        <v>3.1862473608410651E-3</v>
      </c>
      <c r="L108" s="83">
        <f>'2. Emissions Units &amp; Activities'!J$16*$F108</f>
        <v>3.1862473608410651E-3</v>
      </c>
      <c r="M108" s="102">
        <f>'2. Emissions Units &amp; Activities'!K$16*'3. Pollutant Emissions - EF'!$G108</f>
        <v>8.729444824222096E-6</v>
      </c>
      <c r="N108" s="105">
        <f>'2. Emissions Units &amp; Activities'!L$16*'3. Pollutant Emissions - EF'!$G108</f>
        <v>8.729444824222096E-6</v>
      </c>
      <c r="O108" s="83">
        <f>'2. Emissions Units &amp; Activities'!M$16*'3. Pollutant Emissions - EF'!$G108</f>
        <v>8.729444824222096E-6</v>
      </c>
    </row>
    <row r="109" spans="1:15" x14ac:dyDescent="0.25">
      <c r="A109" s="79" t="s">
        <v>1373</v>
      </c>
      <c r="B109" s="100" t="s">
        <v>1076</v>
      </c>
      <c r="C109" s="81" t="str">
        <f>IFERROR(IF(B109="No CAS","",INDEX('DEQ Pollutant List'!$C$7:$C$611,MATCH('3. Pollutant Emissions - EF'!B109,'DEQ Pollutant List'!$B$7:$B$611,0))),"")</f>
        <v>Zinc and compounds</v>
      </c>
      <c r="D109" s="115">
        <f>IFERROR(IF(OR($B109="",$B109="No CAS"),INDEX('DEQ Pollutant List'!$A$7:$A$611,MATCH($C109,'DEQ Pollutant List'!$C$7:$C$611,0)),INDEX('DEQ Pollutant List'!$A$7:$A$611,MATCH($B109,'DEQ Pollutant List'!$B$7:$B$611,0))),"")</f>
        <v>632</v>
      </c>
      <c r="E109" s="101">
        <v>0</v>
      </c>
      <c r="F109" s="102">
        <v>7.7585000000000003E-6</v>
      </c>
      <c r="G109" s="103">
        <f t="shared" si="0"/>
        <v>7.7585000000000003E-6</v>
      </c>
      <c r="H109" s="83" t="s">
        <v>1133</v>
      </c>
      <c r="I109" s="104" t="s">
        <v>1379</v>
      </c>
      <c r="J109" s="102">
        <f>'2. Emissions Units &amp; Activities'!H$16*$F109</f>
        <v>0.24487492242135248</v>
      </c>
      <c r="K109" s="105">
        <f>'2. Emissions Units &amp; Activities'!I$16*$F109</f>
        <v>0.24487492242135248</v>
      </c>
      <c r="L109" s="83">
        <f>'2. Emissions Units &amp; Activities'!J$16*$F109</f>
        <v>0.24487492242135248</v>
      </c>
      <c r="M109" s="102">
        <f>'2. Emissions Units &amp; Activities'!K$16*'3. Pollutant Emissions - EF'!$G109</f>
        <v>6.7089019841466431E-4</v>
      </c>
      <c r="N109" s="105">
        <f>'2. Emissions Units &amp; Activities'!L$16*'3. Pollutant Emissions - EF'!$G109</f>
        <v>6.7089019841466431E-4</v>
      </c>
      <c r="O109" s="83">
        <f>'2. Emissions Units &amp; Activities'!M$16*'3. Pollutant Emissions - EF'!$G109</f>
        <v>6.7089019841466431E-4</v>
      </c>
    </row>
    <row r="110" spans="1:15" x14ac:dyDescent="0.25">
      <c r="A110" s="79" t="s">
        <v>1373</v>
      </c>
      <c r="B110" s="100" t="s">
        <v>236</v>
      </c>
      <c r="C110" s="81" t="str">
        <f>IFERROR(IF(B110="No CAS","",INDEX('DEQ Pollutant List'!$C$7:$C$611,MATCH('3. Pollutant Emissions - EF'!B110,'DEQ Pollutant List'!$B$7:$B$611,0))),"")</f>
        <v>Copper and compounds</v>
      </c>
      <c r="D110" s="115">
        <f>IFERROR(IF(OR($B110="",$B110="No CAS"),INDEX('DEQ Pollutant List'!$A$7:$A$611,MATCH($C110,'DEQ Pollutant List'!$C$7:$C$611,0)),INDEX('DEQ Pollutant List'!$A$7:$A$611,MATCH($B110,'DEQ Pollutant List'!$B$7:$B$611,0))),"")</f>
        <v>149</v>
      </c>
      <c r="E110" s="101">
        <v>0</v>
      </c>
      <c r="F110" s="102">
        <v>1.3945271538461538E-6</v>
      </c>
      <c r="G110" s="103">
        <f t="shared" si="0"/>
        <v>1.3945271538461538E-6</v>
      </c>
      <c r="H110" s="83" t="s">
        <v>1133</v>
      </c>
      <c r="I110" s="104" t="s">
        <v>1379</v>
      </c>
      <c r="J110" s="102">
        <f>'2. Emissions Units &amp; Activities'!H$16*$F110</f>
        <v>4.4014271909846796E-2</v>
      </c>
      <c r="K110" s="105">
        <f>'2. Emissions Units &amp; Activities'!I$16*$F110</f>
        <v>4.4014271909846796E-2</v>
      </c>
      <c r="L110" s="83">
        <f>'2. Emissions Units &amp; Activities'!J$16*$F110</f>
        <v>4.4014271909846796E-2</v>
      </c>
      <c r="M110" s="102">
        <f>'2. Emissions Units &amp; Activities'!K$16*'3. Pollutant Emissions - EF'!$G110</f>
        <v>1.2058704632834738E-4</v>
      </c>
      <c r="N110" s="105">
        <f>'2. Emissions Units &amp; Activities'!L$16*'3. Pollutant Emissions - EF'!$G110</f>
        <v>1.2058704632834738E-4</v>
      </c>
      <c r="O110" s="83">
        <f>'2. Emissions Units &amp; Activities'!M$16*'3. Pollutant Emissions - EF'!$G110</f>
        <v>1.2058704632834738E-4</v>
      </c>
    </row>
    <row r="111" spans="1:15" x14ac:dyDescent="0.25">
      <c r="A111" s="79" t="s">
        <v>1373</v>
      </c>
      <c r="B111" s="100" t="s">
        <v>583</v>
      </c>
      <c r="C111" s="81" t="str">
        <f>IFERROR(IF(B111="No CAS","",INDEX('DEQ Pollutant List'!$C$7:$C$611,MATCH('3. Pollutant Emissions - EF'!B111,'DEQ Pollutant List'!$B$7:$B$611,0))),"")</f>
        <v>Nickel and compounds</v>
      </c>
      <c r="D111" s="115">
        <f>IFERROR(IF(OR($B111="",$B111="No CAS"),INDEX('DEQ Pollutant List'!$A$7:$A$611,MATCH($C111,'DEQ Pollutant List'!$C$7:$C$611,0)),INDEX('DEQ Pollutant List'!$A$7:$A$611,MATCH($B111,'DEQ Pollutant List'!$B$7:$B$611,0))),"")</f>
        <v>364</v>
      </c>
      <c r="E111" s="101">
        <v>0</v>
      </c>
      <c r="F111" s="102">
        <v>1.0661615384615386E-6</v>
      </c>
      <c r="G111" s="103">
        <f t="shared" si="0"/>
        <v>1.0661615384615386E-6</v>
      </c>
      <c r="H111" s="83" t="s">
        <v>1133</v>
      </c>
      <c r="I111" s="104" t="s">
        <v>1379</v>
      </c>
      <c r="J111" s="102">
        <f>'2. Emissions Units &amp; Activities'!H$16*$F111</f>
        <v>3.3650347879022886E-2</v>
      </c>
      <c r="K111" s="105">
        <f>'2. Emissions Units &amp; Activities'!I$16*$F111</f>
        <v>3.3650347879022886E-2</v>
      </c>
      <c r="L111" s="83">
        <f>'2. Emissions Units &amp; Activities'!J$16*$F111</f>
        <v>3.3650347879022886E-2</v>
      </c>
      <c r="M111" s="102">
        <f>'2. Emissions Units &amp; Activities'!K$16*'3. Pollutant Emissions - EF'!$G111</f>
        <v>9.2192733915131184E-5</v>
      </c>
      <c r="N111" s="105">
        <f>'2. Emissions Units &amp; Activities'!L$16*'3. Pollutant Emissions - EF'!$G111</f>
        <v>9.2192733915131184E-5</v>
      </c>
      <c r="O111" s="83">
        <f>'2. Emissions Units &amp; Activities'!M$16*'3. Pollutant Emissions - EF'!$G111</f>
        <v>9.2192733915131184E-5</v>
      </c>
    </row>
    <row r="112" spans="1:15" x14ac:dyDescent="0.25">
      <c r="A112" s="79" t="s">
        <v>1373</v>
      </c>
      <c r="B112" s="100" t="s">
        <v>81</v>
      </c>
      <c r="C112" s="81" t="str">
        <f>IFERROR(IF(B112="No CAS","",INDEX('DEQ Pollutant List'!$C$7:$C$611,MATCH('3. Pollutant Emissions - EF'!B112,'DEQ Pollutant List'!$B$7:$B$611,0))),"")</f>
        <v>Arsenic and compounds</v>
      </c>
      <c r="D112" s="115">
        <f>IFERROR(IF(OR($B112="",$B112="No CAS"),INDEX('DEQ Pollutant List'!$A$7:$A$611,MATCH($C112,'DEQ Pollutant List'!$C$7:$C$611,0)),INDEX('DEQ Pollutant List'!$A$7:$A$611,MATCH($B112,'DEQ Pollutant List'!$B$7:$B$611,0))),"")</f>
        <v>37</v>
      </c>
      <c r="E112" s="101">
        <v>0</v>
      </c>
      <c r="F112" s="102">
        <v>7.3235384615384611E-7</v>
      </c>
      <c r="G112" s="103">
        <f t="shared" si="0"/>
        <v>7.3235384615384611E-7</v>
      </c>
      <c r="H112" s="83" t="s">
        <v>1133</v>
      </c>
      <c r="I112" s="104" t="s">
        <v>1379</v>
      </c>
      <c r="J112" s="102">
        <f>'2. Emissions Units &amp; Activities'!H$16*$F112</f>
        <v>2.3114660212915146E-2</v>
      </c>
      <c r="K112" s="105">
        <f>'2. Emissions Units &amp; Activities'!I$16*$F112</f>
        <v>2.3114660212915146E-2</v>
      </c>
      <c r="L112" s="83">
        <f>'2. Emissions Units &amp; Activities'!J$16*$F112</f>
        <v>2.3114660212915146E-2</v>
      </c>
      <c r="M112" s="102">
        <f>'2. Emissions Units &amp; Activities'!K$16*'3. Pollutant Emissions - EF'!$G112</f>
        <v>6.3327836199767522E-5</v>
      </c>
      <c r="N112" s="105">
        <f>'2. Emissions Units &amp; Activities'!L$16*'3. Pollutant Emissions - EF'!$G112</f>
        <v>6.3327836199767522E-5</v>
      </c>
      <c r="O112" s="83">
        <f>'2. Emissions Units &amp; Activities'!M$16*'3. Pollutant Emissions - EF'!$G112</f>
        <v>6.3327836199767522E-5</v>
      </c>
    </row>
    <row r="113" spans="1:15" x14ac:dyDescent="0.25">
      <c r="A113" s="79" t="s">
        <v>1373</v>
      </c>
      <c r="B113" s="100" t="s">
        <v>524</v>
      </c>
      <c r="C113" s="81" t="str">
        <f>IFERROR(IF(B113="No CAS","",INDEX('DEQ Pollutant List'!$C$7:$C$611,MATCH('3. Pollutant Emissions - EF'!B113,'DEQ Pollutant List'!$B$7:$B$611,0))),"")</f>
        <v>Mercury and compounds</v>
      </c>
      <c r="D113" s="115">
        <f>IFERROR(IF(OR($B113="",$B113="No CAS"),INDEX('DEQ Pollutant List'!$A$7:$A$611,MATCH($C113,'DEQ Pollutant List'!$C$7:$C$611,0)),INDEX('DEQ Pollutant List'!$A$7:$A$611,MATCH($B113,'DEQ Pollutant List'!$B$7:$B$611,0))),"")</f>
        <v>316</v>
      </c>
      <c r="E113" s="101">
        <v>0</v>
      </c>
      <c r="F113" s="102">
        <v>2.6300000000000001E-8</v>
      </c>
      <c r="G113" s="103">
        <f t="shared" si="0"/>
        <v>2.6300000000000001E-8</v>
      </c>
      <c r="H113" s="83" t="s">
        <v>1133</v>
      </c>
      <c r="I113" s="104" t="s">
        <v>1379</v>
      </c>
      <c r="J113" s="102">
        <f>'2. Emissions Units &amp; Activities'!H$16*$F113</f>
        <v>8.3008448278424566E-4</v>
      </c>
      <c r="K113" s="105">
        <f>'2. Emissions Units &amp; Activities'!I$16*$F113</f>
        <v>8.3008448278424566E-4</v>
      </c>
      <c r="L113" s="83">
        <f>'2. Emissions Units &amp; Activities'!J$16*$F113</f>
        <v>8.3008448278424566E-4</v>
      </c>
      <c r="M113" s="102">
        <f>'2. Emissions Units &amp; Activities'!K$16*'3. Pollutant Emissions - EF'!$G113</f>
        <v>2.2742040624225905E-6</v>
      </c>
      <c r="N113" s="105">
        <f>'2. Emissions Units &amp; Activities'!L$16*'3. Pollutant Emissions - EF'!$G113</f>
        <v>2.2742040624225905E-6</v>
      </c>
      <c r="O113" s="83">
        <f>'2. Emissions Units &amp; Activities'!M$16*'3. Pollutant Emissions - EF'!$G113</f>
        <v>2.2742040624225905E-6</v>
      </c>
    </row>
    <row r="114" spans="1:15" x14ac:dyDescent="0.25">
      <c r="A114" s="79" t="s">
        <v>1373</v>
      </c>
      <c r="B114" s="100" t="s">
        <v>230</v>
      </c>
      <c r="C114" s="81" t="str">
        <f>IFERROR(IF(B114="No CAS","",INDEX('DEQ Pollutant List'!$C$7:$C$611,MATCH('3. Pollutant Emissions - EF'!B114,'DEQ Pollutant List'!$B$7:$B$611,0))),"")</f>
        <v>Chromium VI, chromate and dichromate particulate</v>
      </c>
      <c r="D114" s="115">
        <f>IFERROR(IF(OR($B114="",$B114="No CAS"),INDEX('DEQ Pollutant List'!$A$7:$A$611,MATCH($C114,'DEQ Pollutant List'!$C$7:$C$611,0)),INDEX('DEQ Pollutant List'!$A$7:$A$611,MATCH($B114,'DEQ Pollutant List'!$B$7:$B$611,0))),"")</f>
        <v>136</v>
      </c>
      <c r="E114" s="101">
        <v>0</v>
      </c>
      <c r="F114" s="102">
        <v>9.1443076923076915E-7</v>
      </c>
      <c r="G114" s="103">
        <f t="shared" si="0"/>
        <v>9.1443076923076915E-7</v>
      </c>
      <c r="H114" s="83" t="s">
        <v>1133</v>
      </c>
      <c r="I114" s="104" t="s">
        <v>1379</v>
      </c>
      <c r="J114" s="102">
        <f>'2. Emissions Units &amp; Activities'!H$16*$F114</f>
        <v>2.8861398939882998E-2</v>
      </c>
      <c r="K114" s="105">
        <f>'2. Emissions Units &amp; Activities'!I$16*$F114</f>
        <v>2.8861398939882998E-2</v>
      </c>
      <c r="L114" s="83">
        <f>'2. Emissions Units &amp; Activities'!J$16*$F114</f>
        <v>2.8861398939882998E-2</v>
      </c>
      <c r="M114" s="102">
        <f>'2. Emissions Units &amp; Activities'!K$16*'3. Pollutant Emissions - EF'!$G114</f>
        <v>7.9072325862693143E-5</v>
      </c>
      <c r="N114" s="105">
        <f>'2. Emissions Units &amp; Activities'!L$16*'3. Pollutant Emissions - EF'!$G114</f>
        <v>7.9072325862693143E-5</v>
      </c>
      <c r="O114" s="83">
        <f>'2. Emissions Units &amp; Activities'!M$16*'3. Pollutant Emissions - EF'!$G114</f>
        <v>7.9072325862693143E-5</v>
      </c>
    </row>
    <row r="115" spans="1:15" x14ac:dyDescent="0.25">
      <c r="A115" s="79"/>
      <c r="B115" s="100"/>
      <c r="C115" s="81"/>
      <c r="D115" s="115" t="str">
        <f>IFERROR(IF(OR($B115="",$B115="No CAS"),INDEX('DEQ Pollutant List'!$A$7:$A$611,MATCH($C115,'DEQ Pollutant List'!$C$7:$C$611,0)),INDEX('DEQ Pollutant List'!$A$7:$A$611,MATCH($B115,'DEQ Pollutant List'!$B$7:$B$611,0))),"")</f>
        <v/>
      </c>
      <c r="E115" s="101"/>
      <c r="F115" s="102"/>
      <c r="G115" s="103"/>
      <c r="H115" s="83"/>
      <c r="I115" s="104"/>
      <c r="J115" s="102"/>
      <c r="K115" s="105"/>
      <c r="L115" s="83"/>
      <c r="M115" s="102"/>
      <c r="N115" s="105"/>
      <c r="O115" s="83"/>
    </row>
    <row r="116" spans="1:15" x14ac:dyDescent="0.25">
      <c r="A116" s="79"/>
      <c r="B116" s="100"/>
      <c r="C116" s="81" t="str">
        <f>IFERROR(IF(B116="No CAS","",INDEX('DEQ Pollutant List'!$C$7:$C$611,MATCH('3. Pollutant Emissions - EF'!B116,'DEQ Pollutant List'!$B$7:$B$611,0))),"")</f>
        <v/>
      </c>
      <c r="D116" s="115" t="str">
        <f>IFERROR(IF(OR($B116="",$B116="No CAS"),INDEX('DEQ Pollutant List'!$A$7:$A$611,MATCH($C116,'DEQ Pollutant List'!$C$7:$C$611,0)),INDEX('DEQ Pollutant List'!$A$7:$A$611,MATCH($B116,'DEQ Pollutant List'!$B$7:$B$611,0))),"")</f>
        <v/>
      </c>
      <c r="E116" s="101"/>
      <c r="F116" s="102"/>
      <c r="G116" s="103"/>
      <c r="H116" s="83"/>
      <c r="I116" s="104"/>
      <c r="J116" s="102"/>
      <c r="K116" s="105"/>
      <c r="L116" s="83"/>
      <c r="M116" s="102"/>
      <c r="N116" s="105"/>
      <c r="O116" s="83"/>
    </row>
    <row r="117" spans="1:15" x14ac:dyDescent="0.25">
      <c r="A117" s="79"/>
      <c r="B117" s="100"/>
      <c r="C117" s="81"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101"/>
      <c r="F117" s="102"/>
      <c r="G117" s="103"/>
      <c r="H117" s="83"/>
      <c r="I117" s="104"/>
      <c r="J117" s="102"/>
      <c r="K117" s="105"/>
      <c r="L117" s="83"/>
      <c r="M117" s="102"/>
      <c r="N117" s="105"/>
      <c r="O117" s="83"/>
    </row>
    <row r="118" spans="1:15" x14ac:dyDescent="0.25">
      <c r="A118" s="79"/>
      <c r="B118" s="100"/>
      <c r="C118" s="81" t="str">
        <f>IFERROR(IF(B118="No CAS","",INDEX('DEQ Pollutant List'!$C$7:$C$611,MATCH('3. Pollutant Emissions - EF'!B118,'DEQ Pollutant List'!$B$7:$B$611,0))),"")</f>
        <v/>
      </c>
      <c r="D118" s="115" t="str">
        <f>IFERROR(IF(OR($B118="",$B118="No CAS"),INDEX('DEQ Pollutant List'!$A$7:$A$611,MATCH($C118,'DEQ Pollutant List'!$C$7:$C$611,0)),INDEX('DEQ Pollutant List'!$A$7:$A$611,MATCH($B118,'DEQ Pollutant List'!$B$7:$B$611,0))),"")</f>
        <v/>
      </c>
      <c r="E118" s="101"/>
      <c r="F118" s="102"/>
      <c r="G118" s="103"/>
      <c r="H118" s="83"/>
      <c r="I118" s="104"/>
      <c r="J118" s="102"/>
      <c r="K118" s="105"/>
      <c r="L118" s="83"/>
      <c r="M118" s="102"/>
      <c r="N118" s="105"/>
      <c r="O118" s="83"/>
    </row>
    <row r="119" spans="1:15" x14ac:dyDescent="0.25">
      <c r="A119" s="79"/>
      <c r="B119" s="100"/>
      <c r="C119" s="81" t="str">
        <f>IFERROR(IF(B119="No CAS","",INDEX('DEQ Pollutant List'!$C$7:$C$611,MATCH('3. Pollutant Emissions - EF'!B119,'DEQ Pollutant List'!$B$7:$B$611,0))),"")</f>
        <v/>
      </c>
      <c r="D119" s="115" t="str">
        <f>IFERROR(IF(OR($B119="",$B119="No CAS"),INDEX('DEQ Pollutant List'!$A$7:$A$611,MATCH($C119,'DEQ Pollutant List'!$C$7:$C$611,0)),INDEX('DEQ Pollutant List'!$A$7:$A$611,MATCH($B119,'DEQ Pollutant List'!$B$7:$B$611,0))),"")</f>
        <v/>
      </c>
      <c r="E119" s="101"/>
      <c r="F119" s="102"/>
      <c r="G119" s="103"/>
      <c r="H119" s="83"/>
      <c r="I119" s="104"/>
      <c r="J119" s="102"/>
      <c r="K119" s="105"/>
      <c r="L119" s="83"/>
      <c r="M119" s="102"/>
      <c r="N119" s="105"/>
      <c r="O119" s="83"/>
    </row>
    <row r="120" spans="1:15" x14ac:dyDescent="0.25">
      <c r="A120" s="79"/>
      <c r="B120" s="100"/>
      <c r="C120" s="81" t="str">
        <f>IFERROR(IF(B120="No CAS","",INDEX('DEQ Pollutant List'!$C$7:$C$611,MATCH('3. Pollutant Emissions - EF'!B120,'DEQ Pollutant List'!$B$7:$B$611,0))),"")</f>
        <v/>
      </c>
      <c r="D120" s="115" t="str">
        <f>IFERROR(IF(OR($B120="",$B120="No CAS"),INDEX('DEQ Pollutant List'!$A$7:$A$611,MATCH($C120,'DEQ Pollutant List'!$C$7:$C$611,0)),INDEX('DEQ Pollutant List'!$A$7:$A$611,MATCH($B120,'DEQ Pollutant List'!$B$7:$B$611,0))),"")</f>
        <v/>
      </c>
      <c r="E120" s="101"/>
      <c r="F120" s="102"/>
      <c r="G120" s="103"/>
      <c r="H120" s="83"/>
      <c r="I120" s="104"/>
      <c r="J120" s="102"/>
      <c r="K120" s="105"/>
      <c r="L120" s="83"/>
      <c r="M120" s="102"/>
      <c r="N120" s="105"/>
      <c r="O120" s="83"/>
    </row>
    <row r="121" spans="1:15" x14ac:dyDescent="0.25">
      <c r="A121" s="79"/>
      <c r="B121" s="100"/>
      <c r="C121" s="81" t="str">
        <f>IFERROR(IF(B121="No CAS","",INDEX('DEQ Pollutant List'!$C$7:$C$611,MATCH('3. Pollutant Emissions - EF'!B121,'DEQ Pollutant List'!$B$7:$B$611,0))),"")</f>
        <v/>
      </c>
      <c r="D121" s="115" t="str">
        <f>IFERROR(IF(OR($B121="",$B121="No CAS"),INDEX('DEQ Pollutant List'!$A$7:$A$611,MATCH($C121,'DEQ Pollutant List'!$C$7:$C$611,0)),INDEX('DEQ Pollutant List'!$A$7:$A$611,MATCH($B121,'DEQ Pollutant List'!$B$7:$B$611,0))),"")</f>
        <v/>
      </c>
      <c r="E121" s="101"/>
      <c r="F121" s="102"/>
      <c r="G121" s="103"/>
      <c r="H121" s="83"/>
      <c r="I121" s="104"/>
      <c r="J121" s="102"/>
      <c r="K121" s="105"/>
      <c r="L121" s="83"/>
      <c r="M121" s="102"/>
      <c r="N121" s="105"/>
      <c r="O121" s="83"/>
    </row>
    <row r="122" spans="1:15" x14ac:dyDescent="0.25">
      <c r="A122" s="79"/>
      <c r="B122" s="100"/>
      <c r="C122" s="81" t="str">
        <f>IFERROR(IF(B122="No CAS","",INDEX('DEQ Pollutant List'!$C$7:$C$611,MATCH('3. Pollutant Emissions - EF'!B122,'DEQ Pollutant List'!$B$7:$B$611,0))),"")</f>
        <v/>
      </c>
      <c r="D122" s="115" t="str">
        <f>IFERROR(IF(OR($B122="",$B122="No CAS"),INDEX('DEQ Pollutant List'!$A$7:$A$611,MATCH($C122,'DEQ Pollutant List'!$C$7:$C$611,0)),INDEX('DEQ Pollutant List'!$A$7:$A$611,MATCH($B122,'DEQ Pollutant List'!$B$7:$B$611,0))),"")</f>
        <v/>
      </c>
      <c r="E122" s="101"/>
      <c r="F122" s="102"/>
      <c r="G122" s="103"/>
      <c r="H122" s="83"/>
      <c r="I122" s="104"/>
      <c r="J122" s="102"/>
      <c r="K122" s="105"/>
      <c r="L122" s="83"/>
      <c r="M122" s="102"/>
      <c r="N122" s="105"/>
      <c r="O122" s="83"/>
    </row>
    <row r="123" spans="1:15" x14ac:dyDescent="0.25">
      <c r="A123" s="79"/>
      <c r="B123" s="100"/>
      <c r="C123" s="81" t="str">
        <f>IFERROR(IF(B123="No CAS","",INDEX('DEQ Pollutant List'!$C$7:$C$611,MATCH('3. Pollutant Emissions - EF'!B123,'DEQ Pollutant List'!$B$7:$B$611,0))),"")</f>
        <v/>
      </c>
      <c r="D123" s="115" t="str">
        <f>IFERROR(IF(OR($B123="",$B123="No CAS"),INDEX('DEQ Pollutant List'!$A$7:$A$611,MATCH($C123,'DEQ Pollutant List'!$C$7:$C$611,0)),INDEX('DEQ Pollutant List'!$A$7:$A$611,MATCH($B123,'DEQ Pollutant List'!$B$7:$B$611,0))),"")</f>
        <v/>
      </c>
      <c r="E123" s="101"/>
      <c r="F123" s="102"/>
      <c r="G123" s="103"/>
      <c r="H123" s="83"/>
      <c r="I123" s="104"/>
      <c r="J123" s="102"/>
      <c r="K123" s="105"/>
      <c r="L123" s="83"/>
      <c r="M123" s="102"/>
      <c r="N123" s="105"/>
      <c r="O123" s="83"/>
    </row>
    <row r="124" spans="1:15" x14ac:dyDescent="0.25">
      <c r="A124" s="79"/>
      <c r="B124" s="100"/>
      <c r="C124" s="81" t="str">
        <f>IFERROR(IF(B124="No CAS","",INDEX('DEQ Pollutant List'!$C$7:$C$611,MATCH('3. Pollutant Emissions - EF'!B124,'DEQ Pollutant List'!$B$7:$B$611,0))),"")</f>
        <v/>
      </c>
      <c r="D124" s="115" t="str">
        <f>IFERROR(IF(OR($B124="",$B124="No CAS"),INDEX('DEQ Pollutant List'!$A$7:$A$611,MATCH($C124,'DEQ Pollutant List'!$C$7:$C$611,0)),INDEX('DEQ Pollutant List'!$A$7:$A$611,MATCH($B124,'DEQ Pollutant List'!$B$7:$B$611,0))),"")</f>
        <v/>
      </c>
      <c r="E124" s="101"/>
      <c r="F124" s="102"/>
      <c r="G124" s="103"/>
      <c r="H124" s="83"/>
      <c r="I124" s="104"/>
      <c r="J124" s="102"/>
      <c r="K124" s="105"/>
      <c r="L124" s="83"/>
      <c r="M124" s="102"/>
      <c r="N124" s="105"/>
      <c r="O124" s="83"/>
    </row>
    <row r="125" spans="1:15" x14ac:dyDescent="0.25">
      <c r="A125" s="79"/>
      <c r="B125" s="100"/>
      <c r="C125" s="81" t="str">
        <f>IFERROR(IF(B125="No CAS","",INDEX('DEQ Pollutant List'!$C$7:$C$611,MATCH('3. Pollutant Emissions - EF'!B125,'DEQ Pollutant List'!$B$7:$B$611,0))),"")</f>
        <v/>
      </c>
      <c r="D125" s="115" t="str">
        <f>IFERROR(IF(OR($B125="",$B125="No CAS"),INDEX('DEQ Pollutant List'!$A$7:$A$611,MATCH($C125,'DEQ Pollutant List'!$C$7:$C$611,0)),INDEX('DEQ Pollutant List'!$A$7:$A$611,MATCH($B125,'DEQ Pollutant List'!$B$7:$B$611,0))),"")</f>
        <v/>
      </c>
      <c r="E125" s="101"/>
      <c r="F125" s="102"/>
      <c r="G125" s="103"/>
      <c r="H125" s="83"/>
      <c r="I125" s="104"/>
      <c r="J125" s="102"/>
      <c r="K125" s="105"/>
      <c r="L125" s="83"/>
      <c r="M125" s="102"/>
      <c r="N125" s="105"/>
      <c r="O125" s="83"/>
    </row>
    <row r="126" spans="1:15" x14ac:dyDescent="0.25">
      <c r="A126" s="79"/>
      <c r="B126" s="100"/>
      <c r="C126" s="81" t="str">
        <f>IFERROR(IF(B126="No CAS","",INDEX('DEQ Pollutant List'!$C$7:$C$611,MATCH('3. Pollutant Emissions - EF'!B126,'DEQ Pollutant List'!$B$7:$B$611,0))),"")</f>
        <v/>
      </c>
      <c r="D126" s="115" t="str">
        <f>IFERROR(IF(OR($B126="",$B126="No CAS"),INDEX('DEQ Pollutant List'!$A$7:$A$611,MATCH($C126,'DEQ Pollutant List'!$C$7:$C$611,0)),INDEX('DEQ Pollutant List'!$A$7:$A$611,MATCH($B126,'DEQ Pollutant List'!$B$7:$B$611,0))),"")</f>
        <v/>
      </c>
      <c r="E126" s="101"/>
      <c r="F126" s="102"/>
      <c r="G126" s="103"/>
      <c r="H126" s="83"/>
      <c r="I126" s="104"/>
      <c r="J126" s="102"/>
      <c r="K126" s="105"/>
      <c r="L126" s="83"/>
      <c r="M126" s="102"/>
      <c r="N126" s="105"/>
      <c r="O126" s="83"/>
    </row>
    <row r="127" spans="1:15" x14ac:dyDescent="0.25">
      <c r="A127" s="79"/>
      <c r="B127" s="100"/>
      <c r="C127" s="81"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101"/>
      <c r="F127" s="102"/>
      <c r="G127" s="103"/>
      <c r="H127" s="83"/>
      <c r="I127" s="104"/>
      <c r="J127" s="102"/>
      <c r="K127" s="105"/>
      <c r="L127" s="83"/>
      <c r="M127" s="102"/>
      <c r="N127" s="105"/>
      <c r="O127" s="83"/>
    </row>
    <row r="128" spans="1:15" x14ac:dyDescent="0.25">
      <c r="A128" s="79"/>
      <c r="B128" s="100"/>
      <c r="C128" s="81" t="str">
        <f>IFERROR(IF(B128="No CAS","",INDEX('DEQ Pollutant List'!$C$7:$C$611,MATCH('3. Pollutant Emissions - EF'!B128,'DEQ Pollutant List'!$B$7:$B$611,0))),"")</f>
        <v/>
      </c>
      <c r="D128" s="115" t="str">
        <f>IFERROR(IF(OR($B128="",$B128="No CAS"),INDEX('DEQ Pollutant List'!$A$7:$A$611,MATCH($C128,'DEQ Pollutant List'!$C$7:$C$611,0)),INDEX('DEQ Pollutant List'!$A$7:$A$611,MATCH($B128,'DEQ Pollutant List'!$B$7:$B$611,0))),"")</f>
        <v/>
      </c>
      <c r="E128" s="101"/>
      <c r="F128" s="102"/>
      <c r="G128" s="103"/>
      <c r="H128" s="83"/>
      <c r="I128" s="104"/>
      <c r="J128" s="102"/>
      <c r="K128" s="105"/>
      <c r="L128" s="83"/>
      <c r="M128" s="102"/>
      <c r="N128" s="105"/>
      <c r="O128" s="83"/>
    </row>
    <row r="129" spans="1:15" x14ac:dyDescent="0.25">
      <c r="A129" s="79"/>
      <c r="B129" s="100"/>
      <c r="C129" s="81" t="str">
        <f>IFERROR(IF(B129="No CAS","",INDEX('DEQ Pollutant List'!$C$7:$C$611,MATCH('3. Pollutant Emissions - EF'!B129,'DEQ Pollutant List'!$B$7:$B$611,0))),"")</f>
        <v/>
      </c>
      <c r="D129" s="115" t="str">
        <f>IFERROR(IF(OR($B129="",$B129="No CAS"),INDEX('DEQ Pollutant List'!$A$7:$A$611,MATCH($C129,'DEQ Pollutant List'!$C$7:$C$611,0)),INDEX('DEQ Pollutant List'!$A$7:$A$611,MATCH($B129,'DEQ Pollutant List'!$B$7:$B$611,0))),"")</f>
        <v/>
      </c>
      <c r="E129" s="101"/>
      <c r="F129" s="102"/>
      <c r="G129" s="103"/>
      <c r="H129" s="83"/>
      <c r="I129" s="104"/>
      <c r="J129" s="102"/>
      <c r="K129" s="105"/>
      <c r="L129" s="83"/>
      <c r="M129" s="102"/>
      <c r="N129" s="105"/>
      <c r="O129" s="83"/>
    </row>
    <row r="130" spans="1:15" x14ac:dyDescent="0.25">
      <c r="A130" s="79"/>
      <c r="B130" s="100"/>
      <c r="C130" s="81" t="str">
        <f>IFERROR(IF(B130="No CAS","",INDEX('DEQ Pollutant List'!$C$7:$C$611,MATCH('3. Pollutant Emissions - EF'!B130,'DEQ Pollutant List'!$B$7:$B$611,0))),"")</f>
        <v/>
      </c>
      <c r="D130" s="115" t="str">
        <f>IFERROR(IF(OR($B130="",$B130="No CAS"),INDEX('DEQ Pollutant List'!$A$7:$A$611,MATCH($C130,'DEQ Pollutant List'!$C$7:$C$611,0)),INDEX('DEQ Pollutant List'!$A$7:$A$611,MATCH($B130,'DEQ Pollutant List'!$B$7:$B$611,0))),"")</f>
        <v/>
      </c>
      <c r="E130" s="101"/>
      <c r="F130" s="102"/>
      <c r="G130" s="103"/>
      <c r="H130" s="83"/>
      <c r="I130" s="104"/>
      <c r="J130" s="102"/>
      <c r="K130" s="105"/>
      <c r="L130" s="83"/>
      <c r="M130" s="102"/>
      <c r="N130" s="105"/>
      <c r="O130" s="83"/>
    </row>
    <row r="131" spans="1:15" x14ac:dyDescent="0.25">
      <c r="A131" s="79"/>
      <c r="B131" s="100"/>
      <c r="C131" s="81" t="str">
        <f>IFERROR(IF(B131="No CAS","",INDEX('DEQ Pollutant List'!$C$7:$C$611,MATCH('3. Pollutant Emissions - EF'!B131,'DEQ Pollutant List'!$B$7:$B$611,0))),"")</f>
        <v/>
      </c>
      <c r="D131" s="115" t="str">
        <f>IFERROR(IF(OR($B131="",$B131="No CAS"),INDEX('DEQ Pollutant List'!$A$7:$A$611,MATCH($C131,'DEQ Pollutant List'!$C$7:$C$611,0)),INDEX('DEQ Pollutant List'!$A$7:$A$611,MATCH($B131,'DEQ Pollutant List'!$B$7:$B$611,0))),"")</f>
        <v/>
      </c>
      <c r="E131" s="101"/>
      <c r="F131" s="102"/>
      <c r="G131" s="103"/>
      <c r="H131" s="83"/>
      <c r="I131" s="104"/>
      <c r="J131" s="102"/>
      <c r="K131" s="105"/>
      <c r="L131" s="83"/>
      <c r="M131" s="102"/>
      <c r="N131" s="105"/>
      <c r="O131" s="83"/>
    </row>
    <row r="132" spans="1:15" x14ac:dyDescent="0.25">
      <c r="A132" s="79"/>
      <c r="B132" s="100"/>
      <c r="C132" s="81" t="str">
        <f>IFERROR(IF(B132="No CAS","",INDEX('DEQ Pollutant List'!$C$7:$C$611,MATCH('3. Pollutant Emissions - EF'!B132,'DEQ Pollutant List'!$B$7:$B$611,0))),"")</f>
        <v/>
      </c>
      <c r="D132" s="115" t="str">
        <f>IFERROR(IF(OR($B132="",$B132="No CAS"),INDEX('DEQ Pollutant List'!$A$7:$A$611,MATCH($C132,'DEQ Pollutant List'!$C$7:$C$611,0)),INDEX('DEQ Pollutant List'!$A$7:$A$611,MATCH($B132,'DEQ Pollutant List'!$B$7:$B$611,0))),"")</f>
        <v/>
      </c>
      <c r="E132" s="101"/>
      <c r="F132" s="102"/>
      <c r="G132" s="103"/>
      <c r="H132" s="83"/>
      <c r="I132" s="104"/>
      <c r="J132" s="102"/>
      <c r="K132" s="105"/>
      <c r="L132" s="83"/>
      <c r="M132" s="102"/>
      <c r="N132" s="105"/>
      <c r="O132" s="83"/>
    </row>
    <row r="133" spans="1:15" x14ac:dyDescent="0.25">
      <c r="A133" s="79"/>
      <c r="B133" s="100"/>
      <c r="C133" s="81" t="str">
        <f>IFERROR(IF(B133="No CAS","",INDEX('DEQ Pollutant List'!$C$7:$C$611,MATCH('3. Pollutant Emissions - EF'!B133,'DEQ Pollutant List'!$B$7:$B$611,0))),"")</f>
        <v/>
      </c>
      <c r="D133" s="115" t="str">
        <f>IFERROR(IF(OR($B133="",$B133="No CAS"),INDEX('DEQ Pollutant List'!$A$7:$A$611,MATCH($C133,'DEQ Pollutant List'!$C$7:$C$611,0)),INDEX('DEQ Pollutant List'!$A$7:$A$611,MATCH($B133,'DEQ Pollutant List'!$B$7:$B$611,0))),"")</f>
        <v/>
      </c>
      <c r="E133" s="101"/>
      <c r="F133" s="102"/>
      <c r="G133" s="103"/>
      <c r="H133" s="83"/>
      <c r="I133" s="104"/>
      <c r="J133" s="102"/>
      <c r="K133" s="105"/>
      <c r="L133" s="83"/>
      <c r="M133" s="102"/>
      <c r="N133" s="105"/>
      <c r="O133" s="83"/>
    </row>
    <row r="134" spans="1:15" x14ac:dyDescent="0.25">
      <c r="A134" s="79"/>
      <c r="B134" s="100"/>
      <c r="C134" s="81" t="str">
        <f>IFERROR(IF(B134="No CAS","",INDEX('DEQ Pollutant List'!$C$7:$C$611,MATCH('3. Pollutant Emissions - EF'!B134,'DEQ Pollutant List'!$B$7:$B$611,0))),"")</f>
        <v/>
      </c>
      <c r="D134" s="115" t="str">
        <f>IFERROR(IF(OR($B134="",$B134="No CAS"),INDEX('DEQ Pollutant List'!$A$7:$A$611,MATCH($C134,'DEQ Pollutant List'!$C$7:$C$611,0)),INDEX('DEQ Pollutant List'!$A$7:$A$611,MATCH($B134,'DEQ Pollutant List'!$B$7:$B$611,0))),"")</f>
        <v/>
      </c>
      <c r="E134" s="101"/>
      <c r="F134" s="102"/>
      <c r="G134" s="103"/>
      <c r="H134" s="83"/>
      <c r="I134" s="104"/>
      <c r="J134" s="102"/>
      <c r="K134" s="105"/>
      <c r="L134" s="83"/>
      <c r="M134" s="102"/>
      <c r="N134" s="105"/>
      <c r="O134" s="83"/>
    </row>
    <row r="135" spans="1:15" x14ac:dyDescent="0.25">
      <c r="A135" s="79"/>
      <c r="B135" s="100"/>
      <c r="C135" s="81" t="str">
        <f>IFERROR(IF(B135="No CAS","",INDEX('DEQ Pollutant List'!$C$7:$C$611,MATCH('3. Pollutant Emissions - EF'!B135,'DEQ Pollutant List'!$B$7:$B$611,0))),"")</f>
        <v/>
      </c>
      <c r="D135" s="115" t="str">
        <f>IFERROR(IF(OR($B135="",$B135="No CAS"),INDEX('DEQ Pollutant List'!$A$7:$A$611,MATCH($C135,'DEQ Pollutant List'!$C$7:$C$611,0)),INDEX('DEQ Pollutant List'!$A$7:$A$611,MATCH($B135,'DEQ Pollutant List'!$B$7:$B$611,0))),"")</f>
        <v/>
      </c>
      <c r="E135" s="101"/>
      <c r="F135" s="102"/>
      <c r="G135" s="103"/>
      <c r="H135" s="83"/>
      <c r="I135" s="104"/>
      <c r="J135" s="102"/>
      <c r="K135" s="105"/>
      <c r="L135" s="83"/>
      <c r="M135" s="102"/>
      <c r="N135" s="105"/>
      <c r="O135" s="83"/>
    </row>
    <row r="136" spans="1:15" x14ac:dyDescent="0.25">
      <c r="A136" s="79"/>
      <c r="B136" s="100"/>
      <c r="C136" s="81" t="str">
        <f>IFERROR(IF(B136="No CAS","",INDEX('DEQ Pollutant List'!$C$7:$C$611,MATCH('3. Pollutant Emissions - EF'!B136,'DEQ Pollutant List'!$B$7:$B$611,0))),"")</f>
        <v/>
      </c>
      <c r="D136" s="115" t="str">
        <f>IFERROR(IF(OR($B136="",$B136="No CAS"),INDEX('DEQ Pollutant List'!$A$7:$A$611,MATCH($C136,'DEQ Pollutant List'!$C$7:$C$611,0)),INDEX('DEQ Pollutant List'!$A$7:$A$611,MATCH($B136,'DEQ Pollutant List'!$B$7:$B$611,0))),"")</f>
        <v/>
      </c>
      <c r="E136" s="101"/>
      <c r="F136" s="102"/>
      <c r="G136" s="103"/>
      <c r="H136" s="83"/>
      <c r="I136" s="104"/>
      <c r="J136" s="102"/>
      <c r="K136" s="105"/>
      <c r="L136" s="83"/>
      <c r="M136" s="102"/>
      <c r="N136" s="105"/>
      <c r="O136" s="83"/>
    </row>
    <row r="137" spans="1:15" x14ac:dyDescent="0.25">
      <c r="A137" s="79"/>
      <c r="B137" s="100"/>
      <c r="C137" s="81" t="str">
        <f>IFERROR(IF(B137="No CAS","",INDEX('DEQ Pollutant List'!$C$7:$C$611,MATCH('3. Pollutant Emissions - EF'!B137,'DEQ Pollutant List'!$B$7:$B$611,0))),"")</f>
        <v/>
      </c>
      <c r="D137" s="115" t="str">
        <f>IFERROR(IF(OR($B137="",$B137="No CAS"),INDEX('DEQ Pollutant List'!$A$7:$A$611,MATCH($C137,'DEQ Pollutant List'!$C$7:$C$611,0)),INDEX('DEQ Pollutant List'!$A$7:$A$611,MATCH($B137,'DEQ Pollutant List'!$B$7:$B$611,0))),"")</f>
        <v/>
      </c>
      <c r="E137" s="101"/>
      <c r="F137" s="102"/>
      <c r="G137" s="103"/>
      <c r="H137" s="83"/>
      <c r="I137" s="104"/>
      <c r="J137" s="102"/>
      <c r="K137" s="105"/>
      <c r="L137" s="83"/>
      <c r="M137" s="102"/>
      <c r="N137" s="105"/>
      <c r="O137" s="83"/>
    </row>
    <row r="138" spans="1:15" x14ac:dyDescent="0.25">
      <c r="A138" s="79"/>
      <c r="B138" s="100"/>
      <c r="C138" s="81" t="str">
        <f>IFERROR(IF(B138="No CAS","",INDEX('DEQ Pollutant List'!$C$7:$C$611,MATCH('3. Pollutant Emissions - EF'!B138,'DEQ Pollutant List'!$B$7:$B$611,0))),"")</f>
        <v/>
      </c>
      <c r="D138" s="115" t="str">
        <f>IFERROR(IF(OR($B138="",$B138="No CAS"),INDEX('DEQ Pollutant List'!$A$7:$A$611,MATCH($C138,'DEQ Pollutant List'!$C$7:$C$611,0)),INDEX('DEQ Pollutant List'!$A$7:$A$611,MATCH($B138,'DEQ Pollutant List'!$B$7:$B$611,0))),"")</f>
        <v/>
      </c>
      <c r="E138" s="101"/>
      <c r="F138" s="102"/>
      <c r="G138" s="103"/>
      <c r="H138" s="83"/>
      <c r="I138" s="104"/>
      <c r="J138" s="102"/>
      <c r="K138" s="105"/>
      <c r="L138" s="83"/>
      <c r="M138" s="102"/>
      <c r="N138" s="105"/>
      <c r="O138" s="83"/>
    </row>
    <row r="139" spans="1:15" x14ac:dyDescent="0.25">
      <c r="A139" s="79"/>
      <c r="B139" s="100"/>
      <c r="C139" s="81" t="str">
        <f>IFERROR(IF(B139="No CAS","",INDEX('DEQ Pollutant List'!$C$7:$C$611,MATCH('3. Pollutant Emissions - EF'!B139,'DEQ Pollutant List'!$B$7:$B$611,0))),"")</f>
        <v/>
      </c>
      <c r="D139" s="115" t="str">
        <f>IFERROR(IF(OR($B139="",$B139="No CAS"),INDEX('DEQ Pollutant List'!$A$7:$A$611,MATCH($C139,'DEQ Pollutant List'!$C$7:$C$611,0)),INDEX('DEQ Pollutant List'!$A$7:$A$611,MATCH($B139,'DEQ Pollutant List'!$B$7:$B$611,0))),"")</f>
        <v/>
      </c>
      <c r="E139" s="101"/>
      <c r="F139" s="102"/>
      <c r="G139" s="103"/>
      <c r="H139" s="83"/>
      <c r="I139" s="104"/>
      <c r="J139" s="102"/>
      <c r="K139" s="105"/>
      <c r="L139" s="83"/>
      <c r="M139" s="102"/>
      <c r="N139" s="105"/>
      <c r="O139" s="83"/>
    </row>
    <row r="140" spans="1:15" x14ac:dyDescent="0.25">
      <c r="A140" s="79"/>
      <c r="B140" s="100"/>
      <c r="C140" s="81" t="str">
        <f>IFERROR(IF(B140="No CAS","",INDEX('DEQ Pollutant List'!$C$7:$C$611,MATCH('3. Pollutant Emissions - EF'!B140,'DEQ Pollutant List'!$B$7:$B$611,0))),"")</f>
        <v/>
      </c>
      <c r="D140" s="115" t="str">
        <f>IFERROR(IF(OR($B140="",$B140="No CAS"),INDEX('DEQ Pollutant List'!$A$7:$A$611,MATCH($C140,'DEQ Pollutant List'!$C$7:$C$611,0)),INDEX('DEQ Pollutant List'!$A$7:$A$611,MATCH($B140,'DEQ Pollutant List'!$B$7:$B$611,0))),"")</f>
        <v/>
      </c>
      <c r="E140" s="101"/>
      <c r="F140" s="102"/>
      <c r="G140" s="103"/>
      <c r="H140" s="83"/>
      <c r="I140" s="104"/>
      <c r="J140" s="102"/>
      <c r="K140" s="105"/>
      <c r="L140" s="83"/>
      <c r="M140" s="102"/>
      <c r="N140" s="105"/>
      <c r="O140" s="83"/>
    </row>
    <row r="141" spans="1:15" x14ac:dyDescent="0.25">
      <c r="A141" s="79"/>
      <c r="B141" s="100"/>
      <c r="C141" s="81" t="str">
        <f>IFERROR(IF(B141="No CAS","",INDEX('DEQ Pollutant List'!$C$7:$C$611,MATCH('3. Pollutant Emissions - EF'!B141,'DEQ Pollutant List'!$B$7:$B$611,0))),"")</f>
        <v/>
      </c>
      <c r="D141" s="115" t="str">
        <f>IFERROR(IF(OR($B141="",$B141="No CAS"),INDEX('DEQ Pollutant List'!$A$7:$A$611,MATCH($C141,'DEQ Pollutant List'!$C$7:$C$611,0)),INDEX('DEQ Pollutant List'!$A$7:$A$611,MATCH($B141,'DEQ Pollutant List'!$B$7:$B$611,0))),"")</f>
        <v/>
      </c>
      <c r="E141" s="101"/>
      <c r="F141" s="102"/>
      <c r="G141" s="103"/>
      <c r="H141" s="83"/>
      <c r="I141" s="104"/>
      <c r="J141" s="102"/>
      <c r="K141" s="105"/>
      <c r="L141" s="83"/>
      <c r="M141" s="102"/>
      <c r="N141" s="105"/>
      <c r="O141" s="83"/>
    </row>
    <row r="142" spans="1:15" x14ac:dyDescent="0.25">
      <c r="A142" s="79"/>
      <c r="B142" s="100"/>
      <c r="C142" s="81" t="str">
        <f>IFERROR(IF(B142="No CAS","",INDEX('DEQ Pollutant List'!$C$7:$C$611,MATCH('3. Pollutant Emissions - EF'!B142,'DEQ Pollutant List'!$B$7:$B$611,0))),"")</f>
        <v/>
      </c>
      <c r="D142" s="115" t="str">
        <f>IFERROR(IF(OR($B142="",$B142="No CAS"),INDEX('DEQ Pollutant List'!$A$7:$A$611,MATCH($C142,'DEQ Pollutant List'!$C$7:$C$611,0)),INDEX('DEQ Pollutant List'!$A$7:$A$611,MATCH($B142,'DEQ Pollutant List'!$B$7:$B$611,0))),"")</f>
        <v/>
      </c>
      <c r="E142" s="101"/>
      <c r="F142" s="102"/>
      <c r="G142" s="103"/>
      <c r="H142" s="83"/>
      <c r="I142" s="104"/>
      <c r="J142" s="102"/>
      <c r="K142" s="105"/>
      <c r="L142" s="83"/>
      <c r="M142" s="102"/>
      <c r="N142" s="105"/>
      <c r="O142" s="83"/>
    </row>
    <row r="143" spans="1:15" x14ac:dyDescent="0.25">
      <c r="A143" s="79"/>
      <c r="B143" s="100"/>
      <c r="C143" s="81" t="str">
        <f>IFERROR(IF(B143="No CAS","",INDEX('DEQ Pollutant List'!$C$7:$C$611,MATCH('3. Pollutant Emissions - EF'!B143,'DEQ Pollutant List'!$B$7:$B$611,0))),"")</f>
        <v/>
      </c>
      <c r="D143" s="115" t="str">
        <f>IFERROR(IF(OR($B143="",$B143="No CAS"),INDEX('DEQ Pollutant List'!$A$7:$A$611,MATCH($C143,'DEQ Pollutant List'!$C$7:$C$611,0)),INDEX('DEQ Pollutant List'!$A$7:$A$611,MATCH($B143,'DEQ Pollutant List'!$B$7:$B$611,0))),"")</f>
        <v/>
      </c>
      <c r="E143" s="101"/>
      <c r="F143" s="102"/>
      <c r="G143" s="103"/>
      <c r="H143" s="83"/>
      <c r="I143" s="104"/>
      <c r="J143" s="102"/>
      <c r="K143" s="105"/>
      <c r="L143" s="83"/>
      <c r="M143" s="102"/>
      <c r="N143" s="105"/>
      <c r="O143" s="83"/>
    </row>
    <row r="144" spans="1:15" x14ac:dyDescent="0.25">
      <c r="A144" s="79"/>
      <c r="B144" s="100"/>
      <c r="C144" s="81" t="str">
        <f>IFERROR(IF(B144="No CAS","",INDEX('DEQ Pollutant List'!$C$7:$C$611,MATCH('3. Pollutant Emissions - EF'!B144,'DEQ Pollutant List'!$B$7:$B$611,0))),"")</f>
        <v/>
      </c>
      <c r="D144" s="115" t="str">
        <f>IFERROR(IF(OR($B144="",$B144="No CAS"),INDEX('DEQ Pollutant List'!$A$7:$A$611,MATCH($C144,'DEQ Pollutant List'!$C$7:$C$611,0)),INDEX('DEQ Pollutant List'!$A$7:$A$611,MATCH($B144,'DEQ Pollutant List'!$B$7:$B$611,0))),"")</f>
        <v/>
      </c>
      <c r="E144" s="101"/>
      <c r="F144" s="102"/>
      <c r="G144" s="103"/>
      <c r="H144" s="83"/>
      <c r="I144" s="104"/>
      <c r="J144" s="102"/>
      <c r="K144" s="105"/>
      <c r="L144" s="83"/>
      <c r="M144" s="102"/>
      <c r="N144" s="105"/>
      <c r="O144" s="83"/>
    </row>
    <row r="145" spans="1:15" x14ac:dyDescent="0.25">
      <c r="A145" s="79"/>
      <c r="B145" s="100"/>
      <c r="C145" s="81" t="str">
        <f>IFERROR(IF(B145="No CAS","",INDEX('DEQ Pollutant List'!$C$7:$C$611,MATCH('3. Pollutant Emissions - EF'!B145,'DEQ Pollutant List'!$B$7:$B$611,0))),"")</f>
        <v/>
      </c>
      <c r="D145" s="115" t="str">
        <f>IFERROR(IF(OR($B145="",$B145="No CAS"),INDEX('DEQ Pollutant List'!$A$7:$A$611,MATCH($C145,'DEQ Pollutant List'!$C$7:$C$611,0)),INDEX('DEQ Pollutant List'!$A$7:$A$611,MATCH($B145,'DEQ Pollutant List'!$B$7:$B$611,0))),"")</f>
        <v/>
      </c>
      <c r="E145" s="101"/>
      <c r="F145" s="102"/>
      <c r="G145" s="103"/>
      <c r="H145" s="83"/>
      <c r="I145" s="104"/>
      <c r="J145" s="102"/>
      <c r="K145" s="105"/>
      <c r="L145" s="83"/>
      <c r="M145" s="102"/>
      <c r="N145" s="105"/>
      <c r="O145" s="83"/>
    </row>
    <row r="146" spans="1:15" x14ac:dyDescent="0.25">
      <c r="A146" s="79"/>
      <c r="B146" s="100"/>
      <c r="C146" s="81" t="str">
        <f>IFERROR(IF(B146="No CAS","",INDEX('DEQ Pollutant List'!$C$7:$C$611,MATCH('3. Pollutant Emissions - EF'!B146,'DEQ Pollutant List'!$B$7:$B$611,0))),"")</f>
        <v/>
      </c>
      <c r="D146" s="115" t="str">
        <f>IFERROR(IF(OR($B146="",$B146="No CAS"),INDEX('DEQ Pollutant List'!$A$7:$A$611,MATCH($C146,'DEQ Pollutant List'!$C$7:$C$611,0)),INDEX('DEQ Pollutant List'!$A$7:$A$611,MATCH($B146,'DEQ Pollutant List'!$B$7:$B$611,0))),"")</f>
        <v/>
      </c>
      <c r="E146" s="101"/>
      <c r="F146" s="102"/>
      <c r="G146" s="103"/>
      <c r="H146" s="83"/>
      <c r="I146" s="104"/>
      <c r="J146" s="102"/>
      <c r="K146" s="105"/>
      <c r="L146" s="83"/>
      <c r="M146" s="102"/>
      <c r="N146" s="105"/>
      <c r="O146" s="83"/>
    </row>
    <row r="147" spans="1:15" x14ac:dyDescent="0.25">
      <c r="A147" s="79"/>
      <c r="B147" s="100"/>
      <c r="C147" s="81" t="str">
        <f>IFERROR(IF(B147="No CAS","",INDEX('DEQ Pollutant List'!$C$7:$C$611,MATCH('3. Pollutant Emissions - EF'!B147,'DEQ Pollutant List'!$B$7:$B$611,0))),"")</f>
        <v/>
      </c>
      <c r="D147" s="115" t="str">
        <f>IFERROR(IF(OR($B147="",$B147="No CAS"),INDEX('DEQ Pollutant List'!$A$7:$A$611,MATCH($C147,'DEQ Pollutant List'!$C$7:$C$611,0)),INDEX('DEQ Pollutant List'!$A$7:$A$611,MATCH($B147,'DEQ Pollutant List'!$B$7:$B$611,0))),"")</f>
        <v/>
      </c>
      <c r="E147" s="101"/>
      <c r="F147" s="102"/>
      <c r="G147" s="103"/>
      <c r="H147" s="83"/>
      <c r="I147" s="104"/>
      <c r="J147" s="102"/>
      <c r="K147" s="105"/>
      <c r="L147" s="83"/>
      <c r="M147" s="102"/>
      <c r="N147" s="105"/>
      <c r="O147" s="83"/>
    </row>
    <row r="148" spans="1:15" x14ac:dyDescent="0.25">
      <c r="A148" s="79"/>
      <c r="B148" s="100"/>
      <c r="C148" s="81" t="str">
        <f>IFERROR(IF(B148="No CAS","",INDEX('DEQ Pollutant List'!$C$7:$C$611,MATCH('3. Pollutant Emissions - EF'!B148,'DEQ Pollutant List'!$B$7:$B$611,0))),"")</f>
        <v/>
      </c>
      <c r="D148" s="115" t="str">
        <f>IFERROR(IF(OR($B148="",$B148="No CAS"),INDEX('DEQ Pollutant List'!$A$7:$A$611,MATCH($C148,'DEQ Pollutant List'!$C$7:$C$611,0)),INDEX('DEQ Pollutant List'!$A$7:$A$611,MATCH($B148,'DEQ Pollutant List'!$B$7:$B$611,0))),"")</f>
        <v/>
      </c>
      <c r="E148" s="101"/>
      <c r="F148" s="102"/>
      <c r="G148" s="103"/>
      <c r="H148" s="83"/>
      <c r="I148" s="104"/>
      <c r="J148" s="102"/>
      <c r="K148" s="105"/>
      <c r="L148" s="83"/>
      <c r="M148" s="102"/>
      <c r="N148" s="105"/>
      <c r="O148" s="83"/>
    </row>
    <row r="149" spans="1:15" x14ac:dyDescent="0.25">
      <c r="A149" s="79"/>
      <c r="B149" s="100"/>
      <c r="C149" s="81" t="str">
        <f>IFERROR(IF(B149="No CAS","",INDEX('DEQ Pollutant List'!$C$7:$C$611,MATCH('3. Pollutant Emissions - EF'!B149,'DEQ Pollutant List'!$B$7:$B$611,0))),"")</f>
        <v/>
      </c>
      <c r="D149" s="115" t="str">
        <f>IFERROR(IF(OR($B149="",$B149="No CAS"),INDEX('DEQ Pollutant List'!$A$7:$A$611,MATCH($C149,'DEQ Pollutant List'!$C$7:$C$611,0)),INDEX('DEQ Pollutant List'!$A$7:$A$611,MATCH($B149,'DEQ Pollutant List'!$B$7:$B$611,0))),"")</f>
        <v/>
      </c>
      <c r="E149" s="101"/>
      <c r="F149" s="102"/>
      <c r="G149" s="103"/>
      <c r="H149" s="83"/>
      <c r="I149" s="104"/>
      <c r="J149" s="102"/>
      <c r="K149" s="105"/>
      <c r="L149" s="83"/>
      <c r="M149" s="102"/>
      <c r="N149" s="105"/>
      <c r="O149" s="83"/>
    </row>
    <row r="150" spans="1:15" x14ac:dyDescent="0.25">
      <c r="A150" s="79"/>
      <c r="B150" s="100"/>
      <c r="C150" s="81" t="str">
        <f>IFERROR(IF(B150="No CAS","",INDEX('DEQ Pollutant List'!$C$7:$C$611,MATCH('3. Pollutant Emissions - EF'!B150,'DEQ Pollutant List'!$B$7:$B$611,0))),"")</f>
        <v/>
      </c>
      <c r="D150" s="115" t="str">
        <f>IFERROR(IF(OR($B150="",$B150="No CAS"),INDEX('DEQ Pollutant List'!$A$7:$A$611,MATCH($C150,'DEQ Pollutant List'!$C$7:$C$611,0)),INDEX('DEQ Pollutant List'!$A$7:$A$611,MATCH($B150,'DEQ Pollutant List'!$B$7:$B$611,0))),"")</f>
        <v/>
      </c>
      <c r="E150" s="101"/>
      <c r="F150" s="102"/>
      <c r="G150" s="103"/>
      <c r="H150" s="83"/>
      <c r="I150" s="104"/>
      <c r="J150" s="102"/>
      <c r="K150" s="105"/>
      <c r="L150" s="83"/>
      <c r="M150" s="102"/>
      <c r="N150" s="105"/>
      <c r="O150" s="83"/>
    </row>
    <row r="151" spans="1:15" x14ac:dyDescent="0.25">
      <c r="A151" s="79"/>
      <c r="B151" s="100"/>
      <c r="C151" s="81" t="str">
        <f>IFERROR(IF(B151="No CAS","",INDEX('DEQ Pollutant List'!$C$7:$C$611,MATCH('3. Pollutant Emissions - EF'!B151,'DEQ Pollutant List'!$B$7:$B$611,0))),"")</f>
        <v/>
      </c>
      <c r="D151" s="115" t="str">
        <f>IFERROR(IF(OR($B151="",$B151="No CAS"),INDEX('DEQ Pollutant List'!$A$7:$A$611,MATCH($C151,'DEQ Pollutant List'!$C$7:$C$611,0)),INDEX('DEQ Pollutant List'!$A$7:$A$611,MATCH($B151,'DEQ Pollutant List'!$B$7:$B$611,0))),"")</f>
        <v/>
      </c>
      <c r="E151" s="101"/>
      <c r="F151" s="102"/>
      <c r="G151" s="103"/>
      <c r="H151" s="83"/>
      <c r="I151" s="104"/>
      <c r="J151" s="102"/>
      <c r="K151" s="105"/>
      <c r="L151" s="83"/>
      <c r="M151" s="102"/>
      <c r="N151" s="105"/>
      <c r="O151" s="83"/>
    </row>
    <row r="152" spans="1:15" x14ac:dyDescent="0.25">
      <c r="A152" s="79"/>
      <c r="B152" s="100"/>
      <c r="C152" s="81" t="str">
        <f>IFERROR(IF(B152="No CAS","",INDEX('DEQ Pollutant List'!$C$7:$C$611,MATCH('3. Pollutant Emissions - EF'!B152,'DEQ Pollutant List'!$B$7:$B$611,0))),"")</f>
        <v/>
      </c>
      <c r="D152" s="115" t="str">
        <f>IFERROR(IF(OR($B152="",$B152="No CAS"),INDEX('DEQ Pollutant List'!$A$7:$A$611,MATCH($C152,'DEQ Pollutant List'!$C$7:$C$611,0)),INDEX('DEQ Pollutant List'!$A$7:$A$611,MATCH($B152,'DEQ Pollutant List'!$B$7:$B$611,0))),"")</f>
        <v/>
      </c>
      <c r="E152" s="101"/>
      <c r="F152" s="102"/>
      <c r="G152" s="103"/>
      <c r="H152" s="83"/>
      <c r="I152" s="104"/>
      <c r="J152" s="102"/>
      <c r="K152" s="105"/>
      <c r="L152" s="83"/>
      <c r="M152" s="102"/>
      <c r="N152" s="105"/>
      <c r="O152" s="83"/>
    </row>
    <row r="153" spans="1:15" x14ac:dyDescent="0.25">
      <c r="A153" s="79"/>
      <c r="B153" s="100"/>
      <c r="C153" s="81" t="str">
        <f>IFERROR(IF(B153="No CAS","",INDEX('DEQ Pollutant List'!$C$7:$C$611,MATCH('3. Pollutant Emissions - EF'!B153,'DEQ Pollutant List'!$B$7:$B$611,0))),"")</f>
        <v/>
      </c>
      <c r="D153" s="115" t="str">
        <f>IFERROR(IF(OR($B153="",$B153="No CAS"),INDEX('DEQ Pollutant List'!$A$7:$A$611,MATCH($C153,'DEQ Pollutant List'!$C$7:$C$611,0)),INDEX('DEQ Pollutant List'!$A$7:$A$611,MATCH($B153,'DEQ Pollutant List'!$B$7:$B$611,0))),"")</f>
        <v/>
      </c>
      <c r="E153" s="101"/>
      <c r="F153" s="102"/>
      <c r="G153" s="103"/>
      <c r="H153" s="83"/>
      <c r="I153" s="104"/>
      <c r="J153" s="102"/>
      <c r="K153" s="105"/>
      <c r="L153" s="83"/>
      <c r="M153" s="102"/>
      <c r="N153" s="105"/>
      <c r="O153" s="83"/>
    </row>
    <row r="154" spans="1:15" x14ac:dyDescent="0.25">
      <c r="A154" s="79"/>
      <c r="B154" s="100"/>
      <c r="C154" s="81" t="str">
        <f>IFERROR(IF(B154="No CAS","",INDEX('DEQ Pollutant List'!$C$7:$C$611,MATCH('3. Pollutant Emissions - EF'!B154,'DEQ Pollutant List'!$B$7:$B$611,0))),"")</f>
        <v/>
      </c>
      <c r="D154" s="115" t="str">
        <f>IFERROR(IF(OR($B154="",$B154="No CAS"),INDEX('DEQ Pollutant List'!$A$7:$A$611,MATCH($C154,'DEQ Pollutant List'!$C$7:$C$611,0)),INDEX('DEQ Pollutant List'!$A$7:$A$611,MATCH($B154,'DEQ Pollutant List'!$B$7:$B$611,0))),"")</f>
        <v/>
      </c>
      <c r="E154" s="101"/>
      <c r="F154" s="102"/>
      <c r="G154" s="103"/>
      <c r="H154" s="83"/>
      <c r="I154" s="104"/>
      <c r="J154" s="102"/>
      <c r="K154" s="105"/>
      <c r="L154" s="83"/>
      <c r="M154" s="102"/>
      <c r="N154" s="105"/>
      <c r="O154" s="83"/>
    </row>
    <row r="155" spans="1:15" x14ac:dyDescent="0.25">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25">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25">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25">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25">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25">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25">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25">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25">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25">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25">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25">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25">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25">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25">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25">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25">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25">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25">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25">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25">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25">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25">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25">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25">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25">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25">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25">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25">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25">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25">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25">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25">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25">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25">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25">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25">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25">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25">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25">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25">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25">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25">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25">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25">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25">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25">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2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2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25">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25">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25">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25">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25">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25">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25">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25">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25">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25">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25">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25">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25">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25">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25">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25">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25">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25">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25">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25">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25">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25">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25">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25">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25">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25">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25">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2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2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2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2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2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2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2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2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2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2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2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2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2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2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2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2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2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2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2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2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2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2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2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2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2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2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2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2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2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2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2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2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2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2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2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2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2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2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2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2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2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2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ht="15.75" thickBot="1" x14ac:dyDescent="0.3">
      <c r="A500" s="87"/>
      <c r="B500" s="106"/>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7"/>
      <c r="F500" s="108"/>
      <c r="G500" s="109"/>
      <c r="H500" s="91"/>
      <c r="I500" s="110"/>
      <c r="J500" s="108"/>
      <c r="K500" s="111"/>
      <c r="L500" s="91"/>
      <c r="M500" s="108"/>
      <c r="N500" s="111"/>
      <c r="O500" s="91"/>
    </row>
    <row r="501" spans="1:15" x14ac:dyDescent="0.25">
      <c r="A501" s="234" t="s">
        <v>1138</v>
      </c>
      <c r="B501" s="235"/>
      <c r="C501" s="235"/>
      <c r="D501" s="235"/>
      <c r="E501" s="235"/>
      <c r="F501" s="235"/>
      <c r="G501" s="235"/>
      <c r="H501" s="235"/>
      <c r="I501" s="235"/>
      <c r="J501" s="235"/>
      <c r="K501" s="235"/>
      <c r="L501" s="235"/>
      <c r="M501" s="235"/>
      <c r="N501" s="235"/>
      <c r="O501" s="236"/>
    </row>
    <row r="502" spans="1:15" x14ac:dyDescent="0.25">
      <c r="A502" s="237"/>
      <c r="B502" s="238"/>
      <c r="C502" s="238"/>
      <c r="D502" s="238"/>
      <c r="E502" s="238"/>
      <c r="F502" s="238"/>
      <c r="G502" s="238"/>
      <c r="H502" s="238"/>
      <c r="I502" s="238"/>
      <c r="J502" s="238"/>
      <c r="K502" s="238"/>
      <c r="L502" s="238"/>
      <c r="M502" s="238"/>
      <c r="N502" s="238"/>
      <c r="O502" s="239"/>
    </row>
    <row r="503" spans="1:15" ht="15.75" thickBot="1" x14ac:dyDescent="0.3">
      <c r="A503" s="240"/>
      <c r="B503" s="241"/>
      <c r="C503" s="241"/>
      <c r="D503" s="241"/>
      <c r="E503" s="241"/>
      <c r="F503" s="241"/>
      <c r="G503" s="241"/>
      <c r="H503" s="241"/>
      <c r="I503" s="241"/>
      <c r="J503" s="241"/>
      <c r="K503" s="241"/>
      <c r="L503" s="241"/>
      <c r="M503" s="241"/>
      <c r="N503" s="241"/>
      <c r="O503" s="242"/>
    </row>
    <row r="504" spans="1:15" x14ac:dyDescent="0.25">
      <c r="A504" s="22"/>
      <c r="B504" s="112"/>
      <c r="C504" s="113"/>
      <c r="D504" s="22"/>
      <c r="E504" s="114"/>
      <c r="F504" s="22"/>
      <c r="G504" s="22"/>
      <c r="H504" s="22"/>
      <c r="I504" s="113"/>
      <c r="J504" s="22"/>
      <c r="K504" s="22"/>
      <c r="L504" s="22"/>
      <c r="M504" s="22"/>
      <c r="N504" s="22"/>
      <c r="O504" s="22"/>
    </row>
    <row r="505" spans="1:15" x14ac:dyDescent="0.25">
      <c r="A505" s="22"/>
      <c r="B505" s="112"/>
      <c r="C505" s="113"/>
      <c r="D505" s="22"/>
      <c r="E505" s="114"/>
      <c r="F505" s="22"/>
      <c r="G505" s="22"/>
      <c r="H505" s="22"/>
      <c r="I505" s="113"/>
      <c r="J505" s="22"/>
      <c r="K505" s="22"/>
      <c r="L505" s="22"/>
      <c r="M505" s="22"/>
      <c r="N505" s="22"/>
      <c r="O505" s="22"/>
    </row>
    <row r="506" spans="1:15" x14ac:dyDescent="0.25">
      <c r="A506" s="22"/>
      <c r="B506" s="112"/>
      <c r="C506" s="113"/>
      <c r="D506" s="22"/>
      <c r="E506" s="114"/>
      <c r="F506" s="22"/>
      <c r="G506" s="22"/>
      <c r="H506" s="22"/>
      <c r="I506" s="113"/>
      <c r="J506" s="22"/>
      <c r="K506" s="22"/>
      <c r="L506" s="22"/>
      <c r="M506" s="22"/>
      <c r="N506" s="22"/>
      <c r="O506" s="22"/>
    </row>
    <row r="507" spans="1:15" x14ac:dyDescent="0.25">
      <c r="A507" s="22"/>
      <c r="B507" s="112"/>
      <c r="C507" s="113"/>
      <c r="D507" s="22"/>
      <c r="E507" s="114"/>
      <c r="F507" s="22"/>
      <c r="G507" s="22"/>
      <c r="H507" s="22"/>
      <c r="I507" s="113"/>
      <c r="J507" s="22"/>
      <c r="K507" s="22"/>
      <c r="L507" s="22"/>
      <c r="M507" s="22"/>
      <c r="N507" s="22"/>
      <c r="O507" s="22"/>
    </row>
    <row r="508" spans="1:15" x14ac:dyDescent="0.25">
      <c r="A508" s="22"/>
      <c r="B508" s="112"/>
      <c r="C508" s="113"/>
      <c r="D508" s="22"/>
      <c r="E508" s="114"/>
      <c r="F508" s="22"/>
      <c r="G508" s="22"/>
      <c r="H508" s="22"/>
      <c r="I508" s="113"/>
      <c r="J508" s="22"/>
      <c r="K508" s="22"/>
      <c r="L508" s="22"/>
      <c r="M508" s="22"/>
      <c r="N508" s="22"/>
      <c r="O508" s="22"/>
    </row>
    <row r="509" spans="1:15" x14ac:dyDescent="0.25">
      <c r="A509" s="22"/>
      <c r="B509" s="112"/>
      <c r="C509" s="113"/>
      <c r="D509" s="22"/>
      <c r="E509" s="114"/>
      <c r="F509" s="22"/>
      <c r="G509" s="22"/>
      <c r="H509" s="22"/>
      <c r="I509" s="113"/>
      <c r="J509" s="22"/>
      <c r="K509" s="22"/>
      <c r="L509" s="22"/>
      <c r="M509" s="22"/>
      <c r="N509" s="22"/>
      <c r="O509" s="22"/>
    </row>
    <row r="510" spans="1:15" x14ac:dyDescent="0.25">
      <c r="A510" s="22"/>
      <c r="B510" s="112"/>
      <c r="C510" s="113"/>
      <c r="D510" s="22"/>
      <c r="E510" s="114"/>
      <c r="F510" s="22"/>
      <c r="G510" s="22"/>
      <c r="H510" s="22"/>
      <c r="I510" s="113"/>
      <c r="J510" s="22"/>
      <c r="K510" s="22"/>
      <c r="L510" s="22"/>
      <c r="M510" s="22"/>
      <c r="N510" s="22"/>
      <c r="O510" s="22"/>
    </row>
    <row r="511" spans="1:15" x14ac:dyDescent="0.25">
      <c r="A511" s="22"/>
      <c r="B511" s="112"/>
      <c r="C511" s="113"/>
      <c r="D511" s="22"/>
      <c r="E511" s="114"/>
      <c r="F511" s="22"/>
      <c r="G511" s="22"/>
      <c r="H511" s="22"/>
      <c r="I511" s="113"/>
      <c r="J511" s="22"/>
      <c r="K511" s="22"/>
      <c r="L511" s="22"/>
      <c r="M511" s="22"/>
      <c r="N511" s="22"/>
      <c r="O511" s="22"/>
    </row>
    <row r="512" spans="1:15" x14ac:dyDescent="0.25">
      <c r="A512" s="22"/>
      <c r="B512" s="112"/>
      <c r="C512" s="113"/>
      <c r="D512" s="22"/>
      <c r="E512" s="114"/>
      <c r="F512" s="22"/>
      <c r="G512" s="22"/>
      <c r="H512" s="22"/>
      <c r="I512" s="113"/>
      <c r="J512" s="22"/>
      <c r="K512" s="22"/>
      <c r="L512" s="22"/>
      <c r="M512" s="22"/>
      <c r="N512" s="22"/>
      <c r="O512" s="22"/>
    </row>
    <row r="513" spans="1:15" x14ac:dyDescent="0.25">
      <c r="A513" s="22"/>
      <c r="B513" s="112"/>
      <c r="C513" s="113"/>
      <c r="D513" s="22"/>
      <c r="E513" s="114"/>
      <c r="F513" s="22"/>
      <c r="G513" s="22"/>
      <c r="H513" s="22"/>
      <c r="I513" s="113"/>
      <c r="J513" s="22"/>
      <c r="K513" s="22"/>
      <c r="L513" s="22"/>
      <c r="M513" s="22"/>
      <c r="N513" s="22"/>
      <c r="O513" s="22"/>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sheetData>
  <sheetProtection sheet="1" objects="1" insertRows="0"/>
  <mergeCells count="11">
    <mergeCell ref="J9:O9"/>
    <mergeCell ref="F10:I10"/>
    <mergeCell ref="A501:O503"/>
    <mergeCell ref="A10:A12"/>
    <mergeCell ref="E10:E12"/>
    <mergeCell ref="B10:D11"/>
    <mergeCell ref="F11:G11"/>
    <mergeCell ref="H11:H12"/>
    <mergeCell ref="I11:I12"/>
    <mergeCell ref="J10:L11"/>
    <mergeCell ref="M10:O11"/>
  </mergeCells>
  <conditionalFormatting sqref="D13:D500">
    <cfRule type="containsBlanks" dxfId="2" priority="3">
      <formula>LEN(TRIM(D13))=0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workbookViewId="0">
      <pane ySplit="12" topLeftCell="A25" activePane="bottomLeft" state="frozen"/>
      <selection pane="bottomLeft" activeCell="C27" sqref="C27"/>
    </sheetView>
  </sheetViews>
  <sheetFormatPr defaultColWidth="8.7109375" defaultRowHeight="15" x14ac:dyDescent="0.25"/>
  <cols>
    <col min="1" max="1" width="22.42578125" style="1" customWidth="1"/>
    <col min="2" max="2" width="60.42578125" customWidth="1"/>
    <col min="3" max="4" width="28.42578125" customWidth="1"/>
    <col min="5" max="6" width="18.42578125" style="1" customWidth="1"/>
    <col min="7" max="18" width="12.42578125" style="1" customWidth="1"/>
  </cols>
  <sheetData>
    <row r="1" spans="1:18" ht="19.899999999999999" customHeight="1" x14ac:dyDescent="0.25"/>
    <row r="2" spans="1:18" ht="19.899999999999999" customHeight="1" x14ac:dyDescent="0.25"/>
    <row r="3" spans="1:18" ht="19.899999999999999" customHeight="1" x14ac:dyDescent="0.25"/>
    <row r="4" spans="1:18" ht="19.899999999999999" customHeight="1" x14ac:dyDescent="0.25"/>
    <row r="5" spans="1:18" ht="19.899999999999999" customHeight="1" x14ac:dyDescent="0.25"/>
    <row r="6" spans="1:18" ht="19.899999999999999" customHeight="1" x14ac:dyDescent="0.25"/>
    <row r="7" spans="1:18" ht="19.899999999999999" customHeight="1" x14ac:dyDescent="0.25"/>
    <row r="8" spans="1:18" ht="19.899999999999999" customHeight="1" x14ac:dyDescent="0.25"/>
    <row r="9" spans="1:18" ht="19.899999999999999" customHeight="1" thickBot="1" x14ac:dyDescent="0.3"/>
    <row r="10" spans="1:18" ht="49.9" customHeight="1" thickBot="1" x14ac:dyDescent="0.3">
      <c r="A10" s="271" t="s">
        <v>1082</v>
      </c>
      <c r="B10" s="272"/>
      <c r="C10" s="272"/>
      <c r="D10" s="273"/>
      <c r="E10" s="224" t="s">
        <v>1087</v>
      </c>
      <c r="F10" s="225"/>
      <c r="G10" s="275" t="s">
        <v>1084</v>
      </c>
      <c r="H10" s="275"/>
      <c r="I10" s="275"/>
      <c r="J10" s="275"/>
      <c r="K10" s="275"/>
      <c r="L10" s="276"/>
      <c r="M10" s="274" t="s">
        <v>1085</v>
      </c>
      <c r="N10" s="275"/>
      <c r="O10" s="275"/>
      <c r="P10" s="275"/>
      <c r="Q10" s="275"/>
      <c r="R10" s="276"/>
    </row>
    <row r="11" spans="1:18" ht="19.899999999999999" customHeight="1" thickBot="1" x14ac:dyDescent="0.3">
      <c r="A11" s="269" t="s">
        <v>1185</v>
      </c>
      <c r="B11" s="249" t="s">
        <v>1080</v>
      </c>
      <c r="C11" s="279" t="s">
        <v>1103</v>
      </c>
      <c r="D11" s="277" t="s">
        <v>1081</v>
      </c>
      <c r="E11" s="222" t="s">
        <v>11</v>
      </c>
      <c r="F11" s="215" t="s">
        <v>1086</v>
      </c>
      <c r="G11" s="220" t="s">
        <v>1155</v>
      </c>
      <c r="H11" s="220"/>
      <c r="I11" s="221"/>
      <c r="J11" s="205" t="s">
        <v>1198</v>
      </c>
      <c r="K11" s="206"/>
      <c r="L11" s="207"/>
      <c r="M11" s="219" t="s">
        <v>1155</v>
      </c>
      <c r="N11" s="220"/>
      <c r="O11" s="221"/>
      <c r="P11" s="205" t="s">
        <v>1198</v>
      </c>
      <c r="Q11" s="206"/>
      <c r="R11" s="207"/>
    </row>
    <row r="12" spans="1:18" ht="45" customHeight="1" thickBot="1" x14ac:dyDescent="0.3">
      <c r="A12" s="270"/>
      <c r="B12" s="251"/>
      <c r="C12" s="280"/>
      <c r="D12" s="278"/>
      <c r="E12" s="223"/>
      <c r="F12" s="216"/>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c r="B16" s="133"/>
      <c r="C16" s="81"/>
      <c r="D16" s="84"/>
      <c r="E16" s="82"/>
      <c r="F16" s="83"/>
      <c r="G16" s="82"/>
      <c r="H16" s="134"/>
      <c r="I16" s="83"/>
      <c r="J16" s="82"/>
      <c r="K16" s="134"/>
      <c r="L16" s="83"/>
      <c r="M16" s="82"/>
      <c r="N16" s="134"/>
      <c r="O16" s="83"/>
      <c r="P16" s="82"/>
      <c r="Q16" s="134"/>
      <c r="R16" s="83"/>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40.15"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22" sqref="D22"/>
    </sheetView>
  </sheetViews>
  <sheetFormatPr defaultColWidth="8.7109375" defaultRowHeight="15" x14ac:dyDescent="0.25"/>
  <cols>
    <col min="1" max="1" width="22.42578125" style="1" customWidth="1"/>
    <col min="2" max="2" width="30.42578125" customWidth="1"/>
    <col min="3" max="3" width="17.140625" style="3" customWidth="1"/>
    <col min="4" max="4" width="53.140625" bestFit="1" customWidth="1"/>
    <col min="5" max="5" width="19.140625" style="1" hidden="1" customWidth="1"/>
    <col min="6" max="7" width="20.42578125" style="7" customWidth="1"/>
    <col min="8" max="8" width="46.42578125" customWidth="1"/>
    <col min="9" max="14" width="18.42578125" style="1" customWidth="1"/>
  </cols>
  <sheetData>
    <row r="1" spans="1:14" ht="19.899999999999999" customHeight="1" x14ac:dyDescent="0.25">
      <c r="F1" s="153"/>
      <c r="G1" s="153"/>
    </row>
    <row r="2" spans="1:14" ht="19.899999999999999" customHeight="1" x14ac:dyDescent="0.25">
      <c r="F2" s="153"/>
      <c r="G2" s="153"/>
    </row>
    <row r="3" spans="1:14" ht="19.899999999999999" customHeight="1" x14ac:dyDescent="0.25">
      <c r="F3" s="153"/>
      <c r="G3" s="153"/>
    </row>
    <row r="4" spans="1:14" ht="19.899999999999999" customHeight="1" x14ac:dyDescent="0.25">
      <c r="F4" s="153"/>
      <c r="G4" s="153"/>
    </row>
    <row r="5" spans="1:14" ht="19.899999999999999" customHeight="1" x14ac:dyDescent="0.25">
      <c r="F5" s="153"/>
      <c r="G5" s="153"/>
    </row>
    <row r="6" spans="1:14" ht="19.899999999999999" customHeight="1" x14ac:dyDescent="0.25">
      <c r="F6" s="153"/>
      <c r="G6" s="153"/>
    </row>
    <row r="7" spans="1:14" ht="19.899999999999999" customHeight="1" x14ac:dyDescent="0.25">
      <c r="F7" s="153"/>
      <c r="G7" s="153"/>
    </row>
    <row r="8" spans="1:14" ht="19.899999999999999" customHeight="1" thickBot="1" x14ac:dyDescent="0.3">
      <c r="F8" s="153"/>
      <c r="G8" s="153"/>
    </row>
    <row r="9" spans="1:14" ht="19.899999999999999" customHeight="1" thickBot="1" x14ac:dyDescent="0.35">
      <c r="A9" s="22"/>
      <c r="B9" s="113"/>
      <c r="C9" s="112"/>
      <c r="D9" s="113"/>
      <c r="E9" s="22"/>
      <c r="F9" s="154"/>
      <c r="G9" s="154"/>
      <c r="H9" s="113"/>
      <c r="I9" s="228" t="s">
        <v>1194</v>
      </c>
      <c r="J9" s="229"/>
      <c r="K9" s="229"/>
      <c r="L9" s="229"/>
      <c r="M9" s="229"/>
      <c r="N9" s="230"/>
    </row>
    <row r="10" spans="1:14" ht="18.75" thickBot="1" x14ac:dyDescent="0.3">
      <c r="A10" s="243" t="s">
        <v>1185</v>
      </c>
      <c r="B10" s="282" t="s">
        <v>1103</v>
      </c>
      <c r="C10" s="284" t="s">
        <v>1083</v>
      </c>
      <c r="D10" s="285"/>
      <c r="E10" s="286"/>
      <c r="F10" s="253" t="s">
        <v>1201</v>
      </c>
      <c r="G10" s="254"/>
      <c r="H10" s="281"/>
      <c r="I10" s="219" t="s">
        <v>1193</v>
      </c>
      <c r="J10" s="220"/>
      <c r="K10" s="221"/>
      <c r="L10" s="205" t="s">
        <v>1153</v>
      </c>
      <c r="M10" s="206"/>
      <c r="N10" s="207"/>
    </row>
    <row r="11" spans="1:14" ht="19.899999999999999" customHeight="1" thickBot="1" x14ac:dyDescent="0.3">
      <c r="A11" s="245"/>
      <c r="B11" s="283"/>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25">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234" t="s">
        <v>1138</v>
      </c>
      <c r="B501" s="235"/>
      <c r="C501" s="235"/>
      <c r="D501" s="235"/>
      <c r="E501" s="235"/>
      <c r="F501" s="235"/>
      <c r="G501" s="235"/>
      <c r="H501" s="235"/>
      <c r="I501" s="235"/>
      <c r="J501" s="235"/>
      <c r="K501" s="235"/>
      <c r="L501" s="235"/>
      <c r="M501" s="235"/>
      <c r="N501" s="235"/>
    </row>
    <row r="502" spans="1:14" x14ac:dyDescent="0.25">
      <c r="A502" s="237"/>
      <c r="B502" s="238"/>
      <c r="C502" s="238"/>
      <c r="D502" s="238"/>
      <c r="E502" s="238"/>
      <c r="F502" s="238"/>
      <c r="G502" s="238"/>
      <c r="H502" s="238"/>
      <c r="I502" s="238"/>
      <c r="J502" s="238"/>
      <c r="K502" s="238"/>
      <c r="L502" s="238"/>
      <c r="M502" s="238"/>
      <c r="N502" s="238"/>
    </row>
    <row r="503" spans="1:14" ht="15.75" thickBot="1" x14ac:dyDescent="0.3">
      <c r="A503" s="240"/>
      <c r="B503" s="241"/>
      <c r="C503" s="241"/>
      <c r="D503" s="241"/>
      <c r="E503" s="241"/>
      <c r="F503" s="241"/>
      <c r="G503" s="241"/>
      <c r="H503" s="241"/>
      <c r="I503" s="241"/>
      <c r="J503" s="241"/>
      <c r="K503" s="241"/>
      <c r="L503" s="241"/>
      <c r="M503" s="241"/>
      <c r="N503" s="241"/>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 workbookViewId="0">
      <selection activeCell="B7" sqref="B7:C611"/>
    </sheetView>
  </sheetViews>
  <sheetFormatPr defaultColWidth="8.7109375" defaultRowHeight="15" x14ac:dyDescent="0.25"/>
  <cols>
    <col min="1" max="1" width="8.140625" style="145" hidden="1" customWidth="1"/>
    <col min="2" max="2" width="11.7109375" style="145" bestFit="1" customWidth="1"/>
    <col min="3" max="3" width="59.71093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ColWidth="8.7109375"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Props1.xml><?xml version="1.0" encoding="utf-8"?>
<ds:datastoreItem xmlns:ds="http://schemas.openxmlformats.org/officeDocument/2006/customXml" ds:itemID="{35CFA2AF-3C3E-492C-9A79-A8681CA57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GISKA Jonathan</dc:creator>
  <cp:lastModifiedBy>MEYER Marissa * DEQ</cp:lastModifiedBy>
  <cp:lastPrinted>2018-12-14T23:57:06Z</cp:lastPrinted>
  <dcterms:created xsi:type="dcterms:W3CDTF">2018-11-29T22:27:46Z</dcterms:created>
  <dcterms:modified xsi:type="dcterms:W3CDTF">2023-12-01T19:03:31Z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y fmtid="{D5CDD505-2E9C-101B-9397-08002B2CF9AE}" pid="3" name="MSIP_Label_db79d039-fcd0-4045-9c78-4cfb2eba0904_Enabled">
    <vt:lpwstr>true</vt:lpwstr>
  </property>
  <property fmtid="{D5CDD505-2E9C-101B-9397-08002B2CF9AE}" pid="4" name="MSIP_Label_db79d039-fcd0-4045-9c78-4cfb2eba0904_SetDate">
    <vt:lpwstr>2023-12-01T19:01:55Z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c8c2fbe2-f488-4dc7-9253-34e17ce1f032</vt:lpwstr>
  </property>
  <property fmtid="{D5CDD505-2E9C-101B-9397-08002B2CF9AE}" pid="9" name="MSIP_Label_db79d039-fcd0-4045-9c78-4cfb2eba0904_ContentBits">
    <vt:lpwstr>0</vt:lpwstr>
  </property>
</Properties>
</file>