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Deqhq1\aq shares\Misc_Shares\AQ Common\CleanerAirOR\Facility Files\New facilities\Eastern Region\TVG Nyssa Feedmill\Emissions Inventory\"/>
    </mc:Choice>
  </mc:AlternateContent>
  <xr:revisionPtr revIDLastSave="0" documentId="8_{3C865B71-A4B9-4FBC-B81D-31DCA74746CF}" xr6:coauthVersionLast="47" xr6:coauthVersionMax="47" xr10:uidLastSave="{00000000-0000-0000-0000-000000000000}"/>
  <bookViews>
    <workbookView xWindow="19090" yWindow="3080" windowWidth="19420" windowHeight="1042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2">'2. Emissions Units &amp; Activities'!$A$1:$M$39</definedName>
    <definedName name="_xlnm.Print_Area" localSheetId="3">'3. Pollutant Emissions - EF'!$A$1:$O$103</definedName>
    <definedName name="_xlnm.Print_Area" localSheetId="0">'Form Instructions'!$A$1:$M$99</definedName>
    <definedName name="_xlnm.Print_Titles" localSheetId="3">'3. Pollutant Emissions - EF'!$9:$12</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9" i="9" l="1"/>
  <c r="F35" i="9"/>
  <c r="J67" i="9" l="1"/>
  <c r="K67" i="9"/>
  <c r="L67" i="9"/>
  <c r="M67" i="9"/>
  <c r="N67" i="9"/>
  <c r="O67" i="9"/>
  <c r="J23" i="9"/>
  <c r="K23" i="9"/>
  <c r="L23" i="9"/>
  <c r="M23" i="9"/>
  <c r="N23" i="9"/>
  <c r="O23" i="9"/>
  <c r="A23" i="9"/>
  <c r="O103" i="9" l="1"/>
  <c r="N103" i="9"/>
  <c r="M103" i="9"/>
  <c r="L103" i="9"/>
  <c r="K103" i="9"/>
  <c r="J103" i="9"/>
  <c r="O102" i="9"/>
  <c r="N102" i="9"/>
  <c r="M102" i="9"/>
  <c r="L102" i="9"/>
  <c r="K102" i="9"/>
  <c r="J102" i="9"/>
  <c r="O101" i="9"/>
  <c r="N101" i="9"/>
  <c r="M101" i="9"/>
  <c r="L101" i="9"/>
  <c r="K101" i="9"/>
  <c r="J101" i="9"/>
  <c r="O100" i="9"/>
  <c r="N100" i="9"/>
  <c r="M100" i="9"/>
  <c r="L100" i="9"/>
  <c r="K100" i="9"/>
  <c r="J100" i="9"/>
  <c r="O99" i="9"/>
  <c r="N99" i="9"/>
  <c r="M99" i="9"/>
  <c r="L99" i="9"/>
  <c r="K99" i="9"/>
  <c r="J99" i="9"/>
  <c r="O98" i="9"/>
  <c r="N98" i="9"/>
  <c r="M98" i="9"/>
  <c r="L98" i="9"/>
  <c r="K98" i="9"/>
  <c r="J98" i="9"/>
  <c r="O97" i="9"/>
  <c r="N97" i="9"/>
  <c r="M97" i="9"/>
  <c r="L97" i="9"/>
  <c r="K97" i="9"/>
  <c r="J97" i="9"/>
  <c r="O96" i="9"/>
  <c r="N96" i="9"/>
  <c r="M96" i="9"/>
  <c r="L96" i="9"/>
  <c r="K96" i="9"/>
  <c r="J96" i="9"/>
  <c r="O95" i="9"/>
  <c r="N95" i="9"/>
  <c r="M95" i="9"/>
  <c r="L95" i="9"/>
  <c r="K95" i="9"/>
  <c r="J95" i="9"/>
  <c r="O94" i="9"/>
  <c r="N94" i="9"/>
  <c r="M94" i="9"/>
  <c r="L94" i="9"/>
  <c r="K94" i="9"/>
  <c r="J94" i="9"/>
  <c r="O93" i="9"/>
  <c r="N93" i="9"/>
  <c r="M93" i="9"/>
  <c r="L93" i="9"/>
  <c r="K93" i="9"/>
  <c r="J93" i="9"/>
  <c r="O92" i="9"/>
  <c r="N92" i="9"/>
  <c r="M92" i="9"/>
  <c r="L92" i="9"/>
  <c r="K92" i="9"/>
  <c r="J92" i="9"/>
  <c r="O91" i="9"/>
  <c r="N91" i="9"/>
  <c r="M91" i="9"/>
  <c r="L91" i="9"/>
  <c r="K91" i="9"/>
  <c r="J91" i="9"/>
  <c r="O90" i="9"/>
  <c r="N90" i="9"/>
  <c r="M90" i="9"/>
  <c r="L90" i="9"/>
  <c r="K90" i="9"/>
  <c r="J90" i="9"/>
  <c r="O89" i="9"/>
  <c r="N89" i="9"/>
  <c r="M89" i="9"/>
  <c r="L89" i="9"/>
  <c r="K89" i="9"/>
  <c r="J89" i="9"/>
  <c r="O88" i="9"/>
  <c r="N88" i="9"/>
  <c r="M88" i="9"/>
  <c r="L88" i="9"/>
  <c r="K88" i="9"/>
  <c r="J88" i="9"/>
  <c r="O87" i="9"/>
  <c r="N87" i="9"/>
  <c r="M87" i="9"/>
  <c r="L87" i="9"/>
  <c r="K87" i="9"/>
  <c r="J87" i="9"/>
  <c r="O86" i="9"/>
  <c r="N86" i="9"/>
  <c r="M86" i="9"/>
  <c r="L86" i="9"/>
  <c r="K86" i="9"/>
  <c r="J86" i="9"/>
  <c r="O85" i="9"/>
  <c r="N85" i="9"/>
  <c r="M85" i="9"/>
  <c r="L85" i="9"/>
  <c r="K85" i="9"/>
  <c r="J85" i="9"/>
  <c r="O84" i="9"/>
  <c r="N84" i="9"/>
  <c r="M84" i="9"/>
  <c r="L84" i="9"/>
  <c r="K84" i="9"/>
  <c r="J84" i="9"/>
  <c r="O83" i="9"/>
  <c r="N83" i="9"/>
  <c r="M83" i="9"/>
  <c r="L83" i="9"/>
  <c r="K83" i="9"/>
  <c r="J83" i="9"/>
  <c r="O82" i="9"/>
  <c r="N82" i="9"/>
  <c r="M82" i="9"/>
  <c r="L82" i="9"/>
  <c r="K82" i="9"/>
  <c r="J82" i="9"/>
  <c r="O81" i="9"/>
  <c r="N81" i="9"/>
  <c r="M81" i="9"/>
  <c r="L81" i="9"/>
  <c r="K81" i="9"/>
  <c r="J81" i="9"/>
  <c r="O80" i="9"/>
  <c r="N80" i="9"/>
  <c r="M80" i="9"/>
  <c r="L80" i="9"/>
  <c r="K80" i="9"/>
  <c r="J80" i="9"/>
  <c r="O79" i="9"/>
  <c r="N79" i="9"/>
  <c r="M79" i="9"/>
  <c r="L79" i="9"/>
  <c r="K79" i="9"/>
  <c r="J79" i="9"/>
  <c r="O78" i="9"/>
  <c r="N78" i="9"/>
  <c r="M78" i="9"/>
  <c r="L78" i="9"/>
  <c r="K78" i="9"/>
  <c r="J78" i="9"/>
  <c r="O77" i="9"/>
  <c r="N77" i="9"/>
  <c r="M77" i="9"/>
  <c r="L77" i="9"/>
  <c r="K77" i="9"/>
  <c r="J77" i="9"/>
  <c r="O76" i="9"/>
  <c r="N76" i="9"/>
  <c r="M76" i="9"/>
  <c r="L76" i="9"/>
  <c r="K76" i="9"/>
  <c r="J76" i="9"/>
  <c r="O75" i="9"/>
  <c r="N75" i="9"/>
  <c r="M75" i="9"/>
  <c r="L75" i="9"/>
  <c r="K75" i="9"/>
  <c r="J75" i="9"/>
  <c r="O74" i="9"/>
  <c r="N74" i="9"/>
  <c r="M74" i="9"/>
  <c r="L74" i="9"/>
  <c r="K74" i="9"/>
  <c r="J74" i="9"/>
  <c r="O73" i="9"/>
  <c r="N73" i="9"/>
  <c r="M73" i="9"/>
  <c r="L73" i="9"/>
  <c r="K73" i="9"/>
  <c r="J73" i="9"/>
  <c r="O72" i="9"/>
  <c r="N72" i="9"/>
  <c r="M72" i="9"/>
  <c r="L72" i="9"/>
  <c r="K72" i="9"/>
  <c r="J72" i="9"/>
  <c r="O71" i="9"/>
  <c r="N71" i="9"/>
  <c r="M71" i="9"/>
  <c r="L71" i="9"/>
  <c r="K71" i="9"/>
  <c r="J71" i="9"/>
  <c r="O70" i="9"/>
  <c r="N70" i="9"/>
  <c r="M70" i="9"/>
  <c r="L70" i="9"/>
  <c r="K70" i="9"/>
  <c r="J70" i="9"/>
  <c r="O69" i="9"/>
  <c r="N69" i="9"/>
  <c r="M69" i="9"/>
  <c r="L69" i="9"/>
  <c r="K69" i="9"/>
  <c r="J69" i="9"/>
  <c r="O68" i="9"/>
  <c r="N68" i="9"/>
  <c r="M68" i="9"/>
  <c r="L68" i="9"/>
  <c r="K68" i="9"/>
  <c r="J68" i="9"/>
  <c r="O66" i="9"/>
  <c r="N66" i="9"/>
  <c r="M66" i="9"/>
  <c r="L66" i="9"/>
  <c r="K66" i="9"/>
  <c r="J66" i="9"/>
  <c r="O65" i="9"/>
  <c r="N65" i="9"/>
  <c r="M65" i="9"/>
  <c r="L65" i="9"/>
  <c r="K65" i="9"/>
  <c r="J65" i="9"/>
  <c r="O64" i="9"/>
  <c r="N64" i="9"/>
  <c r="M64" i="9"/>
  <c r="L64" i="9"/>
  <c r="K64" i="9"/>
  <c r="J64" i="9"/>
  <c r="O63" i="9"/>
  <c r="N63" i="9"/>
  <c r="M63" i="9"/>
  <c r="L63" i="9"/>
  <c r="K63" i="9"/>
  <c r="J63" i="9"/>
  <c r="O62" i="9"/>
  <c r="N62" i="9"/>
  <c r="M62" i="9"/>
  <c r="L62" i="9"/>
  <c r="K62" i="9"/>
  <c r="J62" i="9"/>
  <c r="O61" i="9"/>
  <c r="N61" i="9"/>
  <c r="M61" i="9"/>
  <c r="L61" i="9"/>
  <c r="K61" i="9"/>
  <c r="J61" i="9"/>
  <c r="O60" i="9"/>
  <c r="N60" i="9"/>
  <c r="M60" i="9"/>
  <c r="L60" i="9"/>
  <c r="K60" i="9"/>
  <c r="J60" i="9"/>
  <c r="O59" i="9"/>
  <c r="N59" i="9"/>
  <c r="M59" i="9"/>
  <c r="O58" i="9"/>
  <c r="N58" i="9"/>
  <c r="M58" i="9"/>
  <c r="O57" i="9"/>
  <c r="N57" i="9"/>
  <c r="M57" i="9"/>
  <c r="O56" i="9"/>
  <c r="N56" i="9"/>
  <c r="M56" i="9"/>
  <c r="O55" i="9"/>
  <c r="N55" i="9"/>
  <c r="M55" i="9"/>
  <c r="O54" i="9"/>
  <c r="N54" i="9"/>
  <c r="M54" i="9"/>
  <c r="O53" i="9"/>
  <c r="N53" i="9"/>
  <c r="M53" i="9"/>
  <c r="O52" i="9"/>
  <c r="N52" i="9"/>
  <c r="M52" i="9"/>
  <c r="O51" i="9"/>
  <c r="N51" i="9"/>
  <c r="M51" i="9"/>
  <c r="O50" i="9"/>
  <c r="N50" i="9"/>
  <c r="M50" i="9"/>
  <c r="O49" i="9"/>
  <c r="N49" i="9"/>
  <c r="M49" i="9"/>
  <c r="O48" i="9"/>
  <c r="N48" i="9"/>
  <c r="M48" i="9"/>
  <c r="O47" i="9"/>
  <c r="N47" i="9"/>
  <c r="M47" i="9"/>
  <c r="O46" i="9"/>
  <c r="N46" i="9"/>
  <c r="M46" i="9"/>
  <c r="O45" i="9"/>
  <c r="N45" i="9"/>
  <c r="M45" i="9"/>
  <c r="O44" i="9"/>
  <c r="N44" i="9"/>
  <c r="M44" i="9"/>
  <c r="O43" i="9"/>
  <c r="N43" i="9"/>
  <c r="M43" i="9"/>
  <c r="O42" i="9"/>
  <c r="N42" i="9"/>
  <c r="M42" i="9"/>
  <c r="O41" i="9"/>
  <c r="N41" i="9"/>
  <c r="M41" i="9"/>
  <c r="O40" i="9"/>
  <c r="N40" i="9"/>
  <c r="M40" i="9"/>
  <c r="O39" i="9"/>
  <c r="N39" i="9"/>
  <c r="M39" i="9"/>
  <c r="O38" i="9"/>
  <c r="N38" i="9"/>
  <c r="M38" i="9"/>
  <c r="O37" i="9"/>
  <c r="N37" i="9"/>
  <c r="M37" i="9"/>
  <c r="O36" i="9"/>
  <c r="N36" i="9"/>
  <c r="M36" i="9"/>
  <c r="O35" i="9"/>
  <c r="N35" i="9"/>
  <c r="M35" i="9"/>
  <c r="O34" i="9"/>
  <c r="N34" i="9"/>
  <c r="M34" i="9"/>
  <c r="O33" i="9"/>
  <c r="N33" i="9"/>
  <c r="M33" i="9"/>
  <c r="O32" i="9"/>
  <c r="N32" i="9"/>
  <c r="M32" i="9"/>
  <c r="O31" i="9"/>
  <c r="N31" i="9"/>
  <c r="M31" i="9"/>
  <c r="O30" i="9"/>
  <c r="N30" i="9"/>
  <c r="M30" i="9"/>
  <c r="O29" i="9"/>
  <c r="N29" i="9"/>
  <c r="M29" i="9"/>
  <c r="O28" i="9"/>
  <c r="N28" i="9"/>
  <c r="M28" i="9"/>
  <c r="O27" i="9"/>
  <c r="N27" i="9"/>
  <c r="M27" i="9"/>
  <c r="O26" i="9"/>
  <c r="N26" i="9"/>
  <c r="M26" i="9"/>
  <c r="O25" i="9"/>
  <c r="N25" i="9"/>
  <c r="M25" i="9"/>
  <c r="O24" i="9"/>
  <c r="N24" i="9"/>
  <c r="M24" i="9"/>
  <c r="O22" i="9"/>
  <c r="N22" i="9"/>
  <c r="M22" i="9"/>
  <c r="O21" i="9"/>
  <c r="N21" i="9"/>
  <c r="M21" i="9"/>
  <c r="O20" i="9"/>
  <c r="N20" i="9"/>
  <c r="M20" i="9"/>
  <c r="O19" i="9"/>
  <c r="N19" i="9"/>
  <c r="M19" i="9"/>
  <c r="O18" i="9"/>
  <c r="N18" i="9"/>
  <c r="M18" i="9"/>
  <c r="O17" i="9"/>
  <c r="N17" i="9"/>
  <c r="M17" i="9"/>
  <c r="O16" i="9"/>
  <c r="N16" i="9"/>
  <c r="M16"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2" i="9"/>
  <c r="L21" i="9"/>
  <c r="L20" i="9"/>
  <c r="L19" i="9"/>
  <c r="L18" i="9"/>
  <c r="L17" i="9"/>
  <c r="L16" i="9"/>
  <c r="K16"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2" i="9"/>
  <c r="K21" i="9"/>
  <c r="K20" i="9"/>
  <c r="K19" i="9"/>
  <c r="K18" i="9"/>
  <c r="K17" i="9"/>
  <c r="J16" i="9"/>
  <c r="J59" i="9"/>
  <c r="J58" i="9"/>
  <c r="J57" i="9"/>
  <c r="J56" i="9"/>
  <c r="J55" i="9"/>
  <c r="J54" i="9"/>
  <c r="J53" i="9"/>
  <c r="J52" i="9"/>
  <c r="J51" i="9"/>
  <c r="J50" i="9"/>
  <c r="J49" i="9"/>
  <c r="J48" i="9"/>
  <c r="J47" i="9"/>
  <c r="J46" i="9"/>
  <c r="J45" i="9"/>
  <c r="J44" i="9"/>
  <c r="J43" i="9"/>
  <c r="J42" i="9"/>
  <c r="J41" i="9"/>
  <c r="J40" i="9"/>
  <c r="J39" i="9"/>
  <c r="J38" i="9"/>
  <c r="J37" i="9"/>
  <c r="J36" i="9"/>
  <c r="J35" i="9"/>
  <c r="J34" i="9"/>
  <c r="J33" i="9"/>
  <c r="J32" i="9"/>
  <c r="J31" i="9"/>
  <c r="J30" i="9"/>
  <c r="J29" i="9"/>
  <c r="J28" i="9"/>
  <c r="J27" i="9"/>
  <c r="J26" i="9"/>
  <c r="J25" i="9"/>
  <c r="J24" i="9"/>
  <c r="J22" i="9"/>
  <c r="J21" i="9"/>
  <c r="J20" i="9"/>
  <c r="J19" i="9"/>
  <c r="J18" i="9"/>
  <c r="J17" i="9"/>
  <c r="A59" i="9"/>
  <c r="A58" i="9"/>
  <c r="A57" i="9"/>
  <c r="A56" i="9"/>
  <c r="A55" i="9"/>
  <c r="A54" i="9"/>
  <c r="A53" i="9"/>
  <c r="A52" i="9"/>
  <c r="A51" i="9"/>
  <c r="A50" i="9"/>
  <c r="A49" i="9"/>
  <c r="A48" i="9"/>
  <c r="A47" i="9"/>
  <c r="A46" i="9"/>
  <c r="A45" i="9"/>
  <c r="A44" i="9"/>
  <c r="A43" i="9"/>
  <c r="A42" i="9"/>
  <c r="A41" i="9"/>
  <c r="A40" i="9"/>
  <c r="L16" i="2"/>
  <c r="L15" i="2"/>
  <c r="K16" i="2"/>
  <c r="K15" i="2"/>
  <c r="A39" i="9"/>
  <c r="A38" i="9"/>
  <c r="A37" i="9"/>
  <c r="A36" i="9"/>
  <c r="A35" i="9"/>
  <c r="A34" i="9"/>
  <c r="A33" i="9"/>
  <c r="A32" i="9"/>
  <c r="A31" i="9"/>
  <c r="A30" i="9"/>
  <c r="A29" i="9"/>
  <c r="A28" i="9"/>
  <c r="A27" i="9"/>
  <c r="A26" i="9"/>
  <c r="A25" i="9"/>
  <c r="A24" i="9"/>
  <c r="A22" i="9"/>
  <c r="A21" i="9"/>
  <c r="A20" i="9"/>
  <c r="A19" i="9"/>
  <c r="A18" i="9"/>
  <c r="A17" i="9"/>
  <c r="A16" i="9"/>
  <c r="H16" i="2"/>
  <c r="H15" i="2"/>
  <c r="I16" i="2"/>
  <c r="I15" i="2"/>
  <c r="J16" i="2"/>
  <c r="J15" i="2"/>
  <c r="M16" i="2"/>
  <c r="M15" i="2"/>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9" i="9"/>
  <c r="D14" i="9"/>
  <c r="D13" i="9"/>
  <c r="D18" i="9"/>
  <c r="D19" i="9"/>
  <c r="D20" i="9"/>
  <c r="D21" i="9"/>
  <c r="D22"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60" i="9"/>
  <c r="D61" i="9"/>
  <c r="D62" i="9"/>
  <c r="D63" i="9"/>
  <c r="D64" i="9"/>
  <c r="D65" i="9"/>
  <c r="D66"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K17" i="11"/>
  <c r="J17" i="11"/>
  <c r="F14" i="11"/>
  <c r="K14" i="11" s="1"/>
  <c r="N14" i="11"/>
  <c r="L14" i="11"/>
  <c r="M14" i="11"/>
  <c r="J14" i="11"/>
  <c r="C15" i="9"/>
  <c r="D15" i="9" s="1"/>
  <c r="I14" i="11" l="1"/>
  <c r="M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<sst xmlns="http://schemas.openxmlformats.org/spreadsheetml/2006/main" count="2337" uniqueCount="1377">
  <si>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</si>
  <si>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</si>
  <si>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</si>
  <si>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</si>
  <si>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</si>
  <si>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</si>
  <si>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</si>
  <si>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</si>
  <si>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</si>
  <si>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</si>
  <si>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</si>
  <si>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</si>
  <si>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</si>
  <si>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</si>
  <si>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</si>
  <si>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</si>
  <si>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</si>
  <si>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</si>
  <si>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</si>
  <si>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</si>
  <si>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</si>
  <si>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</si>
  <si>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</si>
  <si>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</si>
  <si>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</si>
  <si>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</si>
  <si>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</si>
  <si>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</si>
  <si>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</si>
  <si>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</si>
  <si>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</si>
  <si>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</si>
  <si>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</si>
  <si>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</si>
  <si>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</si>
  <si>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</si>
  <si>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</si>
  <si>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</si>
  <si>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</si>
  <si>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</si>
  <si>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</si>
  <si>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</si>
  <si>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</si>
  <si>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</si>
  <si>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</si>
  <si>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</si>
  <si>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</si>
  <si>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</si>
  <si>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</si>
  <si>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</si>
  <si>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</si>
  <si>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</si>
  <si>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</si>
  <si>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</si>
  <si>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</si>
  <si>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</si>
  <si>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</si>
  <si>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</si>
  <si>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</si>
  <si>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</si>
  <si>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</si>
  <si>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</si>
  <si>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</si>
  <si>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</si>
  <si>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</si>
  <si>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</si>
  <si>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</si>
  <si>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</si>
  <si>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</si>
  <si>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</si>
  <si>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</si>
  <si>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</si>
  <si>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</si>
  <si>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</si>
  <si>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</si>
  <si>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</si>
  <si>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</si>
  <si>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</si>
  <si>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</si>
  <si>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</si>
  <si>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</si>
  <si>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</si>
  <si>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</si>
  <si>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</si>
  <si>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</si>
  <si>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</si>
  <si>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</si>
  <si>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</si>
  <si>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</si>
  <si>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</si>
  <si>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</si>
  <si>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</si>
  <si>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</si>
  <si>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</si>
  <si>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</si>
  <si>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</si>
  <si>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</si>
  <si>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</si>
  <si>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</si>
  <si>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</si>
  <si>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</si>
  <si>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</si>
  <si>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</si>
  <si>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</si>
  <si>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</si>
  <si>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</si>
  <si>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</si>
  <si>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</si>
  <si>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</si>
  <si>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</si>
  <si>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</si>
  <si>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</si>
  <si>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</si>
  <si>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</si>
  <si>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</si>
  <si>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</si>
  <si>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</si>
  <si>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</si>
  <si>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</si>
  <si>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</si>
  <si>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</si>
  <si>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</si>
  <si>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</si>
  <si>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</si>
  <si>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</si>
  <si>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</si>
  <si>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</si>
  <si>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</si>
  <si>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</si>
  <si>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</si>
  <si>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</si>
  <si>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</si>
  <si>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</si>
  <si>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</si>
  <si>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</si>
  <si>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</si>
  <si>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</si>
  <si>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</si>
  <si>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</si>
  <si>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</si>
  <si>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</si>
  <si>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</si>
  <si>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</si>
  <si>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</si>
  <si>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</si>
  <si>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</si>
  <si>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</si>
  <si>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</si>
  <si>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</si>
  <si>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</si>
  <si>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</si>
  <si>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</si>
  <si>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</si>
  <si>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</si>
  <si>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</si>
  <si>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</si>
  <si>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</si>
  <si>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</si>
  <si>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</si>
  <si>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</si>
  <si>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</si>
  <si>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</si>
  <si>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</si>
  <si>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</si>
  <si>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</si>
  <si>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</si>
  <si>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</si>
  <si>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</si>
  <si>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</si>
  <si>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</si>
  <si>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</si>
  <si>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</si>
  <si>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</si>
  <si>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</si>
  <si>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</si>
  <si>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</si>
  <si>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</si>
  <si>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</si>
  <si>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</si>
  <si>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</si>
  <si>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</si>
  <si>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</si>
  <si>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</si>
  <si>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</si>
  <si>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</si>
  <si>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</si>
  <si>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</si>
  <si>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</si>
  <si>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</si>
  <si>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</si>
  <si>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</si>
  <si>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</si>
  <si>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</si>
  <si>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</si>
  <si>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</si>
  <si>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</si>
  <si>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</si>
  <si>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</si>
  <si>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</si>
  <si>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</si>
  <si>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</si>
  <si>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</si>
  <si>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</si>
  <si>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</si>
  <si>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</si>
  <si>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</si>
  <si>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</si>
  <si>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</si>
  <si>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</si>
  <si>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</si>
  <si>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</si>
  <si>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</si>
  <si>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</si>
  <si>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</si>
  <si>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</si>
  <si>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</si>
  <si>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</si>
  <si>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</si>
  <si>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</si>
  <si>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</si>
  <si>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</si>
  <si>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</si>
  <si>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</si>
  <si>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</si>
  <si>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</si>
  <si>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</si>
  <si>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</si>
  <si>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</si>
  <si>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</si>
  <si>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</si>
  <si>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</si>
  <si>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</si>
  <si>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</si>
  <si>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</si>
  <si>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</si>
  <si>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</si>
  <si>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</si>
  <si>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</si>
  <si>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</si>
  <si>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</si>
  <si>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</si>
  <si>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</si>
  <si>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</si>
  <si>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</si>
  <si>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</si>
  <si>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</si>
  <si>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</si>
  <si>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</si>
  <si>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</si>
  <si>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</si>
  <si>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</si>
  <si>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</si>
  <si>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</si>
  <si>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</si>
  <si>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</si>
  <si>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</si>
  <si>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</si>
  <si>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</si>
  <si>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</si>
  <si>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</si>
  <si>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</si>
  <si>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</si>
  <si>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</si>
  <si>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</si>
  <si>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</si>
  <si>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</si>
  <si>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</si>
  <si>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</si>
  <si>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</si>
  <si>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</si>
  <si>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</si>
  <si>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</si>
  <si>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</si>
  <si>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</si>
  <si>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</si>
  <si>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</si>
  <si>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</si>
  <si>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</si>
  <si>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</si>
  <si>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</si>
  <si>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</si>
  <si>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</si>
  <si>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</si>
  <si>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</si>
  <si>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</si>
  <si>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</si>
  <si>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</si>
  <si>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</si>
  <si>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</si>
  <si>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</si>
  <si>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</si>
  <si>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</si>
  <si>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</si>
  <si>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</si>
  <si>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</si>
  <si>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</si>
  <si>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</si>
  <si>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</si>
  <si>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</si>
  <si>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</si>
  <si>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</si>
  <si>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</si>
  <si>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</si>
  <si>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</si>
  <si>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</si>
  <si>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</si>
  <si>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</si>
  <si>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</si>
  <si>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</si>
  <si>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</si>
  <si>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</si>
  <si>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</si>
  <si>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</si>
  <si>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</si>
  <si>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</si>
  <si>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</si>
  <si>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</si>
  <si>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</si>
  <si>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</si>
  <si>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</si>
  <si>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</si>
  <si>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</si>
  <si>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</si>
  <si>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</si>
  <si>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</si>
  <si>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</si>
  <si>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</si>
  <si>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</si>
  <si>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</si>
  <si>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</si>
  <si>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</si>
  <si>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</si>
  <si>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</si>
  <si>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</si>
  <si>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</si>
  <si>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</si>
  <si>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</si>
  <si>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</si>
  <si>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</si>
  <si>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</si>
  <si>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</si>
  <si>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</si>
  <si>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</si>
  <si>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</si>
  <si>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</si>
  <si>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</si>
  <si>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</si>
  <si>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</si>
  <si>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</si>
  <si>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</si>
  <si>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</si>
  <si>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</si>
  <si>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</si>
  <si>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</si>
  <si>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</si>
  <si>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</si>
  <si>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</si>
  <si>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</si>
  <si>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</si>
  <si>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</si>
  <si>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</si>
  <si>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</si>
  <si>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</si>
  <si>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</si>
  <si>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</si>
  <si>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</si>
  <si>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</si>
  <si>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</si>
  <si>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</si>
  <si>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</si>
  <si>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</si>
  <si>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</si>
  <si>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</si>
  <si>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</si>
  <si>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</si>
  <si>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</si>
  <si>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</si>
  <si>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</si>
  <si>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</si>
  <si>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</si>
  <si>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</si>
  <si>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</si>
  <si>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</si>
  <si>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</si>
  <si>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</si>
  <si>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</si>
  <si>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</si>
  <si>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</si>
  <si>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</si>
  <si>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</si>
  <si>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</si>
  <si>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</si>
  <si>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</si>
  <si>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</si>
  <si>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</si>
  <si>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</si>
  <si>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</si>
  <si>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</si>
  <si>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</si>
  <si>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</si>
  <si>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</si>
  <si>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</si>
  <si>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</si>
  <si>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</si>
  <si>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</si>
  <si>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</si>
  <si>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</si>
  <si>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</si>
  <si>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</si>
  <si>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</si>
  <si>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</si>
  <si>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</si>
  <si>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</si>
  <si>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</si>
  <si>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</si>
  <si>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</si>
  <si>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</si>
  <si>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</si>
  <si>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</si>
  <si>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</si>
  <si>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</si>
  <si>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</si>
  <si>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</si>
  <si>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</si>
  <si>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</si>
  <si>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</si>
  <si>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</si>
  <si>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</si>
  <si>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</si>
  <si>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</si>
  <si>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</si>
  <si>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</si>
  <si>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</si>
  <si>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</si>
  <si>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</si>
  <si>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</si>
  <si>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</si>
  <si>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</si>
  <si>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</si>
  <si>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</si>
  <si>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</si>
  <si>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</si>
  <si>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</si>
  <si>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</si>
  <si>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</si>
  <si>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</si>
  <si>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</si>
  <si>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</si>
  <si>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</si>
  <si>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</si>
  <si>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</si>
  <si>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</si>
  <si>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</si>
  <si>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</si>
  <si>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</si>
  <si>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</si>
  <si>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</si>
  <si>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</si>
  <si>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</si>
  <si>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</si>
  <si>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</si>
  <si>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</si>
  <si>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</si>
  <si>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</si>
  <si>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</si>
  <si>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</si>
  <si>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</si>
  <si>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</si>
  <si>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</si>
  <si>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</si>
  <si>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</si>
  <si>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</si>
  <si>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</si>
  <si>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</si>
  <si>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</si>
  <si>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</si>
  <si>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</si>
  <si>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</si>
  <si>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</si>
  <si>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</si>
  <si>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</si>
  <si>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</si>
  <si>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</si>
  <si>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</si>
  <si>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</si>
  <si>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</si>
  <si>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</si>
  <si>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</si>
  <si>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</si>
  <si>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</si>
  <si>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</si>
  <si>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</si>
  <si>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</si>
  <si>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</si>
  <si>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</si>
  <si>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</si>
  <si>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</si>
  <si>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</si>
  <si>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</si>
  <si>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</si>
  <si>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</si>
  <si>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</si>
  <si>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</si>
  <si>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</si>
  <si>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</si>
  <si>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</si>
  <si>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</si>
  <si>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</si>
  <si>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</si>
  <si>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</si>
  <si>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</si>
  <si>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</si>
  <si>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</si>
  <si>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</si>
  <si>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</si>
  <si>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</si>
  <si>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</si>
  <si>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</si>
  <si>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</si>
  <si>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</si>
  <si>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</si>
  <si>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</si>
  <si>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</si>
  <si>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</si>
  <si>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</si>
  <si>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</si>
  <si>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</si>
  <si>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</si>
  <si>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</si>
  <si>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</si>
  <si>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</si>
  <si>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</si>
  <si>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</si>
  <si>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</si>
  <si>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</si>
  <si>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</si>
  <si>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</si>
  <si>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</si>
  <si>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</si>
  <si>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</si>
  <si>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</si>
  <si>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</si>
  <si>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</si>
  <si>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</si>
  <si>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</si>
  <si>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</si>
  <si>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</si>
  <si>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</si>
  <si>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</si>
  <si>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</si>
  <si>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</si>
  <si>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</si>
  <si>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</si>
  <si>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</si>
  <si>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</si>
  <si>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</si>
  <si>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</si>
  <si>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</si>
  <si>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</si>
  <si>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</si>
  <si>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</si>
  <si>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</si>
  <si>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</si>
  <si>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</si>
  <si>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</si>
  <si>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</si>
  <si>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</si>
  <si>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</si>
  <si>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</si>
  <si>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</si>
  <si>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</si>
  <si>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</si>
  <si>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</si>
  <si>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</si>
  <si>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</si>
  <si>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</si>
  <si>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</si>
  <si>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</si>
  <si>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</si>
  <si>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</si>
  <si>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</si>
  <si>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</si>
  <si>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</si>
  <si>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</si>
  <si>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</si>
  <si>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</si>
  <si>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</si>
  <si>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</si>
  <si>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</si>
  <si>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</si>
  <si>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</si>
  <si>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</si>
  <si>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</si>
  <si>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</si>
  <si>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</si>
  <si>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</si>
  <si>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</si>
  <si>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</si>
  <si>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</si>
  <si>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</si>
  <si>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</si>
  <si>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</si>
  <si>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</si>
  <si>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</si>
  <si>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</si>
  <si>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</si>
  <si>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</si>
  <si>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</si>
  <si>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</si>
  <si>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</si>
  <si>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</si>
  <si>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</si>
  <si>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</si>
  <si>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</si>
  <si>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</si>
  <si>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</si>
  <si>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</si>
  <si>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</si>
  <si>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</si>
  <si>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</si>
  <si>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</si>
  <si>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</si>
  <si>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</si>
  <si>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</si>
  <si>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</si>
  <si>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</si>
  <si>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</si>
  <si>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</si>
  <si>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</si>
  <si>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</si>
  <si>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</si>
  <si>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</si>
  <si>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</si>
  <si>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</si>
  <si>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</si>
  <si>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</si>
  <si>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</si>
  <si>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</si>
  <si>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</si>
  <si>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</si>
  <si>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</si>
  <si>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</si>
  <si>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</si>
  <si>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</si>
  <si>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</si>
  <si>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</si>
  <si>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</si>
  <si>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</si>
  <si>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</si>
  <si>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</si>
  <si>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</si>
  <si>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</si>
  <si>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</si>
  <si>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</si>
  <si>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</si>
  <si>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</si>
  <si>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</si>
  <si>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</si>
  <si>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</si>
  <si>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</si>
  <si>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</si>
  <si>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</si>
  <si>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</si>
  <si>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</si>
  <si>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</si>
  <si>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</si>
  <si>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</si>
  <si>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</si>
  <si>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</si>
  <si>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</si>
  <si>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</si>
  <si>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</si>
  <si>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</si>
  <si>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</si>
  <si>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</si>
  <si>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</si>
  <si>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</si>
  <si>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</si>
  <si>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</si>
  <si>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</si>
  <si>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</si>
  <si>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</si>
  <si>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</si>
  <si>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</si>
  <si>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</si>
  <si>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</si>
  <si>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</si>
  <si>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</si>
  <si>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</si>
  <si>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</si>
  <si>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</si>
  <si>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</si>
  <si>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</si>
  <si>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</si>
  <si>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</si>
  <si>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</si>
  <si>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</si>
  <si>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</si>
  <si>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</si>
  <si>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</si>
  <si>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</si>
  <si>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</si>
  <si>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</si>
  <si>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</si>
  <si>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</si>
  <si>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</si>
  <si>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</si>
  <si>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</si>
  <si>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</si>
  <si>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</si>
  <si>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</si>
  <si>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</si>
  <si>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</si>
  <si>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</si>
  <si>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</si>
  <si>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</si>
  <si>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</si>
  <si>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</si>
  <si>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</si>
  <si>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</si>
  <si>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</si>
  <si>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</si>
  <si>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</si>
  <si>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</si>
  <si>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</si>
  <si>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</si>
  <si>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</si>
  <si>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</si>
  <si>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</si>
  <si>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</si>
  <si>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</si>
  <si>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</si>
  <si>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</si>
  <si>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</si>
  <si>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</si>
  <si>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</si>
  <si>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</si>
  <si>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</si>
  <si>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</si>
  <si>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</si>
  <si>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</si>
  <si>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</si>
  <si>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</si>
  <si>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</si>
  <si>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</si>
  <si>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</si>
  <si>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</si>
  <si>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</si>
  <si>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</si>
  <si>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</si>
  <si>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</si>
  <si>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</si>
  <si>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</si>
  <si>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</si>
  <si>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</si>
  <si>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</si>
  <si>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</si>
  <si>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</si>
  <si>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</si>
  <si>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</si>
  <si>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</si>
  <si>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</si>
  <si>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</si>
  <si>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</si>
  <si>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</si>
  <si>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</si>
  <si>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</si>
  <si>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</si>
  <si>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</si>
  <si>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</si>
  <si>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</si>
  <si>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</si>
  <si>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</si>
  <si>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</si>
  <si>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</si>
  <si>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</si>
  <si>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</si>
  <si>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</si>
  <si>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</si>
  <si>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</si>
  <si>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</si>
  <si>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</si>
  <si>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</si>
  <si>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</si>
  <si>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</si>
  <si>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</si>
  <si>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</si>
  <si>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</si>
  <si>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</si>
  <si>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</si>
  <si>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</si>
  <si>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</si>
  <si>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</si>
  <si>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</si>
  <si>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</si>
  <si>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</si>
  <si>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</si>
  <si>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</si>
  <si>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</si>
  <si>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</si>
  <si>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</si>
  <si>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</si>
  <si>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</si>
  <si>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</si>
  <si>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</si>
  <si>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</si>
  <si>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</si>
  <si>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</si>
  <si>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</si>
  <si>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</si>
  <si>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</si>
  <si>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</si>
  <si>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</si>
  <si>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</si>
  <si>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</si>
  <si>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</si>
  <si>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</si>
  <si>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</si>
  <si>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</si>
  <si>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</si>
  <si>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</si>
  <si>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</si>
  <si>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</si>
  <si>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</si>
  <si>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</si>
  <si>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</si>
  <si>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</si>
  <si>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</si>
  <si>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</si>
  <si>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</si>
  <si>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</si>
  <si>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</si>
  <si>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</si>
  <si>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</si>
  <si>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</si>
  <si>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</si>
  <si>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</si>
  <si>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</si>
  <si>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</si>
  <si>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</si>
  <si>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</si>
  <si>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</si>
  <si>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</si>
  <si>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</si>
  <si>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</si>
  <si>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</si>
  <si>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</si>
  <si>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</si>
  <si>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</si>
  <si>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</si>
  <si>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</si>
  <si>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</si>
  <si>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</si>
  <si>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</si>
  <si>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</si>
  <si>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</si>
  <si>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</si>
  <si>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</si>
  <si>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</si>
  <si>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</si>
  <si>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</si>
  <si>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</si>
  <si>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</si>
  <si>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</si>
  <si>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</si>
  <si>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</si>
  <si>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</si>
  <si>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</si>
  <si>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</si>
  <si>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</si>
  <si>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</si>
  <si>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</si>
  <si>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</si>
  <si>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</si>
  <si>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</si>
  <si>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</si>
  <si>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</si>
  <si>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</si>
  <si>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</si>
  <si>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</si>
  <si>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</si>
  <si>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</si>
  <si>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</si>
  <si>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</si>
  <si>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</si>
  <si>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</si>
  <si>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</si>
  <si>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</si>
  <si>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</si>
  <si>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</si>
  <si>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</si>
  <si>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</si>
  <si>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</si>
  <si>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</si>
  <si>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</si>
  <si>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</si>
  <si>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</si>
  <si>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</si>
  <si>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</si>
  <si>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</si>
  <si>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</si>
  <si>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</si>
  <si>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</si>
  <si>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</si>
  <si>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</si>
  <si>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</si>
  <si>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</si>
  <si>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</si>
  <si>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</si>
  <si>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</si>
  <si>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</si>
  <si>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</si>
  <si>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</si>
  <si>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</si>
  <si>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</si>
  <si>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</si>
  <si>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</si>
  <si>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</si>
  <si>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</si>
  <si>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</si>
  <si>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</si>
  <si>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</si>
  <si>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</si>
  <si>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</si>
  <si>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</si>
  <si>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</si>
  <si>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</si>
  <si>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</si>
  <si>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</si>
  <si>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</si>
  <si>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</si>
  <si>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</si>
  <si>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</si>
  <si>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</si>
  <si>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</si>
  <si>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</si>
  <si>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</si>
  <si>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</si>
  <si>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</si>
  <si>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</si>
  <si>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</si>
  <si>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</si>
  <si>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</si>
  <si>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</si>
  <si>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</si>
  <si>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</si>
  <si>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</si>
  <si>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</si>
  <si>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</si>
  <si>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</si>
  <si>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</si>
  <si>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</si>
  <si>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</si>
  <si>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</si>
  <si>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</si>
  <si>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</si>
  <si>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</si>
  <si>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</si>
  <si>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</si>
  <si>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</si>
  <si>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</si>
  <si>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</si>
  <si>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</si>
  <si>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</si>
  <si>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</si>
  <si>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</si>
  <si>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</si>
  <si>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</si>
  <si>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</si>
  <si>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</si>
  <si>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</si>
  <si>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</si>
  <si>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</si>
  <si>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</si>
  <si>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</si>
  <si>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</si>
  <si>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</si>
  <si>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</si>
  <si>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</si>
  <si>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</si>
  <si>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</si>
  <si>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</si>
  <si>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</si>
  <si>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</si>
  <si>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</si>
  <si>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</si>
  <si>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</si>
  <si>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</si>
  <si>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</si>
  <si>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</si>
  <si>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</si>
  <si>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</si>
  <si>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</si>
  <si>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</si>
  <si>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</si>
  <si>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</si>
  <si>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</si>
  <si>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</si>
  <si>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</si>
  <si>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</si>
  <si>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</si>
  <si>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</si>
  <si>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</si>
  <si>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</si>
  <si>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</si>
  <si>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</si>
  <si>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</si>
  <si>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</si>
  <si>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</si>
  <si>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</si>
  <si>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</si>
  <si>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</si>
  <si>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</si>
  <si>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</si>
  <si>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</si>
  <si>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</si>
  <si>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</si>
  <si>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</si>
  <si>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</si>
  <si>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</si>
  <si>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</si>
  <si>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</si>
  <si>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</si>
  <si>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</si>
  <si>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</si>
  <si>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</si>
  <si>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</si>
  <si>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</si>
  <si>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</si>
  <si>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</si>
  <si>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</si>
  <si>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</si>
  <si>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</si>
  <si>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</si>
  <si>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</si>
  <si>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</si>
  <si>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</si>
  <si>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</si>
  <si>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</si>
  <si>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</si>
  <si>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</si>
  <si>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</si>
  <si>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</si>
  <si>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</si>
  <si>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</si>
  <si>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</si>
  <si>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</si>
  <si>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</si>
  <si>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</si>
  <si>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</si>
  <si>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</si>
  <si>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</si>
  <si>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</si>
  <si>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</si>
  <si>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</si>
  <si>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</si>
  <si>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</si>
  <si>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</si>
  <si>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</si>
  <si>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</si>
  <si>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</si>
  <si>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</si>
  <si>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</si>
  <si>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</si>
  <si>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</si>
  <si>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</si>
  <si>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</si>
  <si>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</si>
  <si>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</si>
  <si>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</si>
  <si>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</si>
  <si>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</si>
  <si>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</si>
  <si>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</si>
  <si>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</si>
  <si>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</si>
  <si>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</si>
  <si>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</si>
  <si>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</si>
  <si>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</si>
  <si>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</si>
  <si>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</si>
  <si>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</si>
  <si>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</si>
  <si>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</si>
  <si>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</si>
  <si>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</si>
  <si>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</si>
  <si>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</si>
  <si>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</si>
  <si>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</si>
  <si>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</si>
  <si>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</si>
  <si>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</si>
  <si>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</si>
  <si>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</si>
  <si>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</si>
  <si>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</si>
  <si>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</si>
  <si>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</si>
  <si>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</si>
  <si>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</si>
  <si>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</si>
  <si>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</si>
  <si>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</si>
  <si>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</si>
  <si>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</si>
  <si>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</si>
  <si>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</si>
  <si>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</si>
  <si>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</si>
  <si>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</si>
  <si>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</si>
  <si>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</si>
  <si>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</si>
  <si>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</si>
  <si>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</si>
  <si>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</si>
  <si>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</si>
  <si>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</si>
  <si>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</si>
  <si>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</si>
  <si>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</si>
  <si>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</si>
  <si>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</si>
  <si>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</si>
  <si>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</si>
  <si>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</si>
  <si>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</si>
  <si>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</si>
  <si>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</si>
  <si>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</si>
  <si>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</si>
  <si>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</si>
  <si>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</si>
  <si>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</si>
  <si>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</si>
  <si>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</si>
  <si>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</si>
  <si>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</si>
  <si>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</si>
  <si>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</si>
  <si>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</si>
  <si>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</si>
  <si>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</si>
  <si>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</si>
  <si>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</si>
  <si>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</si>
  <si>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</si>
  <si>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</si>
  <si>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</si>
  <si>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</si>
  <si>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</si>
  <si>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</si>
  <si>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</si>
  <si>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</si>
  <si>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</si>
  <si>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</si>
  <si>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</si>
  <si>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</si>
  <si>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</si>
  <si>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</si>
  <si>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</si>
  <si>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</si>
  <si>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</si>
  <si>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</si>
  <si>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</si>
  <si>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</si>
  <si>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</si>
  <si>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</si>
  <si>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</si>
  <si>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</si>
  <si>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</si>
  <si>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</si>
  <si>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</si>
  <si>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</si>
  <si>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</si>
  <si>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</si>
  <si>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</si>
  <si>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</si>
  <si>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</si>
  <si>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</si>
  <si>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</si>
  <si>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</si>
  <si>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</si>
  <si>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</si>
  <si>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</si>
  <si>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</si>
  <si>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</si>
  <si>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</si>
  <si>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</si>
  <si>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</si>
  <si>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</si>
  <si>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</si>
  <si>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</si>
  <si>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</si>
  <si>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</si>
  <si>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</si>
  <si>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</si>
  <si>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</si>
  <si>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</si>
  <si>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</si>
  <si>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</si>
  <si>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</si>
  <si>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</si>
  <si>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</si>
  <si>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</si>
  <si>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</si>
  <si>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</si>
  <si>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</si>
  <si>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</si>
  <si>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</si>
  <si>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</si>
  <si>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</si>
  <si>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</si>
  <si>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</si>
  <si>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</si>
  <si>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</si>
  <si>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</si>
  <si>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</si>
  <si>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</si>
  <si>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</si>
  <si>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</si>
  <si>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</si>
  <si>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</si>
  <si>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</si>
  <si>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</si>
  <si>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</si>
  <si>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</si>
  <si>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</si>
  <si>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</si>
  <si>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</si>
  <si>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</si>
  <si>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</si>
  <si>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</si>
  <si>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</si>
  <si>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</si>
  <si>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</si>
  <si>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</si>
  <si>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</si>
  <si>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</si>
  <si>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</si>
  <si>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</si>
  <si>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</si>
  <si>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</si>
  <si>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</si>
  <si>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</si>
  <si>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</si>
  <si>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</si>
  <si>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</si>
  <si>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</si>
  <si>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</si>
  <si>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</si>
  <si>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</si>
  <si>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</si>
  <si>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</si>
  <si>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</si>
  <si>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</si>
  <si>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</si>
  <si>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</si>
  <si>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</si>
  <si>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</si>
  <si>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</si>
  <si>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</si>
  <si>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</si>
  <si>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</si>
  <si>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</si>
  <si>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</si>
  <si>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</si>
  <si>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</si>
  <si>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</si>
  <si>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</si>
  <si>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</si>
  <si>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</si>
  <si>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</si>
  <si>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</si>
  <si>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</si>
  <si>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</si>
  <si>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</si>
  <si>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</si>
  <si>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</si>
  <si>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</si>
  <si>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</si>
  <si>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</si>
  <si>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</si>
  <si>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</si>
  <si>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</si>
  <si>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</si>
  <si>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</si>
  <si>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</si>
  <si>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</si>
  <si>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</si>
  <si>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</si>
  <si>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</si>
  <si>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</si>
  <si>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</si>
  <si>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</si>
  <si>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</si>
  <si>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</si>
  <si>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</si>
  <si>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</si>
  <si>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</si>
  <si>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</si>
  <si>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</si>
  <si>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</si>
  <si>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</si>
  <si>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</si>
  <si>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</si>
  <si>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</si>
  <si>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</si>
  <si>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</si>
  <si>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</si>
  <si>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</si>
  <si>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</si>
  <si>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</si>
  <si>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</si>
  <si>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</si>
  <si>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</si>
  <si>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</si>
  <si>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</si>
  <si>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</si>
  <si>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</si>
  <si>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</si>
  <si>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</si>
  <si>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</si>
  <si>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</si>
  <si>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</si>
  <si>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</si>
  <si>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</si>
  <si>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</si>
  <si>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</si>
  <si>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</si>
  <si>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</si>
  <si>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</si>
  <si>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</si>
  <si>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</si>
  <si>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</si>
  <si>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</si>
  <si>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</si>
  <si>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</si>
  <si>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</si>
  <si>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</si>
  <si>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</si>
  <si>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</si>
  <si>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</si>
  <si>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</si>
  <si>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</si>
  <si>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</si>
  <si>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</si>
  <si>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</si>
  <si>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</si>
  <si>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</si>
  <si>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</si>
  <si>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</si>
  <si>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</si>
  <si>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</si>
  <si>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</si>
  <si>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</si>
  <si>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</si>
  <si>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</si>
  <si>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</si>
  <si>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TVG Nyssa Feedmill</t>
  </si>
  <si>
    <t>255 King Ave.</t>
  </si>
  <si>
    <t>Nyssa</t>
  </si>
  <si>
    <t>Tim Brady</t>
  </si>
  <si>
    <t>208-338-2623</t>
  </si>
  <si>
    <t>B1</t>
  </si>
  <si>
    <t>Boiler 1</t>
  </si>
  <si>
    <t>B2</t>
  </si>
  <si>
    <t>Boiler 2</t>
  </si>
  <si>
    <t>Low NOx Burner</t>
  </si>
  <si>
    <t>MMBTU</t>
  </si>
  <si>
    <t>Natural Gas</t>
  </si>
  <si>
    <t>lb/MMscf</t>
  </si>
  <si>
    <t>AP-42, Ch 1.4, Table 1.4-3; Annual &amp; max daily EF are equal</t>
  </si>
  <si>
    <t>CAO NG Ext. Comb.; Annual &amp; max daily EF are equal</t>
  </si>
  <si>
    <t>Based on assumptions used by the EPA as outlined in the 2011 National Emissions Inventory. EPA assumes that 4% of chromium emitted during natural gas combustion is in the form of hexavalent chromium. DEQ approved natural gas combustion emission factor for chromium.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</si>
</sst>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0">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0" fillId="0" borderId="0" xfId="0" applyFont="1" applyAlignment="1" applyProtection="1">
      <alignment horizontal="center" vertical="center"/>
      <protection locked="0"/>
    </xf>
    <xf numFmtId="0" fontId="20" fillId="0" borderId="0" xfId="4" applyFont="1" applyAlignment="1" applyProtection="1">
      <alignment horizontal="left" vertical="top"/>
      <protection locked="0"/>
    </xf>
    <xf numFmtId="0" fontId="20" fillId="0" borderId="0" xfId="5" applyFont="1" applyAlignment="1" applyProtection="1">
      <alignment horizontal="left" vertic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76" zoomScaleNormal="100" workbookViewId="0">
      <selection activeCell="A35" sqref="A35"/>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9" t="s">
        <v>1160</v>
      </c>
      <c r="B5" s="199"/>
      <c r="C5" s="199"/>
      <c r="D5" s="199"/>
      <c r="E5" s="199"/>
      <c r="F5" s="199"/>
      <c r="G5" s="199"/>
      <c r="H5" s="199"/>
      <c r="I5" s="199"/>
      <c r="J5" s="199"/>
      <c r="K5" s="199"/>
      <c r="L5" s="199"/>
      <c r="M5" s="199"/>
    </row>
    <row r="6" spans="1:21" ht="34.5" customHeight="1" x14ac:dyDescent="0.35">
      <c r="A6" s="32" t="s">
        <v>1231</v>
      </c>
      <c r="B6" s="33"/>
      <c r="C6" s="33"/>
      <c r="D6" s="33"/>
      <c r="E6" s="33"/>
      <c r="F6" s="33"/>
      <c r="G6" s="33"/>
      <c r="H6" s="33"/>
      <c r="I6" s="33"/>
      <c r="J6" s="33"/>
      <c r="K6" s="33"/>
      <c r="L6" s="33"/>
      <c r="M6" s="33"/>
    </row>
    <row r="7" spans="1:21" ht="34.5" customHeight="1" x14ac:dyDescent="0.35">
      <c r="A7" s="205" t="s">
        <v>1224</v>
      </c>
      <c r="B7" s="205"/>
      <c r="C7" s="205"/>
      <c r="D7" s="205"/>
      <c r="E7" s="205"/>
      <c r="F7" s="33"/>
      <c r="G7" s="33"/>
      <c r="H7" s="33"/>
      <c r="I7" s="33"/>
      <c r="J7" s="33"/>
      <c r="K7" s="33"/>
      <c r="L7" s="33"/>
      <c r="M7" s="33"/>
    </row>
    <row r="8" spans="1:21" ht="15.75" thickBot="1" x14ac:dyDescent="0.3">
      <c r="A8" s="204"/>
      <c r="B8" s="204"/>
      <c r="C8" s="204"/>
      <c r="D8" s="204"/>
      <c r="E8" s="204"/>
      <c r="F8" s="34"/>
      <c r="G8" s="34"/>
      <c r="H8" s="34"/>
      <c r="I8" s="34"/>
      <c r="J8" s="34"/>
      <c r="K8" s="34"/>
      <c r="L8" s="34"/>
      <c r="M8" s="35"/>
    </row>
    <row r="9" spans="1:21" s="13" customFormat="1" ht="15" customHeight="1" x14ac:dyDescent="0.25">
      <c r="A9" s="200" t="s">
        <v>1183</v>
      </c>
      <c r="B9" s="200"/>
      <c r="C9" s="200"/>
      <c r="D9" s="200"/>
      <c r="E9" s="200"/>
      <c r="F9" s="200"/>
      <c r="G9" s="200"/>
      <c r="H9" s="200"/>
      <c r="I9" s="200"/>
      <c r="J9" s="200"/>
      <c r="K9" s="200"/>
      <c r="L9" s="200"/>
      <c r="M9" s="36"/>
      <c r="N9" s="12"/>
      <c r="O9" s="12"/>
      <c r="P9" s="12"/>
      <c r="Q9" s="12"/>
      <c r="R9" s="12"/>
      <c r="S9" s="12"/>
      <c r="T9" s="12"/>
      <c r="U9" s="12"/>
    </row>
    <row r="10" spans="1:21" s="13" customFormat="1" ht="21.75" customHeight="1" x14ac:dyDescent="0.25">
      <c r="A10" s="201"/>
      <c r="B10" s="201"/>
      <c r="C10" s="201"/>
      <c r="D10" s="201"/>
      <c r="E10" s="201"/>
      <c r="F10" s="201"/>
      <c r="G10" s="201"/>
      <c r="H10" s="201"/>
      <c r="I10" s="201"/>
      <c r="J10" s="201"/>
      <c r="K10" s="201"/>
      <c r="L10" s="201"/>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2" t="s">
        <v>1184</v>
      </c>
      <c r="B12" s="202"/>
      <c r="C12" s="202"/>
      <c r="D12" s="202"/>
      <c r="E12" s="202"/>
      <c r="F12" s="202"/>
      <c r="G12" s="202"/>
      <c r="H12" s="202"/>
      <c r="I12" s="202"/>
      <c r="J12" s="202"/>
      <c r="K12" s="202"/>
      <c r="L12" s="202"/>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3" t="s">
        <v>1163</v>
      </c>
      <c r="D14" s="203"/>
      <c r="E14" s="203"/>
      <c r="F14" s="203"/>
      <c r="G14" s="203"/>
      <c r="H14" s="203"/>
      <c r="I14" s="203"/>
      <c r="J14" s="203"/>
      <c r="K14" s="203"/>
      <c r="L14" s="203"/>
      <c r="M14" s="41"/>
      <c r="N14" s="14"/>
      <c r="O14" s="14"/>
      <c r="P14" s="14"/>
    </row>
    <row r="15" spans="1:21" s="13" customFormat="1" ht="69" customHeight="1" x14ac:dyDescent="0.25">
      <c r="A15" s="40" t="s">
        <v>1164</v>
      </c>
      <c r="B15" s="40" t="s">
        <v>1188</v>
      </c>
      <c r="C15" s="203" t="s">
        <v>1229</v>
      </c>
      <c r="D15" s="203"/>
      <c r="E15" s="203"/>
      <c r="F15" s="203"/>
      <c r="G15" s="203"/>
      <c r="H15" s="203"/>
      <c r="I15" s="203"/>
      <c r="J15" s="203"/>
      <c r="K15" s="203"/>
      <c r="L15" s="203"/>
      <c r="M15" s="41"/>
      <c r="N15" s="14"/>
      <c r="O15" s="14"/>
      <c r="P15" s="14"/>
    </row>
    <row r="16" spans="1:21" s="13" customFormat="1" ht="46.5" customHeight="1" x14ac:dyDescent="0.25">
      <c r="A16" s="42" t="s">
        <v>1165</v>
      </c>
      <c r="B16" s="42" t="s">
        <v>1190</v>
      </c>
      <c r="C16" s="203" t="s">
        <v>1241</v>
      </c>
      <c r="D16" s="203"/>
      <c r="E16" s="203"/>
      <c r="F16" s="203"/>
      <c r="G16" s="203"/>
      <c r="H16" s="203"/>
      <c r="I16" s="203"/>
      <c r="J16" s="203"/>
      <c r="K16" s="203"/>
      <c r="L16" s="203"/>
      <c r="M16" s="43"/>
      <c r="N16" s="15"/>
      <c r="O16" s="15"/>
      <c r="P16" s="15"/>
    </row>
    <row r="17" spans="1:16" s="13" customFormat="1" ht="69" customHeight="1" x14ac:dyDescent="0.25">
      <c r="A17" s="42" t="s">
        <v>1166</v>
      </c>
      <c r="B17" s="42" t="s">
        <v>1191</v>
      </c>
      <c r="C17" s="203" t="s">
        <v>1230</v>
      </c>
      <c r="D17" s="203"/>
      <c r="E17" s="203"/>
      <c r="F17" s="203"/>
      <c r="G17" s="203"/>
      <c r="H17" s="203"/>
      <c r="I17" s="203"/>
      <c r="J17" s="203"/>
      <c r="K17" s="203"/>
      <c r="L17" s="203"/>
      <c r="M17" s="41"/>
      <c r="N17" s="14"/>
      <c r="O17" s="14"/>
      <c r="P17" s="14"/>
    </row>
    <row r="18" spans="1:16" s="13" customFormat="1" ht="46.5" customHeight="1" x14ac:dyDescent="0.25">
      <c r="A18" s="42" t="s">
        <v>1189</v>
      </c>
      <c r="B18" s="42" t="s">
        <v>1192</v>
      </c>
      <c r="C18" s="203" t="s">
        <v>1242</v>
      </c>
      <c r="D18" s="203"/>
      <c r="E18" s="203"/>
      <c r="F18" s="203"/>
      <c r="G18" s="203"/>
      <c r="H18" s="203"/>
      <c r="I18" s="203"/>
      <c r="J18" s="203"/>
      <c r="K18" s="203"/>
      <c r="L18" s="203"/>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6" t="s">
        <v>1209</v>
      </c>
      <c r="B32" s="206"/>
      <c r="C32" s="206"/>
      <c r="D32" s="206"/>
      <c r="E32" s="206"/>
      <c r="F32" s="206"/>
      <c r="G32" s="206"/>
      <c r="H32" s="206"/>
      <c r="I32" s="206"/>
      <c r="J32" s="206"/>
      <c r="K32" s="206"/>
      <c r="L32" s="206"/>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6" t="s">
        <v>1334</v>
      </c>
      <c r="B36" s="206"/>
      <c r="C36" s="206"/>
      <c r="D36" s="206"/>
      <c r="E36" s="206"/>
      <c r="F36" s="206"/>
      <c r="G36" s="206"/>
      <c r="H36" s="206"/>
      <c r="I36" s="206"/>
      <c r="J36" s="206"/>
      <c r="K36" s="206"/>
      <c r="L36" s="206"/>
      <c r="M36" s="39"/>
    </row>
    <row r="37" spans="1:13" s="13" customFormat="1" ht="46.5" customHeight="1" x14ac:dyDescent="0.25">
      <c r="A37" s="206" t="s">
        <v>1213</v>
      </c>
      <c r="B37" s="206"/>
      <c r="C37" s="206"/>
      <c r="D37" s="206"/>
      <c r="E37" s="206"/>
      <c r="F37" s="206"/>
      <c r="G37" s="206"/>
      <c r="H37" s="206"/>
      <c r="I37" s="206"/>
      <c r="J37" s="206"/>
      <c r="K37" s="206"/>
      <c r="L37" s="206"/>
      <c r="M37" s="39"/>
    </row>
    <row r="38" spans="1:13" s="13" customFormat="1" ht="37.5" customHeight="1" x14ac:dyDescent="0.25">
      <c r="A38" s="206" t="s">
        <v>1335</v>
      </c>
      <c r="B38" s="206"/>
      <c r="C38" s="206"/>
      <c r="D38" s="206"/>
      <c r="E38" s="206"/>
      <c r="F38" s="206"/>
      <c r="G38" s="206"/>
      <c r="H38" s="206"/>
      <c r="I38" s="206"/>
      <c r="J38" s="206"/>
      <c r="K38" s="206"/>
      <c r="L38" s="206"/>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6" t="s">
        <v>1336</v>
      </c>
      <c r="B40" s="206"/>
      <c r="C40" s="206"/>
      <c r="D40" s="206"/>
      <c r="E40" s="206"/>
      <c r="F40" s="206"/>
      <c r="G40" s="206"/>
      <c r="H40" s="206"/>
      <c r="I40" s="206"/>
      <c r="J40" s="206"/>
      <c r="K40" s="206"/>
      <c r="L40" s="206"/>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6" t="s">
        <v>1244</v>
      </c>
      <c r="B47" s="206"/>
      <c r="C47" s="206"/>
      <c r="D47" s="206"/>
      <c r="E47" s="206"/>
      <c r="F47" s="206"/>
      <c r="G47" s="206"/>
      <c r="H47" s="206"/>
      <c r="I47" s="206"/>
      <c r="J47" s="206"/>
      <c r="K47" s="206"/>
      <c r="L47" s="206"/>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6" t="s">
        <v>1339</v>
      </c>
      <c r="B49" s="206"/>
      <c r="C49" s="206"/>
      <c r="D49" s="206"/>
      <c r="E49" s="206"/>
      <c r="F49" s="206"/>
      <c r="G49" s="206"/>
      <c r="H49" s="206"/>
      <c r="I49" s="206"/>
      <c r="J49" s="206"/>
      <c r="K49" s="206"/>
      <c r="L49" s="206"/>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6" t="s">
        <v>1340</v>
      </c>
      <c r="B51" s="206"/>
      <c r="C51" s="206"/>
      <c r="D51" s="206"/>
      <c r="E51" s="206"/>
      <c r="F51" s="206"/>
      <c r="G51" s="206"/>
      <c r="H51" s="206"/>
      <c r="I51" s="206"/>
      <c r="J51" s="206"/>
      <c r="K51" s="206"/>
      <c r="L51" s="206"/>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6" t="s">
        <v>1356</v>
      </c>
      <c r="B53" s="206"/>
      <c r="C53" s="206"/>
      <c r="D53" s="206"/>
      <c r="E53" s="206"/>
      <c r="F53" s="206"/>
      <c r="G53" s="206"/>
      <c r="H53" s="206"/>
      <c r="I53" s="206"/>
      <c r="J53" s="206"/>
      <c r="K53" s="206"/>
      <c r="L53" s="206"/>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6" t="s">
        <v>1214</v>
      </c>
      <c r="B66" s="206"/>
      <c r="C66" s="206"/>
      <c r="D66" s="206"/>
      <c r="E66" s="206"/>
      <c r="F66" s="206"/>
      <c r="G66" s="206"/>
      <c r="H66" s="206"/>
      <c r="I66" s="206"/>
      <c r="J66" s="206"/>
      <c r="K66" s="206"/>
      <c r="L66" s="206"/>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6" t="s">
        <v>1347</v>
      </c>
      <c r="B68" s="206"/>
      <c r="C68" s="206"/>
      <c r="D68" s="206"/>
      <c r="E68" s="206"/>
      <c r="F68" s="206"/>
      <c r="G68" s="206"/>
      <c r="H68" s="206"/>
      <c r="I68" s="206"/>
      <c r="J68" s="206"/>
      <c r="K68" s="206"/>
      <c r="L68" s="206"/>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6" t="s">
        <v>1243</v>
      </c>
      <c r="B80" s="206"/>
      <c r="C80" s="206"/>
      <c r="D80" s="206"/>
      <c r="E80" s="206"/>
      <c r="F80" s="206"/>
      <c r="G80" s="206"/>
      <c r="H80" s="206"/>
      <c r="I80" s="206"/>
      <c r="J80" s="206"/>
      <c r="K80" s="206"/>
      <c r="L80" s="206"/>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6" t="s">
        <v>1349</v>
      </c>
      <c r="B82" s="206"/>
      <c r="C82" s="206"/>
      <c r="D82" s="206"/>
      <c r="E82" s="206"/>
      <c r="F82" s="206"/>
      <c r="G82" s="206"/>
      <c r="H82" s="206"/>
      <c r="I82" s="206"/>
      <c r="J82" s="206"/>
      <c r="K82" s="206"/>
      <c r="L82" s="206"/>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6" t="s">
        <v>1222</v>
      </c>
      <c r="B84" s="206"/>
      <c r="C84" s="206"/>
      <c r="D84" s="206"/>
      <c r="E84" s="206"/>
      <c r="F84" s="206"/>
      <c r="G84" s="206"/>
      <c r="H84" s="206"/>
      <c r="I84" s="206"/>
      <c r="J84" s="206"/>
      <c r="K84" s="206"/>
      <c r="L84" s="206"/>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6" t="s">
        <v>1221</v>
      </c>
      <c r="C86" s="206"/>
      <c r="D86" s="206"/>
      <c r="E86" s="206"/>
      <c r="F86" s="206"/>
      <c r="G86" s="206"/>
      <c r="H86" s="206"/>
      <c r="I86" s="206"/>
      <c r="J86" s="206"/>
      <c r="K86" s="206"/>
      <c r="L86" s="206"/>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6" t="s">
        <v>1227</v>
      </c>
      <c r="B88" s="206"/>
      <c r="C88" s="206"/>
      <c r="D88" s="206"/>
      <c r="E88" s="206"/>
      <c r="F88" s="206"/>
      <c r="G88" s="206"/>
      <c r="H88" s="206"/>
      <c r="I88" s="206"/>
      <c r="J88" s="206"/>
      <c r="K88" s="206"/>
      <c r="L88" s="206"/>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6" t="s">
        <v>1355</v>
      </c>
      <c r="B90" s="206"/>
      <c r="C90" s="206"/>
      <c r="D90" s="206"/>
      <c r="E90" s="206"/>
      <c r="F90" s="206"/>
      <c r="G90" s="206"/>
      <c r="H90" s="206"/>
      <c r="I90" s="206"/>
      <c r="J90" s="206"/>
      <c r="K90" s="206"/>
      <c r="L90" s="206"/>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zoomScaleNormal="100" workbookViewId="0">
      <selection activeCell="B7" sqref="B7"/>
    </sheetView>
  </sheetViews>
  <sheetFormatPr defaultColWidth="9.140625" defaultRowHeight="15" x14ac:dyDescent="0.25"/>
  <cols>
    <col min="1" max="1" width="30.5703125" customWidth="1"/>
    <col min="2" max="2" width="60.5703125" customWidth="1"/>
  </cols>
  <sheetData>
    <row r="5" spans="1:2" ht="20.25" x14ac:dyDescent="0.3">
      <c r="A5" s="207" t="s">
        <v>1206</v>
      </c>
      <c r="B5" s="207"/>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97913</v>
      </c>
    </row>
    <row r="10" spans="1:2" ht="60.75" x14ac:dyDescent="0.25">
      <c r="A10" s="65" t="s">
        <v>1207</v>
      </c>
      <c r="B10" s="66"/>
    </row>
    <row r="11" spans="1:2" ht="21.95" customHeight="1" x14ac:dyDescent="0.25">
      <c r="A11" s="65" t="s">
        <v>4</v>
      </c>
      <c r="B11" s="66" t="s">
        <v>1364</v>
      </c>
    </row>
    <row r="12" spans="1:2" ht="21.95" customHeight="1" x14ac:dyDescent="0.25">
      <c r="A12" s="65" t="s">
        <v>5</v>
      </c>
      <c r="B12" s="6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M201"/>
  <sheetViews>
    <sheetView topLeftCell="D10" zoomScale="90" zoomScaleNormal="90" workbookViewId="0">
      <selection activeCell="H19" sqref="H19"/>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1" t="s">
        <v>13</v>
      </c>
      <c r="B10" s="212"/>
      <c r="C10" s="212"/>
      <c r="D10" s="227" t="s">
        <v>1087</v>
      </c>
      <c r="E10" s="228"/>
      <c r="F10" s="211" t="s">
        <v>6</v>
      </c>
      <c r="G10" s="212"/>
      <c r="H10" s="212"/>
      <c r="I10" s="212"/>
      <c r="J10" s="212"/>
      <c r="K10" s="212"/>
      <c r="L10" s="212"/>
      <c r="M10" s="213"/>
    </row>
    <row r="11" spans="1:13" ht="20.100000000000001" customHeight="1" thickBot="1" x14ac:dyDescent="0.3">
      <c r="A11" s="229" t="s">
        <v>1139</v>
      </c>
      <c r="B11" s="214" t="s">
        <v>9</v>
      </c>
      <c r="C11" s="216" t="s">
        <v>12</v>
      </c>
      <c r="D11" s="225" t="s">
        <v>11</v>
      </c>
      <c r="E11" s="218" t="s">
        <v>1086</v>
      </c>
      <c r="F11" s="220" t="s">
        <v>1354</v>
      </c>
      <c r="G11" s="218" t="s">
        <v>10</v>
      </c>
      <c r="H11" s="222" t="s">
        <v>1154</v>
      </c>
      <c r="I11" s="223"/>
      <c r="J11" s="224"/>
      <c r="K11" s="208" t="s">
        <v>1199</v>
      </c>
      <c r="L11" s="209"/>
      <c r="M11" s="210"/>
    </row>
    <row r="12" spans="1:13" ht="48" customHeight="1" thickBot="1" x14ac:dyDescent="0.3">
      <c r="A12" s="230"/>
      <c r="B12" s="215"/>
      <c r="C12" s="217"/>
      <c r="D12" s="226"/>
      <c r="E12" s="219"/>
      <c r="F12" s="221"/>
      <c r="G12" s="219"/>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1366</v>
      </c>
      <c r="B15" s="80" t="s">
        <v>1367</v>
      </c>
      <c r="C15" s="81" t="s">
        <v>1370</v>
      </c>
      <c r="D15" s="82" t="s">
        <v>1129</v>
      </c>
      <c r="E15" s="83" t="s">
        <v>1366</v>
      </c>
      <c r="F15" s="82" t="s">
        <v>1371</v>
      </c>
      <c r="G15" s="84" t="s">
        <v>1372</v>
      </c>
      <c r="H15" s="85">
        <f>25.2*12*7*52</f>
        <v>110073.59999999999</v>
      </c>
      <c r="I15" s="86">
        <f>25.2*12*7*52</f>
        <v>110073.59999999999</v>
      </c>
      <c r="J15" s="83">
        <f>25.2*8760</f>
        <v>220752</v>
      </c>
      <c r="K15" s="85">
        <f>25.2*12</f>
        <v>302.39999999999998</v>
      </c>
      <c r="L15" s="86">
        <f>25.2*12</f>
        <v>302.39999999999998</v>
      </c>
      <c r="M15" s="83">
        <f>25.2*24</f>
        <v>604.79999999999995</v>
      </c>
    </row>
    <row r="16" spans="1:13" x14ac:dyDescent="0.25">
      <c r="A16" s="79" t="s">
        <v>1368</v>
      </c>
      <c r="B16" s="80" t="s">
        <v>1369</v>
      </c>
      <c r="C16" s="81" t="s">
        <v>1370</v>
      </c>
      <c r="D16" s="82" t="s">
        <v>1129</v>
      </c>
      <c r="E16" s="83" t="s">
        <v>1368</v>
      </c>
      <c r="F16" s="82" t="s">
        <v>1371</v>
      </c>
      <c r="G16" s="84" t="s">
        <v>1372</v>
      </c>
      <c r="H16" s="85">
        <f>25.2*12*7*52</f>
        <v>110073.59999999999</v>
      </c>
      <c r="I16" s="86">
        <f>25.2*12*7*52</f>
        <v>110073.59999999999</v>
      </c>
      <c r="J16" s="83">
        <f>25.2*8760</f>
        <v>220752</v>
      </c>
      <c r="K16" s="85">
        <f>25.2*12</f>
        <v>302.39999999999998</v>
      </c>
      <c r="L16" s="86">
        <f>25.2*12</f>
        <v>302.39999999999998</v>
      </c>
      <c r="M16" s="83">
        <f>25.2*24</f>
        <v>604.79999999999995</v>
      </c>
    </row>
    <row r="17" spans="1:13" x14ac:dyDescent="0.25">
      <c r="A17" s="79"/>
      <c r="B17" s="80"/>
      <c r="C17" s="81"/>
      <c r="D17" s="82"/>
      <c r="E17" s="83"/>
      <c r="F17" s="82"/>
      <c r="G17" s="84"/>
      <c r="H17" s="85"/>
      <c r="I17" s="86"/>
      <c r="J17" s="83"/>
      <c r="K17" s="85"/>
      <c r="L17" s="86"/>
      <c r="M17" s="83"/>
    </row>
    <row r="18" spans="1:13" x14ac:dyDescent="0.25">
      <c r="A18" s="79"/>
      <c r="B18" s="80"/>
      <c r="C18" s="81"/>
      <c r="D18" s="82"/>
      <c r="E18" s="83"/>
      <c r="F18" s="82"/>
      <c r="G18" s="84"/>
      <c r="H18" s="85"/>
      <c r="I18" s="86"/>
      <c r="J18" s="83"/>
      <c r="K18" s="85"/>
      <c r="L18" s="86"/>
      <c r="M18" s="83"/>
    </row>
    <row r="19" spans="1:13" x14ac:dyDescent="0.25">
      <c r="A19" s="79"/>
      <c r="B19" s="80"/>
      <c r="C19" s="81"/>
      <c r="D19" s="82"/>
      <c r="E19" s="83"/>
      <c r="F19" s="82"/>
      <c r="G19" s="84"/>
      <c r="H19" s="85"/>
      <c r="I19" s="86"/>
      <c r="J19" s="83"/>
      <c r="K19" s="85"/>
      <c r="L19" s="86"/>
      <c r="M19" s="83"/>
    </row>
    <row r="20" spans="1:13" x14ac:dyDescent="0.25">
      <c r="A20" s="79"/>
      <c r="B20" s="80"/>
      <c r="C20" s="81"/>
      <c r="D20" s="82"/>
      <c r="E20" s="83"/>
      <c r="F20" s="82"/>
      <c r="G20" s="84"/>
      <c r="H20" s="85"/>
      <c r="I20" s="86"/>
      <c r="J20" s="83"/>
      <c r="K20" s="85"/>
      <c r="L20" s="86"/>
      <c r="M20" s="83"/>
    </row>
    <row r="21" spans="1:13" x14ac:dyDescent="0.25">
      <c r="A21" s="79"/>
      <c r="B21" s="80"/>
      <c r="C21" s="81"/>
      <c r="D21" s="82"/>
      <c r="E21" s="83"/>
      <c r="F21" s="82"/>
      <c r="G21" s="84"/>
      <c r="H21" s="85"/>
      <c r="I21" s="86"/>
      <c r="J21" s="83"/>
      <c r="K21" s="85"/>
      <c r="L21" s="86"/>
      <c r="M21" s="83"/>
    </row>
    <row r="22" spans="1:13" x14ac:dyDescent="0.25">
      <c r="A22" s="79"/>
      <c r="B22" s="80"/>
      <c r="C22" s="81"/>
      <c r="D22" s="82"/>
      <c r="E22" s="83"/>
      <c r="F22" s="82"/>
      <c r="G22" s="84"/>
      <c r="H22" s="85"/>
      <c r="I22" s="86"/>
      <c r="J22" s="83"/>
      <c r="K22" s="85"/>
      <c r="L22" s="86"/>
      <c r="M22" s="83"/>
    </row>
    <row r="23" spans="1:13" x14ac:dyDescent="0.25">
      <c r="A23" s="79"/>
      <c r="B23" s="80"/>
      <c r="C23" s="81"/>
      <c r="D23" s="82"/>
      <c r="E23" s="83"/>
      <c r="F23" s="82"/>
      <c r="G23" s="84"/>
      <c r="H23" s="85"/>
      <c r="I23" s="86"/>
      <c r="J23" s="83"/>
      <c r="K23" s="85"/>
      <c r="L23" s="86"/>
      <c r="M23" s="83"/>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83"/>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scale="43" orientation="landscape" r:id="rId1"/>
  <headerFooter>
    <oddFooter>&amp;R&amp;D</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O568"/>
  <sheetViews>
    <sheetView tabSelected="1" topLeftCell="B93" zoomScale="85" zoomScaleNormal="85" workbookViewId="0">
      <selection activeCell="F81" sqref="F81"/>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1" t="s">
        <v>1194</v>
      </c>
      <c r="K9" s="232"/>
      <c r="L9" s="232"/>
      <c r="M9" s="232"/>
      <c r="N9" s="232"/>
      <c r="O9" s="233"/>
    </row>
    <row r="10" spans="1:15" ht="21" thickBot="1" x14ac:dyDescent="0.3">
      <c r="A10" s="246" t="s">
        <v>1151</v>
      </c>
      <c r="B10" s="252" t="s">
        <v>1083</v>
      </c>
      <c r="C10" s="216"/>
      <c r="D10" s="253"/>
      <c r="E10" s="249" t="s">
        <v>1205</v>
      </c>
      <c r="F10" s="234" t="s">
        <v>1202</v>
      </c>
      <c r="G10" s="235"/>
      <c r="H10" s="235"/>
      <c r="I10" s="236"/>
      <c r="J10" s="260" t="s">
        <v>1195</v>
      </c>
      <c r="K10" s="261"/>
      <c r="L10" s="262"/>
      <c r="M10" s="266" t="s">
        <v>1198</v>
      </c>
      <c r="N10" s="267"/>
      <c r="O10" s="268"/>
    </row>
    <row r="11" spans="1:15" ht="18.75" thickBot="1" x14ac:dyDescent="0.3">
      <c r="A11" s="247"/>
      <c r="B11" s="254"/>
      <c r="C11" s="217"/>
      <c r="D11" s="255"/>
      <c r="E11" s="250"/>
      <c r="F11" s="256" t="s">
        <v>1203</v>
      </c>
      <c r="G11" s="257"/>
      <c r="H11" s="258" t="s">
        <v>1089</v>
      </c>
      <c r="I11" s="258" t="s">
        <v>1088</v>
      </c>
      <c r="J11" s="263"/>
      <c r="K11" s="264"/>
      <c r="L11" s="265"/>
      <c r="M11" s="269"/>
      <c r="N11" s="270"/>
      <c r="O11" s="271"/>
    </row>
    <row r="12" spans="1:15" ht="20.100000000000001" customHeight="1" thickBot="1" x14ac:dyDescent="0.3">
      <c r="A12" s="248"/>
      <c r="B12" s="155" t="s">
        <v>1240</v>
      </c>
      <c r="C12" s="156" t="s">
        <v>1100</v>
      </c>
      <c r="D12" s="157" t="s">
        <v>1150</v>
      </c>
      <c r="E12" s="251"/>
      <c r="F12" s="158" t="s">
        <v>1196</v>
      </c>
      <c r="G12" s="159" t="s">
        <v>1197</v>
      </c>
      <c r="H12" s="259"/>
      <c r="I12" s="259"/>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tr">
        <f>+'2. Emissions Units &amp; Activities'!$A$15</f>
        <v>B1</v>
      </c>
      <c r="B16" s="196" t="s">
        <v>867</v>
      </c>
      <c r="C16" s="197" t="s">
        <v>868</v>
      </c>
      <c r="D16" s="115">
        <f>IFERROR(IF(OR($B16="",$B16="No CAS"),INDEX('DEQ Pollutant List'!$A$7:$A$611,MATCH($C16,'DEQ Pollutant List'!$C$7:$C$611,0)),INDEX('DEQ Pollutant List'!$A$7:$A$611,MATCH($B16,'DEQ Pollutant List'!$B$7:$B$611,0))),"")</f>
        <v>427</v>
      </c>
      <c r="E16" s="101">
        <v>0</v>
      </c>
      <c r="F16" s="102">
        <v>2.4000000000000001E-5</v>
      </c>
      <c r="G16" s="103"/>
      <c r="H16" s="83" t="s">
        <v>1373</v>
      </c>
      <c r="I16" s="104" t="s">
        <v>1374</v>
      </c>
      <c r="J16" s="102">
        <f>+F16*'2. Emissions Units &amp; Activities'!$H$15/1020</f>
        <v>2.5899670588235293E-3</v>
      </c>
      <c r="K16" s="105">
        <f>+F16*'2. Emissions Units &amp; Activities'!$I$15/1020</f>
        <v>2.5899670588235293E-3</v>
      </c>
      <c r="L16" s="83">
        <f>+F16*'2. Emissions Units &amp; Activities'!$J$15/1020</f>
        <v>5.1941647058823537E-3</v>
      </c>
      <c r="M16" s="102">
        <f>+F16*'2. Emissions Units &amp; Activities'!$K$15/1020</f>
        <v>7.1152941176470587E-6</v>
      </c>
      <c r="N16" s="105">
        <f>+F16*'2. Emissions Units &amp; Activities'!$L$15/1020</f>
        <v>7.1152941176470587E-6</v>
      </c>
      <c r="O16" s="83">
        <f>+F16*'2. Emissions Units &amp; Activities'!$M$15/1020</f>
        <v>1.4230588235294117E-5</v>
      </c>
    </row>
    <row r="17" spans="1:15" x14ac:dyDescent="0.25">
      <c r="A17" s="79" t="str">
        <f>+'2. Emissions Units &amp; Activities'!$A$15</f>
        <v>B1</v>
      </c>
      <c r="B17" s="196" t="s">
        <v>887</v>
      </c>
      <c r="C17" s="197" t="s">
        <v>888</v>
      </c>
      <c r="D17" s="115">
        <f>IFERROR(IF(OR($B17="",$B17="No CAS"),INDEX('DEQ Pollutant List'!$A$7:$A$611,MATCH($C17,'DEQ Pollutant List'!$C$7:$C$611,0)),INDEX('DEQ Pollutant List'!$A$7:$A$611,MATCH($B17,'DEQ Pollutant List'!$B$7:$B$611,0))),"")</f>
        <v>439</v>
      </c>
      <c r="E17" s="101">
        <v>0</v>
      </c>
      <c r="F17" s="102">
        <v>1.7999999999999999E-6</v>
      </c>
      <c r="G17" s="103"/>
      <c r="H17" s="83" t="s">
        <v>1373</v>
      </c>
      <c r="I17" s="104" t="s">
        <v>1374</v>
      </c>
      <c r="J17" s="102">
        <f>+F17*'2. Emissions Units &amp; Activities'!$H$15/1020</f>
        <v>1.9424752941176468E-4</v>
      </c>
      <c r="K17" s="105">
        <f>+F17*'2. Emissions Units &amp; Activities'!$I$15/1020</f>
        <v>1.9424752941176468E-4</v>
      </c>
      <c r="L17" s="83">
        <f>+F17*'2. Emissions Units &amp; Activities'!$J$15/1020</f>
        <v>3.8956235294117643E-4</v>
      </c>
      <c r="M17" s="102">
        <f>+F17*'2. Emissions Units &amp; Activities'!$K$15/1020</f>
        <v>5.3364705882352936E-7</v>
      </c>
      <c r="N17" s="105">
        <f>+F17*'2. Emissions Units &amp; Activities'!$L$15/1020</f>
        <v>5.3364705882352936E-7</v>
      </c>
      <c r="O17" s="83">
        <f>+F17*'2. Emissions Units &amp; Activities'!$M$15/1020</f>
        <v>1.0672941176470587E-6</v>
      </c>
    </row>
    <row r="18" spans="1:15" x14ac:dyDescent="0.25">
      <c r="A18" s="79" t="str">
        <f>+'2. Emissions Units &amp; Activities'!$A$15</f>
        <v>B1</v>
      </c>
      <c r="B18" s="196" t="s">
        <v>881</v>
      </c>
      <c r="C18" s="197" t="s">
        <v>882</v>
      </c>
      <c r="D18" s="115">
        <f>IFERROR(IF(OR($B18="",$B18="No CAS"),INDEX('DEQ Pollutant List'!$A$7:$A$611,MATCH($C18,'DEQ Pollutant List'!$C$7:$C$611,0)),INDEX('DEQ Pollutant List'!$A$7:$A$611,MATCH($B18,'DEQ Pollutant List'!$B$7:$B$611,0))),"")</f>
        <v>436</v>
      </c>
      <c r="E18" s="101">
        <v>0</v>
      </c>
      <c r="F18" s="102">
        <v>1.5999999999999999E-5</v>
      </c>
      <c r="G18" s="103"/>
      <c r="H18" s="83" t="s">
        <v>1373</v>
      </c>
      <c r="I18" s="104" t="s">
        <v>1374</v>
      </c>
      <c r="J18" s="102">
        <f>+F18*'2. Emissions Units &amp; Activities'!$H$15/1020</f>
        <v>1.7266447058823526E-3</v>
      </c>
      <c r="K18" s="105">
        <f>+F18*'2. Emissions Units &amp; Activities'!$I$15/1020</f>
        <v>1.7266447058823526E-3</v>
      </c>
      <c r="L18" s="83">
        <f>+F18*'2. Emissions Units &amp; Activities'!$J$15/1020</f>
        <v>3.4627764705882354E-3</v>
      </c>
      <c r="M18" s="102">
        <f>+F18*'2. Emissions Units &amp; Activities'!$K$15/1020</f>
        <v>4.7435294117647052E-6</v>
      </c>
      <c r="N18" s="105">
        <f>+F18*'2. Emissions Units &amp; Activities'!$L$15/1020</f>
        <v>4.7435294117647052E-6</v>
      </c>
      <c r="O18" s="83">
        <f>+F18*'2. Emissions Units &amp; Activities'!$M$15/1020</f>
        <v>9.4870588235294104E-6</v>
      </c>
    </row>
    <row r="19" spans="1:15" x14ac:dyDescent="0.25">
      <c r="A19" s="79" t="str">
        <f>+'2. Emissions Units &amp; Activities'!$A$15</f>
        <v>B1</v>
      </c>
      <c r="B19" s="196" t="s">
        <v>813</v>
      </c>
      <c r="C19" s="197" t="s">
        <v>814</v>
      </c>
      <c r="D19" s="115">
        <f>IFERROR(IF(OR($B19="",$B19="No CAS"),INDEX('DEQ Pollutant List'!$A$7:$A$611,MATCH($C19,'DEQ Pollutant List'!$C$7:$C$611,0)),INDEX('DEQ Pollutant List'!$A$7:$A$611,MATCH($B19,'DEQ Pollutant List'!$B$7:$B$611,0))),"")</f>
        <v>402</v>
      </c>
      <c r="E19" s="101">
        <v>0</v>
      </c>
      <c r="F19" s="102">
        <v>1.7999999999999999E-6</v>
      </c>
      <c r="G19" s="103"/>
      <c r="H19" s="83" t="s">
        <v>1373</v>
      </c>
      <c r="I19" s="104" t="s">
        <v>1374</v>
      </c>
      <c r="J19" s="102">
        <f>+F19*'2. Emissions Units &amp; Activities'!$H$15/1020</f>
        <v>1.9424752941176468E-4</v>
      </c>
      <c r="K19" s="105">
        <f>+F19*'2. Emissions Units &amp; Activities'!$I$15/1020</f>
        <v>1.9424752941176468E-4</v>
      </c>
      <c r="L19" s="83">
        <f>+F19*'2. Emissions Units &amp; Activities'!$J$15/1020</f>
        <v>3.8956235294117643E-4</v>
      </c>
      <c r="M19" s="102">
        <f>+F19*'2. Emissions Units &amp; Activities'!$K$15/1020</f>
        <v>5.3364705882352936E-7</v>
      </c>
      <c r="N19" s="105">
        <f>+F19*'2. Emissions Units &amp; Activities'!$L$15/1020</f>
        <v>5.3364705882352936E-7</v>
      </c>
      <c r="O19" s="83">
        <f>+F19*'2. Emissions Units &amp; Activities'!$M$15/1020</f>
        <v>1.0672941176470587E-6</v>
      </c>
    </row>
    <row r="20" spans="1:15" x14ac:dyDescent="0.25">
      <c r="A20" s="79" t="str">
        <f>+'2. Emissions Units &amp; Activities'!$A$15</f>
        <v>B1</v>
      </c>
      <c r="B20" s="196" t="s">
        <v>815</v>
      </c>
      <c r="C20" s="197" t="s">
        <v>816</v>
      </c>
      <c r="D20" s="115">
        <f>IFERROR(IF(OR($B20="",$B20="No CAS"),INDEX('DEQ Pollutant List'!$A$7:$A$611,MATCH($C20,'DEQ Pollutant List'!$C$7:$C$611,0)),INDEX('DEQ Pollutant List'!$A$7:$A$611,MATCH($B20,'DEQ Pollutant List'!$B$7:$B$611,0))),"")</f>
        <v>403</v>
      </c>
      <c r="E20" s="101">
        <v>0</v>
      </c>
      <c r="F20" s="102">
        <v>1.7999999999999999E-6</v>
      </c>
      <c r="G20" s="103"/>
      <c r="H20" s="83" t="s">
        <v>1373</v>
      </c>
      <c r="I20" s="104" t="s">
        <v>1374</v>
      </c>
      <c r="J20" s="102">
        <f>+F20*'2. Emissions Units &amp; Activities'!$H$15/1020</f>
        <v>1.9424752941176468E-4</v>
      </c>
      <c r="K20" s="105">
        <f>+F20*'2. Emissions Units &amp; Activities'!$I$15/1020</f>
        <v>1.9424752941176468E-4</v>
      </c>
      <c r="L20" s="83">
        <f>+F20*'2. Emissions Units &amp; Activities'!$J$15/1020</f>
        <v>3.8956235294117643E-4</v>
      </c>
      <c r="M20" s="102">
        <f>+F20*'2. Emissions Units &amp; Activities'!$K$15/1020</f>
        <v>5.3364705882352936E-7</v>
      </c>
      <c r="N20" s="105">
        <f>+F20*'2. Emissions Units &amp; Activities'!$L$15/1020</f>
        <v>5.3364705882352936E-7</v>
      </c>
      <c r="O20" s="83">
        <f>+F20*'2. Emissions Units &amp; Activities'!$M$15/1020</f>
        <v>1.0672941176470587E-6</v>
      </c>
    </row>
    <row r="21" spans="1:15" x14ac:dyDescent="0.25">
      <c r="A21" s="79" t="str">
        <f>+'2. Emissions Units &amp; Activities'!$A$15</f>
        <v>B1</v>
      </c>
      <c r="B21" s="196" t="s">
        <v>14</v>
      </c>
      <c r="C21" s="197" t="s">
        <v>15</v>
      </c>
      <c r="D21" s="115">
        <f>IFERROR(IF(OR($B21="",$B21="No CAS"),INDEX('DEQ Pollutant List'!$A$7:$A$611,MATCH($C21,'DEQ Pollutant List'!$C$7:$C$611,0)),INDEX('DEQ Pollutant List'!$A$7:$A$611,MATCH($B21,'DEQ Pollutant List'!$B$7:$B$611,0))),"")</f>
        <v>1</v>
      </c>
      <c r="E21" s="101">
        <v>0</v>
      </c>
      <c r="F21" s="102">
        <v>3.0999999999999999E-3</v>
      </c>
      <c r="G21" s="103"/>
      <c r="H21" s="83" t="s">
        <v>1373</v>
      </c>
      <c r="I21" s="104" t="s">
        <v>1375</v>
      </c>
      <c r="J21" s="102">
        <f>+F21*'2. Emissions Units &amp; Activities'!$H$15/1020</f>
        <v>0.33453741176470581</v>
      </c>
      <c r="K21" s="105">
        <f>+F21*'2. Emissions Units &amp; Activities'!$I$15/1020</f>
        <v>0.33453741176470581</v>
      </c>
      <c r="L21" s="83">
        <f>+F21*'2. Emissions Units &amp; Activities'!$J$15/1020</f>
        <v>0.6709129411764706</v>
      </c>
      <c r="M21" s="102">
        <f>+F21*'2. Emissions Units &amp; Activities'!$K$15/1020</f>
        <v>9.1905882352941171E-4</v>
      </c>
      <c r="N21" s="105">
        <f>+F21*'2. Emissions Units &amp; Activities'!$L$15/1020</f>
        <v>9.1905882352941171E-4</v>
      </c>
      <c r="O21" s="83">
        <f>+F21*'2. Emissions Units &amp; Activities'!$M$15/1020</f>
        <v>1.8381176470588234E-3</v>
      </c>
    </row>
    <row r="22" spans="1:15" x14ac:dyDescent="0.25">
      <c r="A22" s="79" t="str">
        <f>+'2. Emissions Units &amp; Activities'!$A$15</f>
        <v>B1</v>
      </c>
      <c r="B22" s="196" t="s">
        <v>24</v>
      </c>
      <c r="C22" s="197" t="s">
        <v>25</v>
      </c>
      <c r="D22" s="115">
        <f>IFERROR(IF(OR($B22="",$B22="No CAS"),INDEX('DEQ Pollutant List'!$A$7:$A$611,MATCH($C22,'DEQ Pollutant List'!$C$7:$C$611,0)),INDEX('DEQ Pollutant List'!$A$7:$A$611,MATCH($B22,'DEQ Pollutant List'!$B$7:$B$611,0))),"")</f>
        <v>5</v>
      </c>
      <c r="E22" s="101">
        <v>0</v>
      </c>
      <c r="F22" s="102">
        <v>2.7000000000000001E-3</v>
      </c>
      <c r="G22" s="103"/>
      <c r="H22" s="83" t="s">
        <v>1373</v>
      </c>
      <c r="I22" s="104" t="s">
        <v>1375</v>
      </c>
      <c r="J22" s="102">
        <f>+F22*'2. Emissions Units &amp; Activities'!$H$15/1020</f>
        <v>0.29137129411764706</v>
      </c>
      <c r="K22" s="105">
        <f>+F22*'2. Emissions Units &amp; Activities'!$I$15/1020</f>
        <v>0.29137129411764706</v>
      </c>
      <c r="L22" s="83">
        <f>+F22*'2. Emissions Units &amp; Activities'!$J$15/1020</f>
        <v>0.58434352941176471</v>
      </c>
      <c r="M22" s="102">
        <f>+F22*'2. Emissions Units &amp; Activities'!$K$15/1020</f>
        <v>8.0047058823529409E-4</v>
      </c>
      <c r="N22" s="105">
        <f>+F22*'2. Emissions Units &amp; Activities'!$L$15/1020</f>
        <v>8.0047058823529409E-4</v>
      </c>
      <c r="O22" s="83">
        <f>+F22*'2. Emissions Units &amp; Activities'!$M$15/1020</f>
        <v>1.6009411764705882E-3</v>
      </c>
    </row>
    <row r="23" spans="1:15" x14ac:dyDescent="0.25">
      <c r="A23" s="79" t="str">
        <f>+'2. Emissions Units &amp; Activities'!$A$15</f>
        <v>B1</v>
      </c>
      <c r="B23" s="196" t="s">
        <v>61</v>
      </c>
      <c r="C23" s="197" t="s">
        <v>62</v>
      </c>
      <c r="D23" s="115"/>
      <c r="E23" s="101">
        <v>0</v>
      </c>
      <c r="F23" s="102">
        <v>3.2</v>
      </c>
      <c r="G23" s="103"/>
      <c r="H23" s="83" t="s">
        <v>1373</v>
      </c>
      <c r="I23" s="104" t="s">
        <v>1375</v>
      </c>
      <c r="J23" s="102">
        <f>+F23*'2. Emissions Units &amp; Activities'!$H$15/1020</f>
        <v>345.32894117647061</v>
      </c>
      <c r="K23" s="105">
        <f>+F23*'2. Emissions Units &amp; Activities'!$I$15/1020</f>
        <v>345.32894117647061</v>
      </c>
      <c r="L23" s="83">
        <f>+F23*'2. Emissions Units &amp; Activities'!$J$15/1020</f>
        <v>692.55529411764712</v>
      </c>
      <c r="M23" s="102">
        <f>+F23*'2. Emissions Units &amp; Activities'!$K$15/1020</f>
        <v>0.94870588235294118</v>
      </c>
      <c r="N23" s="105">
        <f>+F23*'2. Emissions Units &amp; Activities'!$L$15/1020</f>
        <v>0.94870588235294118</v>
      </c>
      <c r="O23" s="83">
        <f>+F23*'2. Emissions Units &amp; Activities'!$M$15/1020</f>
        <v>1.8974117647058824</v>
      </c>
    </row>
    <row r="24" spans="1:15" x14ac:dyDescent="0.25">
      <c r="A24" s="79" t="str">
        <f>+'2. Emissions Units &amp; Activities'!$A$15</f>
        <v>B1</v>
      </c>
      <c r="B24" s="196" t="s">
        <v>817</v>
      </c>
      <c r="C24" s="197" t="s">
        <v>818</v>
      </c>
      <c r="D24" s="115">
        <f>IFERROR(IF(OR($B24="",$B24="No CAS"),INDEX('DEQ Pollutant List'!$A$7:$A$611,MATCH($C24,'DEQ Pollutant List'!$C$7:$C$611,0)),INDEX('DEQ Pollutant List'!$A$7:$A$611,MATCH($B24,'DEQ Pollutant List'!$B$7:$B$611,0))),"")</f>
        <v>404</v>
      </c>
      <c r="E24" s="101">
        <v>0</v>
      </c>
      <c r="F24" s="102">
        <v>2.3999999999999999E-6</v>
      </c>
      <c r="G24" s="103"/>
      <c r="H24" s="83" t="s">
        <v>1373</v>
      </c>
      <c r="I24" s="104" t="s">
        <v>1374</v>
      </c>
      <c r="J24" s="102">
        <f>+F24*'2. Emissions Units &amp; Activities'!$H$15/1020</f>
        <v>2.5899670588235289E-4</v>
      </c>
      <c r="K24" s="105">
        <f>+F24*'2. Emissions Units &amp; Activities'!$I$15/1020</f>
        <v>2.5899670588235289E-4</v>
      </c>
      <c r="L24" s="83">
        <f>+F24*'2. Emissions Units &amp; Activities'!$J$15/1020</f>
        <v>5.1941647058823524E-4</v>
      </c>
      <c r="M24" s="102">
        <f>+F24*'2. Emissions Units &amp; Activities'!$K$15/1020</f>
        <v>7.1152941176470574E-7</v>
      </c>
      <c r="N24" s="105">
        <f>+F24*'2. Emissions Units &amp; Activities'!$L$15/1020</f>
        <v>7.1152941176470574E-7</v>
      </c>
      <c r="O24" s="83">
        <f>+F24*'2. Emissions Units &amp; Activities'!$M$15/1020</f>
        <v>1.4230588235294115E-6</v>
      </c>
    </row>
    <row r="25" spans="1:15" x14ac:dyDescent="0.25">
      <c r="A25" s="79" t="str">
        <f>+'2. Emissions Units &amp; Activities'!$A$15</f>
        <v>B1</v>
      </c>
      <c r="B25" s="196" t="s">
        <v>81</v>
      </c>
      <c r="C25" s="197" t="s">
        <v>82</v>
      </c>
      <c r="D25" s="115">
        <f>IFERROR(IF(OR($B25="",$B25="No CAS"),INDEX('DEQ Pollutant List'!$A$7:$A$611,MATCH($C25,'DEQ Pollutant List'!$C$7:$C$611,0)),INDEX('DEQ Pollutant List'!$A$7:$A$611,MATCH($B25,'DEQ Pollutant List'!$B$7:$B$611,0))),"")</f>
        <v>37</v>
      </c>
      <c r="E25" s="101">
        <v>0</v>
      </c>
      <c r="F25" s="102">
        <v>2.0000000000000001E-4</v>
      </c>
      <c r="G25" s="103"/>
      <c r="H25" s="83" t="s">
        <v>1373</v>
      </c>
      <c r="I25" s="104" t="s">
        <v>1375</v>
      </c>
      <c r="J25" s="102">
        <f>+F25*'2. Emissions Units &amp; Activities'!$H$15/1020</f>
        <v>2.1583058823529414E-2</v>
      </c>
      <c r="K25" s="105">
        <f>+F25*'2. Emissions Units &amp; Activities'!$I$15/1020</f>
        <v>2.1583058823529414E-2</v>
      </c>
      <c r="L25" s="83">
        <f>+F25*'2. Emissions Units &amp; Activities'!$J$15/1020</f>
        <v>4.3284705882352947E-2</v>
      </c>
      <c r="M25" s="102">
        <f>+F25*'2. Emissions Units &amp; Activities'!$K$15/1020</f>
        <v>5.9294117647058821E-5</v>
      </c>
      <c r="N25" s="105">
        <f>+F25*'2. Emissions Units &amp; Activities'!$L$15/1020</f>
        <v>5.9294117647058821E-5</v>
      </c>
      <c r="O25" s="83">
        <f>+F25*'2. Emissions Units &amp; Activities'!$M$15/1020</f>
        <v>1.1858823529411764E-4</v>
      </c>
    </row>
    <row r="26" spans="1:15" x14ac:dyDescent="0.25">
      <c r="A26" s="79" t="str">
        <f>+'2. Emissions Units &amp; Activities'!$A$15</f>
        <v>B1</v>
      </c>
      <c r="B26" s="196" t="s">
        <v>96</v>
      </c>
      <c r="C26" s="197" t="s">
        <v>97</v>
      </c>
      <c r="D26" s="115">
        <f>IFERROR(IF(OR($B26="",$B26="No CAS"),INDEX('DEQ Pollutant List'!$A$7:$A$611,MATCH($C26,'DEQ Pollutant List'!$C$7:$C$611,0)),INDEX('DEQ Pollutant List'!$A$7:$A$611,MATCH($B26,'DEQ Pollutant List'!$B$7:$B$611,0))),"")</f>
        <v>45</v>
      </c>
      <c r="E26" s="101">
        <v>0</v>
      </c>
      <c r="F26" s="102">
        <v>4.4000000000000003E-3</v>
      </c>
      <c r="G26" s="103"/>
      <c r="H26" s="83" t="s">
        <v>1373</v>
      </c>
      <c r="I26" s="104" t="s">
        <v>1375</v>
      </c>
      <c r="J26" s="102">
        <f>+F26*'2. Emissions Units &amp; Activities'!$H$15/1020</f>
        <v>0.47482729411764707</v>
      </c>
      <c r="K26" s="105">
        <f>+F26*'2. Emissions Units &amp; Activities'!$I$15/1020</f>
        <v>0.47482729411764707</v>
      </c>
      <c r="L26" s="83">
        <f>+F26*'2. Emissions Units &amp; Activities'!$J$15/1020</f>
        <v>0.95226352941176473</v>
      </c>
      <c r="M26" s="102">
        <f>+F26*'2. Emissions Units &amp; Activities'!$K$15/1020</f>
        <v>1.3044705882352941E-3</v>
      </c>
      <c r="N26" s="105">
        <f>+F26*'2. Emissions Units &amp; Activities'!$L$15/1020</f>
        <v>1.3044705882352941E-3</v>
      </c>
      <c r="O26" s="83">
        <f>+F26*'2. Emissions Units &amp; Activities'!$M$15/1020</f>
        <v>2.6089411764705882E-3</v>
      </c>
    </row>
    <row r="27" spans="1:15" x14ac:dyDescent="0.25">
      <c r="A27" s="79" t="str">
        <f>+'2. Emissions Units &amp; Activities'!$A$15</f>
        <v>B1</v>
      </c>
      <c r="B27" s="196" t="s">
        <v>821</v>
      </c>
      <c r="C27" s="197" t="s">
        <v>822</v>
      </c>
      <c r="D27" s="115">
        <f>IFERROR(IF(OR($B27="",$B27="No CAS"),INDEX('DEQ Pollutant List'!$A$7:$A$611,MATCH($C27,'DEQ Pollutant List'!$C$7:$C$611,0)),INDEX('DEQ Pollutant List'!$A$7:$A$611,MATCH($B27,'DEQ Pollutant List'!$B$7:$B$611,0))),"")</f>
        <v>405</v>
      </c>
      <c r="E27" s="101">
        <v>0</v>
      </c>
      <c r="F27" s="102">
        <v>1.7999999999999999E-6</v>
      </c>
      <c r="G27" s="103"/>
      <c r="H27" s="83" t="s">
        <v>1373</v>
      </c>
      <c r="I27" s="104" t="s">
        <v>1374</v>
      </c>
      <c r="J27" s="102">
        <f>+F27*'2. Emissions Units &amp; Activities'!$H$15/1020</f>
        <v>1.9424752941176468E-4</v>
      </c>
      <c r="K27" s="105">
        <f>+F27*'2. Emissions Units &amp; Activities'!$I$15/1020</f>
        <v>1.9424752941176468E-4</v>
      </c>
      <c r="L27" s="83">
        <f>+F27*'2. Emissions Units &amp; Activities'!$J$15/1020</f>
        <v>3.8956235294117643E-4</v>
      </c>
      <c r="M27" s="102">
        <f>+F27*'2. Emissions Units &amp; Activities'!$K$15/1020</f>
        <v>5.3364705882352936E-7</v>
      </c>
      <c r="N27" s="105">
        <f>+F27*'2. Emissions Units &amp; Activities'!$L$15/1020</f>
        <v>5.3364705882352936E-7</v>
      </c>
      <c r="O27" s="83">
        <f>+F27*'2. Emissions Units &amp; Activities'!$M$15/1020</f>
        <v>1.0672941176470587E-6</v>
      </c>
    </row>
    <row r="28" spans="1:15" x14ac:dyDescent="0.25">
      <c r="A28" s="79" t="str">
        <f>+'2. Emissions Units &amp; Activities'!$A$15</f>
        <v>B1</v>
      </c>
      <c r="B28" s="196" t="s">
        <v>98</v>
      </c>
      <c r="C28" s="197" t="s">
        <v>99</v>
      </c>
      <c r="D28" s="115">
        <f>IFERROR(IF(OR($B28="",$B28="No CAS"),INDEX('DEQ Pollutant List'!$A$7:$A$611,MATCH($C28,'DEQ Pollutant List'!$C$7:$C$611,0)),INDEX('DEQ Pollutant List'!$A$7:$A$611,MATCH($B28,'DEQ Pollutant List'!$B$7:$B$611,0))),"")</f>
        <v>46</v>
      </c>
      <c r="E28" s="101">
        <v>0</v>
      </c>
      <c r="F28" s="102">
        <v>5.7999999999999996E-3</v>
      </c>
      <c r="G28" s="103"/>
      <c r="H28" s="83" t="s">
        <v>1373</v>
      </c>
      <c r="I28" s="104" t="s">
        <v>1375</v>
      </c>
      <c r="J28" s="102">
        <f>+F28*'2. Emissions Units &amp; Activities'!$H$15/1020</f>
        <v>0.62590870588235281</v>
      </c>
      <c r="K28" s="105">
        <f>+F28*'2. Emissions Units &amp; Activities'!$I$15/1020</f>
        <v>0.62590870588235281</v>
      </c>
      <c r="L28" s="83">
        <f>+F28*'2. Emissions Units &amp; Activities'!$J$15/1020</f>
        <v>1.2552564705882352</v>
      </c>
      <c r="M28" s="102">
        <f>+F28*'2. Emissions Units &amp; Activities'!$K$15/1020</f>
        <v>1.7195294117647057E-3</v>
      </c>
      <c r="N28" s="105">
        <f>+F28*'2. Emissions Units &amp; Activities'!$L$15/1020</f>
        <v>1.7195294117647057E-3</v>
      </c>
      <c r="O28" s="83">
        <f>+F28*'2. Emissions Units &amp; Activities'!$M$15/1020</f>
        <v>3.4390588235294114E-3</v>
      </c>
    </row>
    <row r="29" spans="1:15" x14ac:dyDescent="0.25">
      <c r="A29" s="79" t="str">
        <f>+'2. Emissions Units &amp; Activities'!$A$15</f>
        <v>B1</v>
      </c>
      <c r="B29" s="196" t="s">
        <v>823</v>
      </c>
      <c r="C29" s="197" t="s">
        <v>824</v>
      </c>
      <c r="D29" s="115">
        <f>IFERROR(IF(OR($B29="",$B29="No CAS"),INDEX('DEQ Pollutant List'!$A$7:$A$611,MATCH($C29,'DEQ Pollutant List'!$C$7:$C$611,0)),INDEX('DEQ Pollutant List'!$A$7:$A$611,MATCH($B29,'DEQ Pollutant List'!$B$7:$B$611,0))),"")</f>
        <v>406</v>
      </c>
      <c r="E29" s="101">
        <v>0</v>
      </c>
      <c r="F29" s="102">
        <v>1.1999999999999999E-6</v>
      </c>
      <c r="G29" s="103"/>
      <c r="H29" s="83" t="s">
        <v>1373</v>
      </c>
      <c r="I29" s="104" t="s">
        <v>1375</v>
      </c>
      <c r="J29" s="102">
        <f>+F29*'2. Emissions Units &amp; Activities'!$H$15/1020</f>
        <v>1.2949835294117645E-4</v>
      </c>
      <c r="K29" s="105">
        <f>+F29*'2. Emissions Units &amp; Activities'!$I$15/1020</f>
        <v>1.2949835294117645E-4</v>
      </c>
      <c r="L29" s="83">
        <f>+F29*'2. Emissions Units &amp; Activities'!$J$15/1020</f>
        <v>2.5970823529411762E-4</v>
      </c>
      <c r="M29" s="102">
        <f>+F29*'2. Emissions Units &amp; Activities'!$K$15/1020</f>
        <v>3.5576470588235287E-7</v>
      </c>
      <c r="N29" s="105">
        <f>+F29*'2. Emissions Units &amp; Activities'!$L$15/1020</f>
        <v>3.5576470588235287E-7</v>
      </c>
      <c r="O29" s="83">
        <f>+F29*'2. Emissions Units &amp; Activities'!$M$15/1020</f>
        <v>7.1152941176470574E-7</v>
      </c>
    </row>
    <row r="30" spans="1:15" x14ac:dyDescent="0.25">
      <c r="A30" s="79" t="str">
        <f>+'2. Emissions Units &amp; Activities'!$A$15</f>
        <v>B1</v>
      </c>
      <c r="B30" s="196" t="s">
        <v>825</v>
      </c>
      <c r="C30" s="197" t="s">
        <v>826</v>
      </c>
      <c r="D30" s="115">
        <f>IFERROR(IF(OR($B30="",$B30="No CAS"),INDEX('DEQ Pollutant List'!$A$7:$A$611,MATCH($C30,'DEQ Pollutant List'!$C$7:$C$611,0)),INDEX('DEQ Pollutant List'!$A$7:$A$611,MATCH($B30,'DEQ Pollutant List'!$B$7:$B$611,0))),"")</f>
        <v>407</v>
      </c>
      <c r="E30" s="101">
        <v>0</v>
      </c>
      <c r="F30" s="102">
        <v>1.7999999999999999E-6</v>
      </c>
      <c r="G30" s="103"/>
      <c r="H30" s="83" t="s">
        <v>1373</v>
      </c>
      <c r="I30" s="104" t="s">
        <v>1374</v>
      </c>
      <c r="J30" s="102">
        <f>+F30*'2. Emissions Units &amp; Activities'!$H$15/1020</f>
        <v>1.9424752941176468E-4</v>
      </c>
      <c r="K30" s="105">
        <f>+F30*'2. Emissions Units &amp; Activities'!$I$15/1020</f>
        <v>1.9424752941176468E-4</v>
      </c>
      <c r="L30" s="83">
        <f>+F30*'2. Emissions Units &amp; Activities'!$J$15/1020</f>
        <v>3.8956235294117643E-4</v>
      </c>
      <c r="M30" s="102">
        <f>+F30*'2. Emissions Units &amp; Activities'!$K$15/1020</f>
        <v>5.3364705882352936E-7</v>
      </c>
      <c r="N30" s="105">
        <f>+F30*'2. Emissions Units &amp; Activities'!$L$15/1020</f>
        <v>5.3364705882352936E-7</v>
      </c>
      <c r="O30" s="83">
        <f>+F30*'2. Emissions Units &amp; Activities'!$M$15/1020</f>
        <v>1.0672941176470587E-6</v>
      </c>
    </row>
    <row r="31" spans="1:15" x14ac:dyDescent="0.25">
      <c r="A31" s="79" t="str">
        <f>+'2. Emissions Units &amp; Activities'!$A$15</f>
        <v>B1</v>
      </c>
      <c r="B31" s="196" t="s">
        <v>831</v>
      </c>
      <c r="C31" s="197" t="s">
        <v>832</v>
      </c>
      <c r="D31" s="115">
        <f>IFERROR(IF(OR($B31="",$B31="No CAS"),INDEX('DEQ Pollutant List'!$A$7:$A$611,MATCH($C31,'DEQ Pollutant List'!$C$7:$C$611,0)),INDEX('DEQ Pollutant List'!$A$7:$A$611,MATCH($B31,'DEQ Pollutant List'!$B$7:$B$611,0))),"")</f>
        <v>410</v>
      </c>
      <c r="E31" s="101">
        <v>0</v>
      </c>
      <c r="F31" s="102">
        <v>1.1999999999999999E-6</v>
      </c>
      <c r="G31" s="103"/>
      <c r="H31" s="83" t="s">
        <v>1373</v>
      </c>
      <c r="I31" s="104" t="s">
        <v>1374</v>
      </c>
      <c r="J31" s="102">
        <f>+F31*'2. Emissions Units &amp; Activities'!$H$15/1020</f>
        <v>1.2949835294117645E-4</v>
      </c>
      <c r="K31" s="105">
        <f>+F31*'2. Emissions Units &amp; Activities'!$I$15/1020</f>
        <v>1.2949835294117645E-4</v>
      </c>
      <c r="L31" s="83">
        <f>+F31*'2. Emissions Units &amp; Activities'!$J$15/1020</f>
        <v>2.5970823529411762E-4</v>
      </c>
      <c r="M31" s="102">
        <f>+F31*'2. Emissions Units &amp; Activities'!$K$15/1020</f>
        <v>3.5576470588235287E-7</v>
      </c>
      <c r="N31" s="105">
        <f>+F31*'2. Emissions Units &amp; Activities'!$L$15/1020</f>
        <v>3.5576470588235287E-7</v>
      </c>
      <c r="O31" s="83">
        <f>+F31*'2. Emissions Units &amp; Activities'!$M$15/1020</f>
        <v>7.1152941176470574E-7</v>
      </c>
    </row>
    <row r="32" spans="1:15" x14ac:dyDescent="0.25">
      <c r="A32" s="79" t="str">
        <f>+'2. Emissions Units &amp; Activities'!$A$15</f>
        <v>B1</v>
      </c>
      <c r="B32" s="196" t="s">
        <v>835</v>
      </c>
      <c r="C32" s="197" t="s">
        <v>836</v>
      </c>
      <c r="D32" s="115">
        <f>IFERROR(IF(OR($B32="",$B32="No CAS"),INDEX('DEQ Pollutant List'!$A$7:$A$611,MATCH($C32,'DEQ Pollutant List'!$C$7:$C$611,0)),INDEX('DEQ Pollutant List'!$A$7:$A$611,MATCH($B32,'DEQ Pollutant List'!$B$7:$B$611,0))),"")</f>
        <v>412</v>
      </c>
      <c r="E32" s="101">
        <v>0</v>
      </c>
      <c r="F32" s="102">
        <v>1.7999999999999999E-6</v>
      </c>
      <c r="G32" s="103"/>
      <c r="H32" s="83" t="s">
        <v>1373</v>
      </c>
      <c r="I32" s="104" t="s">
        <v>1374</v>
      </c>
      <c r="J32" s="102">
        <f>+F32*'2. Emissions Units &amp; Activities'!$H$15/1020</f>
        <v>1.9424752941176468E-4</v>
      </c>
      <c r="K32" s="105">
        <f>+F32*'2. Emissions Units &amp; Activities'!$I$15/1020</f>
        <v>1.9424752941176468E-4</v>
      </c>
      <c r="L32" s="83">
        <f>+F32*'2. Emissions Units &amp; Activities'!$J$15/1020</f>
        <v>3.8956235294117643E-4</v>
      </c>
      <c r="M32" s="102">
        <f>+F32*'2. Emissions Units &amp; Activities'!$K$15/1020</f>
        <v>5.3364705882352936E-7</v>
      </c>
      <c r="N32" s="105">
        <f>+F32*'2. Emissions Units &amp; Activities'!$L$15/1020</f>
        <v>5.3364705882352936E-7</v>
      </c>
      <c r="O32" s="83">
        <f>+F32*'2. Emissions Units &amp; Activities'!$M$15/1020</f>
        <v>1.0672941176470587E-6</v>
      </c>
    </row>
    <row r="33" spans="1:15" x14ac:dyDescent="0.25">
      <c r="A33" s="79" t="str">
        <f>+'2. Emissions Units &amp; Activities'!$A$15</f>
        <v>B1</v>
      </c>
      <c r="B33" s="196" t="s">
        <v>113</v>
      </c>
      <c r="C33" s="197" t="s">
        <v>114</v>
      </c>
      <c r="D33" s="115">
        <f>IFERROR(IF(OR($B33="",$B33="No CAS"),INDEX('DEQ Pollutant List'!$A$7:$A$611,MATCH($C33,'DEQ Pollutant List'!$C$7:$C$611,0)),INDEX('DEQ Pollutant List'!$A$7:$A$611,MATCH($B33,'DEQ Pollutant List'!$B$7:$B$611,0))),"")</f>
        <v>58</v>
      </c>
      <c r="E33" s="101">
        <v>0</v>
      </c>
      <c r="F33" s="102">
        <v>1.2E-5</v>
      </c>
      <c r="G33" s="103"/>
      <c r="H33" s="83" t="s">
        <v>1373</v>
      </c>
      <c r="I33" s="104" t="s">
        <v>1375</v>
      </c>
      <c r="J33" s="102">
        <f>+F33*'2. Emissions Units &amp; Activities'!$H$15/1020</f>
        <v>1.2949835294117646E-3</v>
      </c>
      <c r="K33" s="105">
        <f>+F33*'2. Emissions Units &amp; Activities'!$I$15/1020</f>
        <v>1.2949835294117646E-3</v>
      </c>
      <c r="L33" s="83">
        <f>+F33*'2. Emissions Units &amp; Activities'!$J$15/1020</f>
        <v>2.5970823529411768E-3</v>
      </c>
      <c r="M33" s="102">
        <f>+F33*'2. Emissions Units &amp; Activities'!$K$15/1020</f>
        <v>3.5576470588235293E-6</v>
      </c>
      <c r="N33" s="105">
        <f>+F33*'2. Emissions Units &amp; Activities'!$L$15/1020</f>
        <v>3.5576470588235293E-6</v>
      </c>
      <c r="O33" s="83">
        <f>+F33*'2. Emissions Units &amp; Activities'!$M$15/1020</f>
        <v>7.1152941176470587E-6</v>
      </c>
    </row>
    <row r="34" spans="1:15" x14ac:dyDescent="0.25">
      <c r="A34" s="79" t="str">
        <f>+'2. Emissions Units &amp; Activities'!$A$15</f>
        <v>B1</v>
      </c>
      <c r="B34" s="196" t="s">
        <v>154</v>
      </c>
      <c r="C34" s="197" t="s">
        <v>155</v>
      </c>
      <c r="D34" s="115">
        <f>IFERROR(IF(OR($B34="",$B34="No CAS"),INDEX('DEQ Pollutant List'!$A$7:$A$611,MATCH($C34,'DEQ Pollutant List'!$C$7:$C$611,0)),INDEX('DEQ Pollutant List'!$A$7:$A$611,MATCH($B34,'DEQ Pollutant List'!$B$7:$B$611,0))),"")</f>
        <v>83</v>
      </c>
      <c r="E34" s="101">
        <v>0</v>
      </c>
      <c r="F34" s="102">
        <v>1.1000000000000001E-3</v>
      </c>
      <c r="G34" s="103"/>
      <c r="H34" s="83" t="s">
        <v>1373</v>
      </c>
      <c r="I34" s="104" t="s">
        <v>1375</v>
      </c>
      <c r="J34" s="102">
        <f>+F34*'2. Emissions Units &amp; Activities'!$H$15/1020</f>
        <v>0.11870682352941177</v>
      </c>
      <c r="K34" s="105">
        <f>+F34*'2. Emissions Units &amp; Activities'!$I$15/1020</f>
        <v>0.11870682352941177</v>
      </c>
      <c r="L34" s="83">
        <f>+F34*'2. Emissions Units &amp; Activities'!$J$15/1020</f>
        <v>0.23806588235294118</v>
      </c>
      <c r="M34" s="102">
        <f>+F34*'2. Emissions Units &amp; Activities'!$K$15/1020</f>
        <v>3.2611764705882352E-4</v>
      </c>
      <c r="N34" s="105">
        <f>+F34*'2. Emissions Units &amp; Activities'!$L$15/1020</f>
        <v>3.2611764705882352E-4</v>
      </c>
      <c r="O34" s="83">
        <f>+F34*'2. Emissions Units &amp; Activities'!$M$15/1020</f>
        <v>6.5223529411764705E-4</v>
      </c>
    </row>
    <row r="35" spans="1:15" x14ac:dyDescent="0.25">
      <c r="A35" s="79" t="str">
        <f>+'2. Emissions Units &amp; Activities'!$A$15</f>
        <v>B1</v>
      </c>
      <c r="B35" s="196" t="s">
        <v>230</v>
      </c>
      <c r="C35" s="198" t="s">
        <v>1272</v>
      </c>
      <c r="D35" s="115">
        <f>IFERROR(IF(OR($B35="",$B35="No CAS"),INDEX('DEQ Pollutant List'!$A$7:$A$611,MATCH($C35,'DEQ Pollutant List'!$C$7:$C$611,0)),INDEX('DEQ Pollutant List'!$A$7:$A$611,MATCH($B35,'DEQ Pollutant List'!$B$7:$B$611,0))),"")</f>
        <v>136</v>
      </c>
      <c r="E35" s="101">
        <v>0</v>
      </c>
      <c r="F35" s="102">
        <f>0.0014*0.04</f>
        <v>5.5999999999999999E-5</v>
      </c>
      <c r="G35" s="103"/>
      <c r="H35" s="83" t="s">
        <v>1373</v>
      </c>
      <c r="I35" s="104" t="s">
        <v>1376</v>
      </c>
      <c r="J35" s="102">
        <f>+F35*'2. Emissions Units &amp; Activities'!$H$15/1020</f>
        <v>6.0432564705882354E-3</v>
      </c>
      <c r="K35" s="105">
        <f>+F35*'2. Emissions Units &amp; Activities'!$I$15/1020</f>
        <v>6.0432564705882354E-3</v>
      </c>
      <c r="L35" s="83">
        <f>+F35*'2. Emissions Units &amp; Activities'!$J$15/1020</f>
        <v>1.2119717647058824E-2</v>
      </c>
      <c r="M35" s="102">
        <f>+F35*'2. Emissions Units &amp; Activities'!$K$15/1020</f>
        <v>1.6602352941176469E-5</v>
      </c>
      <c r="N35" s="105">
        <f>+F35*'2. Emissions Units &amp; Activities'!$L$15/1020</f>
        <v>1.6602352941176469E-5</v>
      </c>
      <c r="O35" s="83">
        <f>+F35*'2. Emissions Units &amp; Activities'!$M$15/1020</f>
        <v>3.3204705882352938E-5</v>
      </c>
    </row>
    <row r="36" spans="1:15" x14ac:dyDescent="0.25">
      <c r="A36" s="79" t="str">
        <f>+'2. Emissions Units &amp; Activities'!$A$15</f>
        <v>B1</v>
      </c>
      <c r="B36" s="196" t="s">
        <v>839</v>
      </c>
      <c r="C36" s="197" t="s">
        <v>840</v>
      </c>
      <c r="D36" s="115">
        <f>IFERROR(IF(OR($B36="",$B36="No CAS"),INDEX('DEQ Pollutant List'!$A$7:$A$611,MATCH($C36,'DEQ Pollutant List'!$C$7:$C$611,0)),INDEX('DEQ Pollutant List'!$A$7:$A$611,MATCH($B36,'DEQ Pollutant List'!$B$7:$B$611,0))),"")</f>
        <v>414</v>
      </c>
      <c r="E36" s="101">
        <v>0</v>
      </c>
      <c r="F36" s="102">
        <v>1.7999999999999999E-6</v>
      </c>
      <c r="G36" s="103"/>
      <c r="H36" s="83" t="s">
        <v>1373</v>
      </c>
      <c r="I36" s="104" t="s">
        <v>1374</v>
      </c>
      <c r="J36" s="102">
        <f>+F36*'2. Emissions Units &amp; Activities'!$H$15/1020</f>
        <v>1.9424752941176468E-4</v>
      </c>
      <c r="K36" s="105">
        <f>+F36*'2. Emissions Units &amp; Activities'!$I$15/1020</f>
        <v>1.9424752941176468E-4</v>
      </c>
      <c r="L36" s="83">
        <f>+F36*'2. Emissions Units &amp; Activities'!$J$15/1020</f>
        <v>3.8956235294117643E-4</v>
      </c>
      <c r="M36" s="102">
        <f>+F36*'2. Emissions Units &amp; Activities'!$K$15/1020</f>
        <v>5.3364705882352936E-7</v>
      </c>
      <c r="N36" s="105">
        <f>+F36*'2. Emissions Units &amp; Activities'!$L$15/1020</f>
        <v>5.3364705882352936E-7</v>
      </c>
      <c r="O36" s="83">
        <f>+F36*'2. Emissions Units &amp; Activities'!$M$15/1020</f>
        <v>1.0672941176470587E-6</v>
      </c>
    </row>
    <row r="37" spans="1:15" x14ac:dyDescent="0.25">
      <c r="A37" s="79" t="str">
        <f>+'2. Emissions Units &amp; Activities'!$A$15</f>
        <v>B1</v>
      </c>
      <c r="B37" s="196" t="s">
        <v>234</v>
      </c>
      <c r="C37" s="197" t="s">
        <v>235</v>
      </c>
      <c r="D37" s="115">
        <f>IFERROR(IF(OR($B37="",$B37="No CAS"),INDEX('DEQ Pollutant List'!$A$7:$A$611,MATCH($C37,'DEQ Pollutant List'!$C$7:$C$611,0)),INDEX('DEQ Pollutant List'!$A$7:$A$611,MATCH($B37,'DEQ Pollutant List'!$B$7:$B$611,0))),"")</f>
        <v>146</v>
      </c>
      <c r="E37" s="101">
        <v>0</v>
      </c>
      <c r="F37" s="102">
        <v>8.3999999999999995E-5</v>
      </c>
      <c r="G37" s="103"/>
      <c r="H37" s="83" t="s">
        <v>1373</v>
      </c>
      <c r="I37" s="104" t="s">
        <v>1375</v>
      </c>
      <c r="J37" s="102">
        <f>+F37*'2. Emissions Units &amp; Activities'!$H$15/1020</f>
        <v>9.0648847058823513E-3</v>
      </c>
      <c r="K37" s="105">
        <f>+F37*'2. Emissions Units &amp; Activities'!$I$15/1020</f>
        <v>9.0648847058823513E-3</v>
      </c>
      <c r="L37" s="83">
        <f>+F37*'2. Emissions Units &amp; Activities'!$J$15/1020</f>
        <v>1.8179576470588234E-2</v>
      </c>
      <c r="M37" s="102">
        <f>+F37*'2. Emissions Units &amp; Activities'!$K$15/1020</f>
        <v>2.4903529411764704E-5</v>
      </c>
      <c r="N37" s="105">
        <f>+F37*'2. Emissions Units &amp; Activities'!$L$15/1020</f>
        <v>2.4903529411764704E-5</v>
      </c>
      <c r="O37" s="83">
        <f>+F37*'2. Emissions Units &amp; Activities'!$M$15/1020</f>
        <v>4.9807058823529407E-5</v>
      </c>
    </row>
    <row r="38" spans="1:15" x14ac:dyDescent="0.25">
      <c r="A38" s="79" t="str">
        <f>+'2. Emissions Units &amp; Activities'!$A$15</f>
        <v>B1</v>
      </c>
      <c r="B38" s="196" t="s">
        <v>236</v>
      </c>
      <c r="C38" s="197" t="s">
        <v>237</v>
      </c>
      <c r="D38" s="115">
        <f>IFERROR(IF(OR($B38="",$B38="No CAS"),INDEX('DEQ Pollutant List'!$A$7:$A$611,MATCH($C38,'DEQ Pollutant List'!$C$7:$C$611,0)),INDEX('DEQ Pollutant List'!$A$7:$A$611,MATCH($B38,'DEQ Pollutant List'!$B$7:$B$611,0))),"")</f>
        <v>149</v>
      </c>
      <c r="E38" s="101">
        <v>0</v>
      </c>
      <c r="F38" s="102">
        <v>8.4999999999999995E-4</v>
      </c>
      <c r="G38" s="103"/>
      <c r="H38" s="83" t="s">
        <v>1373</v>
      </c>
      <c r="I38" s="104" t="s">
        <v>1375</v>
      </c>
      <c r="J38" s="102">
        <f>+F38*'2. Emissions Units &amp; Activities'!$H$15/1020</f>
        <v>9.172799999999999E-2</v>
      </c>
      <c r="K38" s="105">
        <f>+F38*'2. Emissions Units &amp; Activities'!$I$15/1020</f>
        <v>9.172799999999999E-2</v>
      </c>
      <c r="L38" s="83">
        <f>+F38*'2. Emissions Units &amp; Activities'!$J$15/1020</f>
        <v>0.18395999999999998</v>
      </c>
      <c r="M38" s="102">
        <f>+F38*'2. Emissions Units &amp; Activities'!$K$15/1020</f>
        <v>2.52E-4</v>
      </c>
      <c r="N38" s="105">
        <f>+F38*'2. Emissions Units &amp; Activities'!$L$15/1020</f>
        <v>2.52E-4</v>
      </c>
      <c r="O38" s="83">
        <f>+F38*'2. Emissions Units &amp; Activities'!$M$15/1020</f>
        <v>5.04E-4</v>
      </c>
    </row>
    <row r="39" spans="1:15" x14ac:dyDescent="0.25">
      <c r="A39" s="79" t="str">
        <f>+'2. Emissions Units &amp; Activities'!$A$15</f>
        <v>B1</v>
      </c>
      <c r="B39" s="196" t="s">
        <v>849</v>
      </c>
      <c r="C39" s="197" t="s">
        <v>850</v>
      </c>
      <c r="D39" s="115">
        <f>IFERROR(IF(OR($B39="",$B39="No CAS"),INDEX('DEQ Pollutant List'!$A$7:$A$611,MATCH($C39,'DEQ Pollutant List'!$C$7:$C$611,0)),INDEX('DEQ Pollutant List'!$A$7:$A$611,MATCH($B39,'DEQ Pollutant List'!$B$7:$B$611,0))),"")</f>
        <v>419</v>
      </c>
      <c r="E39" s="101">
        <v>0</v>
      </c>
      <c r="F39" s="102">
        <v>1.1999999999999999E-6</v>
      </c>
      <c r="G39" s="103"/>
      <c r="H39" s="83" t="s">
        <v>1373</v>
      </c>
      <c r="I39" s="104" t="s">
        <v>1374</v>
      </c>
      <c r="J39" s="102">
        <f>+F39*'2. Emissions Units &amp; Activities'!$H$15/1020</f>
        <v>1.2949835294117645E-4</v>
      </c>
      <c r="K39" s="105">
        <f>+F39*'2. Emissions Units &amp; Activities'!$I$15/1020</f>
        <v>1.2949835294117645E-4</v>
      </c>
      <c r="L39" s="83">
        <f>+F39*'2. Emissions Units &amp; Activities'!$J$15/1020</f>
        <v>2.5970823529411762E-4</v>
      </c>
      <c r="M39" s="102">
        <f>+F39*'2. Emissions Units &amp; Activities'!$K$15/1020</f>
        <v>3.5576470588235287E-7</v>
      </c>
      <c r="N39" s="105">
        <f>+F39*'2. Emissions Units &amp; Activities'!$L$15/1020</f>
        <v>3.5576470588235287E-7</v>
      </c>
      <c r="O39" s="83">
        <f>+F39*'2. Emissions Units &amp; Activities'!$M$15/1020</f>
        <v>7.1152941176470574E-7</v>
      </c>
    </row>
    <row r="40" spans="1:15" x14ac:dyDescent="0.25">
      <c r="A40" s="79" t="str">
        <f>+'2. Emissions Units &amp; Activities'!$A$15</f>
        <v>B1</v>
      </c>
      <c r="B40" s="196" t="s">
        <v>410</v>
      </c>
      <c r="C40" s="197" t="s">
        <v>411</v>
      </c>
      <c r="D40" s="115">
        <f>IFERROR(IF(OR($B40="",$B40="No CAS"),INDEX('DEQ Pollutant List'!$A$7:$A$611,MATCH($C40,'DEQ Pollutant List'!$C$7:$C$611,0)),INDEX('DEQ Pollutant List'!$A$7:$A$611,MATCH($B40,'DEQ Pollutant List'!$B$7:$B$611,0))),"")</f>
        <v>229</v>
      </c>
      <c r="E40" s="101">
        <v>0</v>
      </c>
      <c r="F40" s="102">
        <v>6.8999999999999999E-3</v>
      </c>
      <c r="G40" s="103"/>
      <c r="H40" s="83" t="s">
        <v>1373</v>
      </c>
      <c r="I40" s="104" t="s">
        <v>1375</v>
      </c>
      <c r="J40" s="102">
        <f>+F40*'2. Emissions Units &amp; Activities'!$H$15/1020</f>
        <v>0.74461552941176457</v>
      </c>
      <c r="K40" s="105">
        <f>+F40*'2. Emissions Units &amp; Activities'!$I$15/1020</f>
        <v>0.74461552941176457</v>
      </c>
      <c r="L40" s="83">
        <f>+F40*'2. Emissions Units &amp; Activities'!$J$15/1020</f>
        <v>1.4933223529411763</v>
      </c>
      <c r="M40" s="102">
        <f>+F40*'2. Emissions Units &amp; Activities'!$K$15/1020</f>
        <v>2.0456470588235292E-3</v>
      </c>
      <c r="N40" s="105">
        <f>+F40*'2. Emissions Units &amp; Activities'!$L$15/1020</f>
        <v>2.0456470588235292E-3</v>
      </c>
      <c r="O40" s="83">
        <f>+F40*'2. Emissions Units &amp; Activities'!$M$15/1020</f>
        <v>4.0912941176470584E-3</v>
      </c>
    </row>
    <row r="41" spans="1:15" x14ac:dyDescent="0.25">
      <c r="A41" s="79" t="str">
        <f>+'2. Emissions Units &amp; Activities'!$A$15</f>
        <v>B1</v>
      </c>
      <c r="B41" s="196" t="s">
        <v>861</v>
      </c>
      <c r="C41" s="197" t="s">
        <v>862</v>
      </c>
      <c r="D41" s="115">
        <f>IFERROR(IF(OR($B41="",$B41="No CAS"),INDEX('DEQ Pollutant List'!$A$7:$A$611,MATCH($C41,'DEQ Pollutant List'!$C$7:$C$611,0)),INDEX('DEQ Pollutant List'!$A$7:$A$611,MATCH($B41,'DEQ Pollutant List'!$B$7:$B$611,0))),"")</f>
        <v>424</v>
      </c>
      <c r="E41" s="101">
        <v>0</v>
      </c>
      <c r="F41" s="102">
        <v>3.0000000000000001E-6</v>
      </c>
      <c r="G41" s="103"/>
      <c r="H41" s="83" t="s">
        <v>1373</v>
      </c>
      <c r="I41" s="104" t="s">
        <v>1374</v>
      </c>
      <c r="J41" s="102">
        <f>+F41*'2. Emissions Units &amp; Activities'!$H$15/1020</f>
        <v>3.2374588235294116E-4</v>
      </c>
      <c r="K41" s="105">
        <f>+F41*'2. Emissions Units &amp; Activities'!$I$15/1020</f>
        <v>3.2374588235294116E-4</v>
      </c>
      <c r="L41" s="83">
        <f>+F41*'2. Emissions Units &amp; Activities'!$J$15/1020</f>
        <v>6.4927058823529421E-4</v>
      </c>
      <c r="M41" s="102">
        <f>+F41*'2. Emissions Units &amp; Activities'!$K$15/1020</f>
        <v>8.8941176470588233E-7</v>
      </c>
      <c r="N41" s="105">
        <f>+F41*'2. Emissions Units &amp; Activities'!$L$15/1020</f>
        <v>8.8941176470588233E-7</v>
      </c>
      <c r="O41" s="83">
        <f>+F41*'2. Emissions Units &amp; Activities'!$M$15/1020</f>
        <v>1.7788235294117647E-6</v>
      </c>
    </row>
    <row r="42" spans="1:15" x14ac:dyDescent="0.25">
      <c r="A42" s="79" t="str">
        <f>+'2. Emissions Units &amp; Activities'!$A$15</f>
        <v>B1</v>
      </c>
      <c r="B42" s="196" t="s">
        <v>863</v>
      </c>
      <c r="C42" s="197" t="s">
        <v>864</v>
      </c>
      <c r="D42" s="115">
        <f>IFERROR(IF(OR($B42="",$B42="No CAS"),INDEX('DEQ Pollutant List'!$A$7:$A$611,MATCH($C42,'DEQ Pollutant List'!$C$7:$C$611,0)),INDEX('DEQ Pollutant List'!$A$7:$A$611,MATCH($B42,'DEQ Pollutant List'!$B$7:$B$611,0))),"")</f>
        <v>425</v>
      </c>
      <c r="E42" s="101">
        <v>0</v>
      </c>
      <c r="F42" s="102">
        <v>2.7999999999999999E-6</v>
      </c>
      <c r="G42" s="103"/>
      <c r="H42" s="83" t="s">
        <v>1373</v>
      </c>
      <c r="I42" s="104" t="s">
        <v>1374</v>
      </c>
      <c r="J42" s="102">
        <f>+F42*'2. Emissions Units &amp; Activities'!$H$15/1020</f>
        <v>3.0216282352941168E-4</v>
      </c>
      <c r="K42" s="105">
        <f>+F42*'2. Emissions Units &amp; Activities'!$I$15/1020</f>
        <v>3.0216282352941168E-4</v>
      </c>
      <c r="L42" s="83">
        <f>+F42*'2. Emissions Units &amp; Activities'!$J$15/1020</f>
        <v>6.0598588235294111E-4</v>
      </c>
      <c r="M42" s="102">
        <f>+F42*'2. Emissions Units &amp; Activities'!$K$15/1020</f>
        <v>8.3011764705882343E-7</v>
      </c>
      <c r="N42" s="105">
        <f>+F42*'2. Emissions Units &amp; Activities'!$L$15/1020</f>
        <v>8.3011764705882343E-7</v>
      </c>
      <c r="O42" s="83">
        <f>+F42*'2. Emissions Units &amp; Activities'!$M$15/1020</f>
        <v>1.6602352941176469E-6</v>
      </c>
    </row>
    <row r="43" spans="1:15" x14ac:dyDescent="0.25">
      <c r="A43" s="79" t="str">
        <f>+'2. Emissions Units &amp; Activities'!$A$15</f>
        <v>B1</v>
      </c>
      <c r="B43" s="196" t="s">
        <v>443</v>
      </c>
      <c r="C43" s="197" t="s">
        <v>444</v>
      </c>
      <c r="D43" s="115">
        <f>IFERROR(IF(OR($B43="",$B43="No CAS"),INDEX('DEQ Pollutant List'!$A$7:$A$611,MATCH($C43,'DEQ Pollutant List'!$C$7:$C$611,0)),INDEX('DEQ Pollutant List'!$A$7:$A$611,MATCH($B43,'DEQ Pollutant List'!$B$7:$B$611,0))),"")</f>
        <v>250</v>
      </c>
      <c r="E43" s="101">
        <v>0</v>
      </c>
      <c r="F43" s="102">
        <v>1.23E-2</v>
      </c>
      <c r="G43" s="103"/>
      <c r="H43" s="83" t="s">
        <v>1373</v>
      </c>
      <c r="I43" s="104" t="s">
        <v>1375</v>
      </c>
      <c r="J43" s="102">
        <f>+F43*'2. Emissions Units &amp; Activities'!$H$15/1020</f>
        <v>1.3273581176470588</v>
      </c>
      <c r="K43" s="105">
        <f>+F43*'2. Emissions Units &amp; Activities'!$I$15/1020</f>
        <v>1.3273581176470588</v>
      </c>
      <c r="L43" s="83">
        <f>+F43*'2. Emissions Units &amp; Activities'!$J$15/1020</f>
        <v>2.6620094117647062</v>
      </c>
      <c r="M43" s="102">
        <f>+F43*'2. Emissions Units &amp; Activities'!$K$15/1020</f>
        <v>3.6465882352941172E-3</v>
      </c>
      <c r="N43" s="105">
        <f>+F43*'2. Emissions Units &amp; Activities'!$L$15/1020</f>
        <v>3.6465882352941172E-3</v>
      </c>
      <c r="O43" s="83">
        <f>+F43*'2. Emissions Units &amp; Activities'!$M$15/1020</f>
        <v>7.2931764705882344E-3</v>
      </c>
    </row>
    <row r="44" spans="1:15" x14ac:dyDescent="0.25">
      <c r="A44" s="79" t="str">
        <f>+'2. Emissions Units &amp; Activities'!$A$15</f>
        <v>B1</v>
      </c>
      <c r="B44" s="196" t="s">
        <v>483</v>
      </c>
      <c r="C44" s="197" t="s">
        <v>484</v>
      </c>
      <c r="D44" s="115">
        <f>IFERROR(IF(OR($B44="",$B44="No CAS"),INDEX('DEQ Pollutant List'!$A$7:$A$611,MATCH($C44,'DEQ Pollutant List'!$C$7:$C$611,0)),INDEX('DEQ Pollutant List'!$A$7:$A$611,MATCH($B44,'DEQ Pollutant List'!$B$7:$B$611,0))),"")</f>
        <v>289</v>
      </c>
      <c r="E44" s="101">
        <v>0</v>
      </c>
      <c r="F44" s="102">
        <v>4.5999999999999999E-3</v>
      </c>
      <c r="G44" s="103"/>
      <c r="H44" s="83" t="s">
        <v>1373</v>
      </c>
      <c r="I44" s="104" t="s">
        <v>1375</v>
      </c>
      <c r="J44" s="102">
        <f>+F44*'2. Emissions Units &amp; Activities'!$H$15/1020</f>
        <v>0.49641035294117647</v>
      </c>
      <c r="K44" s="105">
        <f>+F44*'2. Emissions Units &amp; Activities'!$I$15/1020</f>
        <v>0.49641035294117647</v>
      </c>
      <c r="L44" s="83">
        <f>+F44*'2. Emissions Units &amp; Activities'!$J$15/1020</f>
        <v>0.99554823529411762</v>
      </c>
      <c r="M44" s="102">
        <f>+F44*'2. Emissions Units &amp; Activities'!$K$15/1020</f>
        <v>1.3637647058823527E-3</v>
      </c>
      <c r="N44" s="105">
        <f>+F44*'2. Emissions Units &amp; Activities'!$L$15/1020</f>
        <v>1.3637647058823527E-3</v>
      </c>
      <c r="O44" s="83">
        <f>+F44*'2. Emissions Units &amp; Activities'!$M$15/1020</f>
        <v>2.7275294117647055E-3</v>
      </c>
    </row>
    <row r="45" spans="1:15" x14ac:dyDescent="0.25">
      <c r="A45" s="79" t="str">
        <f>+'2. Emissions Units &amp; Activities'!$A$15</f>
        <v>B1</v>
      </c>
      <c r="B45" s="196" t="s">
        <v>865</v>
      </c>
      <c r="C45" s="197" t="s">
        <v>866</v>
      </c>
      <c r="D45" s="115">
        <f>IFERROR(IF(OR($B45="",$B45="No CAS"),INDEX('DEQ Pollutant List'!$A$7:$A$611,MATCH($C45,'DEQ Pollutant List'!$C$7:$C$611,0)),INDEX('DEQ Pollutant List'!$A$7:$A$611,MATCH($B45,'DEQ Pollutant List'!$B$7:$B$611,0))),"")</f>
        <v>426</v>
      </c>
      <c r="E45" s="101">
        <v>0</v>
      </c>
      <c r="F45" s="102">
        <v>1.7999999999999999E-6</v>
      </c>
      <c r="G45" s="103"/>
      <c r="H45" s="83" t="s">
        <v>1373</v>
      </c>
      <c r="I45" s="104" t="s">
        <v>1374</v>
      </c>
      <c r="J45" s="102">
        <f>+F45*'2. Emissions Units &amp; Activities'!$H$15/1020</f>
        <v>1.9424752941176468E-4</v>
      </c>
      <c r="K45" s="105">
        <f>+F45*'2. Emissions Units &amp; Activities'!$I$15/1020</f>
        <v>1.9424752941176468E-4</v>
      </c>
      <c r="L45" s="83">
        <f>+F45*'2. Emissions Units &amp; Activities'!$J$15/1020</f>
        <v>3.8956235294117643E-4</v>
      </c>
      <c r="M45" s="102">
        <f>+F45*'2. Emissions Units &amp; Activities'!$K$15/1020</f>
        <v>5.3364705882352936E-7</v>
      </c>
      <c r="N45" s="105">
        <f>+F45*'2. Emissions Units &amp; Activities'!$L$15/1020</f>
        <v>5.3364705882352936E-7</v>
      </c>
      <c r="O45" s="83">
        <f>+F45*'2. Emissions Units &amp; Activities'!$M$15/1020</f>
        <v>1.0672941176470587E-6</v>
      </c>
    </row>
    <row r="46" spans="1:15" x14ac:dyDescent="0.25">
      <c r="A46" s="79" t="str">
        <f>+'2. Emissions Units &amp; Activities'!$A$15</f>
        <v>B1</v>
      </c>
      <c r="B46" s="196" t="s">
        <v>512</v>
      </c>
      <c r="C46" s="197" t="s">
        <v>513</v>
      </c>
      <c r="D46" s="115">
        <f>IFERROR(IF(OR($B46="",$B46="No CAS"),INDEX('DEQ Pollutant List'!$A$7:$A$611,MATCH($C46,'DEQ Pollutant List'!$C$7:$C$611,0)),INDEX('DEQ Pollutant List'!$A$7:$A$611,MATCH($B46,'DEQ Pollutant List'!$B$7:$B$611,0))),"")</f>
        <v>305</v>
      </c>
      <c r="E46" s="101">
        <v>0</v>
      </c>
      <c r="F46" s="102">
        <v>5.0000000000000001E-4</v>
      </c>
      <c r="G46" s="103"/>
      <c r="H46" s="83" t="s">
        <v>1373</v>
      </c>
      <c r="I46" s="104" t="s">
        <v>1375</v>
      </c>
      <c r="J46" s="102">
        <f>+F46*'2. Emissions Units &amp; Activities'!$H$15/1020</f>
        <v>5.3957647058823527E-2</v>
      </c>
      <c r="K46" s="105">
        <f>+F46*'2. Emissions Units &amp; Activities'!$I$15/1020</f>
        <v>5.3957647058823527E-2</v>
      </c>
      <c r="L46" s="83">
        <f>+F46*'2. Emissions Units &amp; Activities'!$J$15/1020</f>
        <v>0.10821176470588235</v>
      </c>
      <c r="M46" s="102">
        <f>+F46*'2. Emissions Units &amp; Activities'!$K$15/1020</f>
        <v>1.4823529411764707E-4</v>
      </c>
      <c r="N46" s="105">
        <f>+F46*'2. Emissions Units &amp; Activities'!$L$15/1020</f>
        <v>1.4823529411764707E-4</v>
      </c>
      <c r="O46" s="83">
        <f>+F46*'2. Emissions Units &amp; Activities'!$M$15/1020</f>
        <v>2.9647058823529415E-4</v>
      </c>
    </row>
    <row r="47" spans="1:15" x14ac:dyDescent="0.25">
      <c r="A47" s="79" t="str">
        <f>+'2. Emissions Units &amp; Activities'!$A$15</f>
        <v>B1</v>
      </c>
      <c r="B47" s="196" t="s">
        <v>518</v>
      </c>
      <c r="C47" s="197" t="s">
        <v>519</v>
      </c>
      <c r="D47" s="115">
        <f>IFERROR(IF(OR($B47="",$B47="No CAS"),INDEX('DEQ Pollutant List'!$A$7:$A$611,MATCH($C47,'DEQ Pollutant List'!$C$7:$C$611,0)),INDEX('DEQ Pollutant List'!$A$7:$A$611,MATCH($B47,'DEQ Pollutant List'!$B$7:$B$611,0))),"")</f>
        <v>312</v>
      </c>
      <c r="E47" s="101">
        <v>0</v>
      </c>
      <c r="F47" s="102">
        <v>3.8000000000000002E-4</v>
      </c>
      <c r="G47" s="103"/>
      <c r="H47" s="83" t="s">
        <v>1373</v>
      </c>
      <c r="I47" s="104" t="s">
        <v>1375</v>
      </c>
      <c r="J47" s="102">
        <f>+F47*'2. Emissions Units &amp; Activities'!$H$15/1020</f>
        <v>4.100781176470588E-2</v>
      </c>
      <c r="K47" s="105">
        <f>+F47*'2. Emissions Units &amp; Activities'!$I$15/1020</f>
        <v>4.100781176470588E-2</v>
      </c>
      <c r="L47" s="83">
        <f>+F47*'2. Emissions Units &amp; Activities'!$J$15/1020</f>
        <v>8.2240941176470586E-2</v>
      </c>
      <c r="M47" s="102">
        <f>+F47*'2. Emissions Units &amp; Activities'!$K$15/1020</f>
        <v>1.1265882352941177E-4</v>
      </c>
      <c r="N47" s="105">
        <f>+F47*'2. Emissions Units &amp; Activities'!$L$15/1020</f>
        <v>1.1265882352941177E-4</v>
      </c>
      <c r="O47" s="83">
        <f>+F47*'2. Emissions Units &amp; Activities'!$M$15/1020</f>
        <v>2.2531764705882354E-4</v>
      </c>
    </row>
    <row r="48" spans="1:15" x14ac:dyDescent="0.25">
      <c r="A48" s="79" t="str">
        <f>+'2. Emissions Units &amp; Activities'!$A$15</f>
        <v>B1</v>
      </c>
      <c r="B48" s="196" t="s">
        <v>524</v>
      </c>
      <c r="C48" s="197" t="s">
        <v>525</v>
      </c>
      <c r="D48" s="115">
        <f>IFERROR(IF(OR($B48="",$B48="No CAS"),INDEX('DEQ Pollutant List'!$A$7:$A$611,MATCH($C48,'DEQ Pollutant List'!$C$7:$C$611,0)),INDEX('DEQ Pollutant List'!$A$7:$A$611,MATCH($B48,'DEQ Pollutant List'!$B$7:$B$611,0))),"")</f>
        <v>316</v>
      </c>
      <c r="E48" s="101">
        <v>0</v>
      </c>
      <c r="F48" s="102">
        <v>2.5999999999999998E-4</v>
      </c>
      <c r="G48" s="103"/>
      <c r="H48" s="83" t="s">
        <v>1373</v>
      </c>
      <c r="I48" s="104" t="s">
        <v>1375</v>
      </c>
      <c r="J48" s="102">
        <f>+F48*'2. Emissions Units &amp; Activities'!$H$15/1020</f>
        <v>2.805797647058823E-2</v>
      </c>
      <c r="K48" s="105">
        <f>+F48*'2. Emissions Units &amp; Activities'!$I$15/1020</f>
        <v>2.805797647058823E-2</v>
      </c>
      <c r="L48" s="83">
        <f>+F48*'2. Emissions Units &amp; Activities'!$J$15/1020</f>
        <v>5.6270117647058825E-2</v>
      </c>
      <c r="M48" s="102">
        <f>+F48*'2. Emissions Units &amp; Activities'!$K$15/1020</f>
        <v>7.7082352941176452E-5</v>
      </c>
      <c r="N48" s="105">
        <f>+F48*'2. Emissions Units &amp; Activities'!$L$15/1020</f>
        <v>7.7082352941176452E-5</v>
      </c>
      <c r="O48" s="83">
        <f>+F48*'2. Emissions Units &amp; Activities'!$M$15/1020</f>
        <v>1.541647058823529E-4</v>
      </c>
    </row>
    <row r="49" spans="1:15" x14ac:dyDescent="0.25">
      <c r="A49" s="79" t="str">
        <f>+'2. Emissions Units &amp; Activities'!$A$15</f>
        <v>B1</v>
      </c>
      <c r="B49" s="196" t="s">
        <v>575</v>
      </c>
      <c r="C49" s="197" t="s">
        <v>576</v>
      </c>
      <c r="D49" s="115">
        <f>IFERROR(IF(OR($B49="",$B49="No CAS"),INDEX('DEQ Pollutant List'!$A$7:$A$611,MATCH($C49,'DEQ Pollutant List'!$C$7:$C$611,0)),INDEX('DEQ Pollutant List'!$A$7:$A$611,MATCH($B49,'DEQ Pollutant List'!$B$7:$B$611,0))),"")</f>
        <v>361</v>
      </c>
      <c r="E49" s="101">
        <v>0</v>
      </c>
      <c r="F49" s="102">
        <v>1.65E-3</v>
      </c>
      <c r="G49" s="103"/>
      <c r="H49" s="83" t="s">
        <v>1373</v>
      </c>
      <c r="I49" s="104" t="s">
        <v>1375</v>
      </c>
      <c r="J49" s="102">
        <f>+F49*'2. Emissions Units &amp; Activities'!$H$15/1020</f>
        <v>0.17806023529411763</v>
      </c>
      <c r="K49" s="105">
        <f>+F49*'2. Emissions Units &amp; Activities'!$I$15/1020</f>
        <v>0.17806023529411763</v>
      </c>
      <c r="L49" s="83">
        <f>+F49*'2. Emissions Units &amp; Activities'!$J$15/1020</f>
        <v>0.35709882352941175</v>
      </c>
      <c r="M49" s="102">
        <f>+F49*'2. Emissions Units &amp; Activities'!$K$15/1020</f>
        <v>4.8917647058823528E-4</v>
      </c>
      <c r="N49" s="105">
        <f>+F49*'2. Emissions Units &amp; Activities'!$L$15/1020</f>
        <v>4.8917647058823528E-4</v>
      </c>
      <c r="O49" s="83">
        <f>+F49*'2. Emissions Units &amp; Activities'!$M$15/1020</f>
        <v>9.7835294117647057E-4</v>
      </c>
    </row>
    <row r="50" spans="1:15" x14ac:dyDescent="0.25">
      <c r="A50" s="79" t="str">
        <f>+'2. Emissions Units &amp; Activities'!$A$15</f>
        <v>B1</v>
      </c>
      <c r="B50" s="196" t="s">
        <v>581</v>
      </c>
      <c r="C50" s="197" t="s">
        <v>582</v>
      </c>
      <c r="D50" s="115">
        <f>IFERROR(IF(OR($B50="",$B50="No CAS"),INDEX('DEQ Pollutant List'!$A$7:$A$611,MATCH($C50,'DEQ Pollutant List'!$C$7:$C$611,0)),INDEX('DEQ Pollutant List'!$A$7:$A$611,MATCH($B50,'DEQ Pollutant List'!$B$7:$B$611,0))),"")</f>
        <v>428</v>
      </c>
      <c r="E50" s="101">
        <v>0</v>
      </c>
      <c r="F50" s="102">
        <v>2.9999999999999997E-4</v>
      </c>
      <c r="G50" s="103"/>
      <c r="H50" s="83" t="s">
        <v>1373</v>
      </c>
      <c r="I50" s="104" t="s">
        <v>1375</v>
      </c>
      <c r="J50" s="102">
        <f>+F50*'2. Emissions Units &amp; Activities'!$H$15/1020</f>
        <v>3.2374588235294113E-2</v>
      </c>
      <c r="K50" s="105">
        <f>+F50*'2. Emissions Units &amp; Activities'!$I$15/1020</f>
        <v>3.2374588235294113E-2</v>
      </c>
      <c r="L50" s="83">
        <f>+F50*'2. Emissions Units &amp; Activities'!$J$15/1020</f>
        <v>6.4927058823529407E-2</v>
      </c>
      <c r="M50" s="102">
        <f>+F50*'2. Emissions Units &amp; Activities'!$K$15/1020</f>
        <v>8.8941176470588211E-5</v>
      </c>
      <c r="N50" s="105">
        <f>+F50*'2. Emissions Units &amp; Activities'!$L$15/1020</f>
        <v>8.8941176470588211E-5</v>
      </c>
      <c r="O50" s="83">
        <f>+F50*'2. Emissions Units &amp; Activities'!$M$15/1020</f>
        <v>1.7788235294117642E-4</v>
      </c>
    </row>
    <row r="51" spans="1:15" x14ac:dyDescent="0.25">
      <c r="A51" s="79" t="str">
        <f>+'2. Emissions Units &amp; Activities'!$A$15</f>
        <v>B1</v>
      </c>
      <c r="B51" s="196">
        <v>365</v>
      </c>
      <c r="C51" s="197" t="s">
        <v>1091</v>
      </c>
      <c r="D51" s="115">
        <f>IFERROR(IF(OR($B51="",$B51="No CAS"),INDEX('DEQ Pollutant List'!$A$7:$A$611,MATCH($C51,'DEQ Pollutant List'!$C$7:$C$611,0)),INDEX('DEQ Pollutant List'!$A$7:$A$611,MATCH($B51,'DEQ Pollutant List'!$B$7:$B$611,0))),"")</f>
        <v>365</v>
      </c>
      <c r="E51" s="101">
        <v>0</v>
      </c>
      <c r="F51" s="102">
        <v>2.0999999999999999E-3</v>
      </c>
      <c r="G51" s="103"/>
      <c r="H51" s="83" t="s">
        <v>1373</v>
      </c>
      <c r="I51" s="104" t="s">
        <v>1375</v>
      </c>
      <c r="J51" s="102">
        <f>+F51*'2. Emissions Units &amp; Activities'!$H$15/1020</f>
        <v>0.22662211764705881</v>
      </c>
      <c r="K51" s="105">
        <f>+F51*'2. Emissions Units &amp; Activities'!$I$15/1020</f>
        <v>0.22662211764705881</v>
      </c>
      <c r="L51" s="83">
        <f>+F51*'2. Emissions Units &amp; Activities'!$J$15/1020</f>
        <v>0.45448941176470586</v>
      </c>
      <c r="M51" s="102">
        <f>+F51*'2. Emissions Units &amp; Activities'!$K$15/1020</f>
        <v>6.2258823529411761E-4</v>
      </c>
      <c r="N51" s="105">
        <f>+F51*'2. Emissions Units &amp; Activities'!$L$15/1020</f>
        <v>6.2258823529411761E-4</v>
      </c>
      <c r="O51" s="83">
        <f>+F51*'2. Emissions Units &amp; Activities'!$M$15/1020</f>
        <v>1.2451764705882352E-3</v>
      </c>
    </row>
    <row r="52" spans="1:15" x14ac:dyDescent="0.25">
      <c r="A52" s="79" t="str">
        <f>+'2. Emissions Units &amp; Activities'!$A$15</f>
        <v>B1</v>
      </c>
      <c r="B52" s="196">
        <v>401</v>
      </c>
      <c r="C52" s="197" t="s">
        <v>1098</v>
      </c>
      <c r="D52" s="115">
        <f>IFERROR(IF(OR($B52="",$B52="No CAS"),INDEX('DEQ Pollutant List'!$A$7:$A$611,MATCH($C52,'DEQ Pollutant List'!$C$7:$C$611,0)),INDEX('DEQ Pollutant List'!$A$7:$A$611,MATCH($B52,'DEQ Pollutant List'!$B$7:$B$611,0))),"")</f>
        <v>401</v>
      </c>
      <c r="E52" s="101">
        <v>0</v>
      </c>
      <c r="F52" s="102">
        <v>1E-4</v>
      </c>
      <c r="G52" s="103"/>
      <c r="H52" s="83" t="s">
        <v>1373</v>
      </c>
      <c r="I52" s="104" t="s">
        <v>1375</v>
      </c>
      <c r="J52" s="102">
        <f>+F52*'2. Emissions Units &amp; Activities'!$H$15/1020</f>
        <v>1.0791529411764707E-2</v>
      </c>
      <c r="K52" s="105">
        <f>+F52*'2. Emissions Units &amp; Activities'!$I$15/1020</f>
        <v>1.0791529411764707E-2</v>
      </c>
      <c r="L52" s="83">
        <f>+F52*'2. Emissions Units &amp; Activities'!$J$15/1020</f>
        <v>2.1642352941176474E-2</v>
      </c>
      <c r="M52" s="102">
        <f>+F52*'2. Emissions Units &amp; Activities'!$K$15/1020</f>
        <v>2.9647058823529411E-5</v>
      </c>
      <c r="N52" s="105">
        <f>+F52*'2. Emissions Units &amp; Activities'!$L$15/1020</f>
        <v>2.9647058823529411E-5</v>
      </c>
      <c r="O52" s="83">
        <f>+F52*'2. Emissions Units &amp; Activities'!$M$15/1020</f>
        <v>5.9294117647058821E-5</v>
      </c>
    </row>
    <row r="53" spans="1:15" x14ac:dyDescent="0.25">
      <c r="A53" s="79" t="str">
        <f>+'2. Emissions Units &amp; Activities'!$A$15</f>
        <v>B1</v>
      </c>
      <c r="B53" s="196" t="s">
        <v>871</v>
      </c>
      <c r="C53" s="197" t="s">
        <v>872</v>
      </c>
      <c r="D53" s="115">
        <f>IFERROR(IF(OR($B53="",$B53="No CAS"),INDEX('DEQ Pollutant List'!$A$7:$A$611,MATCH($C53,'DEQ Pollutant List'!$C$7:$C$611,0)),INDEX('DEQ Pollutant List'!$A$7:$A$611,MATCH($B53,'DEQ Pollutant List'!$B$7:$B$611,0))),"")</f>
        <v>430</v>
      </c>
      <c r="E53" s="101">
        <v>0</v>
      </c>
      <c r="F53" s="102">
        <v>1.7E-5</v>
      </c>
      <c r="G53" s="103"/>
      <c r="H53" s="83" t="s">
        <v>1373</v>
      </c>
      <c r="I53" s="104" t="s">
        <v>1374</v>
      </c>
      <c r="J53" s="102">
        <f>+F53*'2. Emissions Units &amp; Activities'!$H$15/1020</f>
        <v>1.8345599999999998E-3</v>
      </c>
      <c r="K53" s="105">
        <f>+F53*'2. Emissions Units &amp; Activities'!$I$15/1020</f>
        <v>1.8345599999999998E-3</v>
      </c>
      <c r="L53" s="83">
        <f>+F53*'2. Emissions Units &amp; Activities'!$J$15/1020</f>
        <v>3.6792000000000001E-3</v>
      </c>
      <c r="M53" s="102">
        <f>+F53*'2. Emissions Units &amp; Activities'!$K$15/1020</f>
        <v>5.0399999999999992E-6</v>
      </c>
      <c r="N53" s="105">
        <f>+F53*'2. Emissions Units &amp; Activities'!$L$15/1020</f>
        <v>5.0399999999999992E-6</v>
      </c>
      <c r="O53" s="83">
        <f>+F53*'2. Emissions Units &amp; Activities'!$M$15/1020</f>
        <v>1.0079999999999998E-5</v>
      </c>
    </row>
    <row r="54" spans="1:15" x14ac:dyDescent="0.25">
      <c r="A54" s="79" t="str">
        <f>+'2. Emissions Units &amp; Activities'!$A$15</f>
        <v>B1</v>
      </c>
      <c r="B54" s="196" t="s">
        <v>873</v>
      </c>
      <c r="C54" s="197" t="s">
        <v>874</v>
      </c>
      <c r="D54" s="115">
        <f>IFERROR(IF(OR($B54="",$B54="No CAS"),INDEX('DEQ Pollutant List'!$A$7:$A$611,MATCH($C54,'DEQ Pollutant List'!$C$7:$C$611,0)),INDEX('DEQ Pollutant List'!$A$7:$A$611,MATCH($B54,'DEQ Pollutant List'!$B$7:$B$611,0))),"")</f>
        <v>431</v>
      </c>
      <c r="E54" s="101">
        <v>0</v>
      </c>
      <c r="F54" s="102">
        <v>5.0000000000000004E-6</v>
      </c>
      <c r="G54" s="103"/>
      <c r="H54" s="83" t="s">
        <v>1373</v>
      </c>
      <c r="I54" s="104" t="s">
        <v>1374</v>
      </c>
      <c r="J54" s="102">
        <f>+F54*'2. Emissions Units &amp; Activities'!$H$15/1020</f>
        <v>5.3957647058823532E-4</v>
      </c>
      <c r="K54" s="105">
        <f>+F54*'2. Emissions Units &amp; Activities'!$I$15/1020</f>
        <v>5.3957647058823532E-4</v>
      </c>
      <c r="L54" s="83">
        <f>+F54*'2. Emissions Units &amp; Activities'!$J$15/1020</f>
        <v>1.0821176470588237E-3</v>
      </c>
      <c r="M54" s="102">
        <f>+F54*'2. Emissions Units &amp; Activities'!$K$15/1020</f>
        <v>1.4823529411764707E-6</v>
      </c>
      <c r="N54" s="105">
        <f>+F54*'2. Emissions Units &amp; Activities'!$L$15/1020</f>
        <v>1.4823529411764707E-6</v>
      </c>
      <c r="O54" s="83">
        <f>+F54*'2. Emissions Units &amp; Activities'!$M$15/1020</f>
        <v>2.9647058823529414E-6</v>
      </c>
    </row>
    <row r="55" spans="1:15" x14ac:dyDescent="0.25">
      <c r="A55" s="79" t="str">
        <f>+'2. Emissions Units &amp; Activities'!$A$15</f>
        <v>B1</v>
      </c>
      <c r="B55" s="196" t="s">
        <v>945</v>
      </c>
      <c r="C55" s="197" t="s">
        <v>946</v>
      </c>
      <c r="D55" s="115">
        <f>IFERROR(IF(OR($B55="",$B55="No CAS"),INDEX('DEQ Pollutant List'!$A$7:$A$611,MATCH($C55,'DEQ Pollutant List'!$C$7:$C$611,0)),INDEX('DEQ Pollutant List'!$A$7:$A$611,MATCH($B55,'DEQ Pollutant List'!$B$7:$B$611,0))),"")</f>
        <v>575</v>
      </c>
      <c r="E55" s="101">
        <v>0</v>
      </c>
      <c r="F55" s="102">
        <v>2.4000000000000001E-5</v>
      </c>
      <c r="G55" s="103"/>
      <c r="H55" s="83" t="s">
        <v>1373</v>
      </c>
      <c r="I55" s="104" t="s">
        <v>1375</v>
      </c>
      <c r="J55" s="102">
        <f>+F55*'2. Emissions Units &amp; Activities'!$H$15/1020</f>
        <v>2.5899670588235293E-3</v>
      </c>
      <c r="K55" s="105">
        <f>+F55*'2. Emissions Units &amp; Activities'!$I$15/1020</f>
        <v>2.5899670588235293E-3</v>
      </c>
      <c r="L55" s="83">
        <f>+F55*'2. Emissions Units &amp; Activities'!$J$15/1020</f>
        <v>5.1941647058823537E-3</v>
      </c>
      <c r="M55" s="102">
        <f>+F55*'2. Emissions Units &amp; Activities'!$K$15/1020</f>
        <v>7.1152941176470587E-6</v>
      </c>
      <c r="N55" s="105">
        <f>+F55*'2. Emissions Units &amp; Activities'!$L$15/1020</f>
        <v>7.1152941176470587E-6</v>
      </c>
      <c r="O55" s="83">
        <f>+F55*'2. Emissions Units &amp; Activities'!$M$15/1020</f>
        <v>1.4230588235294117E-5</v>
      </c>
    </row>
    <row r="56" spans="1:15" x14ac:dyDescent="0.25">
      <c r="A56" s="79" t="str">
        <f>+'2. Emissions Units &amp; Activities'!$A$15</f>
        <v>B1</v>
      </c>
      <c r="B56" s="196" t="s">
        <v>994</v>
      </c>
      <c r="C56" s="197" t="s">
        <v>995</v>
      </c>
      <c r="D56" s="115">
        <f>IFERROR(IF(OR($B56="",$B56="No CAS"),INDEX('DEQ Pollutant List'!$A$7:$A$611,MATCH($C56,'DEQ Pollutant List'!$C$7:$C$611,0)),INDEX('DEQ Pollutant List'!$A$7:$A$611,MATCH($B56,'DEQ Pollutant List'!$B$7:$B$611,0))),"")</f>
        <v>600</v>
      </c>
      <c r="E56" s="101">
        <v>0</v>
      </c>
      <c r="F56" s="102">
        <v>2.6499999999999999E-2</v>
      </c>
      <c r="G56" s="103"/>
      <c r="H56" s="83" t="s">
        <v>1373</v>
      </c>
      <c r="I56" s="104" t="s">
        <v>1375</v>
      </c>
      <c r="J56" s="102">
        <f>+F56*'2. Emissions Units &amp; Activities'!$H$15/1020</f>
        <v>2.859755294117647</v>
      </c>
      <c r="K56" s="105">
        <f>+F56*'2. Emissions Units &amp; Activities'!$I$15/1020</f>
        <v>2.859755294117647</v>
      </c>
      <c r="L56" s="83">
        <f>+F56*'2. Emissions Units &amp; Activities'!$J$15/1020</f>
        <v>5.7352235294117646</v>
      </c>
      <c r="M56" s="102">
        <f>+F56*'2. Emissions Units &amp; Activities'!$K$15/1020</f>
        <v>7.8564705882352929E-3</v>
      </c>
      <c r="N56" s="105">
        <f>+F56*'2. Emissions Units &amp; Activities'!$L$15/1020</f>
        <v>7.8564705882352929E-3</v>
      </c>
      <c r="O56" s="83">
        <f>+F56*'2. Emissions Units &amp; Activities'!$M$15/1020</f>
        <v>1.5712941176470586E-2</v>
      </c>
    </row>
    <row r="57" spans="1:15" x14ac:dyDescent="0.25">
      <c r="A57" s="79" t="str">
        <f>+'2. Emissions Units &amp; Activities'!$A$15</f>
        <v>B1</v>
      </c>
      <c r="B57" s="196" t="s">
        <v>1055</v>
      </c>
      <c r="C57" s="197" t="s">
        <v>1056</v>
      </c>
      <c r="D57" s="115">
        <f>IFERROR(IF(OR($B57="",$B57="No CAS"),INDEX('DEQ Pollutant List'!$A$7:$A$611,MATCH($C57,'DEQ Pollutant List'!$C$7:$C$611,0)),INDEX('DEQ Pollutant List'!$A$7:$A$611,MATCH($B57,'DEQ Pollutant List'!$B$7:$B$611,0))),"")</f>
        <v>620</v>
      </c>
      <c r="E57" s="101">
        <v>0</v>
      </c>
      <c r="F57" s="102">
        <v>2.3E-3</v>
      </c>
      <c r="G57" s="103"/>
      <c r="H57" s="83" t="s">
        <v>1373</v>
      </c>
      <c r="I57" s="104" t="s">
        <v>1375</v>
      </c>
      <c r="J57" s="102">
        <f>+F57*'2. Emissions Units &amp; Activities'!$H$15/1020</f>
        <v>0.24820517647058823</v>
      </c>
      <c r="K57" s="105">
        <f>+F57*'2. Emissions Units &amp; Activities'!$I$15/1020</f>
        <v>0.24820517647058823</v>
      </c>
      <c r="L57" s="83">
        <f>+F57*'2. Emissions Units &amp; Activities'!$J$15/1020</f>
        <v>0.49777411764705881</v>
      </c>
      <c r="M57" s="102">
        <f>+F57*'2. Emissions Units &amp; Activities'!$K$15/1020</f>
        <v>6.8188235294117637E-4</v>
      </c>
      <c r="N57" s="105">
        <f>+F57*'2. Emissions Units &amp; Activities'!$L$15/1020</f>
        <v>6.8188235294117637E-4</v>
      </c>
      <c r="O57" s="83">
        <f>+F57*'2. Emissions Units &amp; Activities'!$M$15/1020</f>
        <v>1.3637647058823527E-3</v>
      </c>
    </row>
    <row r="58" spans="1:15" x14ac:dyDescent="0.25">
      <c r="A58" s="79" t="str">
        <f>+'2. Emissions Units &amp; Activities'!$A$15</f>
        <v>B1</v>
      </c>
      <c r="B58" s="196" t="s">
        <v>1071</v>
      </c>
      <c r="C58" s="197" t="s">
        <v>1072</v>
      </c>
      <c r="D58" s="115">
        <f>IFERROR(IF(OR($B58="",$B58="No CAS"),INDEX('DEQ Pollutant List'!$A$7:$A$611,MATCH($C58,'DEQ Pollutant List'!$C$7:$C$611,0)),INDEX('DEQ Pollutant List'!$A$7:$A$611,MATCH($B58,'DEQ Pollutant List'!$B$7:$B$611,0))),"")</f>
        <v>628</v>
      </c>
      <c r="E58" s="101">
        <v>0</v>
      </c>
      <c r="F58" s="102">
        <v>1.9699999999999999E-2</v>
      </c>
      <c r="G58" s="103"/>
      <c r="H58" s="83" t="s">
        <v>1373</v>
      </c>
      <c r="I58" s="104" t="s">
        <v>1375</v>
      </c>
      <c r="J58" s="102">
        <f>+F58*'2. Emissions Units &amp; Activities'!$H$15/1020</f>
        <v>2.1259312941176467</v>
      </c>
      <c r="K58" s="105">
        <f>+F58*'2. Emissions Units &amp; Activities'!$I$15/1020</f>
        <v>2.1259312941176467</v>
      </c>
      <c r="L58" s="83">
        <f>+F58*'2. Emissions Units &amp; Activities'!$J$15/1020</f>
        <v>4.2635435294117636</v>
      </c>
      <c r="M58" s="102">
        <f>+F58*'2. Emissions Units &amp; Activities'!$K$15/1020</f>
        <v>5.8404705882352933E-3</v>
      </c>
      <c r="N58" s="105">
        <f>+F58*'2. Emissions Units &amp; Activities'!$L$15/1020</f>
        <v>5.8404705882352933E-3</v>
      </c>
      <c r="O58" s="83">
        <f>+F58*'2. Emissions Units &amp; Activities'!$M$15/1020</f>
        <v>1.1680941176470587E-2</v>
      </c>
    </row>
    <row r="59" spans="1:15" x14ac:dyDescent="0.25">
      <c r="A59" s="79" t="str">
        <f>+'2. Emissions Units &amp; Activities'!$A$15</f>
        <v>B1</v>
      </c>
      <c r="B59" s="196" t="s">
        <v>1076</v>
      </c>
      <c r="C59" s="197" t="s">
        <v>1077</v>
      </c>
      <c r="D59" s="115">
        <f>IFERROR(IF(OR($B59="",$B59="No CAS"),INDEX('DEQ Pollutant List'!$A$7:$A$611,MATCH($C59,'DEQ Pollutant List'!$C$7:$C$611,0)),INDEX('DEQ Pollutant List'!$A$7:$A$611,MATCH($B59,'DEQ Pollutant List'!$B$7:$B$611,0))),"")</f>
        <v>632</v>
      </c>
      <c r="E59" s="101">
        <v>0</v>
      </c>
      <c r="F59" s="102">
        <v>2.9000000000000001E-2</v>
      </c>
      <c r="G59" s="103"/>
      <c r="H59" s="83" t="s">
        <v>1373</v>
      </c>
      <c r="I59" s="104" t="s">
        <v>1375</v>
      </c>
      <c r="J59" s="102">
        <f>+F59*'2. Emissions Units &amp; Activities'!$H$15/1020</f>
        <v>3.1295435294117646</v>
      </c>
      <c r="K59" s="105">
        <f>+F59*'2. Emissions Units &amp; Activities'!$I$15/1020</f>
        <v>3.1295435294117646</v>
      </c>
      <c r="L59" s="83">
        <f>+F59*'2. Emissions Units &amp; Activities'!$J$15/1020</f>
        <v>6.2762823529411769</v>
      </c>
      <c r="M59" s="102">
        <f>+F59*'2. Emissions Units &amp; Activities'!$K$15/1020</f>
        <v>8.5976470588235293E-3</v>
      </c>
      <c r="N59" s="105">
        <f>+F59*'2. Emissions Units &amp; Activities'!$L$15/1020</f>
        <v>8.5976470588235293E-3</v>
      </c>
      <c r="O59" s="83">
        <f>+F59*'2. Emissions Units &amp; Activities'!$M$15/1020</f>
        <v>1.7195294117647059E-2</v>
      </c>
    </row>
    <row r="60" spans="1:15" x14ac:dyDescent="0.25">
      <c r="A60" s="79" t="s">
        <v>1368</v>
      </c>
      <c r="B60" s="196" t="s">
        <v>867</v>
      </c>
      <c r="C60" s="197" t="s">
        <v>868</v>
      </c>
      <c r="D60" s="115">
        <f>IFERROR(IF(OR($B60="",$B60="No CAS"),INDEX('DEQ Pollutant List'!$A$7:$A$611,MATCH($C60,'DEQ Pollutant List'!$C$7:$C$611,0)),INDEX('DEQ Pollutant List'!$A$7:$A$611,MATCH($B60,'DEQ Pollutant List'!$B$7:$B$611,0))),"")</f>
        <v>427</v>
      </c>
      <c r="E60" s="101">
        <v>0</v>
      </c>
      <c r="F60" s="102">
        <v>2.4000000000000001E-5</v>
      </c>
      <c r="G60" s="103"/>
      <c r="H60" s="83" t="s">
        <v>1373</v>
      </c>
      <c r="I60" s="104" t="s">
        <v>1374</v>
      </c>
      <c r="J60" s="102">
        <f>+F60*'2. Emissions Units &amp; Activities'!$H$16/1020</f>
        <v>2.5899670588235293E-3</v>
      </c>
      <c r="K60" s="105">
        <f>+F60*'2. Emissions Units &amp; Activities'!$I$16/1020</f>
        <v>2.5899670588235293E-3</v>
      </c>
      <c r="L60" s="83">
        <f>+F60*'2. Emissions Units &amp; Activities'!$J$16/1020</f>
        <v>5.1941647058823537E-3</v>
      </c>
      <c r="M60" s="102">
        <f>+F60*'2. Emissions Units &amp; Activities'!$K$16/1020</f>
        <v>7.1152941176470587E-6</v>
      </c>
      <c r="N60" s="105">
        <f>+F60*'2. Emissions Units &amp; Activities'!$L$16/1020</f>
        <v>7.1152941176470587E-6</v>
      </c>
      <c r="O60" s="83">
        <f>+F60*'2. Emissions Units &amp; Activities'!$M$16/1020</f>
        <v>1.4230588235294117E-5</v>
      </c>
    </row>
    <row r="61" spans="1:15" x14ac:dyDescent="0.25">
      <c r="A61" s="79" t="s">
        <v>1368</v>
      </c>
      <c r="B61" s="196" t="s">
        <v>887</v>
      </c>
      <c r="C61" s="197" t="s">
        <v>888</v>
      </c>
      <c r="D61" s="115">
        <f>IFERROR(IF(OR($B61="",$B61="No CAS"),INDEX('DEQ Pollutant List'!$A$7:$A$611,MATCH($C61,'DEQ Pollutant List'!$C$7:$C$611,0)),INDEX('DEQ Pollutant List'!$A$7:$A$611,MATCH($B61,'DEQ Pollutant List'!$B$7:$B$611,0))),"")</f>
        <v>439</v>
      </c>
      <c r="E61" s="101">
        <v>0</v>
      </c>
      <c r="F61" s="102">
        <v>1.7999999999999999E-6</v>
      </c>
      <c r="G61" s="103"/>
      <c r="H61" s="83" t="s">
        <v>1373</v>
      </c>
      <c r="I61" s="104" t="s">
        <v>1374</v>
      </c>
      <c r="J61" s="102">
        <f>+F61*'2. Emissions Units &amp; Activities'!$H$16/1020</f>
        <v>1.9424752941176468E-4</v>
      </c>
      <c r="K61" s="105">
        <f>+F61*'2. Emissions Units &amp; Activities'!$I$16/1020</f>
        <v>1.9424752941176468E-4</v>
      </c>
      <c r="L61" s="83">
        <f>+F61*'2. Emissions Units &amp; Activities'!$J$16/1020</f>
        <v>3.8956235294117643E-4</v>
      </c>
      <c r="M61" s="102">
        <f>+F61*'2. Emissions Units &amp; Activities'!$K$16/1020</f>
        <v>5.3364705882352936E-7</v>
      </c>
      <c r="N61" s="105">
        <f>+F61*'2. Emissions Units &amp; Activities'!$L$16/1020</f>
        <v>5.3364705882352936E-7</v>
      </c>
      <c r="O61" s="83">
        <f>+F61*'2. Emissions Units &amp; Activities'!$M$16/1020</f>
        <v>1.0672941176470587E-6</v>
      </c>
    </row>
    <row r="62" spans="1:15" x14ac:dyDescent="0.25">
      <c r="A62" s="79" t="s">
        <v>1368</v>
      </c>
      <c r="B62" s="196" t="s">
        <v>881</v>
      </c>
      <c r="C62" s="197" t="s">
        <v>882</v>
      </c>
      <c r="D62" s="115">
        <f>IFERROR(IF(OR($B62="",$B62="No CAS"),INDEX('DEQ Pollutant List'!$A$7:$A$611,MATCH($C62,'DEQ Pollutant List'!$C$7:$C$611,0)),INDEX('DEQ Pollutant List'!$A$7:$A$611,MATCH($B62,'DEQ Pollutant List'!$B$7:$B$611,0))),"")</f>
        <v>436</v>
      </c>
      <c r="E62" s="101">
        <v>0</v>
      </c>
      <c r="F62" s="102">
        <v>1.5999999999999999E-5</v>
      </c>
      <c r="G62" s="103"/>
      <c r="H62" s="83" t="s">
        <v>1373</v>
      </c>
      <c r="I62" s="104" t="s">
        <v>1374</v>
      </c>
      <c r="J62" s="102">
        <f>+F62*'2. Emissions Units &amp; Activities'!$H$16/1020</f>
        <v>1.7266447058823526E-3</v>
      </c>
      <c r="K62" s="105">
        <f>+F62*'2. Emissions Units &amp; Activities'!$I$16/1020</f>
        <v>1.7266447058823526E-3</v>
      </c>
      <c r="L62" s="83">
        <f>+F62*'2. Emissions Units &amp; Activities'!$J$16/1020</f>
        <v>3.4627764705882354E-3</v>
      </c>
      <c r="M62" s="102">
        <f>+F62*'2. Emissions Units &amp; Activities'!$K$16/1020</f>
        <v>4.7435294117647052E-6</v>
      </c>
      <c r="N62" s="105">
        <f>+F62*'2. Emissions Units &amp; Activities'!$L$16/1020</f>
        <v>4.7435294117647052E-6</v>
      </c>
      <c r="O62" s="83">
        <f>+F62*'2. Emissions Units &amp; Activities'!$M$16/1020</f>
        <v>9.4870588235294104E-6</v>
      </c>
    </row>
    <row r="63" spans="1:15" x14ac:dyDescent="0.25">
      <c r="A63" s="79" t="s">
        <v>1368</v>
      </c>
      <c r="B63" s="196" t="s">
        <v>813</v>
      </c>
      <c r="C63" s="197" t="s">
        <v>814</v>
      </c>
      <c r="D63" s="115">
        <f>IFERROR(IF(OR($B63="",$B63="No CAS"),INDEX('DEQ Pollutant List'!$A$7:$A$611,MATCH($C63,'DEQ Pollutant List'!$C$7:$C$611,0)),INDEX('DEQ Pollutant List'!$A$7:$A$611,MATCH($B63,'DEQ Pollutant List'!$B$7:$B$611,0))),"")</f>
        <v>402</v>
      </c>
      <c r="E63" s="101">
        <v>0</v>
      </c>
      <c r="F63" s="102">
        <v>1.7999999999999999E-6</v>
      </c>
      <c r="G63" s="103"/>
      <c r="H63" s="83" t="s">
        <v>1373</v>
      </c>
      <c r="I63" s="104" t="s">
        <v>1374</v>
      </c>
      <c r="J63" s="102">
        <f>+F63*'2. Emissions Units &amp; Activities'!$H$16/1020</f>
        <v>1.9424752941176468E-4</v>
      </c>
      <c r="K63" s="105">
        <f>+F63*'2. Emissions Units &amp; Activities'!$I$16/1020</f>
        <v>1.9424752941176468E-4</v>
      </c>
      <c r="L63" s="83">
        <f>+F63*'2. Emissions Units &amp; Activities'!$J$16/1020</f>
        <v>3.8956235294117643E-4</v>
      </c>
      <c r="M63" s="102">
        <f>+F63*'2. Emissions Units &amp; Activities'!$K$16/1020</f>
        <v>5.3364705882352936E-7</v>
      </c>
      <c r="N63" s="105">
        <f>+F63*'2. Emissions Units &amp; Activities'!$L$16/1020</f>
        <v>5.3364705882352936E-7</v>
      </c>
      <c r="O63" s="83">
        <f>+F63*'2. Emissions Units &amp; Activities'!$M$16/1020</f>
        <v>1.0672941176470587E-6</v>
      </c>
    </row>
    <row r="64" spans="1:15" x14ac:dyDescent="0.25">
      <c r="A64" s="79" t="s">
        <v>1368</v>
      </c>
      <c r="B64" s="196" t="s">
        <v>815</v>
      </c>
      <c r="C64" s="197" t="s">
        <v>816</v>
      </c>
      <c r="D64" s="115">
        <f>IFERROR(IF(OR($B64="",$B64="No CAS"),INDEX('DEQ Pollutant List'!$A$7:$A$611,MATCH($C64,'DEQ Pollutant List'!$C$7:$C$611,0)),INDEX('DEQ Pollutant List'!$A$7:$A$611,MATCH($B64,'DEQ Pollutant List'!$B$7:$B$611,0))),"")</f>
        <v>403</v>
      </c>
      <c r="E64" s="101">
        <v>0</v>
      </c>
      <c r="F64" s="102">
        <v>1.7999999999999999E-6</v>
      </c>
      <c r="G64" s="103"/>
      <c r="H64" s="83" t="s">
        <v>1373</v>
      </c>
      <c r="I64" s="104" t="s">
        <v>1374</v>
      </c>
      <c r="J64" s="102">
        <f>+F64*'2. Emissions Units &amp; Activities'!$H$16/1020</f>
        <v>1.9424752941176468E-4</v>
      </c>
      <c r="K64" s="105">
        <f>+F64*'2. Emissions Units &amp; Activities'!$I$16/1020</f>
        <v>1.9424752941176468E-4</v>
      </c>
      <c r="L64" s="83">
        <f>+F64*'2. Emissions Units &amp; Activities'!$J$16/1020</f>
        <v>3.8956235294117643E-4</v>
      </c>
      <c r="M64" s="102">
        <f>+F64*'2. Emissions Units &amp; Activities'!$K$16/1020</f>
        <v>5.3364705882352936E-7</v>
      </c>
      <c r="N64" s="105">
        <f>+F64*'2. Emissions Units &amp; Activities'!$L$16/1020</f>
        <v>5.3364705882352936E-7</v>
      </c>
      <c r="O64" s="83">
        <f>+F64*'2. Emissions Units &amp; Activities'!$M$16/1020</f>
        <v>1.0672941176470587E-6</v>
      </c>
    </row>
    <row r="65" spans="1:15" x14ac:dyDescent="0.25">
      <c r="A65" s="79" t="s">
        <v>1368</v>
      </c>
      <c r="B65" s="196" t="s">
        <v>14</v>
      </c>
      <c r="C65" s="197" t="s">
        <v>15</v>
      </c>
      <c r="D65" s="115">
        <f>IFERROR(IF(OR($B65="",$B65="No CAS"),INDEX('DEQ Pollutant List'!$A$7:$A$611,MATCH($C65,'DEQ Pollutant List'!$C$7:$C$611,0)),INDEX('DEQ Pollutant List'!$A$7:$A$611,MATCH($B65,'DEQ Pollutant List'!$B$7:$B$611,0))),"")</f>
        <v>1</v>
      </c>
      <c r="E65" s="101">
        <v>0</v>
      </c>
      <c r="F65" s="102">
        <v>3.0999999999999999E-3</v>
      </c>
      <c r="G65" s="103"/>
      <c r="H65" s="83" t="s">
        <v>1373</v>
      </c>
      <c r="I65" s="104" t="s">
        <v>1375</v>
      </c>
      <c r="J65" s="102">
        <f>+F65*'2. Emissions Units &amp; Activities'!$H$16/1020</f>
        <v>0.33453741176470581</v>
      </c>
      <c r="K65" s="105">
        <f>+F65*'2. Emissions Units &amp; Activities'!$I$16/1020</f>
        <v>0.33453741176470581</v>
      </c>
      <c r="L65" s="83">
        <f>+F65*'2. Emissions Units &amp; Activities'!$J$16/1020</f>
        <v>0.6709129411764706</v>
      </c>
      <c r="M65" s="102">
        <f>+F65*'2. Emissions Units &amp; Activities'!$K$16/1020</f>
        <v>9.1905882352941171E-4</v>
      </c>
      <c r="N65" s="105">
        <f>+F65*'2. Emissions Units &amp; Activities'!$L$16/1020</f>
        <v>9.1905882352941171E-4</v>
      </c>
      <c r="O65" s="83">
        <f>+F65*'2. Emissions Units &amp; Activities'!$M$16/1020</f>
        <v>1.8381176470588234E-3</v>
      </c>
    </row>
    <row r="66" spans="1:15" x14ac:dyDescent="0.25">
      <c r="A66" s="79" t="s">
        <v>1368</v>
      </c>
      <c r="B66" s="196" t="s">
        <v>24</v>
      </c>
      <c r="C66" s="197" t="s">
        <v>25</v>
      </c>
      <c r="D66" s="115">
        <f>IFERROR(IF(OR($B66="",$B66="No CAS"),INDEX('DEQ Pollutant List'!$A$7:$A$611,MATCH($C66,'DEQ Pollutant List'!$C$7:$C$611,0)),INDEX('DEQ Pollutant List'!$A$7:$A$611,MATCH($B66,'DEQ Pollutant List'!$B$7:$B$611,0))),"")</f>
        <v>5</v>
      </c>
      <c r="E66" s="101">
        <v>0</v>
      </c>
      <c r="F66" s="102">
        <v>2.7000000000000001E-3</v>
      </c>
      <c r="G66" s="103"/>
      <c r="H66" s="83" t="s">
        <v>1373</v>
      </c>
      <c r="I66" s="104" t="s">
        <v>1375</v>
      </c>
      <c r="J66" s="102">
        <f>+F66*'2. Emissions Units &amp; Activities'!$H$16/1020</f>
        <v>0.29137129411764706</v>
      </c>
      <c r="K66" s="105">
        <f>+F66*'2. Emissions Units &amp; Activities'!$I$16/1020</f>
        <v>0.29137129411764706</v>
      </c>
      <c r="L66" s="83">
        <f>+F66*'2. Emissions Units &amp; Activities'!$J$16/1020</f>
        <v>0.58434352941176471</v>
      </c>
      <c r="M66" s="102">
        <f>+F66*'2. Emissions Units &amp; Activities'!$K$16/1020</f>
        <v>8.0047058823529409E-4</v>
      </c>
      <c r="N66" s="105">
        <f>+F66*'2. Emissions Units &amp; Activities'!$L$16/1020</f>
        <v>8.0047058823529409E-4</v>
      </c>
      <c r="O66" s="83">
        <f>+F66*'2. Emissions Units &amp; Activities'!$M$16/1020</f>
        <v>1.6009411764705882E-3</v>
      </c>
    </row>
    <row r="67" spans="1:15" x14ac:dyDescent="0.25">
      <c r="A67" s="79" t="s">
        <v>1368</v>
      </c>
      <c r="B67" s="196" t="s">
        <v>61</v>
      </c>
      <c r="C67" s="197" t="s">
        <v>62</v>
      </c>
      <c r="D67" s="115"/>
      <c r="E67" s="101">
        <v>0</v>
      </c>
      <c r="F67" s="102">
        <v>3.2</v>
      </c>
      <c r="G67" s="103"/>
      <c r="H67" s="83" t="s">
        <v>1373</v>
      </c>
      <c r="I67" s="104" t="s">
        <v>1375</v>
      </c>
      <c r="J67" s="102">
        <f>+F67*'2. Emissions Units &amp; Activities'!$H$16/1020</f>
        <v>345.32894117647061</v>
      </c>
      <c r="K67" s="105">
        <f>+F67*'2. Emissions Units &amp; Activities'!$I$16/1020</f>
        <v>345.32894117647061</v>
      </c>
      <c r="L67" s="83">
        <f>+F67*'2. Emissions Units &amp; Activities'!$J$16/1020</f>
        <v>692.55529411764712</v>
      </c>
      <c r="M67" s="102">
        <f>+F67*'2. Emissions Units &amp; Activities'!$K$16/1020</f>
        <v>0.94870588235294118</v>
      </c>
      <c r="N67" s="105">
        <f>+F67*'2. Emissions Units &amp; Activities'!$L$16/1020</f>
        <v>0.94870588235294118</v>
      </c>
      <c r="O67" s="83">
        <f>+F67*'2. Emissions Units &amp; Activities'!$M$16/1020</f>
        <v>1.8974117647058824</v>
      </c>
    </row>
    <row r="68" spans="1:15" x14ac:dyDescent="0.25">
      <c r="A68" s="79" t="s">
        <v>1368</v>
      </c>
      <c r="B68" s="196" t="s">
        <v>817</v>
      </c>
      <c r="C68" s="197" t="s">
        <v>818</v>
      </c>
      <c r="D68" s="115">
        <f>IFERROR(IF(OR($B68="",$B68="No CAS"),INDEX('DEQ Pollutant List'!$A$7:$A$611,MATCH($C68,'DEQ Pollutant List'!$C$7:$C$611,0)),INDEX('DEQ Pollutant List'!$A$7:$A$611,MATCH($B68,'DEQ Pollutant List'!$B$7:$B$611,0))),"")</f>
        <v>404</v>
      </c>
      <c r="E68" s="101">
        <v>0</v>
      </c>
      <c r="F68" s="102">
        <v>2.3999999999999999E-6</v>
      </c>
      <c r="G68" s="103"/>
      <c r="H68" s="83" t="s">
        <v>1373</v>
      </c>
      <c r="I68" s="104" t="s">
        <v>1374</v>
      </c>
      <c r="J68" s="102">
        <f>+F68*'2. Emissions Units &amp; Activities'!$H$16/1020</f>
        <v>2.5899670588235289E-4</v>
      </c>
      <c r="K68" s="105">
        <f>+F68*'2. Emissions Units &amp; Activities'!$I$16/1020</f>
        <v>2.5899670588235289E-4</v>
      </c>
      <c r="L68" s="83">
        <f>+F68*'2. Emissions Units &amp; Activities'!$J$16/1020</f>
        <v>5.1941647058823524E-4</v>
      </c>
      <c r="M68" s="102">
        <f>+F68*'2. Emissions Units &amp; Activities'!$K$16/1020</f>
        <v>7.1152941176470574E-7</v>
      </c>
      <c r="N68" s="105">
        <f>+F68*'2. Emissions Units &amp; Activities'!$L$16/1020</f>
        <v>7.1152941176470574E-7</v>
      </c>
      <c r="O68" s="83">
        <f>+F68*'2. Emissions Units &amp; Activities'!$M$16/1020</f>
        <v>1.4230588235294115E-6</v>
      </c>
    </row>
    <row r="69" spans="1:15" x14ac:dyDescent="0.25">
      <c r="A69" s="79" t="s">
        <v>1368</v>
      </c>
      <c r="B69" s="196" t="s">
        <v>81</v>
      </c>
      <c r="C69" s="197" t="s">
        <v>82</v>
      </c>
      <c r="D69" s="115">
        <f>IFERROR(IF(OR($B69="",$B69="No CAS"),INDEX('DEQ Pollutant List'!$A$7:$A$611,MATCH($C69,'DEQ Pollutant List'!$C$7:$C$611,0)),INDEX('DEQ Pollutant List'!$A$7:$A$611,MATCH($B69,'DEQ Pollutant List'!$B$7:$B$611,0))),"")</f>
        <v>37</v>
      </c>
      <c r="E69" s="101">
        <v>0</v>
      </c>
      <c r="F69" s="102">
        <v>2.0000000000000001E-4</v>
      </c>
      <c r="G69" s="103"/>
      <c r="H69" s="83" t="s">
        <v>1373</v>
      </c>
      <c r="I69" s="104" t="s">
        <v>1375</v>
      </c>
      <c r="J69" s="102">
        <f>+F69*'2. Emissions Units &amp; Activities'!$H$16/1020</f>
        <v>2.1583058823529414E-2</v>
      </c>
      <c r="K69" s="105">
        <f>+F69*'2. Emissions Units &amp; Activities'!$I$16/1020</f>
        <v>2.1583058823529414E-2</v>
      </c>
      <c r="L69" s="83">
        <f>+F69*'2. Emissions Units &amp; Activities'!$J$16/1020</f>
        <v>4.3284705882352947E-2</v>
      </c>
      <c r="M69" s="102">
        <f>+F69*'2. Emissions Units &amp; Activities'!$K$16/1020</f>
        <v>5.9294117647058821E-5</v>
      </c>
      <c r="N69" s="105">
        <f>+F69*'2. Emissions Units &amp; Activities'!$L$16/1020</f>
        <v>5.9294117647058821E-5</v>
      </c>
      <c r="O69" s="83">
        <f>+F69*'2. Emissions Units &amp; Activities'!$M$16/1020</f>
        <v>1.1858823529411764E-4</v>
      </c>
    </row>
    <row r="70" spans="1:15" x14ac:dyDescent="0.25">
      <c r="A70" s="79" t="s">
        <v>1368</v>
      </c>
      <c r="B70" s="196" t="s">
        <v>96</v>
      </c>
      <c r="C70" s="197" t="s">
        <v>97</v>
      </c>
      <c r="D70" s="115">
        <f>IFERROR(IF(OR($B70="",$B70="No CAS"),INDEX('DEQ Pollutant List'!$A$7:$A$611,MATCH($C70,'DEQ Pollutant List'!$C$7:$C$611,0)),INDEX('DEQ Pollutant List'!$A$7:$A$611,MATCH($B70,'DEQ Pollutant List'!$B$7:$B$611,0))),"")</f>
        <v>45</v>
      </c>
      <c r="E70" s="101">
        <v>0</v>
      </c>
      <c r="F70" s="102">
        <v>4.4000000000000003E-3</v>
      </c>
      <c r="G70" s="103"/>
      <c r="H70" s="83" t="s">
        <v>1373</v>
      </c>
      <c r="I70" s="104" t="s">
        <v>1375</v>
      </c>
      <c r="J70" s="102">
        <f>+F70*'2. Emissions Units &amp; Activities'!$H$16/1020</f>
        <v>0.47482729411764707</v>
      </c>
      <c r="K70" s="105">
        <f>+F70*'2. Emissions Units &amp; Activities'!$I$16/1020</f>
        <v>0.47482729411764707</v>
      </c>
      <c r="L70" s="83">
        <f>+F70*'2. Emissions Units &amp; Activities'!$J$16/1020</f>
        <v>0.95226352941176473</v>
      </c>
      <c r="M70" s="102">
        <f>+F70*'2. Emissions Units &amp; Activities'!$K$16/1020</f>
        <v>1.3044705882352941E-3</v>
      </c>
      <c r="N70" s="105">
        <f>+F70*'2. Emissions Units &amp; Activities'!$L$16/1020</f>
        <v>1.3044705882352941E-3</v>
      </c>
      <c r="O70" s="83">
        <f>+F70*'2. Emissions Units &amp; Activities'!$M$16/1020</f>
        <v>2.6089411764705882E-3</v>
      </c>
    </row>
    <row r="71" spans="1:15" x14ac:dyDescent="0.25">
      <c r="A71" s="79" t="s">
        <v>1368</v>
      </c>
      <c r="B71" s="196" t="s">
        <v>821</v>
      </c>
      <c r="C71" s="197" t="s">
        <v>822</v>
      </c>
      <c r="D71" s="115">
        <f>IFERROR(IF(OR($B71="",$B71="No CAS"),INDEX('DEQ Pollutant List'!$A$7:$A$611,MATCH($C71,'DEQ Pollutant List'!$C$7:$C$611,0)),INDEX('DEQ Pollutant List'!$A$7:$A$611,MATCH($B71,'DEQ Pollutant List'!$B$7:$B$611,0))),"")</f>
        <v>405</v>
      </c>
      <c r="E71" s="101">
        <v>0</v>
      </c>
      <c r="F71" s="102">
        <v>1.7999999999999999E-6</v>
      </c>
      <c r="G71" s="103"/>
      <c r="H71" s="83" t="s">
        <v>1373</v>
      </c>
      <c r="I71" s="104" t="s">
        <v>1374</v>
      </c>
      <c r="J71" s="102">
        <f>+F71*'2. Emissions Units &amp; Activities'!$H$16/1020</f>
        <v>1.9424752941176468E-4</v>
      </c>
      <c r="K71" s="105">
        <f>+F71*'2. Emissions Units &amp; Activities'!$I$16/1020</f>
        <v>1.9424752941176468E-4</v>
      </c>
      <c r="L71" s="83">
        <f>+F71*'2. Emissions Units &amp; Activities'!$J$16/1020</f>
        <v>3.8956235294117643E-4</v>
      </c>
      <c r="M71" s="102">
        <f>+F71*'2. Emissions Units &amp; Activities'!$K$16/1020</f>
        <v>5.3364705882352936E-7</v>
      </c>
      <c r="N71" s="105">
        <f>+F71*'2. Emissions Units &amp; Activities'!$L$16/1020</f>
        <v>5.3364705882352936E-7</v>
      </c>
      <c r="O71" s="83">
        <f>+F71*'2. Emissions Units &amp; Activities'!$M$16/1020</f>
        <v>1.0672941176470587E-6</v>
      </c>
    </row>
    <row r="72" spans="1:15" x14ac:dyDescent="0.25">
      <c r="A72" s="79" t="s">
        <v>1368</v>
      </c>
      <c r="B72" s="196" t="s">
        <v>98</v>
      </c>
      <c r="C72" s="197" t="s">
        <v>99</v>
      </c>
      <c r="D72" s="115">
        <f>IFERROR(IF(OR($B72="",$B72="No CAS"),INDEX('DEQ Pollutant List'!$A$7:$A$611,MATCH($C72,'DEQ Pollutant List'!$C$7:$C$611,0)),INDEX('DEQ Pollutant List'!$A$7:$A$611,MATCH($B72,'DEQ Pollutant List'!$B$7:$B$611,0))),"")</f>
        <v>46</v>
      </c>
      <c r="E72" s="101">
        <v>0</v>
      </c>
      <c r="F72" s="102">
        <v>5.7999999999999996E-3</v>
      </c>
      <c r="G72" s="103"/>
      <c r="H72" s="83" t="s">
        <v>1373</v>
      </c>
      <c r="I72" s="104" t="s">
        <v>1375</v>
      </c>
      <c r="J72" s="102">
        <f>+F72*'2. Emissions Units &amp; Activities'!$H$16/1020</f>
        <v>0.62590870588235281</v>
      </c>
      <c r="K72" s="105">
        <f>+F72*'2. Emissions Units &amp; Activities'!$I$16/1020</f>
        <v>0.62590870588235281</v>
      </c>
      <c r="L72" s="83">
        <f>+F72*'2. Emissions Units &amp; Activities'!$J$16/1020</f>
        <v>1.2552564705882352</v>
      </c>
      <c r="M72" s="102">
        <f>+F72*'2. Emissions Units &amp; Activities'!$K$16/1020</f>
        <v>1.7195294117647057E-3</v>
      </c>
      <c r="N72" s="105">
        <f>+F72*'2. Emissions Units &amp; Activities'!$L$16/1020</f>
        <v>1.7195294117647057E-3</v>
      </c>
      <c r="O72" s="83">
        <f>+F72*'2. Emissions Units &amp; Activities'!$M$16/1020</f>
        <v>3.4390588235294114E-3</v>
      </c>
    </row>
    <row r="73" spans="1:15" x14ac:dyDescent="0.25">
      <c r="A73" s="79" t="s">
        <v>1368</v>
      </c>
      <c r="B73" s="196" t="s">
        <v>823</v>
      </c>
      <c r="C73" s="197" t="s">
        <v>824</v>
      </c>
      <c r="D73" s="115">
        <f>IFERROR(IF(OR($B73="",$B73="No CAS"),INDEX('DEQ Pollutant List'!$A$7:$A$611,MATCH($C73,'DEQ Pollutant List'!$C$7:$C$611,0)),INDEX('DEQ Pollutant List'!$A$7:$A$611,MATCH($B73,'DEQ Pollutant List'!$B$7:$B$611,0))),"")</f>
        <v>406</v>
      </c>
      <c r="E73" s="101">
        <v>0</v>
      </c>
      <c r="F73" s="102">
        <v>1.1999999999999999E-6</v>
      </c>
      <c r="G73" s="103"/>
      <c r="H73" s="83" t="s">
        <v>1373</v>
      </c>
      <c r="I73" s="104" t="s">
        <v>1375</v>
      </c>
      <c r="J73" s="102">
        <f>+F73*'2. Emissions Units &amp; Activities'!$H$16/1020</f>
        <v>1.2949835294117645E-4</v>
      </c>
      <c r="K73" s="105">
        <f>+F73*'2. Emissions Units &amp; Activities'!$I$16/1020</f>
        <v>1.2949835294117645E-4</v>
      </c>
      <c r="L73" s="83">
        <f>+F73*'2. Emissions Units &amp; Activities'!$J$16/1020</f>
        <v>2.5970823529411762E-4</v>
      </c>
      <c r="M73" s="102">
        <f>+F73*'2. Emissions Units &amp; Activities'!$K$16/1020</f>
        <v>3.5576470588235287E-7</v>
      </c>
      <c r="N73" s="105">
        <f>+F73*'2. Emissions Units &amp; Activities'!$L$16/1020</f>
        <v>3.5576470588235287E-7</v>
      </c>
      <c r="O73" s="83">
        <f>+F73*'2. Emissions Units &amp; Activities'!$M$16/1020</f>
        <v>7.1152941176470574E-7</v>
      </c>
    </row>
    <row r="74" spans="1:15" x14ac:dyDescent="0.25">
      <c r="A74" s="79" t="s">
        <v>1368</v>
      </c>
      <c r="B74" s="196" t="s">
        <v>825</v>
      </c>
      <c r="C74" s="197" t="s">
        <v>826</v>
      </c>
      <c r="D74" s="115">
        <f>IFERROR(IF(OR($B74="",$B74="No CAS"),INDEX('DEQ Pollutant List'!$A$7:$A$611,MATCH($C74,'DEQ Pollutant List'!$C$7:$C$611,0)),INDEX('DEQ Pollutant List'!$A$7:$A$611,MATCH($B74,'DEQ Pollutant List'!$B$7:$B$611,0))),"")</f>
        <v>407</v>
      </c>
      <c r="E74" s="101">
        <v>0</v>
      </c>
      <c r="F74" s="102">
        <v>1.7999999999999999E-6</v>
      </c>
      <c r="G74" s="103"/>
      <c r="H74" s="83" t="s">
        <v>1373</v>
      </c>
      <c r="I74" s="104" t="s">
        <v>1374</v>
      </c>
      <c r="J74" s="102">
        <f>+F74*'2. Emissions Units &amp; Activities'!$H$16/1020</f>
        <v>1.9424752941176468E-4</v>
      </c>
      <c r="K74" s="105">
        <f>+F74*'2. Emissions Units &amp; Activities'!$I$16/1020</f>
        <v>1.9424752941176468E-4</v>
      </c>
      <c r="L74" s="83">
        <f>+F74*'2. Emissions Units &amp; Activities'!$J$16/1020</f>
        <v>3.8956235294117643E-4</v>
      </c>
      <c r="M74" s="102">
        <f>+F74*'2. Emissions Units &amp; Activities'!$K$16/1020</f>
        <v>5.3364705882352936E-7</v>
      </c>
      <c r="N74" s="105">
        <f>+F74*'2. Emissions Units &amp; Activities'!$L$16/1020</f>
        <v>5.3364705882352936E-7</v>
      </c>
      <c r="O74" s="83">
        <f>+F74*'2. Emissions Units &amp; Activities'!$M$16/1020</f>
        <v>1.0672941176470587E-6</v>
      </c>
    </row>
    <row r="75" spans="1:15" x14ac:dyDescent="0.25">
      <c r="A75" s="79" t="s">
        <v>1368</v>
      </c>
      <c r="B75" s="196" t="s">
        <v>831</v>
      </c>
      <c r="C75" s="197" t="s">
        <v>832</v>
      </c>
      <c r="D75" s="115">
        <f>IFERROR(IF(OR($B75="",$B75="No CAS"),INDEX('DEQ Pollutant List'!$A$7:$A$611,MATCH($C75,'DEQ Pollutant List'!$C$7:$C$611,0)),INDEX('DEQ Pollutant List'!$A$7:$A$611,MATCH($B75,'DEQ Pollutant List'!$B$7:$B$611,0))),"")</f>
        <v>410</v>
      </c>
      <c r="E75" s="101">
        <v>0</v>
      </c>
      <c r="F75" s="102">
        <v>1.1999999999999999E-6</v>
      </c>
      <c r="G75" s="103"/>
      <c r="H75" s="83" t="s">
        <v>1373</v>
      </c>
      <c r="I75" s="104" t="s">
        <v>1374</v>
      </c>
      <c r="J75" s="102">
        <f>+F75*'2. Emissions Units &amp; Activities'!$H$16/1020</f>
        <v>1.2949835294117645E-4</v>
      </c>
      <c r="K75" s="105">
        <f>+F75*'2. Emissions Units &amp; Activities'!$I$16/1020</f>
        <v>1.2949835294117645E-4</v>
      </c>
      <c r="L75" s="83">
        <f>+F75*'2. Emissions Units &amp; Activities'!$J$16/1020</f>
        <v>2.5970823529411762E-4</v>
      </c>
      <c r="M75" s="102">
        <f>+F75*'2. Emissions Units &amp; Activities'!$K$16/1020</f>
        <v>3.5576470588235287E-7</v>
      </c>
      <c r="N75" s="105">
        <f>+F75*'2. Emissions Units &amp; Activities'!$L$16/1020</f>
        <v>3.5576470588235287E-7</v>
      </c>
      <c r="O75" s="83">
        <f>+F75*'2. Emissions Units &amp; Activities'!$M$16/1020</f>
        <v>7.1152941176470574E-7</v>
      </c>
    </row>
    <row r="76" spans="1:15" x14ac:dyDescent="0.25">
      <c r="A76" s="79" t="s">
        <v>1368</v>
      </c>
      <c r="B76" s="196" t="s">
        <v>835</v>
      </c>
      <c r="C76" s="197" t="s">
        <v>836</v>
      </c>
      <c r="D76" s="115">
        <f>IFERROR(IF(OR($B76="",$B76="No CAS"),INDEX('DEQ Pollutant List'!$A$7:$A$611,MATCH($C76,'DEQ Pollutant List'!$C$7:$C$611,0)),INDEX('DEQ Pollutant List'!$A$7:$A$611,MATCH($B76,'DEQ Pollutant List'!$B$7:$B$611,0))),"")</f>
        <v>412</v>
      </c>
      <c r="E76" s="101">
        <v>0</v>
      </c>
      <c r="F76" s="102">
        <v>1.7999999999999999E-6</v>
      </c>
      <c r="G76" s="103"/>
      <c r="H76" s="83" t="s">
        <v>1373</v>
      </c>
      <c r="I76" s="104" t="s">
        <v>1374</v>
      </c>
      <c r="J76" s="102">
        <f>+F76*'2. Emissions Units &amp; Activities'!$H$16/1020</f>
        <v>1.9424752941176468E-4</v>
      </c>
      <c r="K76" s="105">
        <f>+F76*'2. Emissions Units &amp; Activities'!$I$16/1020</f>
        <v>1.9424752941176468E-4</v>
      </c>
      <c r="L76" s="83">
        <f>+F76*'2. Emissions Units &amp; Activities'!$J$16/1020</f>
        <v>3.8956235294117643E-4</v>
      </c>
      <c r="M76" s="102">
        <f>+F76*'2. Emissions Units &amp; Activities'!$K$16/1020</f>
        <v>5.3364705882352936E-7</v>
      </c>
      <c r="N76" s="105">
        <f>+F76*'2. Emissions Units &amp; Activities'!$L$16/1020</f>
        <v>5.3364705882352936E-7</v>
      </c>
      <c r="O76" s="83">
        <f>+F76*'2. Emissions Units &amp; Activities'!$M$16/1020</f>
        <v>1.0672941176470587E-6</v>
      </c>
    </row>
    <row r="77" spans="1:15" x14ac:dyDescent="0.25">
      <c r="A77" s="79" t="s">
        <v>1368</v>
      </c>
      <c r="B77" s="196" t="s">
        <v>113</v>
      </c>
      <c r="C77" s="197" t="s">
        <v>114</v>
      </c>
      <c r="D77" s="115">
        <f>IFERROR(IF(OR($B77="",$B77="No CAS"),INDEX('DEQ Pollutant List'!$A$7:$A$611,MATCH($C77,'DEQ Pollutant List'!$C$7:$C$611,0)),INDEX('DEQ Pollutant List'!$A$7:$A$611,MATCH($B77,'DEQ Pollutant List'!$B$7:$B$611,0))),"")</f>
        <v>58</v>
      </c>
      <c r="E77" s="101">
        <v>0</v>
      </c>
      <c r="F77" s="102">
        <v>1.2E-5</v>
      </c>
      <c r="G77" s="103"/>
      <c r="H77" s="83" t="s">
        <v>1373</v>
      </c>
      <c r="I77" s="104" t="s">
        <v>1375</v>
      </c>
      <c r="J77" s="102">
        <f>+F77*'2. Emissions Units &amp; Activities'!$H$16/1020</f>
        <v>1.2949835294117646E-3</v>
      </c>
      <c r="K77" s="105">
        <f>+F77*'2. Emissions Units &amp; Activities'!$I$16/1020</f>
        <v>1.2949835294117646E-3</v>
      </c>
      <c r="L77" s="83">
        <f>+F77*'2. Emissions Units &amp; Activities'!$J$16/1020</f>
        <v>2.5970823529411768E-3</v>
      </c>
      <c r="M77" s="102">
        <f>+F77*'2. Emissions Units &amp; Activities'!$K$16/1020</f>
        <v>3.5576470588235293E-6</v>
      </c>
      <c r="N77" s="105">
        <f>+F77*'2. Emissions Units &amp; Activities'!$L$16/1020</f>
        <v>3.5576470588235293E-6</v>
      </c>
      <c r="O77" s="83">
        <f>+F77*'2. Emissions Units &amp; Activities'!$M$16/1020</f>
        <v>7.1152941176470587E-6</v>
      </c>
    </row>
    <row r="78" spans="1:15" x14ac:dyDescent="0.25">
      <c r="A78" s="79" t="s">
        <v>1368</v>
      </c>
      <c r="B78" s="196" t="s">
        <v>154</v>
      </c>
      <c r="C78" s="197" t="s">
        <v>155</v>
      </c>
      <c r="D78" s="115">
        <f>IFERROR(IF(OR($B78="",$B78="No CAS"),INDEX('DEQ Pollutant List'!$A$7:$A$611,MATCH($C78,'DEQ Pollutant List'!$C$7:$C$611,0)),INDEX('DEQ Pollutant List'!$A$7:$A$611,MATCH($B78,'DEQ Pollutant List'!$B$7:$B$611,0))),"")</f>
        <v>83</v>
      </c>
      <c r="E78" s="101">
        <v>0</v>
      </c>
      <c r="F78" s="102">
        <v>1.1000000000000001E-3</v>
      </c>
      <c r="G78" s="103"/>
      <c r="H78" s="83" t="s">
        <v>1373</v>
      </c>
      <c r="I78" s="104" t="s">
        <v>1375</v>
      </c>
      <c r="J78" s="102">
        <f>+F78*'2. Emissions Units &amp; Activities'!$H$16/1020</f>
        <v>0.11870682352941177</v>
      </c>
      <c r="K78" s="105">
        <f>+F78*'2. Emissions Units &amp; Activities'!$I$16/1020</f>
        <v>0.11870682352941177</v>
      </c>
      <c r="L78" s="83">
        <f>+F78*'2. Emissions Units &amp; Activities'!$J$16/1020</f>
        <v>0.23806588235294118</v>
      </c>
      <c r="M78" s="102">
        <f>+F78*'2. Emissions Units &amp; Activities'!$K$16/1020</f>
        <v>3.2611764705882352E-4</v>
      </c>
      <c r="N78" s="105">
        <f>+F78*'2. Emissions Units &amp; Activities'!$L$16/1020</f>
        <v>3.2611764705882352E-4</v>
      </c>
      <c r="O78" s="83">
        <f>+F78*'2. Emissions Units &amp; Activities'!$M$16/1020</f>
        <v>6.5223529411764705E-4</v>
      </c>
    </row>
    <row r="79" spans="1:15" x14ac:dyDescent="0.25">
      <c r="A79" s="79" t="s">
        <v>1368</v>
      </c>
      <c r="B79" s="196" t="s">
        <v>230</v>
      </c>
      <c r="C79" s="198" t="s">
        <v>1272</v>
      </c>
      <c r="D79" s="115">
        <f>IFERROR(IF(OR($B79="",$B79="No CAS"),INDEX('DEQ Pollutant List'!$A$7:$A$611,MATCH($C79,'DEQ Pollutant List'!$C$7:$C$611,0)),INDEX('DEQ Pollutant List'!$A$7:$A$611,MATCH($B79,'DEQ Pollutant List'!$B$7:$B$611,0))),"")</f>
        <v>136</v>
      </c>
      <c r="E79" s="101">
        <v>0</v>
      </c>
      <c r="F79" s="102">
        <f>0.0014*0.04</f>
        <v>5.5999999999999999E-5</v>
      </c>
      <c r="G79" s="103"/>
      <c r="H79" s="83" t="s">
        <v>1373</v>
      </c>
      <c r="I79" s="104" t="s">
        <v>1376</v>
      </c>
      <c r="J79" s="102">
        <f>+F79*'2. Emissions Units &amp; Activities'!$H$16/1020</f>
        <v>6.0432564705882354E-3</v>
      </c>
      <c r="K79" s="105">
        <f>+F79*'2. Emissions Units &amp; Activities'!$I$16/1020</f>
        <v>6.0432564705882354E-3</v>
      </c>
      <c r="L79" s="83">
        <f>+F79*'2. Emissions Units &amp; Activities'!$J$16/1020</f>
        <v>1.2119717647058824E-2</v>
      </c>
      <c r="M79" s="102">
        <f>+F79*'2. Emissions Units &amp; Activities'!$K$16/1020</f>
        <v>1.6602352941176469E-5</v>
      </c>
      <c r="N79" s="105">
        <f>+F79*'2. Emissions Units &amp; Activities'!$L$16/1020</f>
        <v>1.6602352941176469E-5</v>
      </c>
      <c r="O79" s="83">
        <f>+F79*'2. Emissions Units &amp; Activities'!$M$16/1020</f>
        <v>3.3204705882352938E-5</v>
      </c>
    </row>
    <row r="80" spans="1:15" x14ac:dyDescent="0.25">
      <c r="A80" s="79" t="s">
        <v>1368</v>
      </c>
      <c r="B80" s="196" t="s">
        <v>839</v>
      </c>
      <c r="C80" s="197" t="s">
        <v>840</v>
      </c>
      <c r="D80" s="115">
        <f>IFERROR(IF(OR($B80="",$B80="No CAS"),INDEX('DEQ Pollutant List'!$A$7:$A$611,MATCH($C80,'DEQ Pollutant List'!$C$7:$C$611,0)),INDEX('DEQ Pollutant List'!$A$7:$A$611,MATCH($B80,'DEQ Pollutant List'!$B$7:$B$611,0))),"")</f>
        <v>414</v>
      </c>
      <c r="E80" s="101">
        <v>0</v>
      </c>
      <c r="F80" s="102">
        <v>1.7999999999999999E-6</v>
      </c>
      <c r="G80" s="103"/>
      <c r="H80" s="83" t="s">
        <v>1373</v>
      </c>
      <c r="I80" s="104" t="s">
        <v>1374</v>
      </c>
      <c r="J80" s="102">
        <f>+F80*'2. Emissions Units &amp; Activities'!$H$16/1020</f>
        <v>1.9424752941176468E-4</v>
      </c>
      <c r="K80" s="105">
        <f>+F80*'2. Emissions Units &amp; Activities'!$I$16/1020</f>
        <v>1.9424752941176468E-4</v>
      </c>
      <c r="L80" s="83">
        <f>+F80*'2. Emissions Units &amp; Activities'!$J$16/1020</f>
        <v>3.8956235294117643E-4</v>
      </c>
      <c r="M80" s="102">
        <f>+F80*'2. Emissions Units &amp; Activities'!$K$16/1020</f>
        <v>5.3364705882352936E-7</v>
      </c>
      <c r="N80" s="105">
        <f>+F80*'2. Emissions Units &amp; Activities'!$L$16/1020</f>
        <v>5.3364705882352936E-7</v>
      </c>
      <c r="O80" s="83">
        <f>+F80*'2. Emissions Units &amp; Activities'!$M$16/1020</f>
        <v>1.0672941176470587E-6</v>
      </c>
    </row>
    <row r="81" spans="1:15" x14ac:dyDescent="0.25">
      <c r="A81" s="79" t="s">
        <v>1368</v>
      </c>
      <c r="B81" s="196" t="s">
        <v>234</v>
      </c>
      <c r="C81" s="197" t="s">
        <v>235</v>
      </c>
      <c r="D81" s="115">
        <f>IFERROR(IF(OR($B81="",$B81="No CAS"),INDEX('DEQ Pollutant List'!$A$7:$A$611,MATCH($C81,'DEQ Pollutant List'!$C$7:$C$611,0)),INDEX('DEQ Pollutant List'!$A$7:$A$611,MATCH($B81,'DEQ Pollutant List'!$B$7:$B$611,0))),"")</f>
        <v>146</v>
      </c>
      <c r="E81" s="101">
        <v>0</v>
      </c>
      <c r="F81" s="102">
        <v>8.3999999999999995E-5</v>
      </c>
      <c r="G81" s="103"/>
      <c r="H81" s="83" t="s">
        <v>1373</v>
      </c>
      <c r="I81" s="104" t="s">
        <v>1375</v>
      </c>
      <c r="J81" s="102">
        <f>+F81*'2. Emissions Units &amp; Activities'!$H$16/1020</f>
        <v>9.0648847058823513E-3</v>
      </c>
      <c r="K81" s="105">
        <f>+F81*'2. Emissions Units &amp; Activities'!$I$16/1020</f>
        <v>9.0648847058823513E-3</v>
      </c>
      <c r="L81" s="83">
        <f>+F81*'2. Emissions Units &amp; Activities'!$J$16/1020</f>
        <v>1.8179576470588234E-2</v>
      </c>
      <c r="M81" s="102">
        <f>+F81*'2. Emissions Units &amp; Activities'!$K$16/1020</f>
        <v>2.4903529411764704E-5</v>
      </c>
      <c r="N81" s="105">
        <f>+F81*'2. Emissions Units &amp; Activities'!$L$16/1020</f>
        <v>2.4903529411764704E-5</v>
      </c>
      <c r="O81" s="83">
        <f>+F81*'2. Emissions Units &amp; Activities'!$M$16/1020</f>
        <v>4.9807058823529407E-5</v>
      </c>
    </row>
    <row r="82" spans="1:15" x14ac:dyDescent="0.25">
      <c r="A82" s="79" t="s">
        <v>1368</v>
      </c>
      <c r="B82" s="196" t="s">
        <v>236</v>
      </c>
      <c r="C82" s="197" t="s">
        <v>237</v>
      </c>
      <c r="D82" s="115">
        <f>IFERROR(IF(OR($B82="",$B82="No CAS"),INDEX('DEQ Pollutant List'!$A$7:$A$611,MATCH($C82,'DEQ Pollutant List'!$C$7:$C$611,0)),INDEX('DEQ Pollutant List'!$A$7:$A$611,MATCH($B82,'DEQ Pollutant List'!$B$7:$B$611,0))),"")</f>
        <v>149</v>
      </c>
      <c r="E82" s="101">
        <v>0</v>
      </c>
      <c r="F82" s="102">
        <v>8.4999999999999995E-4</v>
      </c>
      <c r="G82" s="103"/>
      <c r="H82" s="83" t="s">
        <v>1373</v>
      </c>
      <c r="I82" s="104" t="s">
        <v>1375</v>
      </c>
      <c r="J82" s="102">
        <f>+F82*'2. Emissions Units &amp; Activities'!$H$16/1020</f>
        <v>9.172799999999999E-2</v>
      </c>
      <c r="K82" s="105">
        <f>+F82*'2. Emissions Units &amp; Activities'!$I$16/1020</f>
        <v>9.172799999999999E-2</v>
      </c>
      <c r="L82" s="83">
        <f>+F82*'2. Emissions Units &amp; Activities'!$J$16/1020</f>
        <v>0.18395999999999998</v>
      </c>
      <c r="M82" s="102">
        <f>+F82*'2. Emissions Units &amp; Activities'!$K$16/1020</f>
        <v>2.52E-4</v>
      </c>
      <c r="N82" s="105">
        <f>+F82*'2. Emissions Units &amp; Activities'!$L$16/1020</f>
        <v>2.52E-4</v>
      </c>
      <c r="O82" s="83">
        <f>+F82*'2. Emissions Units &amp; Activities'!$M$16/1020</f>
        <v>5.04E-4</v>
      </c>
    </row>
    <row r="83" spans="1:15" x14ac:dyDescent="0.25">
      <c r="A83" s="79" t="s">
        <v>1368</v>
      </c>
      <c r="B83" s="196" t="s">
        <v>849</v>
      </c>
      <c r="C83" s="197" t="s">
        <v>850</v>
      </c>
      <c r="D83" s="115">
        <f>IFERROR(IF(OR($B83="",$B83="No CAS"),INDEX('DEQ Pollutant List'!$A$7:$A$611,MATCH($C83,'DEQ Pollutant List'!$C$7:$C$611,0)),INDEX('DEQ Pollutant List'!$A$7:$A$611,MATCH($B83,'DEQ Pollutant List'!$B$7:$B$611,0))),"")</f>
        <v>419</v>
      </c>
      <c r="E83" s="101">
        <v>0</v>
      </c>
      <c r="F83" s="102">
        <v>1.1999999999999999E-6</v>
      </c>
      <c r="G83" s="103"/>
      <c r="H83" s="83" t="s">
        <v>1373</v>
      </c>
      <c r="I83" s="104" t="s">
        <v>1374</v>
      </c>
      <c r="J83" s="102">
        <f>+F83*'2. Emissions Units &amp; Activities'!$H$16/1020</f>
        <v>1.2949835294117645E-4</v>
      </c>
      <c r="K83" s="105">
        <f>+F83*'2. Emissions Units &amp; Activities'!$I$16/1020</f>
        <v>1.2949835294117645E-4</v>
      </c>
      <c r="L83" s="83">
        <f>+F83*'2. Emissions Units &amp; Activities'!$J$16/1020</f>
        <v>2.5970823529411762E-4</v>
      </c>
      <c r="M83" s="102">
        <f>+F83*'2. Emissions Units &amp; Activities'!$K$16/1020</f>
        <v>3.5576470588235287E-7</v>
      </c>
      <c r="N83" s="105">
        <f>+F83*'2. Emissions Units &amp; Activities'!$L$16/1020</f>
        <v>3.5576470588235287E-7</v>
      </c>
      <c r="O83" s="83">
        <f>+F83*'2. Emissions Units &amp; Activities'!$M$16/1020</f>
        <v>7.1152941176470574E-7</v>
      </c>
    </row>
    <row r="84" spans="1:15" x14ac:dyDescent="0.25">
      <c r="A84" s="79" t="s">
        <v>1368</v>
      </c>
      <c r="B84" s="196" t="s">
        <v>410</v>
      </c>
      <c r="C84" s="197" t="s">
        <v>411</v>
      </c>
      <c r="D84" s="115">
        <f>IFERROR(IF(OR($B84="",$B84="No CAS"),INDEX('DEQ Pollutant List'!$A$7:$A$611,MATCH($C84,'DEQ Pollutant List'!$C$7:$C$611,0)),INDEX('DEQ Pollutant List'!$A$7:$A$611,MATCH($B84,'DEQ Pollutant List'!$B$7:$B$611,0))),"")</f>
        <v>229</v>
      </c>
      <c r="E84" s="101">
        <v>0</v>
      </c>
      <c r="F84" s="102">
        <v>6.8999999999999999E-3</v>
      </c>
      <c r="G84" s="103"/>
      <c r="H84" s="83" t="s">
        <v>1373</v>
      </c>
      <c r="I84" s="104" t="s">
        <v>1375</v>
      </c>
      <c r="J84" s="102">
        <f>+F84*'2. Emissions Units &amp; Activities'!$H$16/1020</f>
        <v>0.74461552941176457</v>
      </c>
      <c r="K84" s="105">
        <f>+F84*'2. Emissions Units &amp; Activities'!$I$16/1020</f>
        <v>0.74461552941176457</v>
      </c>
      <c r="L84" s="83">
        <f>+F84*'2. Emissions Units &amp; Activities'!$J$16/1020</f>
        <v>1.4933223529411763</v>
      </c>
      <c r="M84" s="102">
        <f>+F84*'2. Emissions Units &amp; Activities'!$K$16/1020</f>
        <v>2.0456470588235292E-3</v>
      </c>
      <c r="N84" s="105">
        <f>+F84*'2. Emissions Units &amp; Activities'!$L$16/1020</f>
        <v>2.0456470588235292E-3</v>
      </c>
      <c r="O84" s="83">
        <f>+F84*'2. Emissions Units &amp; Activities'!$M$16/1020</f>
        <v>4.0912941176470584E-3</v>
      </c>
    </row>
    <row r="85" spans="1:15" x14ac:dyDescent="0.25">
      <c r="A85" s="79" t="s">
        <v>1368</v>
      </c>
      <c r="B85" s="196" t="s">
        <v>861</v>
      </c>
      <c r="C85" s="197" t="s">
        <v>862</v>
      </c>
      <c r="D85" s="115">
        <f>IFERROR(IF(OR($B85="",$B85="No CAS"),INDEX('DEQ Pollutant List'!$A$7:$A$611,MATCH($C85,'DEQ Pollutant List'!$C$7:$C$611,0)),INDEX('DEQ Pollutant List'!$A$7:$A$611,MATCH($B85,'DEQ Pollutant List'!$B$7:$B$611,0))),"")</f>
        <v>424</v>
      </c>
      <c r="E85" s="101">
        <v>0</v>
      </c>
      <c r="F85" s="102">
        <v>3.0000000000000001E-6</v>
      </c>
      <c r="G85" s="103"/>
      <c r="H85" s="83" t="s">
        <v>1373</v>
      </c>
      <c r="I85" s="104" t="s">
        <v>1374</v>
      </c>
      <c r="J85" s="102">
        <f>+F85*'2. Emissions Units &amp; Activities'!$H$16/1020</f>
        <v>3.2374588235294116E-4</v>
      </c>
      <c r="K85" s="105">
        <f>+F85*'2. Emissions Units &amp; Activities'!$I$16/1020</f>
        <v>3.2374588235294116E-4</v>
      </c>
      <c r="L85" s="83">
        <f>+F85*'2. Emissions Units &amp; Activities'!$J$16/1020</f>
        <v>6.4927058823529421E-4</v>
      </c>
      <c r="M85" s="102">
        <f>+F85*'2. Emissions Units &amp; Activities'!$K$16/1020</f>
        <v>8.8941176470588233E-7</v>
      </c>
      <c r="N85" s="105">
        <f>+F85*'2. Emissions Units &amp; Activities'!$L$16/1020</f>
        <v>8.8941176470588233E-7</v>
      </c>
      <c r="O85" s="83">
        <f>+F85*'2. Emissions Units &amp; Activities'!$M$16/1020</f>
        <v>1.7788235294117647E-6</v>
      </c>
    </row>
    <row r="86" spans="1:15" x14ac:dyDescent="0.25">
      <c r="A86" s="79" t="s">
        <v>1368</v>
      </c>
      <c r="B86" s="196" t="s">
        <v>863</v>
      </c>
      <c r="C86" s="197" t="s">
        <v>864</v>
      </c>
      <c r="D86" s="115">
        <f>IFERROR(IF(OR($B86="",$B86="No CAS"),INDEX('DEQ Pollutant List'!$A$7:$A$611,MATCH($C86,'DEQ Pollutant List'!$C$7:$C$611,0)),INDEX('DEQ Pollutant List'!$A$7:$A$611,MATCH($B86,'DEQ Pollutant List'!$B$7:$B$611,0))),"")</f>
        <v>425</v>
      </c>
      <c r="E86" s="101">
        <v>0</v>
      </c>
      <c r="F86" s="102">
        <v>2.7999999999999999E-6</v>
      </c>
      <c r="G86" s="103"/>
      <c r="H86" s="83" t="s">
        <v>1373</v>
      </c>
      <c r="I86" s="104" t="s">
        <v>1374</v>
      </c>
      <c r="J86" s="102">
        <f>+F86*'2. Emissions Units &amp; Activities'!$H$16/1020</f>
        <v>3.0216282352941168E-4</v>
      </c>
      <c r="K86" s="105">
        <f>+F86*'2. Emissions Units &amp; Activities'!$I$16/1020</f>
        <v>3.0216282352941168E-4</v>
      </c>
      <c r="L86" s="83">
        <f>+F86*'2. Emissions Units &amp; Activities'!$J$16/1020</f>
        <v>6.0598588235294111E-4</v>
      </c>
      <c r="M86" s="102">
        <f>+F86*'2. Emissions Units &amp; Activities'!$K$16/1020</f>
        <v>8.3011764705882343E-7</v>
      </c>
      <c r="N86" s="105">
        <f>+F86*'2. Emissions Units &amp; Activities'!$L$16/1020</f>
        <v>8.3011764705882343E-7</v>
      </c>
      <c r="O86" s="83">
        <f>+F86*'2. Emissions Units &amp; Activities'!$M$16/1020</f>
        <v>1.6602352941176469E-6</v>
      </c>
    </row>
    <row r="87" spans="1:15" x14ac:dyDescent="0.25">
      <c r="A87" s="79" t="s">
        <v>1368</v>
      </c>
      <c r="B87" s="196" t="s">
        <v>443</v>
      </c>
      <c r="C87" s="197" t="s">
        <v>444</v>
      </c>
      <c r="D87" s="115">
        <f>IFERROR(IF(OR($B87="",$B87="No CAS"),INDEX('DEQ Pollutant List'!$A$7:$A$611,MATCH($C87,'DEQ Pollutant List'!$C$7:$C$611,0)),INDEX('DEQ Pollutant List'!$A$7:$A$611,MATCH($B87,'DEQ Pollutant List'!$B$7:$B$611,0))),"")</f>
        <v>250</v>
      </c>
      <c r="E87" s="101">
        <v>0</v>
      </c>
      <c r="F87" s="102">
        <v>1.23E-2</v>
      </c>
      <c r="G87" s="103"/>
      <c r="H87" s="83" t="s">
        <v>1373</v>
      </c>
      <c r="I87" s="104" t="s">
        <v>1375</v>
      </c>
      <c r="J87" s="102">
        <f>+F87*'2. Emissions Units &amp; Activities'!$H$16/1020</f>
        <v>1.3273581176470588</v>
      </c>
      <c r="K87" s="105">
        <f>+F87*'2. Emissions Units &amp; Activities'!$I$16/1020</f>
        <v>1.3273581176470588</v>
      </c>
      <c r="L87" s="83">
        <f>+F87*'2. Emissions Units &amp; Activities'!$J$16/1020</f>
        <v>2.6620094117647062</v>
      </c>
      <c r="M87" s="102">
        <f>+F87*'2. Emissions Units &amp; Activities'!$K$16/1020</f>
        <v>3.6465882352941172E-3</v>
      </c>
      <c r="N87" s="105">
        <f>+F87*'2. Emissions Units &amp; Activities'!$L$16/1020</f>
        <v>3.6465882352941172E-3</v>
      </c>
      <c r="O87" s="83">
        <f>+F87*'2. Emissions Units &amp; Activities'!$M$16/1020</f>
        <v>7.2931764705882344E-3</v>
      </c>
    </row>
    <row r="88" spans="1:15" x14ac:dyDescent="0.25">
      <c r="A88" s="79" t="s">
        <v>1368</v>
      </c>
      <c r="B88" s="196" t="s">
        <v>483</v>
      </c>
      <c r="C88" s="197" t="s">
        <v>484</v>
      </c>
      <c r="D88" s="115">
        <f>IFERROR(IF(OR($B88="",$B88="No CAS"),INDEX('DEQ Pollutant List'!$A$7:$A$611,MATCH($C88,'DEQ Pollutant List'!$C$7:$C$611,0)),INDEX('DEQ Pollutant List'!$A$7:$A$611,MATCH($B88,'DEQ Pollutant List'!$B$7:$B$611,0))),"")</f>
        <v>289</v>
      </c>
      <c r="E88" s="101">
        <v>0</v>
      </c>
      <c r="F88" s="102">
        <v>4.5999999999999999E-3</v>
      </c>
      <c r="G88" s="103"/>
      <c r="H88" s="83" t="s">
        <v>1373</v>
      </c>
      <c r="I88" s="104" t="s">
        <v>1375</v>
      </c>
      <c r="J88" s="102">
        <f>+F88*'2. Emissions Units &amp; Activities'!$H$16/1020</f>
        <v>0.49641035294117647</v>
      </c>
      <c r="K88" s="105">
        <f>+F88*'2. Emissions Units &amp; Activities'!$I$16/1020</f>
        <v>0.49641035294117647</v>
      </c>
      <c r="L88" s="83">
        <f>+F88*'2. Emissions Units &amp; Activities'!$J$16/1020</f>
        <v>0.99554823529411762</v>
      </c>
      <c r="M88" s="102">
        <f>+F88*'2. Emissions Units &amp; Activities'!$K$16/1020</f>
        <v>1.3637647058823527E-3</v>
      </c>
      <c r="N88" s="105">
        <f>+F88*'2. Emissions Units &amp; Activities'!$L$16/1020</f>
        <v>1.3637647058823527E-3</v>
      </c>
      <c r="O88" s="83">
        <f>+F88*'2. Emissions Units &amp; Activities'!$M$16/1020</f>
        <v>2.7275294117647055E-3</v>
      </c>
    </row>
    <row r="89" spans="1:15" x14ac:dyDescent="0.25">
      <c r="A89" s="79" t="s">
        <v>1368</v>
      </c>
      <c r="B89" s="196" t="s">
        <v>865</v>
      </c>
      <c r="C89" s="197" t="s">
        <v>866</v>
      </c>
      <c r="D89" s="115">
        <f>IFERROR(IF(OR($B89="",$B89="No CAS"),INDEX('DEQ Pollutant List'!$A$7:$A$611,MATCH($C89,'DEQ Pollutant List'!$C$7:$C$611,0)),INDEX('DEQ Pollutant List'!$A$7:$A$611,MATCH($B89,'DEQ Pollutant List'!$B$7:$B$611,0))),"")</f>
        <v>426</v>
      </c>
      <c r="E89" s="101">
        <v>0</v>
      </c>
      <c r="F89" s="102">
        <v>1.7999999999999999E-6</v>
      </c>
      <c r="G89" s="103"/>
      <c r="H89" s="83" t="s">
        <v>1373</v>
      </c>
      <c r="I89" s="104" t="s">
        <v>1374</v>
      </c>
      <c r="J89" s="102">
        <f>+F89*'2. Emissions Units &amp; Activities'!$H$16/1020</f>
        <v>1.9424752941176468E-4</v>
      </c>
      <c r="K89" s="105">
        <f>+F89*'2. Emissions Units &amp; Activities'!$I$16/1020</f>
        <v>1.9424752941176468E-4</v>
      </c>
      <c r="L89" s="83">
        <f>+F89*'2. Emissions Units &amp; Activities'!$J$16/1020</f>
        <v>3.8956235294117643E-4</v>
      </c>
      <c r="M89" s="102">
        <f>+F89*'2. Emissions Units &amp; Activities'!$K$16/1020</f>
        <v>5.3364705882352936E-7</v>
      </c>
      <c r="N89" s="105">
        <f>+F89*'2. Emissions Units &amp; Activities'!$L$16/1020</f>
        <v>5.3364705882352936E-7</v>
      </c>
      <c r="O89" s="83">
        <f>+F89*'2. Emissions Units &amp; Activities'!$M$16/1020</f>
        <v>1.0672941176470587E-6</v>
      </c>
    </row>
    <row r="90" spans="1:15" x14ac:dyDescent="0.25">
      <c r="A90" s="79" t="s">
        <v>1368</v>
      </c>
      <c r="B90" s="196" t="s">
        <v>512</v>
      </c>
      <c r="C90" s="197" t="s">
        <v>513</v>
      </c>
      <c r="D90" s="115">
        <f>IFERROR(IF(OR($B90="",$B90="No CAS"),INDEX('DEQ Pollutant List'!$A$7:$A$611,MATCH($C90,'DEQ Pollutant List'!$C$7:$C$611,0)),INDEX('DEQ Pollutant List'!$A$7:$A$611,MATCH($B90,'DEQ Pollutant List'!$B$7:$B$611,0))),"")</f>
        <v>305</v>
      </c>
      <c r="E90" s="101">
        <v>0</v>
      </c>
      <c r="F90" s="102">
        <v>5.0000000000000001E-4</v>
      </c>
      <c r="G90" s="103"/>
      <c r="H90" s="83" t="s">
        <v>1373</v>
      </c>
      <c r="I90" s="104" t="s">
        <v>1375</v>
      </c>
      <c r="J90" s="102">
        <f>+F90*'2. Emissions Units &amp; Activities'!$H$16/1020</f>
        <v>5.3957647058823527E-2</v>
      </c>
      <c r="K90" s="105">
        <f>+F90*'2. Emissions Units &amp; Activities'!$I$16/1020</f>
        <v>5.3957647058823527E-2</v>
      </c>
      <c r="L90" s="83">
        <f>+F90*'2. Emissions Units &amp; Activities'!$J$16/1020</f>
        <v>0.10821176470588235</v>
      </c>
      <c r="M90" s="102">
        <f>+F90*'2. Emissions Units &amp; Activities'!$K$16/1020</f>
        <v>1.4823529411764707E-4</v>
      </c>
      <c r="N90" s="105">
        <f>+F90*'2. Emissions Units &amp; Activities'!$L$16/1020</f>
        <v>1.4823529411764707E-4</v>
      </c>
      <c r="O90" s="83">
        <f>+F90*'2. Emissions Units &amp; Activities'!$M$16/1020</f>
        <v>2.9647058823529415E-4</v>
      </c>
    </row>
    <row r="91" spans="1:15" x14ac:dyDescent="0.25">
      <c r="A91" s="79" t="s">
        <v>1368</v>
      </c>
      <c r="B91" s="196" t="s">
        <v>518</v>
      </c>
      <c r="C91" s="197" t="s">
        <v>519</v>
      </c>
      <c r="D91" s="115">
        <f>IFERROR(IF(OR($B91="",$B91="No CAS"),INDEX('DEQ Pollutant List'!$A$7:$A$611,MATCH($C91,'DEQ Pollutant List'!$C$7:$C$611,0)),INDEX('DEQ Pollutant List'!$A$7:$A$611,MATCH($B91,'DEQ Pollutant List'!$B$7:$B$611,0))),"")</f>
        <v>312</v>
      </c>
      <c r="E91" s="101">
        <v>0</v>
      </c>
      <c r="F91" s="102">
        <v>3.8000000000000002E-4</v>
      </c>
      <c r="G91" s="103"/>
      <c r="H91" s="83" t="s">
        <v>1373</v>
      </c>
      <c r="I91" s="104" t="s">
        <v>1375</v>
      </c>
      <c r="J91" s="102">
        <f>+F91*'2. Emissions Units &amp; Activities'!$H$16/1020</f>
        <v>4.100781176470588E-2</v>
      </c>
      <c r="K91" s="105">
        <f>+F91*'2. Emissions Units &amp; Activities'!$I$16/1020</f>
        <v>4.100781176470588E-2</v>
      </c>
      <c r="L91" s="83">
        <f>+F91*'2. Emissions Units &amp; Activities'!$J$16/1020</f>
        <v>8.2240941176470586E-2</v>
      </c>
      <c r="M91" s="102">
        <f>+F91*'2. Emissions Units &amp; Activities'!$K$16/1020</f>
        <v>1.1265882352941177E-4</v>
      </c>
      <c r="N91" s="105">
        <f>+F91*'2. Emissions Units &amp; Activities'!$L$16/1020</f>
        <v>1.1265882352941177E-4</v>
      </c>
      <c r="O91" s="83">
        <f>+F91*'2. Emissions Units &amp; Activities'!$M$16/1020</f>
        <v>2.2531764705882354E-4</v>
      </c>
    </row>
    <row r="92" spans="1:15" x14ac:dyDescent="0.25">
      <c r="A92" s="79" t="s">
        <v>1368</v>
      </c>
      <c r="B92" s="196" t="s">
        <v>524</v>
      </c>
      <c r="C92" s="197" t="s">
        <v>525</v>
      </c>
      <c r="D92" s="115">
        <f>IFERROR(IF(OR($B92="",$B92="No CAS"),INDEX('DEQ Pollutant List'!$A$7:$A$611,MATCH($C92,'DEQ Pollutant List'!$C$7:$C$611,0)),INDEX('DEQ Pollutant List'!$A$7:$A$611,MATCH($B92,'DEQ Pollutant List'!$B$7:$B$611,0))),"")</f>
        <v>316</v>
      </c>
      <c r="E92" s="101">
        <v>0</v>
      </c>
      <c r="F92" s="102">
        <v>2.5999999999999998E-4</v>
      </c>
      <c r="G92" s="103"/>
      <c r="H92" s="83" t="s">
        <v>1373</v>
      </c>
      <c r="I92" s="104" t="s">
        <v>1375</v>
      </c>
      <c r="J92" s="102">
        <f>+F92*'2. Emissions Units &amp; Activities'!$H$16/1020</f>
        <v>2.805797647058823E-2</v>
      </c>
      <c r="K92" s="105">
        <f>+F92*'2. Emissions Units &amp; Activities'!$I$16/1020</f>
        <v>2.805797647058823E-2</v>
      </c>
      <c r="L92" s="83">
        <f>+F92*'2. Emissions Units &amp; Activities'!$J$16/1020</f>
        <v>5.6270117647058825E-2</v>
      </c>
      <c r="M92" s="102">
        <f>+F92*'2. Emissions Units &amp; Activities'!$K$16/1020</f>
        <v>7.7082352941176452E-5</v>
      </c>
      <c r="N92" s="105">
        <f>+F92*'2. Emissions Units &amp; Activities'!$L$16/1020</f>
        <v>7.7082352941176452E-5</v>
      </c>
      <c r="O92" s="83">
        <f>+F92*'2. Emissions Units &amp; Activities'!$M$16/1020</f>
        <v>1.541647058823529E-4</v>
      </c>
    </row>
    <row r="93" spans="1:15" x14ac:dyDescent="0.25">
      <c r="A93" s="79" t="s">
        <v>1368</v>
      </c>
      <c r="B93" s="196" t="s">
        <v>575</v>
      </c>
      <c r="C93" s="197" t="s">
        <v>576</v>
      </c>
      <c r="D93" s="115">
        <f>IFERROR(IF(OR($B93="",$B93="No CAS"),INDEX('DEQ Pollutant List'!$A$7:$A$611,MATCH($C93,'DEQ Pollutant List'!$C$7:$C$611,0)),INDEX('DEQ Pollutant List'!$A$7:$A$611,MATCH($B93,'DEQ Pollutant List'!$B$7:$B$611,0))),"")</f>
        <v>361</v>
      </c>
      <c r="E93" s="101">
        <v>0</v>
      </c>
      <c r="F93" s="102">
        <v>1.65E-3</v>
      </c>
      <c r="G93" s="103"/>
      <c r="H93" s="83" t="s">
        <v>1373</v>
      </c>
      <c r="I93" s="104" t="s">
        <v>1375</v>
      </c>
      <c r="J93" s="102">
        <f>+F93*'2. Emissions Units &amp; Activities'!$H$16/1020</f>
        <v>0.17806023529411763</v>
      </c>
      <c r="K93" s="105">
        <f>+F93*'2. Emissions Units &amp; Activities'!$I$16/1020</f>
        <v>0.17806023529411763</v>
      </c>
      <c r="L93" s="83">
        <f>+F93*'2. Emissions Units &amp; Activities'!$J$16/1020</f>
        <v>0.35709882352941175</v>
      </c>
      <c r="M93" s="102">
        <f>+F93*'2. Emissions Units &amp; Activities'!$K$16/1020</f>
        <v>4.8917647058823528E-4</v>
      </c>
      <c r="N93" s="105">
        <f>+F93*'2. Emissions Units &amp; Activities'!$L$16/1020</f>
        <v>4.8917647058823528E-4</v>
      </c>
      <c r="O93" s="83">
        <f>+F93*'2. Emissions Units &amp; Activities'!$M$16/1020</f>
        <v>9.7835294117647057E-4</v>
      </c>
    </row>
    <row r="94" spans="1:15" x14ac:dyDescent="0.25">
      <c r="A94" s="79" t="s">
        <v>1368</v>
      </c>
      <c r="B94" s="196" t="s">
        <v>581</v>
      </c>
      <c r="C94" s="197" t="s">
        <v>582</v>
      </c>
      <c r="D94" s="115">
        <f>IFERROR(IF(OR($B94="",$B94="No CAS"),INDEX('DEQ Pollutant List'!$A$7:$A$611,MATCH($C94,'DEQ Pollutant List'!$C$7:$C$611,0)),INDEX('DEQ Pollutant List'!$A$7:$A$611,MATCH($B94,'DEQ Pollutant List'!$B$7:$B$611,0))),"")</f>
        <v>428</v>
      </c>
      <c r="E94" s="101">
        <v>0</v>
      </c>
      <c r="F94" s="102">
        <v>2.9999999999999997E-4</v>
      </c>
      <c r="G94" s="103"/>
      <c r="H94" s="83" t="s">
        <v>1373</v>
      </c>
      <c r="I94" s="104" t="s">
        <v>1375</v>
      </c>
      <c r="J94" s="102">
        <f>+F94*'2. Emissions Units &amp; Activities'!$H$16/1020</f>
        <v>3.2374588235294113E-2</v>
      </c>
      <c r="K94" s="105">
        <f>+F94*'2. Emissions Units &amp; Activities'!$I$16/1020</f>
        <v>3.2374588235294113E-2</v>
      </c>
      <c r="L94" s="83">
        <f>+F94*'2. Emissions Units &amp; Activities'!$J$16/1020</f>
        <v>6.4927058823529407E-2</v>
      </c>
      <c r="M94" s="102">
        <f>+F94*'2. Emissions Units &amp; Activities'!$K$16/1020</f>
        <v>8.8941176470588211E-5</v>
      </c>
      <c r="N94" s="105">
        <f>+F94*'2. Emissions Units &amp; Activities'!$L$16/1020</f>
        <v>8.8941176470588211E-5</v>
      </c>
      <c r="O94" s="83">
        <f>+F94*'2. Emissions Units &amp; Activities'!$M$16/1020</f>
        <v>1.7788235294117642E-4</v>
      </c>
    </row>
    <row r="95" spans="1:15" x14ac:dyDescent="0.25">
      <c r="A95" s="79" t="s">
        <v>1368</v>
      </c>
      <c r="B95" s="196">
        <v>365</v>
      </c>
      <c r="C95" s="197" t="s">
        <v>1091</v>
      </c>
      <c r="D95" s="115">
        <f>IFERROR(IF(OR($B95="",$B95="No CAS"),INDEX('DEQ Pollutant List'!$A$7:$A$611,MATCH($C95,'DEQ Pollutant List'!$C$7:$C$611,0)),INDEX('DEQ Pollutant List'!$A$7:$A$611,MATCH($B95,'DEQ Pollutant List'!$B$7:$B$611,0))),"")</f>
        <v>365</v>
      </c>
      <c r="E95" s="101">
        <v>0</v>
      </c>
      <c r="F95" s="102">
        <v>2.0999999999999999E-3</v>
      </c>
      <c r="G95" s="103"/>
      <c r="H95" s="83" t="s">
        <v>1373</v>
      </c>
      <c r="I95" s="104" t="s">
        <v>1375</v>
      </c>
      <c r="J95" s="102">
        <f>+F95*'2. Emissions Units &amp; Activities'!$H$16/1020</f>
        <v>0.22662211764705881</v>
      </c>
      <c r="K95" s="105">
        <f>+F95*'2. Emissions Units &amp; Activities'!$I$16/1020</f>
        <v>0.22662211764705881</v>
      </c>
      <c r="L95" s="83">
        <f>+F95*'2. Emissions Units &amp; Activities'!$J$16/1020</f>
        <v>0.45448941176470586</v>
      </c>
      <c r="M95" s="102">
        <f>+F95*'2. Emissions Units &amp; Activities'!$K$16/1020</f>
        <v>6.2258823529411761E-4</v>
      </c>
      <c r="N95" s="105">
        <f>+F95*'2. Emissions Units &amp; Activities'!$L$16/1020</f>
        <v>6.2258823529411761E-4</v>
      </c>
      <c r="O95" s="83">
        <f>+F95*'2. Emissions Units &amp; Activities'!$M$16/1020</f>
        <v>1.2451764705882352E-3</v>
      </c>
    </row>
    <row r="96" spans="1:15" x14ac:dyDescent="0.25">
      <c r="A96" s="79" t="s">
        <v>1368</v>
      </c>
      <c r="B96" s="196">
        <v>401</v>
      </c>
      <c r="C96" s="197" t="s">
        <v>1098</v>
      </c>
      <c r="D96" s="115">
        <f>IFERROR(IF(OR($B96="",$B96="No CAS"),INDEX('DEQ Pollutant List'!$A$7:$A$611,MATCH($C96,'DEQ Pollutant List'!$C$7:$C$611,0)),INDEX('DEQ Pollutant List'!$A$7:$A$611,MATCH($B96,'DEQ Pollutant List'!$B$7:$B$611,0))),"")</f>
        <v>401</v>
      </c>
      <c r="E96" s="101">
        <v>0</v>
      </c>
      <c r="F96" s="102">
        <v>1E-4</v>
      </c>
      <c r="G96" s="103"/>
      <c r="H96" s="83" t="s">
        <v>1373</v>
      </c>
      <c r="I96" s="104" t="s">
        <v>1375</v>
      </c>
      <c r="J96" s="102">
        <f>+F96*'2. Emissions Units &amp; Activities'!$H$16/1020</f>
        <v>1.0791529411764707E-2</v>
      </c>
      <c r="K96" s="105">
        <f>+F96*'2. Emissions Units &amp; Activities'!$I$16/1020</f>
        <v>1.0791529411764707E-2</v>
      </c>
      <c r="L96" s="83">
        <f>+F96*'2. Emissions Units &amp; Activities'!$J$16/1020</f>
        <v>2.1642352941176474E-2</v>
      </c>
      <c r="M96" s="102">
        <f>+F96*'2. Emissions Units &amp; Activities'!$K$16/1020</f>
        <v>2.9647058823529411E-5</v>
      </c>
      <c r="N96" s="105">
        <f>+F96*'2. Emissions Units &amp; Activities'!$L$16/1020</f>
        <v>2.9647058823529411E-5</v>
      </c>
      <c r="O96" s="83">
        <f>+F96*'2. Emissions Units &amp; Activities'!$M$16/1020</f>
        <v>5.9294117647058821E-5</v>
      </c>
    </row>
    <row r="97" spans="1:15" x14ac:dyDescent="0.25">
      <c r="A97" s="79" t="s">
        <v>1368</v>
      </c>
      <c r="B97" s="196" t="s">
        <v>871</v>
      </c>
      <c r="C97" s="197" t="s">
        <v>872</v>
      </c>
      <c r="D97" s="115">
        <f>IFERROR(IF(OR($B97="",$B97="No CAS"),INDEX('DEQ Pollutant List'!$A$7:$A$611,MATCH($C97,'DEQ Pollutant List'!$C$7:$C$611,0)),INDEX('DEQ Pollutant List'!$A$7:$A$611,MATCH($B97,'DEQ Pollutant List'!$B$7:$B$611,0))),"")</f>
        <v>430</v>
      </c>
      <c r="E97" s="101">
        <v>0</v>
      </c>
      <c r="F97" s="102">
        <v>1.7E-5</v>
      </c>
      <c r="G97" s="103"/>
      <c r="H97" s="83" t="s">
        <v>1373</v>
      </c>
      <c r="I97" s="104" t="s">
        <v>1374</v>
      </c>
      <c r="J97" s="102">
        <f>+F97*'2. Emissions Units &amp; Activities'!$H$16/1020</f>
        <v>1.8345599999999998E-3</v>
      </c>
      <c r="K97" s="105">
        <f>+F97*'2. Emissions Units &amp; Activities'!$I$16/1020</f>
        <v>1.8345599999999998E-3</v>
      </c>
      <c r="L97" s="83">
        <f>+F97*'2. Emissions Units &amp; Activities'!$J$16/1020</f>
        <v>3.6792000000000001E-3</v>
      </c>
      <c r="M97" s="102">
        <f>+F97*'2. Emissions Units &amp; Activities'!$K$16/1020</f>
        <v>5.0399999999999992E-6</v>
      </c>
      <c r="N97" s="105">
        <f>+F97*'2. Emissions Units &amp; Activities'!$L$16/1020</f>
        <v>5.0399999999999992E-6</v>
      </c>
      <c r="O97" s="83">
        <f>+F97*'2. Emissions Units &amp; Activities'!$M$16/1020</f>
        <v>1.0079999999999998E-5</v>
      </c>
    </row>
    <row r="98" spans="1:15" x14ac:dyDescent="0.25">
      <c r="A98" s="79" t="s">
        <v>1368</v>
      </c>
      <c r="B98" s="196" t="s">
        <v>873</v>
      </c>
      <c r="C98" s="197" t="s">
        <v>874</v>
      </c>
      <c r="D98" s="115">
        <f>IFERROR(IF(OR($B98="",$B98="No CAS"),INDEX('DEQ Pollutant List'!$A$7:$A$611,MATCH($C98,'DEQ Pollutant List'!$C$7:$C$611,0)),INDEX('DEQ Pollutant List'!$A$7:$A$611,MATCH($B98,'DEQ Pollutant List'!$B$7:$B$611,0))),"")</f>
        <v>431</v>
      </c>
      <c r="E98" s="101">
        <v>0</v>
      </c>
      <c r="F98" s="102">
        <v>5.0000000000000004E-6</v>
      </c>
      <c r="G98" s="103"/>
      <c r="H98" s="83" t="s">
        <v>1373</v>
      </c>
      <c r="I98" s="104" t="s">
        <v>1374</v>
      </c>
      <c r="J98" s="102">
        <f>+F98*'2. Emissions Units &amp; Activities'!$H$16/1020</f>
        <v>5.3957647058823532E-4</v>
      </c>
      <c r="K98" s="105">
        <f>+F98*'2. Emissions Units &amp; Activities'!$I$16/1020</f>
        <v>5.3957647058823532E-4</v>
      </c>
      <c r="L98" s="83">
        <f>+F98*'2. Emissions Units &amp; Activities'!$J$16/1020</f>
        <v>1.0821176470588237E-3</v>
      </c>
      <c r="M98" s="102">
        <f>+F98*'2. Emissions Units &amp; Activities'!$K$16/1020</f>
        <v>1.4823529411764707E-6</v>
      </c>
      <c r="N98" s="105">
        <f>+F98*'2. Emissions Units &amp; Activities'!$L$16/1020</f>
        <v>1.4823529411764707E-6</v>
      </c>
      <c r="O98" s="83">
        <f>+F98*'2. Emissions Units &amp; Activities'!$M$16/1020</f>
        <v>2.9647058823529414E-6</v>
      </c>
    </row>
    <row r="99" spans="1:15" x14ac:dyDescent="0.25">
      <c r="A99" s="79" t="s">
        <v>1368</v>
      </c>
      <c r="B99" s="196" t="s">
        <v>945</v>
      </c>
      <c r="C99" s="197" t="s">
        <v>946</v>
      </c>
      <c r="D99" s="115">
        <f>IFERROR(IF(OR($B99="",$B99="No CAS"),INDEX('DEQ Pollutant List'!$A$7:$A$611,MATCH($C99,'DEQ Pollutant List'!$C$7:$C$611,0)),INDEX('DEQ Pollutant List'!$A$7:$A$611,MATCH($B99,'DEQ Pollutant List'!$B$7:$B$611,0))),"")</f>
        <v>575</v>
      </c>
      <c r="E99" s="101">
        <v>0</v>
      </c>
      <c r="F99" s="102">
        <v>2.4000000000000001E-5</v>
      </c>
      <c r="G99" s="103"/>
      <c r="H99" s="83" t="s">
        <v>1373</v>
      </c>
      <c r="I99" s="104" t="s">
        <v>1375</v>
      </c>
      <c r="J99" s="102">
        <f>+F99*'2. Emissions Units &amp; Activities'!$H$16/1020</f>
        <v>2.5899670588235293E-3</v>
      </c>
      <c r="K99" s="105">
        <f>+F99*'2. Emissions Units &amp; Activities'!$I$16/1020</f>
        <v>2.5899670588235293E-3</v>
      </c>
      <c r="L99" s="83">
        <f>+F99*'2. Emissions Units &amp; Activities'!$J$16/1020</f>
        <v>5.1941647058823537E-3</v>
      </c>
      <c r="M99" s="102">
        <f>+F99*'2. Emissions Units &amp; Activities'!$K$16/1020</f>
        <v>7.1152941176470587E-6</v>
      </c>
      <c r="N99" s="105">
        <f>+F99*'2. Emissions Units &amp; Activities'!$L$16/1020</f>
        <v>7.1152941176470587E-6</v>
      </c>
      <c r="O99" s="83">
        <f>+F99*'2. Emissions Units &amp; Activities'!$M$16/1020</f>
        <v>1.4230588235294117E-5</v>
      </c>
    </row>
    <row r="100" spans="1:15" x14ac:dyDescent="0.25">
      <c r="A100" s="79" t="s">
        <v>1368</v>
      </c>
      <c r="B100" s="196" t="s">
        <v>994</v>
      </c>
      <c r="C100" s="197" t="s">
        <v>995</v>
      </c>
      <c r="D100" s="115">
        <f>IFERROR(IF(OR($B100="",$B100="No CAS"),INDEX('DEQ Pollutant List'!$A$7:$A$611,MATCH($C100,'DEQ Pollutant List'!$C$7:$C$611,0)),INDEX('DEQ Pollutant List'!$A$7:$A$611,MATCH($B100,'DEQ Pollutant List'!$B$7:$B$611,0))),"")</f>
        <v>600</v>
      </c>
      <c r="E100" s="101">
        <v>0</v>
      </c>
      <c r="F100" s="102">
        <v>2.6499999999999999E-2</v>
      </c>
      <c r="G100" s="103"/>
      <c r="H100" s="83" t="s">
        <v>1373</v>
      </c>
      <c r="I100" s="104" t="s">
        <v>1375</v>
      </c>
      <c r="J100" s="102">
        <f>+F100*'2. Emissions Units &amp; Activities'!$H$16/1020</f>
        <v>2.859755294117647</v>
      </c>
      <c r="K100" s="105">
        <f>+F100*'2. Emissions Units &amp; Activities'!$I$16/1020</f>
        <v>2.859755294117647</v>
      </c>
      <c r="L100" s="83">
        <f>+F100*'2. Emissions Units &amp; Activities'!$J$16/1020</f>
        <v>5.7352235294117646</v>
      </c>
      <c r="M100" s="102">
        <f>+F100*'2. Emissions Units &amp; Activities'!$K$16/1020</f>
        <v>7.8564705882352929E-3</v>
      </c>
      <c r="N100" s="105">
        <f>+F100*'2. Emissions Units &amp; Activities'!$L$16/1020</f>
        <v>7.8564705882352929E-3</v>
      </c>
      <c r="O100" s="83">
        <f>+F100*'2. Emissions Units &amp; Activities'!$M$16/1020</f>
        <v>1.5712941176470586E-2</v>
      </c>
    </row>
    <row r="101" spans="1:15" x14ac:dyDescent="0.25">
      <c r="A101" s="79" t="s">
        <v>1368</v>
      </c>
      <c r="B101" s="196" t="s">
        <v>1055</v>
      </c>
      <c r="C101" s="197" t="s">
        <v>1056</v>
      </c>
      <c r="D101" s="115">
        <f>IFERROR(IF(OR($B101="",$B101="No CAS"),INDEX('DEQ Pollutant List'!$A$7:$A$611,MATCH($C101,'DEQ Pollutant List'!$C$7:$C$611,0)),INDEX('DEQ Pollutant List'!$A$7:$A$611,MATCH($B101,'DEQ Pollutant List'!$B$7:$B$611,0))),"")</f>
        <v>620</v>
      </c>
      <c r="E101" s="101">
        <v>0</v>
      </c>
      <c r="F101" s="102">
        <v>2.3E-3</v>
      </c>
      <c r="G101" s="103"/>
      <c r="H101" s="83" t="s">
        <v>1373</v>
      </c>
      <c r="I101" s="104" t="s">
        <v>1375</v>
      </c>
      <c r="J101" s="102">
        <f>+F101*'2. Emissions Units &amp; Activities'!$H$16/1020</f>
        <v>0.24820517647058823</v>
      </c>
      <c r="K101" s="105">
        <f>+F101*'2. Emissions Units &amp; Activities'!$I$16/1020</f>
        <v>0.24820517647058823</v>
      </c>
      <c r="L101" s="83">
        <f>+F101*'2. Emissions Units &amp; Activities'!$J$16/1020</f>
        <v>0.49777411764705881</v>
      </c>
      <c r="M101" s="102">
        <f>+F101*'2. Emissions Units &amp; Activities'!$K$16/1020</f>
        <v>6.8188235294117637E-4</v>
      </c>
      <c r="N101" s="105">
        <f>+F101*'2. Emissions Units &amp; Activities'!$L$16/1020</f>
        <v>6.8188235294117637E-4</v>
      </c>
      <c r="O101" s="83">
        <f>+F101*'2. Emissions Units &amp; Activities'!$M$16/1020</f>
        <v>1.3637647058823527E-3</v>
      </c>
    </row>
    <row r="102" spans="1:15" x14ac:dyDescent="0.25">
      <c r="A102" s="79" t="s">
        <v>1368</v>
      </c>
      <c r="B102" s="196" t="s">
        <v>1071</v>
      </c>
      <c r="C102" s="197" t="s">
        <v>1072</v>
      </c>
      <c r="D102" s="115">
        <f>IFERROR(IF(OR($B102="",$B102="No CAS"),INDEX('DEQ Pollutant List'!$A$7:$A$611,MATCH($C102,'DEQ Pollutant List'!$C$7:$C$611,0)),INDEX('DEQ Pollutant List'!$A$7:$A$611,MATCH($B102,'DEQ Pollutant List'!$B$7:$B$611,0))),"")</f>
        <v>628</v>
      </c>
      <c r="E102" s="101">
        <v>0</v>
      </c>
      <c r="F102" s="102">
        <v>1.9699999999999999E-2</v>
      </c>
      <c r="G102" s="103"/>
      <c r="H102" s="83" t="s">
        <v>1373</v>
      </c>
      <c r="I102" s="104" t="s">
        <v>1375</v>
      </c>
      <c r="J102" s="102">
        <f>+F102*'2. Emissions Units &amp; Activities'!$H$16/1020</f>
        <v>2.1259312941176467</v>
      </c>
      <c r="K102" s="105">
        <f>+F102*'2. Emissions Units &amp; Activities'!$I$16/1020</f>
        <v>2.1259312941176467</v>
      </c>
      <c r="L102" s="83">
        <f>+F102*'2. Emissions Units &amp; Activities'!$J$16/1020</f>
        <v>4.2635435294117636</v>
      </c>
      <c r="M102" s="102">
        <f>+F102*'2. Emissions Units &amp; Activities'!$K$16/1020</f>
        <v>5.8404705882352933E-3</v>
      </c>
      <c r="N102" s="105">
        <f>+F102*'2. Emissions Units &amp; Activities'!$L$16/1020</f>
        <v>5.8404705882352933E-3</v>
      </c>
      <c r="O102" s="83">
        <f>+F102*'2. Emissions Units &amp; Activities'!$M$16/1020</f>
        <v>1.1680941176470587E-2</v>
      </c>
    </row>
    <row r="103" spans="1:15" x14ac:dyDescent="0.25">
      <c r="A103" s="79" t="s">
        <v>1368</v>
      </c>
      <c r="B103" s="196" t="s">
        <v>1076</v>
      </c>
      <c r="C103" s="197" t="s">
        <v>1077</v>
      </c>
      <c r="D103" s="115">
        <f>IFERROR(IF(OR($B103="",$B103="No CAS"),INDEX('DEQ Pollutant List'!$A$7:$A$611,MATCH($C103,'DEQ Pollutant List'!$C$7:$C$611,0)),INDEX('DEQ Pollutant List'!$A$7:$A$611,MATCH($B103,'DEQ Pollutant List'!$B$7:$B$611,0))),"")</f>
        <v>632</v>
      </c>
      <c r="E103" s="101">
        <v>0</v>
      </c>
      <c r="F103" s="102">
        <v>2.9000000000000001E-2</v>
      </c>
      <c r="G103" s="103"/>
      <c r="H103" s="83" t="s">
        <v>1373</v>
      </c>
      <c r="I103" s="104" t="s">
        <v>1375</v>
      </c>
      <c r="J103" s="102">
        <f>+F103*'2. Emissions Units &amp; Activities'!$H$16/1020</f>
        <v>3.1295435294117646</v>
      </c>
      <c r="K103" s="105">
        <f>+F103*'2. Emissions Units &amp; Activities'!$I$16/1020</f>
        <v>3.1295435294117646</v>
      </c>
      <c r="L103" s="83">
        <f>+F103*'2. Emissions Units &amp; Activities'!$J$16/1020</f>
        <v>6.2762823529411769</v>
      </c>
      <c r="M103" s="102">
        <f>+F103*'2. Emissions Units &amp; Activities'!$K$16/1020</f>
        <v>8.5976470588235293E-3</v>
      </c>
      <c r="N103" s="105">
        <f>+F103*'2. Emissions Units &amp; Activities'!$L$16/1020</f>
        <v>8.5976470588235293E-3</v>
      </c>
      <c r="O103" s="83">
        <f>+F103*'2. Emissions Units &amp; Activities'!$M$16/1020</f>
        <v>1.7195294117647059E-2</v>
      </c>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ht="15.75" thickBot="1" x14ac:dyDescent="0.3">
      <c r="A502" s="87"/>
      <c r="B502" s="106"/>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7"/>
      <c r="F502" s="108"/>
      <c r="G502" s="109"/>
      <c r="H502" s="91"/>
      <c r="I502" s="110"/>
      <c r="J502" s="108"/>
      <c r="K502" s="111"/>
      <c r="L502" s="91"/>
      <c r="M502" s="108"/>
      <c r="N502" s="111"/>
      <c r="O502" s="91"/>
    </row>
    <row r="503" spans="1:15" x14ac:dyDescent="0.25">
      <c r="A503" s="237" t="s">
        <v>1138</v>
      </c>
      <c r="B503" s="238"/>
      <c r="C503" s="238"/>
      <c r="D503" s="238"/>
      <c r="E503" s="238"/>
      <c r="F503" s="238"/>
      <c r="G503" s="238"/>
      <c r="H503" s="238"/>
      <c r="I503" s="238"/>
      <c r="J503" s="238"/>
      <c r="K503" s="238"/>
      <c r="L503" s="238"/>
      <c r="M503" s="238"/>
      <c r="N503" s="238"/>
      <c r="O503" s="239"/>
    </row>
    <row r="504" spans="1:15" x14ac:dyDescent="0.25">
      <c r="A504" s="240"/>
      <c r="B504" s="241"/>
      <c r="C504" s="241"/>
      <c r="D504" s="241"/>
      <c r="E504" s="241"/>
      <c r="F504" s="241"/>
      <c r="G504" s="241"/>
      <c r="H504" s="241"/>
      <c r="I504" s="241"/>
      <c r="J504" s="241"/>
      <c r="K504" s="241"/>
      <c r="L504" s="241"/>
      <c r="M504" s="241"/>
      <c r="N504" s="241"/>
      <c r="O504" s="242"/>
    </row>
    <row r="505" spans="1:15" ht="15.75" thickBot="1" x14ac:dyDescent="0.3">
      <c r="A505" s="243"/>
      <c r="B505" s="244"/>
      <c r="C505" s="244"/>
      <c r="D505" s="244"/>
      <c r="E505" s="244"/>
      <c r="F505" s="244"/>
      <c r="G505" s="244"/>
      <c r="H505" s="244"/>
      <c r="I505" s="244"/>
      <c r="J505" s="244"/>
      <c r="K505" s="244"/>
      <c r="L505" s="244"/>
      <c r="M505" s="244"/>
      <c r="N505" s="244"/>
      <c r="O505" s="245"/>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row r="567" spans="1:15" x14ac:dyDescent="0.25">
      <c r="A567" s="22"/>
      <c r="B567" s="112"/>
      <c r="C567" s="113"/>
      <c r="D567" s="22"/>
      <c r="E567" s="114"/>
      <c r="F567" s="22"/>
      <c r="G567" s="22"/>
      <c r="H567" s="22"/>
      <c r="I567" s="113"/>
      <c r="J567" s="22"/>
      <c r="K567" s="22"/>
      <c r="L567" s="22"/>
      <c r="M567" s="22"/>
      <c r="N567" s="22"/>
      <c r="O567" s="22"/>
    </row>
    <row r="568" spans="1:15" x14ac:dyDescent="0.25">
      <c r="A568" s="22"/>
      <c r="B568" s="112"/>
      <c r="C568" s="113"/>
      <c r="D568" s="22"/>
      <c r="E568" s="114"/>
      <c r="F568" s="22"/>
      <c r="G568" s="22"/>
      <c r="H568" s="22"/>
      <c r="I568" s="113"/>
      <c r="J568" s="22"/>
      <c r="K568" s="22"/>
      <c r="L568" s="22"/>
      <c r="M568" s="22"/>
      <c r="N568" s="22"/>
      <c r="O568" s="22"/>
    </row>
  </sheetData>
  <sheetProtection sheet="1" objects="1" insertRows="0"/>
  <mergeCells count="11">
    <mergeCell ref="J9:O9"/>
    <mergeCell ref="F10:I10"/>
    <mergeCell ref="A503:O505"/>
    <mergeCell ref="A10:A12"/>
    <mergeCell ref="E10:E12"/>
    <mergeCell ref="B10:D11"/>
    <mergeCell ref="F11:G11"/>
    <mergeCell ref="H11:H12"/>
    <mergeCell ref="I11:I12"/>
    <mergeCell ref="J10:L11"/>
    <mergeCell ref="M10:O11"/>
  </mergeCells>
  <phoneticPr fontId="47" type="noConversion"/>
  <conditionalFormatting sqref="D13:D502">
    <cfRule type="containsBlanks" dxfId="2" priority="4">
      <formula>LEN(TRIM(D13))=0</formula>
    </cfRule>
  </conditionalFormatting>
  <pageMargins left="0.7" right="0.7" top="0.75" bottom="0.75" header="0.3" footer="0.3"/>
  <pageSetup scale="36" fitToHeight="3" orientation="landscape" r:id="rId1"/>
  <headerFooter>
    <oddFooter>&amp;CPage &amp;P of &amp;N&amp;R&amp;D</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FC80B439-E0C3-47D7-8DAB-DEA983F7A4BC}">
            <xm:f>INDEX('DEQ Pollutant List'!D:D,MATCH(C13,'DEQ Pollutant List'!C:C,0))="Y"</xm:f>
            <x14:dxf>
              <fill>
                <patternFill>
                  <bgColor rgb="FFFFE05D"/>
                </patternFill>
              </fill>
            </x14:dxf>
          </x14:cfRule>
          <xm:sqref>C13:C502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4" t="s">
        <v>1082</v>
      </c>
      <c r="B10" s="275"/>
      <c r="C10" s="275"/>
      <c r="D10" s="276"/>
      <c r="E10" s="227" t="s">
        <v>1087</v>
      </c>
      <c r="F10" s="228"/>
      <c r="G10" s="278" t="s">
        <v>1084</v>
      </c>
      <c r="H10" s="278"/>
      <c r="I10" s="278"/>
      <c r="J10" s="278"/>
      <c r="K10" s="278"/>
      <c r="L10" s="279"/>
      <c r="M10" s="277" t="s">
        <v>1085</v>
      </c>
      <c r="N10" s="278"/>
      <c r="O10" s="278"/>
      <c r="P10" s="278"/>
      <c r="Q10" s="278"/>
      <c r="R10" s="279"/>
    </row>
    <row r="11" spans="1:18" ht="20.100000000000001" customHeight="1" thickBot="1" x14ac:dyDescent="0.3">
      <c r="A11" s="272" t="s">
        <v>1185</v>
      </c>
      <c r="B11" s="252" t="s">
        <v>1080</v>
      </c>
      <c r="C11" s="282" t="s">
        <v>1103</v>
      </c>
      <c r="D11" s="280" t="s">
        <v>1081</v>
      </c>
      <c r="E11" s="225" t="s">
        <v>11</v>
      </c>
      <c r="F11" s="218" t="s">
        <v>1086</v>
      </c>
      <c r="G11" s="223" t="s">
        <v>1155</v>
      </c>
      <c r="H11" s="223"/>
      <c r="I11" s="224"/>
      <c r="J11" s="208" t="s">
        <v>1198</v>
      </c>
      <c r="K11" s="209"/>
      <c r="L11" s="210"/>
      <c r="M11" s="222" t="s">
        <v>1155</v>
      </c>
      <c r="N11" s="223"/>
      <c r="O11" s="224"/>
      <c r="P11" s="208" t="s">
        <v>1198</v>
      </c>
      <c r="Q11" s="209"/>
      <c r="R11" s="210"/>
    </row>
    <row r="12" spans="1:18" ht="45" customHeight="1" thickBot="1" x14ac:dyDescent="0.3">
      <c r="A12" s="273"/>
      <c r="B12" s="254"/>
      <c r="C12" s="283"/>
      <c r="D12" s="281"/>
      <c r="E12" s="226"/>
      <c r="F12" s="219"/>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c r="B16" s="133"/>
      <c r="C16" s="81"/>
      <c r="D16" s="84"/>
      <c r="E16" s="82"/>
      <c r="F16" s="83"/>
      <c r="G16" s="82"/>
      <c r="H16" s="134"/>
      <c r="I16" s="83"/>
      <c r="J16" s="82"/>
      <c r="K16" s="134"/>
      <c r="L16" s="83"/>
      <c r="M16" s="82"/>
      <c r="N16" s="134"/>
      <c r="O16" s="83"/>
      <c r="P16" s="82"/>
      <c r="Q16" s="134"/>
      <c r="R16" s="83"/>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8" activePane="bottomLeft" state="frozen"/>
      <selection pane="bottomLeft" activeCell="D21" sqref="D21"/>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1" t="s">
        <v>1194</v>
      </c>
      <c r="J9" s="232"/>
      <c r="K9" s="232"/>
      <c r="L9" s="232"/>
      <c r="M9" s="232"/>
      <c r="N9" s="233"/>
    </row>
    <row r="10" spans="1:14" ht="18.75" thickBot="1" x14ac:dyDescent="0.3">
      <c r="A10" s="246" t="s">
        <v>1185</v>
      </c>
      <c r="B10" s="285" t="s">
        <v>1103</v>
      </c>
      <c r="C10" s="287" t="s">
        <v>1083</v>
      </c>
      <c r="D10" s="288"/>
      <c r="E10" s="289"/>
      <c r="F10" s="256" t="s">
        <v>1201</v>
      </c>
      <c r="G10" s="257"/>
      <c r="H10" s="284"/>
      <c r="I10" s="222" t="s">
        <v>1193</v>
      </c>
      <c r="J10" s="223"/>
      <c r="K10" s="224"/>
      <c r="L10" s="208" t="s">
        <v>1153</v>
      </c>
      <c r="M10" s="209"/>
      <c r="N10" s="210"/>
    </row>
    <row r="11" spans="1:14" ht="20.100000000000001" customHeight="1" thickBot="1" x14ac:dyDescent="0.3">
      <c r="A11" s="248"/>
      <c r="B11" s="286"/>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7" t="s">
        <v>1138</v>
      </c>
      <c r="B501" s="238"/>
      <c r="C501" s="238"/>
      <c r="D501" s="238"/>
      <c r="E501" s="238"/>
      <c r="F501" s="238"/>
      <c r="G501" s="238"/>
      <c r="H501" s="238"/>
      <c r="I501" s="238"/>
      <c r="J501" s="238"/>
      <c r="K501" s="238"/>
      <c r="L501" s="238"/>
      <c r="M501" s="238"/>
      <c r="N501" s="238"/>
    </row>
    <row r="502" spans="1:14" x14ac:dyDescent="0.25">
      <c r="A502" s="240"/>
      <c r="B502" s="241"/>
      <c r="C502" s="241"/>
      <c r="D502" s="241"/>
      <c r="E502" s="241"/>
      <c r="F502" s="241"/>
      <c r="G502" s="241"/>
      <c r="H502" s="241"/>
      <c r="I502" s="241"/>
      <c r="J502" s="241"/>
      <c r="K502" s="241"/>
      <c r="L502" s="241"/>
      <c r="M502" s="241"/>
      <c r="N502" s="241"/>
    </row>
    <row r="503" spans="1:14" ht="15.75" thickBot="1" x14ac:dyDescent="0.3">
      <c r="A503" s="243"/>
      <c r="B503" s="244"/>
      <c r="C503" s="244"/>
      <c r="D503" s="244"/>
      <c r="E503" s="244"/>
      <c r="F503" s="244"/>
      <c r="G503" s="244"/>
      <c r="H503" s="244"/>
      <c r="I503" s="244"/>
      <c r="J503" s="244"/>
      <c r="K503" s="244"/>
      <c r="L503" s="244"/>
      <c r="M503" s="244"/>
      <c r="N503" s="244"/>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20" workbookViewId="0">
      <selection activeCell="B138" sqref="B138"/>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'2. Emissions Units &amp; Activities'!Print_Area</vt:lpstr>
      <vt:lpstr>'3. Pollutant Emissions - EF'!Print_Area</vt:lpstr>
      <vt:lpstr>'Form Instructions'!Print_Area</vt:lpstr>
      <vt:lpstr>'3. Pollutant Emissions - EF'!Print_Titles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MEYER Marissa</cp:lastModifiedBy>
  <cp:lastPrinted>2022-07-13T15:30:14Z</cp:lastPrinted>
  <dcterms:created xsi:type="dcterms:W3CDTF">2018-11-29T22:27:46Z</dcterms:created>
  <dcterms:modified xsi:type="dcterms:W3CDTF">2023-09-28T17:09:17Z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